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1 - chodník" sheetId="2" r:id="rId2"/>
    <sheet name="2 - ostatní a vedlejší ná..." sheetId="3" r:id="rId3"/>
  </sheets>
  <definedNames>
    <definedName name="_xlnm.Print_Area" localSheetId="0">'Rekapitulace stavby'!$D$4:$AO$76,'Rekapitulace stavby'!$C$82:$AQ$97</definedName>
    <definedName name="_xlnm.Print_Titles" localSheetId="0">'Rekapitulace stavby'!$92:$92</definedName>
    <definedName name="_xlnm._FilterDatabase" localSheetId="1" hidden="1">'1 - chodník'!$C$121:$K$207</definedName>
    <definedName name="_xlnm.Print_Area" localSheetId="1">'1 - chodník'!$C$4:$J$76,'1 - chodník'!$C$82:$J$103,'1 - chodník'!$C$109:$J$207</definedName>
    <definedName name="_xlnm.Print_Titles" localSheetId="1">'1 - chodník'!$121:$121</definedName>
    <definedName name="_xlnm._FilterDatabase" localSheetId="2" hidden="1">'2 - ostatní a vedlejší ná...'!$C$117:$K$129</definedName>
    <definedName name="_xlnm.Print_Area" localSheetId="2">'2 - ostatní a vedlejší ná...'!$C$4:$J$76,'2 - ostatní a vedlejší ná...'!$C$82:$J$99,'2 - ostatní a vedlejší ná...'!$C$105:$J$129</definedName>
    <definedName name="_xlnm.Print_Titles" localSheetId="2">'2 - ostatní a vedlejší ná...'!$117:$117</definedName>
  </definedNames>
  <calcPr/>
</workbook>
</file>

<file path=xl/calcChain.xml><?xml version="1.0" encoding="utf-8"?>
<calcChain xmlns="http://schemas.openxmlformats.org/spreadsheetml/2006/main">
  <c i="3" l="1" r="J37"/>
  <c r="J36"/>
  <c i="1" r="AY96"/>
  <c i="3" r="J35"/>
  <c i="1" r="AX96"/>
  <c i="3"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F112"/>
  <c r="E110"/>
  <c r="F89"/>
  <c r="E87"/>
  <c r="J24"/>
  <c r="E24"/>
  <c r="J115"/>
  <c r="J23"/>
  <c r="J21"/>
  <c r="E21"/>
  <c r="J114"/>
  <c r="J20"/>
  <c r="J18"/>
  <c r="E18"/>
  <c r="F115"/>
  <c r="J17"/>
  <c r="J15"/>
  <c r="E15"/>
  <c r="F91"/>
  <c r="J14"/>
  <c r="J12"/>
  <c r="J89"/>
  <c r="E7"/>
  <c r="E108"/>
  <c i="2" r="J37"/>
  <c r="J36"/>
  <c i="1" r="AY95"/>
  <c i="2" r="J35"/>
  <c i="1" r="AX95"/>
  <c i="2" r="BI207"/>
  <c r="BH207"/>
  <c r="BG207"/>
  <c r="BF207"/>
  <c r="T207"/>
  <c r="T206"/>
  <c r="R207"/>
  <c r="R206"/>
  <c r="P207"/>
  <c r="P206"/>
  <c r="BI204"/>
  <c r="BH204"/>
  <c r="BG204"/>
  <c r="BF204"/>
  <c r="T204"/>
  <c r="R204"/>
  <c r="P204"/>
  <c r="BI202"/>
  <c r="BH202"/>
  <c r="BG202"/>
  <c r="BF202"/>
  <c r="T202"/>
  <c r="R202"/>
  <c r="P202"/>
  <c r="BI200"/>
  <c r="BH200"/>
  <c r="BG200"/>
  <c r="BF200"/>
  <c r="T200"/>
  <c r="R200"/>
  <c r="P200"/>
  <c r="BI198"/>
  <c r="BH198"/>
  <c r="BG198"/>
  <c r="BF198"/>
  <c r="T198"/>
  <c r="R198"/>
  <c r="P198"/>
  <c r="BI196"/>
  <c r="BH196"/>
  <c r="BG196"/>
  <c r="BF196"/>
  <c r="T196"/>
  <c r="R196"/>
  <c r="P196"/>
  <c r="BI194"/>
  <c r="BH194"/>
  <c r="BG194"/>
  <c r="BF194"/>
  <c r="T194"/>
  <c r="R194"/>
  <c r="P194"/>
  <c r="BI192"/>
  <c r="BH192"/>
  <c r="BG192"/>
  <c r="BF192"/>
  <c r="T192"/>
  <c r="R192"/>
  <c r="P192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2"/>
  <c r="BH182"/>
  <c r="BG182"/>
  <c r="BF182"/>
  <c r="T182"/>
  <c r="R182"/>
  <c r="P182"/>
  <c r="BI181"/>
  <c r="BH181"/>
  <c r="BG181"/>
  <c r="BF181"/>
  <c r="T181"/>
  <c r="R181"/>
  <c r="P181"/>
  <c r="BI179"/>
  <c r="BH179"/>
  <c r="BG179"/>
  <c r="BF179"/>
  <c r="T179"/>
  <c r="R179"/>
  <c r="P179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69"/>
  <c r="BH169"/>
  <c r="BG169"/>
  <c r="BF169"/>
  <c r="T169"/>
  <c r="R169"/>
  <c r="P169"/>
  <c r="BI167"/>
  <c r="BH167"/>
  <c r="BG167"/>
  <c r="BF167"/>
  <c r="T167"/>
  <c r="R167"/>
  <c r="P167"/>
  <c r="BI164"/>
  <c r="BH164"/>
  <c r="BG164"/>
  <c r="BF164"/>
  <c r="T164"/>
  <c r="R164"/>
  <c r="P164"/>
  <c r="BI161"/>
  <c r="BH161"/>
  <c r="BG161"/>
  <c r="BF161"/>
  <c r="T161"/>
  <c r="R161"/>
  <c r="P161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5"/>
  <c r="BH155"/>
  <c r="BG155"/>
  <c r="BF155"/>
  <c r="T155"/>
  <c r="R155"/>
  <c r="P155"/>
  <c r="BI153"/>
  <c r="BH153"/>
  <c r="BG153"/>
  <c r="BF153"/>
  <c r="T153"/>
  <c r="R153"/>
  <c r="P153"/>
  <c r="BI151"/>
  <c r="BH151"/>
  <c r="BG151"/>
  <c r="BF151"/>
  <c r="T151"/>
  <c r="R151"/>
  <c r="P151"/>
  <c r="BI148"/>
  <c r="BH148"/>
  <c r="BG148"/>
  <c r="BF148"/>
  <c r="T148"/>
  <c r="R148"/>
  <c r="P148"/>
  <c r="BI145"/>
  <c r="BH145"/>
  <c r="BG145"/>
  <c r="BF145"/>
  <c r="T145"/>
  <c r="R145"/>
  <c r="P145"/>
  <c r="BI144"/>
  <c r="BH144"/>
  <c r="BG144"/>
  <c r="BF144"/>
  <c r="T144"/>
  <c r="R144"/>
  <c r="P144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8"/>
  <c r="BH128"/>
  <c r="BG128"/>
  <c r="BF128"/>
  <c r="T128"/>
  <c r="R128"/>
  <c r="P128"/>
  <c r="BI127"/>
  <c r="BH127"/>
  <c r="BG127"/>
  <c r="BF127"/>
  <c r="T127"/>
  <c r="R127"/>
  <c r="P127"/>
  <c r="BI125"/>
  <c r="BH125"/>
  <c r="BG125"/>
  <c r="BF125"/>
  <c r="T125"/>
  <c r="R125"/>
  <c r="P125"/>
  <c r="F116"/>
  <c r="E114"/>
  <c r="F89"/>
  <c r="E87"/>
  <c r="J24"/>
  <c r="E24"/>
  <c r="J92"/>
  <c r="J23"/>
  <c r="J21"/>
  <c r="E21"/>
  <c r="J118"/>
  <c r="J20"/>
  <c r="J18"/>
  <c r="E18"/>
  <c r="F119"/>
  <c r="J17"/>
  <c r="J15"/>
  <c r="E15"/>
  <c r="F91"/>
  <c r="J14"/>
  <c r="J12"/>
  <c r="J89"/>
  <c r="E7"/>
  <c r="E112"/>
  <c i="1" r="L90"/>
  <c r="AM90"/>
  <c r="AM89"/>
  <c r="L89"/>
  <c r="AM87"/>
  <c r="L87"/>
  <c r="L85"/>
  <c r="L84"/>
  <c i="2" r="J189"/>
  <c r="BK173"/>
  <c r="J142"/>
  <c r="J192"/>
  <c r="BK207"/>
  <c r="BK174"/>
  <c r="BK140"/>
  <c r="BK204"/>
  <c r="BK157"/>
  <c r="BK189"/>
  <c r="J155"/>
  <c r="J141"/>
  <c r="BK161"/>
  <c i="1" r="AS94"/>
  <c i="3" r="BK125"/>
  <c r="BK128"/>
  <c i="2" r="J175"/>
  <c r="BK194"/>
  <c r="BK155"/>
  <c r="BK185"/>
  <c r="J173"/>
  <c r="J151"/>
  <c r="J182"/>
  <c r="BK136"/>
  <c r="J185"/>
  <c r="J190"/>
  <c r="J134"/>
  <c r="J136"/>
  <c i="3" r="J125"/>
  <c r="J122"/>
  <c i="2" r="J202"/>
  <c r="J167"/>
  <c r="BK200"/>
  <c r="BK164"/>
  <c r="J125"/>
  <c r="BK177"/>
  <c r="BK131"/>
  <c r="J186"/>
  <c r="BK159"/>
  <c r="J131"/>
  <c r="BK158"/>
  <c r="BK145"/>
  <c r="J179"/>
  <c r="J145"/>
  <c i="3" r="J129"/>
  <c r="BK129"/>
  <c r="J121"/>
  <c r="BK123"/>
  <c i="2" r="BK192"/>
  <c r="BK176"/>
  <c r="BK153"/>
  <c r="BK190"/>
  <c r="J144"/>
  <c r="J204"/>
  <c r="BK182"/>
  <c r="J158"/>
  <c r="J127"/>
  <c r="J174"/>
  <c r="J138"/>
  <c r="BK186"/>
  <c r="BK151"/>
  <c r="BK196"/>
  <c r="BK169"/>
  <c r="BK141"/>
  <c i="3" r="J128"/>
  <c r="J127"/>
  <c r="J123"/>
  <c r="BK126"/>
  <c i="2" r="J200"/>
  <c r="J164"/>
  <c r="J130"/>
  <c r="BK184"/>
  <c r="BK134"/>
  <c r="J196"/>
  <c r="J169"/>
  <c r="J207"/>
  <c r="J177"/>
  <c r="BK142"/>
  <c r="J157"/>
  <c r="J140"/>
  <c r="J176"/>
  <c r="BK132"/>
  <c r="BK130"/>
  <c i="3" r="BK127"/>
  <c r="F35"/>
  <c i="2" r="BK179"/>
  <c r="J132"/>
  <c r="J188"/>
  <c r="J148"/>
  <c r="J198"/>
  <c r="BK175"/>
  <c r="J153"/>
  <c r="BK198"/>
  <c r="J161"/>
  <c r="BK128"/>
  <c r="J159"/>
  <c r="J194"/>
  <c r="BK167"/>
  <c r="BK125"/>
  <c i="3" r="J126"/>
  <c r="BK124"/>
  <c r="J124"/>
  <c i="2" r="J184"/>
  <c r="BK202"/>
  <c r="BK127"/>
  <c r="J181"/>
  <c r="BK144"/>
  <c r="BK181"/>
  <c r="BK188"/>
  <c r="BK138"/>
  <c r="BK148"/>
  <c r="J128"/>
  <c i="3" r="BK122"/>
  <c r="BK121"/>
  <c i="2" l="1" r="P124"/>
  <c r="T172"/>
  <c r="R150"/>
  <c r="P191"/>
  <c r="P150"/>
  <c r="R191"/>
  <c r="BK124"/>
  <c r="J124"/>
  <c r="J98"/>
  <c r="T150"/>
  <c r="BK191"/>
  <c r="J191"/>
  <c r="J101"/>
  <c i="3" r="BK120"/>
  <c r="BK119"/>
  <c r="J119"/>
  <c r="J97"/>
  <c i="2" r="BK150"/>
  <c r="J150"/>
  <c r="J99"/>
  <c r="P172"/>
  <c i="3" r="P120"/>
  <c r="P119"/>
  <c r="P118"/>
  <c i="1" r="AU96"/>
  <c i="2" r="T124"/>
  <c r="R172"/>
  <c i="3" r="R120"/>
  <c r="R119"/>
  <c r="R118"/>
  <c i="2" r="R124"/>
  <c r="R123"/>
  <c r="R122"/>
  <c r="BK172"/>
  <c r="J172"/>
  <c r="J100"/>
  <c r="T191"/>
  <c i="3" r="T120"/>
  <c r="T119"/>
  <c r="T118"/>
  <c i="2" r="BK206"/>
  <c r="J206"/>
  <c r="J102"/>
  <c r="BK123"/>
  <c r="BK122"/>
  <c r="J122"/>
  <c i="3" r="J91"/>
  <c r="J92"/>
  <c r="F114"/>
  <c r="E85"/>
  <c r="BE124"/>
  <c r="BE125"/>
  <c r="J112"/>
  <c r="BE128"/>
  <c r="BE129"/>
  <c r="BE122"/>
  <c r="F92"/>
  <c r="BE123"/>
  <c r="BE126"/>
  <c r="BE121"/>
  <c i="1" r="BB96"/>
  <c i="3" r="BE127"/>
  <c i="2" r="E85"/>
  <c r="F118"/>
  <c r="BE131"/>
  <c r="BE142"/>
  <c r="BE144"/>
  <c r="BE151"/>
  <c r="BE153"/>
  <c r="BE157"/>
  <c r="BE159"/>
  <c r="BE164"/>
  <c r="BE173"/>
  <c r="BE175"/>
  <c r="BE189"/>
  <c r="BE200"/>
  <c r="J91"/>
  <c r="J119"/>
  <c r="BE174"/>
  <c r="BE181"/>
  <c r="BE184"/>
  <c r="BE127"/>
  <c r="BE132"/>
  <c r="BE134"/>
  <c r="BE140"/>
  <c r="BE141"/>
  <c r="BE158"/>
  <c r="BE167"/>
  <c r="BE185"/>
  <c r="BE188"/>
  <c r="BE190"/>
  <c r="BE196"/>
  <c r="F92"/>
  <c r="J116"/>
  <c r="BE125"/>
  <c r="BE136"/>
  <c r="BE138"/>
  <c r="BE148"/>
  <c r="BE176"/>
  <c r="BE179"/>
  <c r="BE186"/>
  <c r="BE192"/>
  <c r="BE194"/>
  <c r="BE198"/>
  <c r="BE207"/>
  <c r="BE128"/>
  <c r="BE130"/>
  <c r="BE145"/>
  <c r="BE161"/>
  <c r="BE182"/>
  <c r="BE155"/>
  <c r="BE169"/>
  <c r="BE177"/>
  <c r="BE202"/>
  <c r="BE204"/>
  <c i="3" r="F34"/>
  <c i="1" r="BA96"/>
  <c i="2" r="J30"/>
  <c r="F37"/>
  <c i="1" r="BD95"/>
  <c i="2" r="J34"/>
  <c i="1" r="AW95"/>
  <c i="3" r="J34"/>
  <c i="1" r="AW96"/>
  <c i="3" r="F36"/>
  <c i="1" r="BC96"/>
  <c i="2" r="F36"/>
  <c i="1" r="BC95"/>
  <c i="2" r="F35"/>
  <c i="1" r="BB95"/>
  <c r="BB94"/>
  <c r="AX94"/>
  <c i="3" r="F37"/>
  <c i="1" r="BD96"/>
  <c i="2" r="F34"/>
  <c i="1" r="BA95"/>
  <c i="2" l="1" r="T123"/>
  <c r="T122"/>
  <c r="P123"/>
  <c r="P122"/>
  <c i="1" r="AU95"/>
  <c i="3" r="J120"/>
  <c r="J98"/>
  <c r="BK118"/>
  <c r="J118"/>
  <c r="J96"/>
  <c i="1" r="AG95"/>
  <c i="2" r="J96"/>
  <c r="J123"/>
  <c r="J97"/>
  <c i="1" r="AU94"/>
  <c r="BA94"/>
  <c r="W30"/>
  <c i="3" r="J33"/>
  <c i="1" r="AV96"/>
  <c r="AT96"/>
  <c i="2" r="F33"/>
  <c i="1" r="AZ95"/>
  <c i="2" r="J33"/>
  <c i="1" r="AV95"/>
  <c r="AT95"/>
  <c r="AN95"/>
  <c r="BD94"/>
  <c r="W33"/>
  <c r="BC94"/>
  <c r="W32"/>
  <c r="W31"/>
  <c i="3" r="F33"/>
  <c i="1" r="AZ96"/>
  <c i="2" l="1" r="J39"/>
  <c i="3" r="J30"/>
  <c i="1" r="AG96"/>
  <c r="AG94"/>
  <c r="AK26"/>
  <c r="AY94"/>
  <c r="AW94"/>
  <c r="AK30"/>
  <c r="AZ94"/>
  <c r="W29"/>
  <c i="3" l="1" r="J39"/>
  <c i="1" r="AN96"/>
  <c r="AV94"/>
  <c r="AK29"/>
  <c r="AK35"/>
  <c l="1" r="AT94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<sst xmlns="http://schemas.openxmlformats.org/spreadsheetml/2006/main">
  <si>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</si>
  <si>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</si>
  <si>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</si>
  <si>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</si>
  <si>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</si>
  <si>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{23da33e3-2873-495c-8392-ea8f84d13e52}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</si>
  <si>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</si>
  <si>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</si>
  <si>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</si>
  <si>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</si>
  <si>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</si>
  <si>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</si>
  <si>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</si>
  <si>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</si>
  <si>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OUNETREBICE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</si>
  <si>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</si>
  <si>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</si>
  <si>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Výstavba chodníku v obci Netřebice</t>
  </si>
  <si>
    <t>KSO:</t>
  </si>
  <si>
    <t>CC-CZ:</t>
  </si>
  <si>
    <t>Místo:</t>
  </si>
  <si>
    <t xml:space="preserve"> </t>
  </si>
  <si>
    <t>Datum:</t>
  </si>
  <si>
    <t>15. 5. 2022</t>
  </si>
  <si>
    <t>Zadavatel:</t>
  </si>
  <si>
    <t>IČ:</t>
  </si>
  <si>
    <t>DIČ:</t>
  </si>
  <si>
    <t>Uchazeč:</t>
  </si>
  <si>
    <t>Vyplň údaj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</si>
  <si>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</si>
  <si>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</si>
  <si>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</si>
  <si>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</si>
  <si>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</si>
  <si>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</si>
  <si>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</si>
  <si>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</si>
  <si>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</si>
  <si>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</si>
  <si>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</si>
  <si>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</si>
  <si>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</si>
  <si>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</si>
  <si>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</si>
  <si>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</si>
  <si>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</si>
  <si>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</si>
  <si>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</si>
  <si>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</si>
  <si>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</si>
  <si>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</si>
  <si>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</si>
  <si>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</si>
  <si>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</si>
  <si>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</si>
  <si>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</si>
  <si>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</si>
  <si>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</si>
  <si>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</si>
  <si>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</si>
  <si>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</si>
  <si>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</si>
  <si>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</si>
  <si>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</si>
  <si>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</si>
  <si>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</si>
  <si>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</si>
  <si>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</si>
  <si>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</si>
  <si>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</si>
  <si>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</si>
  <si>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</si>
  <si>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</si>
  <si>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</si>
  <si>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</si>
  <si>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</si>
  <si>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</si>
  <si>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</si>
  <si>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1</t>
  </si>
  <si>
    <t>chodník</t>
  </si>
  <si>
    <t>STA</t>
  </si>
  <si>
    <t>{66e93c4d-0c7d-41d3-b657-fd337d1bcb0d}</t>
  </si>
  <si>
    <t>2</t>
  </si>
  <si>
    <t>ostatní a vedlejší náklady</t>
  </si>
  <si>
    <t>{07739136-386d-45a6-b143-652fd14afc79}</t>
  </si>
  <si>
    <t>KRYCÍ LIST SOUPISU PRACÍ</t>
  </si>
  <si>
    <t>Objekt:</t>
  </si>
  <si>
    <t>1 - chodník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</si>
  <si>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</si>
  <si>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</si>
  <si>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</si>
  <si>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</si>
  <si>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</si>
  <si>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</si>
  <si>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</si>
  <si>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5 - Komunikace pozemní</t>
  </si>
  <si>
    <t xml:space="preserve">    9 - Ostatní konstrukce a práce-bourání</t>
  </si>
  <si>
    <t xml:space="preserve">    997 - Přesun sutě</t>
  </si>
  <si>
    <t xml:space="preserve">    998 - Přesun hmot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</si>
  <si>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</si>
  <si>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</si>
  <si>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</si>
  <si>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</si>
  <si>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</si>
  <si>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</si>
  <si>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</si>
  <si>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</si>
  <si>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</si>
  <si>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</si>
  <si>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</si>
  <si>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</si>
  <si>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</si>
  <si>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</si>
  <si>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</si>
  <si>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</si>
  <si>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</si>
  <si>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</si>
  <si>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111301111</t>
  </si>
  <si>
    <t>Sejmutí drnu tl do 100 mm s přemístěním do 50 m nebo naložením na dopravní prostředek</t>
  </si>
  <si>
    <t>m2</t>
  </si>
  <si>
    <t>4</t>
  </si>
  <si>
    <t>399402823</t>
  </si>
  <si>
    <t>VV</t>
  </si>
  <si>
    <t>270</t>
  </si>
  <si>
    <t>113106123</t>
  </si>
  <si>
    <t>Rozebrání dlažeb ze zámkových dlaždic komunikací pro pěší ručně</t>
  </si>
  <si>
    <t>273784906</t>
  </si>
  <si>
    <t>3</t>
  </si>
  <si>
    <t>113107324</t>
  </si>
  <si>
    <t>Odstranění podkladu z kameniva drceného tl přes 300 do 400 mm strojně pl do 50 m2</t>
  </si>
  <si>
    <t>-99246275</t>
  </si>
  <si>
    <t>"sjezd ke hřišti" 13,6</t>
  </si>
  <si>
    <t>113107342</t>
  </si>
  <si>
    <t>Odstranění podkladu živičného tl přes 50 do 100 mm strojně pl do 50 m2</t>
  </si>
  <si>
    <t>-1962528297</t>
  </si>
  <si>
    <t>5</t>
  </si>
  <si>
    <t>113202111</t>
  </si>
  <si>
    <t>Vytrhání obrub krajníků obrubníků stojatých</t>
  </si>
  <si>
    <t>m</t>
  </si>
  <si>
    <t>-1078402033</t>
  </si>
  <si>
    <t>6</t>
  </si>
  <si>
    <t>122251104</t>
  </si>
  <si>
    <t>Odkopávky a prokopávky nezapažené v hornině třídy těžitelnosti I skupiny 3 objem do 500 m3 strojně</t>
  </si>
  <si>
    <t>m3</t>
  </si>
  <si>
    <t>-1288175636</t>
  </si>
  <si>
    <t>"chodník" 138,6*0,2</t>
  </si>
  <si>
    <t>7</t>
  </si>
  <si>
    <t>162751117</t>
  </si>
  <si>
    <t>Vodorovné přemístění přes 9 000 do 10000 m výkopku/sypaniny z horniny třídy těžitelnosti I skupiny 1 až 3</t>
  </si>
  <si>
    <t>1145872635</t>
  </si>
  <si>
    <t>27,72+270*0,05</t>
  </si>
  <si>
    <t>8</t>
  </si>
  <si>
    <t>171201231</t>
  </si>
  <si>
    <t>Poplatek za uložení zeminy a kamení na recyklační skládce (skládkovné) kód odpadu 17 05 04</t>
  </si>
  <si>
    <t>t</t>
  </si>
  <si>
    <t>1740837539</t>
  </si>
  <si>
    <t>41,22*1,8</t>
  </si>
  <si>
    <t>9</t>
  </si>
  <si>
    <t>171251201</t>
  </si>
  <si>
    <t>Uložení sypaniny na skládky nebo meziskládky</t>
  </si>
  <si>
    <t>-1832735180</t>
  </si>
  <si>
    <t>41,22</t>
  </si>
  <si>
    <t>10</t>
  </si>
  <si>
    <t>181151311</t>
  </si>
  <si>
    <t>Plošná úprava terénu přes 500 m2 zemina skupiny 1 až 4 nerovnosti přes 50 do 100 mm v rovinně a svahu do 1:5</t>
  </si>
  <si>
    <t>178600759</t>
  </si>
  <si>
    <t>11</t>
  </si>
  <si>
    <t>181351103</t>
  </si>
  <si>
    <t>Rozprostření ornice tl vrstvy do 200 mm pl přes 100 do 500 m2 v rovině nebo ve svahu do 1:5 strojně</t>
  </si>
  <si>
    <t>990772081</t>
  </si>
  <si>
    <t>12</t>
  </si>
  <si>
    <t>M</t>
  </si>
  <si>
    <t>10364100</t>
  </si>
  <si>
    <t>zemina pro terénní úpravy - tříděná</t>
  </si>
  <si>
    <t>1274618191</t>
  </si>
  <si>
    <t>147*0,05*1,8</t>
  </si>
  <si>
    <t>13</t>
  </si>
  <si>
    <t>181411131</t>
  </si>
  <si>
    <t>Založení parkového trávníku výsevem pl do 1000 m2 v rovině a ve svahu do 1:5</t>
  </si>
  <si>
    <t>369339422</t>
  </si>
  <si>
    <t>14</t>
  </si>
  <si>
    <t>00572410</t>
  </si>
  <si>
    <t>osivo směs travní parková</t>
  </si>
  <si>
    <t>kg</t>
  </si>
  <si>
    <t>-1542087243</t>
  </si>
  <si>
    <t>147</t>
  </si>
  <si>
    <t>147*0,05 'Přepočtené koeficientem množství</t>
  </si>
  <si>
    <t>181951112</t>
  </si>
  <si>
    <t>Úprava pláně v hornině třídy těžitelnosti I skupiny 1 až 3 se zhutněním strojně</t>
  </si>
  <si>
    <t>2129879495</t>
  </si>
  <si>
    <t>138,6+13,2</t>
  </si>
  <si>
    <t>Komunikace pozemní</t>
  </si>
  <si>
    <t>16</t>
  </si>
  <si>
    <t>564851011</t>
  </si>
  <si>
    <t>Podklad ze štěrkodrtě ŠD plochy do 100 m2 tl 150 mm</t>
  </si>
  <si>
    <t>-1985954603</t>
  </si>
  <si>
    <t>"sjezd" 12*1,1</t>
  </si>
  <si>
    <t>17</t>
  </si>
  <si>
    <t>564861011</t>
  </si>
  <si>
    <t>Podklad ze štěrkodrtě ŠD plochy do 100 m2 tl 200 mm</t>
  </si>
  <si>
    <t>1553075425</t>
  </si>
  <si>
    <t>"chodník" 126*1,1</t>
  </si>
  <si>
    <t>18</t>
  </si>
  <si>
    <t>564952111</t>
  </si>
  <si>
    <t>Podklad z mechanicky zpevněného kameniva MZK tl 150 mm</t>
  </si>
  <si>
    <t>-1482966320</t>
  </si>
  <si>
    <t>"sjezd" 12*1,05</t>
  </si>
  <si>
    <t>19</t>
  </si>
  <si>
    <t>565136101</t>
  </si>
  <si>
    <t>Asfaltový beton vrstva podkladní ACP 22 (obalované kamenivo OKH) tl 50 mm š do 1,5 m</t>
  </si>
  <si>
    <t>-2094425566</t>
  </si>
  <si>
    <t>20</t>
  </si>
  <si>
    <t>577144111</t>
  </si>
  <si>
    <t>Asfaltový beton vrstva obrusná ACO 11 (ABS) tř. I tl 50 mm š do 3 m z nemodifikovaného asfaltu</t>
  </si>
  <si>
    <t>-630999724</t>
  </si>
  <si>
    <t>596211113</t>
  </si>
  <si>
    <t>Kladení zámkové dlažby komunikací pro pěší ručně tl 60 mm skupiny A pl přes 300 m2</t>
  </si>
  <si>
    <t>-1653835969</t>
  </si>
  <si>
    <t>"chodník" 126</t>
  </si>
  <si>
    <t>22</t>
  </si>
  <si>
    <t>59245018</t>
  </si>
  <si>
    <t>dlažba tvar obdélník betonová 200x100x60mm přírodní</t>
  </si>
  <si>
    <t>2129969095</t>
  </si>
  <si>
    <t>121,5</t>
  </si>
  <si>
    <t>121,5*1,02 'Přepočtené koeficientem množství</t>
  </si>
  <si>
    <t>23</t>
  </si>
  <si>
    <t>59245006</t>
  </si>
  <si>
    <t>dlažba tvar obdélník betonová pro nevidomé 200x100x60mm černá</t>
  </si>
  <si>
    <t>-2042309920</t>
  </si>
  <si>
    <t>4,5</t>
  </si>
  <si>
    <t>4,5*1,02 'Přepočtené koeficientem množství</t>
  </si>
  <si>
    <t>24</t>
  </si>
  <si>
    <t>596212210</t>
  </si>
  <si>
    <t>Kladení zámkové dlažby pozemních komunikací ručně tl 80 mm skupiny A pl do 50 m2</t>
  </si>
  <si>
    <t>-918960431</t>
  </si>
  <si>
    <t>"sjezd" 12</t>
  </si>
  <si>
    <t>25</t>
  </si>
  <si>
    <t>59245020</t>
  </si>
  <si>
    <t>dlažba tvar obdélník betonová 200x100x80mm přírodní</t>
  </si>
  <si>
    <t>235708020</t>
  </si>
  <si>
    <t>12*1,03 'Přepočtené koeficientem množství</t>
  </si>
  <si>
    <t>Ostatní konstrukce a práce-bourání</t>
  </si>
  <si>
    <t>26</t>
  </si>
  <si>
    <t>911111112</t>
  </si>
  <si>
    <t>Montáž zábradlí ocelového zabetonovaného bez výplně</t>
  </si>
  <si>
    <t>1383484889</t>
  </si>
  <si>
    <t>27</t>
  </si>
  <si>
    <t>553912713</t>
  </si>
  <si>
    <t>dodávka žárově zinkovaného zábradlí bez výplně - komplet dle PD</t>
  </si>
  <si>
    <t>777885343</t>
  </si>
  <si>
    <t>28</t>
  </si>
  <si>
    <t>912211199</t>
  </si>
  <si>
    <t xml:space="preserve">Dodávka a montáž směrového sloupku plastového pružného (balisety) do betonové patky vč. betonové patky a ukotvení - flexibilní sloupek vymezovací bílo-modrý 750 mm </t>
  </si>
  <si>
    <t>kus</t>
  </si>
  <si>
    <t>-1404326233</t>
  </si>
  <si>
    <t>29</t>
  </si>
  <si>
    <t>916131213</t>
  </si>
  <si>
    <t>Osazení silničního obrubníku betonového stojatého s boční opěrou do lože z betonu prostého</t>
  </si>
  <si>
    <t>-1141760525</t>
  </si>
  <si>
    <t>30</t>
  </si>
  <si>
    <t>59217032</t>
  </si>
  <si>
    <t>obrubník betonový silniční 1000x150x150mm</t>
  </si>
  <si>
    <t>-1194559680</t>
  </si>
  <si>
    <t>26*1,02 'Přepočtené koeficientem množství</t>
  </si>
  <si>
    <t>31</t>
  </si>
  <si>
    <t>59217030</t>
  </si>
  <si>
    <t>obrubník betonový silniční přechodový 1000x150x150-250mm</t>
  </si>
  <si>
    <t>-236124820</t>
  </si>
  <si>
    <t>1*1,02 'Přepočtené koeficientem množství</t>
  </si>
  <si>
    <t>32</t>
  </si>
  <si>
    <t>916231213</t>
  </si>
  <si>
    <t>Osazení chodníkového obrubníku betonového stojatého s boční opěrou do lože z betonu prostého</t>
  </si>
  <si>
    <t>-468529044</t>
  </si>
  <si>
    <t>33</t>
  </si>
  <si>
    <t>59217003</t>
  </si>
  <si>
    <t>obrubník betonový zahradní 500x50x250mm</t>
  </si>
  <si>
    <t>-436534869</t>
  </si>
  <si>
    <t>155*1,02 'Přepočtené koeficientem množství</t>
  </si>
  <si>
    <t>34</t>
  </si>
  <si>
    <t>919411131</t>
  </si>
  <si>
    <t>Čelo propustku z betonu prostého se zvýšenými nároky na prostředí pro propustek z trub DN 300 až 500</t>
  </si>
  <si>
    <t>858675266</t>
  </si>
  <si>
    <t>35</t>
  </si>
  <si>
    <t>919521120</t>
  </si>
  <si>
    <t>Zřízení silničního propustku z trub betonových nebo ŽB DN 400</t>
  </si>
  <si>
    <t>1234808856</t>
  </si>
  <si>
    <t>36</t>
  </si>
  <si>
    <t>59222022</t>
  </si>
  <si>
    <t>trouba ŽB hrdlová DN 400</t>
  </si>
  <si>
    <t>25673961</t>
  </si>
  <si>
    <t>9*1,01 'Přepočtené koeficientem množství</t>
  </si>
  <si>
    <t>37</t>
  </si>
  <si>
    <t>919521129</t>
  </si>
  <si>
    <t>Seříznutí ŽB roury v sklonu 45 st</t>
  </si>
  <si>
    <t>-862638427</t>
  </si>
  <si>
    <t>38</t>
  </si>
  <si>
    <t>919732211</t>
  </si>
  <si>
    <t>Styčná spára napojení nového živičného povrchu na stávající za tepla š 15 mm hl 25 mm s prořezáním</t>
  </si>
  <si>
    <t>-2026396495</t>
  </si>
  <si>
    <t>39</t>
  </si>
  <si>
    <t>919735113</t>
  </si>
  <si>
    <t>Řezání stávajícího živičného krytu hl přes 100 do 150 mm</t>
  </si>
  <si>
    <t>-1560356406</t>
  </si>
  <si>
    <t>997</t>
  </si>
  <si>
    <t>Přesun sutě</t>
  </si>
  <si>
    <t>40</t>
  </si>
  <si>
    <t>997221551</t>
  </si>
  <si>
    <t>Vodorovná doprava suti ze sypkých materiálů do 1 km</t>
  </si>
  <si>
    <t>659292448</t>
  </si>
  <si>
    <t>7,888</t>
  </si>
  <si>
    <t>41</t>
  </si>
  <si>
    <t>997221559</t>
  </si>
  <si>
    <t>Příplatek ZKD 1 km u vodorovné dopravy suti ze sypkých materiálů</t>
  </si>
  <si>
    <t>961890238</t>
  </si>
  <si>
    <t>7,888*9</t>
  </si>
  <si>
    <t>42</t>
  </si>
  <si>
    <t>997221561</t>
  </si>
  <si>
    <t>Vodorovná doprava suti z kusových materiálů do 1 km</t>
  </si>
  <si>
    <t>-325677041</t>
  </si>
  <si>
    <t>2,392+1,98+2,665</t>
  </si>
  <si>
    <t>43</t>
  </si>
  <si>
    <t>997221569</t>
  </si>
  <si>
    <t>Příplatek ZKD 1 km u vodorovné dopravy suti z kusových materiálů</t>
  </si>
  <si>
    <t>828776250</t>
  </si>
  <si>
    <t>7,037*9</t>
  </si>
  <si>
    <t>44</t>
  </si>
  <si>
    <t>997221861</t>
  </si>
  <si>
    <t>Poplatek za uložení stavebního odpadu na recyklační skládce (skládkovné) z prostého betonu pod kódem 17 01 01</t>
  </si>
  <si>
    <t>-1958234590</t>
  </si>
  <si>
    <t>2,392+2,665</t>
  </si>
  <si>
    <t>45</t>
  </si>
  <si>
    <t>997221873</t>
  </si>
  <si>
    <t>Poplatek za uložení stavebního odpadu na recyklační skládce (skládkovné) zeminy a kamení zatříděného do Katalogu odpadů pod kódem 17 05 04</t>
  </si>
  <si>
    <t>1952303535</t>
  </si>
  <si>
    <t>46</t>
  </si>
  <si>
    <t>997221875</t>
  </si>
  <si>
    <t>Poplatek za uložení stavebního odpadu na recyklační skládce (skládkovné) asfaltového bez obsahu dehtu zatříděného do Katalogu odpadů pod kódem 17 03 02</t>
  </si>
  <si>
    <t>899281369</t>
  </si>
  <si>
    <t>1,98</t>
  </si>
  <si>
    <t>998</t>
  </si>
  <si>
    <t>Přesun hmot</t>
  </si>
  <si>
    <t>47</t>
  </si>
  <si>
    <t>998223011</t>
  </si>
  <si>
    <t>Přesun hmot pro pozemní komunikace s krytem dlážděným</t>
  </si>
  <si>
    <t>-1923957089</t>
  </si>
  <si>
    <t>2 - ostatní a vedlejší náklady</t>
  </si>
  <si>
    <t xml:space="preserve">    OST - VRN</t>
  </si>
  <si>
    <t>OST</t>
  </si>
  <si>
    <t>VRN</t>
  </si>
  <si>
    <t>99911</t>
  </si>
  <si>
    <t>Vytyčení inženýrských sítí</t>
  </si>
  <si>
    <t>kpl</t>
  </si>
  <si>
    <t>512</t>
  </si>
  <si>
    <t>-982187266</t>
  </si>
  <si>
    <t>99921</t>
  </si>
  <si>
    <t>Přechodné dopravní opatření - DIO během výstavby vč. rojednání s PČR</t>
  </si>
  <si>
    <t>1703718875</t>
  </si>
  <si>
    <t>99931</t>
  </si>
  <si>
    <t>Zařízení staveniště</t>
  </si>
  <si>
    <t>1451541815</t>
  </si>
  <si>
    <t>99941</t>
  </si>
  <si>
    <t>Geodetické práce - před zahájením stavby</t>
  </si>
  <si>
    <t>-1789156241</t>
  </si>
  <si>
    <t>99943</t>
  </si>
  <si>
    <t>Geodetické práce - po dokončení - geodetická dokumentace skutečného provedení, geodetické zaměření</t>
  </si>
  <si>
    <t>290744933</t>
  </si>
  <si>
    <t>99951</t>
  </si>
  <si>
    <t>Zkoušky hutnění pláně - statická zkouška</t>
  </si>
  <si>
    <t>ks</t>
  </si>
  <si>
    <t>1557970482</t>
  </si>
  <si>
    <t>99961</t>
  </si>
  <si>
    <t>Zajištění všech zkoušek a dokladů k řádnému předání stavby</t>
  </si>
  <si>
    <t>-2140884968</t>
  </si>
  <si>
    <t>99971</t>
  </si>
  <si>
    <t>Fotodokumentace vč. zprávy o průběhu provádění díla</t>
  </si>
  <si>
    <t>-2033451788</t>
  </si>
  <si>
    <t>99981</t>
  </si>
  <si>
    <t>Dokumentace skutečného provedení díla</t>
  </si>
  <si>
    <t>1866922702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</si>
</sst>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59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1" fillId="0" borderId="0" xfId="0" applyFont="1" applyAlignment="1" applyProtection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5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5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6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7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5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19" fillId="0" borderId="14" xfId="0" applyFont="1" applyBorder="1" applyAlignment="1" applyProtection="1">
      <alignment horizontal="left" vertical="center"/>
    </xf>
    <xf numFmtId="0" fontId="19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0" fillId="4" borderId="6" xfId="0" applyFont="1" applyFill="1" applyBorder="1" applyAlignment="1" applyProtection="1">
      <alignment horizontal="center" vertical="center"/>
    </xf>
    <xf numFmtId="0" fontId="20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0" fillId="4" borderId="7" xfId="0" applyFont="1" applyFill="1" applyBorder="1" applyAlignment="1" applyProtection="1">
      <alignment horizontal="center" vertical="center"/>
    </xf>
    <xf numFmtId="0" fontId="20" fillId="4" borderId="7" xfId="0" applyFont="1" applyFill="1" applyBorder="1" applyAlignment="1" applyProtection="1">
      <alignment horizontal="right" vertical="center"/>
    </xf>
    <xf numFmtId="0" fontId="20" fillId="4" borderId="8" xfId="0" applyFont="1" applyFill="1" applyBorder="1" applyAlignment="1" applyProtection="1">
      <alignment horizontal="left" vertical="center"/>
    </xf>
    <xf numFmtId="0" fontId="20" fillId="4" borderId="0" xfId="0" applyFont="1" applyFill="1" applyAlignment="1" applyProtection="1">
      <alignment horizontal="center" vertical="center"/>
    </xf>
    <xf numFmtId="0" fontId="21" fillId="0" borderId="16" xfId="0" applyFont="1" applyBorder="1" applyAlignment="1" applyProtection="1">
      <alignment horizontal="center" vertical="center" wrapText="1"/>
    </xf>
    <xf numFmtId="0" fontId="21" fillId="0" borderId="17" xfId="0" applyFont="1" applyBorder="1" applyAlignment="1" applyProtection="1">
      <alignment horizontal="center" vertical="center" wrapText="1"/>
    </xf>
    <xf numFmtId="0" fontId="21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2" fillId="0" borderId="0" xfId="0" applyFont="1" applyAlignment="1" applyProtection="1">
      <alignment horizontal="left" vertical="center"/>
    </xf>
    <xf numFmtId="0" fontId="22" fillId="0" borderId="0" xfId="0" applyFont="1" applyAlignment="1" applyProtection="1">
      <alignment vertical="center"/>
    </xf>
    <xf numFmtId="4" fontId="22" fillId="0" borderId="0" xfId="0" applyNumberFormat="1" applyFont="1" applyAlignment="1" applyProtection="1">
      <alignment horizontal="right" vertical="center"/>
    </xf>
    <xf numFmtId="4" fontId="22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8" fillId="0" borderId="14" xfId="0" applyNumberFormat="1" applyFont="1" applyBorder="1" applyAlignment="1" applyProtection="1">
      <alignment vertical="center"/>
    </xf>
    <xf numFmtId="4" fontId="18" fillId="0" borderId="0" xfId="0" applyNumberFormat="1" applyFont="1" applyBorder="1" applyAlignment="1" applyProtection="1">
      <alignment vertical="center"/>
    </xf>
    <xf numFmtId="166" fontId="18" fillId="0" borderId="0" xfId="0" applyNumberFormat="1" applyFont="1" applyBorder="1" applyAlignment="1" applyProtection="1">
      <alignment vertical="center"/>
    </xf>
    <xf numFmtId="4" fontId="18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25" fillId="0" borderId="0" xfId="0" applyFont="1" applyAlignment="1" applyProtection="1">
      <alignment horizontal="left" vertical="center" wrapText="1"/>
    </xf>
    <xf numFmtId="0" fontId="26" fillId="0" borderId="0" xfId="0" applyFont="1" applyAlignment="1" applyProtection="1">
      <alignment vertical="center"/>
    </xf>
    <xf numFmtId="4" fontId="26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7" fillId="0" borderId="14" xfId="0" applyNumberFormat="1" applyFont="1" applyBorder="1" applyAlignment="1" applyProtection="1">
      <alignment vertical="center"/>
    </xf>
    <xf numFmtId="4" fontId="27" fillId="0" borderId="0" xfId="0" applyNumberFormat="1" applyFont="1" applyBorder="1" applyAlignment="1" applyProtection="1">
      <alignment vertical="center"/>
    </xf>
    <xf numFmtId="166" fontId="27" fillId="0" borderId="0" xfId="0" applyNumberFormat="1" applyFont="1" applyBorder="1" applyAlignment="1" applyProtection="1">
      <alignment vertical="center"/>
    </xf>
    <xf numFmtId="4" fontId="27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7" fillId="0" borderId="19" xfId="0" applyNumberFormat="1" applyFont="1" applyBorder="1" applyAlignment="1" applyProtection="1">
      <alignment vertical="center"/>
    </xf>
    <xf numFmtId="4" fontId="27" fillId="0" borderId="20" xfId="0" applyNumberFormat="1" applyFont="1" applyBorder="1" applyAlignment="1" applyProtection="1">
      <alignment vertical="center"/>
    </xf>
    <xf numFmtId="166" fontId="27" fillId="0" borderId="20" xfId="0" applyNumberFormat="1" applyFont="1" applyBorder="1" applyAlignment="1" applyProtection="1">
      <alignment vertical="center"/>
    </xf>
    <xf numFmtId="4" fontId="27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1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4" fontId="22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9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7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0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0" fillId="4" borderId="0" xfId="0" applyFont="1" applyFill="1" applyAlignment="1" applyProtection="1">
      <alignment horizontal="right" vertical="center"/>
    </xf>
    <xf numFmtId="0" fontId="29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0" fillId="4" borderId="16" xfId="0" applyFont="1" applyFill="1" applyBorder="1" applyAlignment="1" applyProtection="1">
      <alignment horizontal="center" vertical="center" wrapText="1"/>
    </xf>
    <xf numFmtId="0" fontId="20" fillId="4" borderId="17" xfId="0" applyFont="1" applyFill="1" applyBorder="1" applyAlignment="1" applyProtection="1">
      <alignment horizontal="center" vertical="center" wrapText="1"/>
    </xf>
    <xf numFmtId="0" fontId="20" fillId="4" borderId="18" xfId="0" applyFont="1" applyFill="1" applyBorder="1" applyAlignment="1" applyProtection="1">
      <alignment horizontal="center" vertical="center" wrapText="1"/>
    </xf>
    <xf numFmtId="0" fontId="20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2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0" fillId="0" borderId="12" xfId="0" applyNumberFormat="1" applyFont="1" applyBorder="1" applyAlignment="1" applyProtection="1"/>
    <xf numFmtId="166" fontId="30" fillId="0" borderId="13" xfId="0" applyNumberFormat="1" applyFont="1" applyBorder="1" applyAlignment="1" applyProtection="1"/>
    <xf numFmtId="4" fontId="31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0" fillId="0" borderId="22" xfId="0" applyFont="1" applyBorder="1" applyAlignment="1" applyProtection="1">
      <alignment horizontal="center" vertical="center"/>
    </xf>
    <xf numFmtId="49" fontId="20" fillId="0" borderId="22" xfId="0" applyNumberFormat="1" applyFont="1" applyBorder="1" applyAlignment="1" applyProtection="1">
      <alignment horizontal="left" vertical="center" wrapText="1"/>
    </xf>
    <xf numFmtId="0" fontId="20" fillId="0" borderId="22" xfId="0" applyFont="1" applyBorder="1" applyAlignment="1" applyProtection="1">
      <alignment horizontal="left" vertical="center" wrapText="1"/>
    </xf>
    <xf numFmtId="0" fontId="20" fillId="0" borderId="22" xfId="0" applyFont="1" applyBorder="1" applyAlignment="1" applyProtection="1">
      <alignment horizontal="center" vertical="center" wrapText="1"/>
    </xf>
    <xf numFmtId="167" fontId="20" fillId="0" borderId="22" xfId="0" applyNumberFormat="1" applyFont="1" applyBorder="1" applyAlignment="1" applyProtection="1">
      <alignment vertical="center"/>
    </xf>
    <xf numFmtId="4" fontId="20" fillId="2" borderId="22" xfId="0" applyNumberFormat="1" applyFont="1" applyFill="1" applyBorder="1" applyAlignment="1" applyProtection="1">
      <alignment vertical="center"/>
      <protection locked="0"/>
    </xf>
    <xf numFmtId="4" fontId="20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1" fillId="2" borderId="14" xfId="0" applyFont="1" applyFill="1" applyBorder="1" applyAlignment="1" applyProtection="1">
      <alignment horizontal="left" vertical="center"/>
      <protection locked="0"/>
    </xf>
    <xf numFmtId="0" fontId="21" fillId="0" borderId="0" xfId="0" applyFont="1" applyBorder="1" applyAlignment="1" applyProtection="1">
      <alignment horizontal="center" vertical="center"/>
    </xf>
    <xf numFmtId="166" fontId="21" fillId="0" borderId="0" xfId="0" applyNumberFormat="1" applyFont="1" applyBorder="1" applyAlignment="1" applyProtection="1">
      <alignment vertical="center"/>
    </xf>
    <xf numFmtId="166" fontId="21" fillId="0" borderId="15" xfId="0" applyNumberFormat="1" applyFont="1" applyBorder="1" applyAlignment="1" applyProtection="1">
      <alignment vertical="center"/>
    </xf>
    <xf numFmtId="0" fontId="20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2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33" fillId="0" borderId="22" xfId="0" applyFont="1" applyBorder="1" applyAlignment="1" applyProtection="1">
      <alignment horizontal="center" vertical="center"/>
    </xf>
    <xf numFmtId="49" fontId="33" fillId="0" borderId="22" xfId="0" applyNumberFormat="1" applyFont="1" applyBorder="1" applyAlignment="1" applyProtection="1">
      <alignment horizontal="left" vertical="center" wrapText="1"/>
    </xf>
    <xf numFmtId="0" fontId="33" fillId="0" borderId="22" xfId="0" applyFont="1" applyBorder="1" applyAlignment="1" applyProtection="1">
      <alignment horizontal="left" vertical="center" wrapText="1"/>
    </xf>
    <xf numFmtId="0" fontId="33" fillId="0" borderId="22" xfId="0" applyFont="1" applyBorder="1" applyAlignment="1" applyProtection="1">
      <alignment horizontal="center" vertical="center" wrapText="1"/>
    </xf>
    <xf numFmtId="167" fontId="33" fillId="0" borderId="22" xfId="0" applyNumberFormat="1" applyFont="1" applyBorder="1" applyAlignment="1" applyProtection="1">
      <alignment vertical="center"/>
    </xf>
    <xf numFmtId="4" fontId="33" fillId="2" borderId="22" xfId="0" applyNumberFormat="1" applyFont="1" applyFill="1" applyBorder="1" applyAlignment="1" applyProtection="1">
      <alignment vertical="center"/>
      <protection locked="0"/>
    </xf>
    <xf numFmtId="4" fontId="33" fillId="0" borderId="22" xfId="0" applyNumberFormat="1" applyFont="1" applyBorder="1" applyAlignment="1" applyProtection="1">
      <alignment vertical="center"/>
    </xf>
    <xf numFmtId="0" fontId="34" fillId="0" borderId="22" xfId="0" applyFont="1" applyBorder="1" applyAlignment="1" applyProtection="1">
      <alignment vertical="center"/>
    </xf>
    <xf numFmtId="0" fontId="34" fillId="0" borderId="3" xfId="0" applyFont="1" applyBorder="1" applyAlignment="1">
      <alignment vertical="center"/>
    </xf>
    <xf numFmtId="0" fontId="33" fillId="2" borderId="14" xfId="0" applyFont="1" applyFill="1" applyBorder="1" applyAlignment="1" applyProtection="1">
      <alignment horizontal="left" vertical="center"/>
      <protection locked="0"/>
    </xf>
    <xf numFmtId="0" fontId="33" fillId="0" borderId="0" xfId="0" applyFont="1" applyBorder="1" applyAlignment="1" applyProtection="1">
      <alignment horizontal="center" vertical="center"/>
    </xf>
    <xf numFmtId="0" fontId="21" fillId="2" borderId="19" xfId="0" applyFont="1" applyFill="1" applyBorder="1" applyAlignment="1" applyProtection="1">
      <alignment horizontal="left" vertical="center"/>
      <protection locked="0"/>
    </xf>
    <xf numFmtId="0" fontId="21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1" fillId="0" borderId="20" xfId="0" applyNumberFormat="1" applyFont="1" applyBorder="1" applyAlignment="1" applyProtection="1">
      <alignment vertical="center"/>
    </xf>
    <xf numFmtId="166" fontId="21" fillId="0" borderId="21" xfId="0" applyNumberFormat="1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calcChain" Target="calcChain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4" t="s">
        <v>0</v>
      </c>
      <c r="AZ1" s="14" t="s">
        <v>1</v>
      </c>
      <c r="BA1" s="14" t="s">
        <v>2</v>
      </c>
      <c r="BB1" s="14" t="s">
        <v>3</v>
      </c>
      <c r="BT1" s="14" t="s">
        <v>4</v>
      </c>
      <c r="BU1" s="14" t="s">
        <v>4</v>
      </c>
      <c r="BV1" s="14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5" t="s">
        <v>6</v>
      </c>
      <c r="BT2" s="15" t="s">
        <v>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8</v>
      </c>
    </row>
    <row r="4" s="1" customFormat="1" ht="24.96" customHeight="1">
      <c r="B4" s="19"/>
      <c r="C4" s="20"/>
      <c r="D4" s="21" t="s">
        <v>9</v>
      </c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18"/>
      <c r="AS4" s="22" t="s">
        <v>10</v>
      </c>
      <c r="BE4" s="23" t="s">
        <v>11</v>
      </c>
      <c r="BS4" s="15" t="s">
        <v>12</v>
      </c>
    </row>
    <row r="5" s="1" customFormat="1" ht="12" customHeight="1">
      <c r="B5" s="19"/>
      <c r="C5" s="20"/>
      <c r="D5" s="24" t="s">
        <v>13</v>
      </c>
      <c r="E5" s="20"/>
      <c r="F5" s="20"/>
      <c r="G5" s="20"/>
      <c r="H5" s="20"/>
      <c r="I5" s="20"/>
      <c r="J5" s="20"/>
      <c r="K5" s="25" t="s">
        <v>14</v>
      </c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18"/>
      <c r="BE5" s="26" t="s">
        <v>15</v>
      </c>
      <c r="BS5" s="15" t="s">
        <v>6</v>
      </c>
    </row>
    <row r="6" s="1" customFormat="1" ht="36.96" customHeight="1">
      <c r="B6" s="19"/>
      <c r="C6" s="20"/>
      <c r="D6" s="27" t="s">
        <v>16</v>
      </c>
      <c r="E6" s="20"/>
      <c r="F6" s="20"/>
      <c r="G6" s="20"/>
      <c r="H6" s="20"/>
      <c r="I6" s="20"/>
      <c r="J6" s="20"/>
      <c r="K6" s="28" t="s">
        <v>17</v>
      </c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18"/>
      <c r="BE6" s="29"/>
      <c r="BS6" s="15" t="s">
        <v>6</v>
      </c>
    </row>
    <row r="7" s="1" customFormat="1" ht="12" customHeight="1">
      <c r="B7" s="19"/>
      <c r="C7" s="20"/>
      <c r="D7" s="30" t="s">
        <v>18</v>
      </c>
      <c r="E7" s="20"/>
      <c r="F7" s="20"/>
      <c r="G7" s="20"/>
      <c r="H7" s="20"/>
      <c r="I7" s="20"/>
      <c r="J7" s="20"/>
      <c r="K7" s="25" t="s">
        <v>1</v>
      </c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30" t="s">
        <v>19</v>
      </c>
      <c r="AL7" s="20"/>
      <c r="AM7" s="20"/>
      <c r="AN7" s="25" t="s">
        <v>1</v>
      </c>
      <c r="AO7" s="20"/>
      <c r="AP7" s="20"/>
      <c r="AQ7" s="20"/>
      <c r="AR7" s="18"/>
      <c r="BE7" s="29"/>
      <c r="BS7" s="15" t="s">
        <v>6</v>
      </c>
    </row>
    <row r="8" s="1" customFormat="1" ht="12" customHeight="1">
      <c r="B8" s="19"/>
      <c r="C8" s="20"/>
      <c r="D8" s="30" t="s">
        <v>20</v>
      </c>
      <c r="E8" s="20"/>
      <c r="F8" s="20"/>
      <c r="G8" s="20"/>
      <c r="H8" s="20"/>
      <c r="I8" s="20"/>
      <c r="J8" s="20"/>
      <c r="K8" s="25" t="s">
        <v>21</v>
      </c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30" t="s">
        <v>22</v>
      </c>
      <c r="AL8" s="20"/>
      <c r="AM8" s="20"/>
      <c r="AN8" s="31" t="s">
        <v>23</v>
      </c>
      <c r="AO8" s="20"/>
      <c r="AP8" s="20"/>
      <c r="AQ8" s="20"/>
      <c r="AR8" s="18"/>
      <c r="BE8" s="29"/>
      <c r="BS8" s="15" t="s">
        <v>6</v>
      </c>
    </row>
    <row r="9" s="1" customFormat="1" ht="14.4" customHeight="1">
      <c r="B9" s="19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18"/>
      <c r="BE9" s="29"/>
      <c r="BS9" s="15" t="s">
        <v>6</v>
      </c>
    </row>
    <row r="10" s="1" customFormat="1" ht="12" customHeight="1">
      <c r="B10" s="19"/>
      <c r="C10" s="20"/>
      <c r="D10" s="30" t="s">
        <v>24</v>
      </c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30" t="s">
        <v>25</v>
      </c>
      <c r="AL10" s="20"/>
      <c r="AM10" s="20"/>
      <c r="AN10" s="25" t="s">
        <v>1</v>
      </c>
      <c r="AO10" s="20"/>
      <c r="AP10" s="20"/>
      <c r="AQ10" s="20"/>
      <c r="AR10" s="18"/>
      <c r="BE10" s="29"/>
      <c r="BS10" s="15" t="s">
        <v>6</v>
      </c>
    </row>
    <row r="11" s="1" customFormat="1" ht="18.48" customHeight="1">
      <c r="B11" s="19"/>
      <c r="C11" s="20"/>
      <c r="D11" s="20"/>
      <c r="E11" s="25" t="s">
        <v>21</v>
      </c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30" t="s">
        <v>26</v>
      </c>
      <c r="AL11" s="20"/>
      <c r="AM11" s="20"/>
      <c r="AN11" s="25" t="s">
        <v>1</v>
      </c>
      <c r="AO11" s="20"/>
      <c r="AP11" s="20"/>
      <c r="AQ11" s="20"/>
      <c r="AR11" s="18"/>
      <c r="BE11" s="29"/>
      <c r="BS11" s="15" t="s">
        <v>6</v>
      </c>
    </row>
    <row r="12" s="1" customFormat="1" ht="6.96" customHeight="1">
      <c r="B12" s="19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18"/>
      <c r="BE12" s="29"/>
      <c r="BS12" s="15" t="s">
        <v>6</v>
      </c>
    </row>
    <row r="13" s="1" customFormat="1" ht="12" customHeight="1">
      <c r="B13" s="19"/>
      <c r="C13" s="20"/>
      <c r="D13" s="30" t="s">
        <v>27</v>
      </c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30" t="s">
        <v>25</v>
      </c>
      <c r="AL13" s="20"/>
      <c r="AM13" s="20"/>
      <c r="AN13" s="32" t="s">
        <v>28</v>
      </c>
      <c r="AO13" s="20"/>
      <c r="AP13" s="20"/>
      <c r="AQ13" s="20"/>
      <c r="AR13" s="18"/>
      <c r="BE13" s="29"/>
      <c r="BS13" s="15" t="s">
        <v>6</v>
      </c>
    </row>
    <row r="14">
      <c r="B14" s="19"/>
      <c r="C14" s="20"/>
      <c r="D14" s="20"/>
      <c r="E14" s="32" t="s">
        <v>28</v>
      </c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0" t="s">
        <v>26</v>
      </c>
      <c r="AL14" s="20"/>
      <c r="AM14" s="20"/>
      <c r="AN14" s="32" t="s">
        <v>28</v>
      </c>
      <c r="AO14" s="20"/>
      <c r="AP14" s="20"/>
      <c r="AQ14" s="20"/>
      <c r="AR14" s="18"/>
      <c r="BE14" s="29"/>
      <c r="BS14" s="15" t="s">
        <v>6</v>
      </c>
    </row>
    <row r="15" s="1" customFormat="1" ht="6.96" customHeight="1">
      <c r="B15" s="19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18"/>
      <c r="BE15" s="29"/>
      <c r="BS15" s="15" t="s">
        <v>4</v>
      </c>
    </row>
    <row r="16" s="1" customFormat="1" ht="12" customHeight="1">
      <c r="B16" s="19"/>
      <c r="C16" s="20"/>
      <c r="D16" s="30" t="s">
        <v>29</v>
      </c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30" t="s">
        <v>25</v>
      </c>
      <c r="AL16" s="20"/>
      <c r="AM16" s="20"/>
      <c r="AN16" s="25" t="s">
        <v>1</v>
      </c>
      <c r="AO16" s="20"/>
      <c r="AP16" s="20"/>
      <c r="AQ16" s="20"/>
      <c r="AR16" s="18"/>
      <c r="BE16" s="29"/>
      <c r="BS16" s="15" t="s">
        <v>4</v>
      </c>
    </row>
    <row r="17" s="1" customFormat="1" ht="18.48" customHeight="1">
      <c r="B17" s="19"/>
      <c r="C17" s="20"/>
      <c r="D17" s="20"/>
      <c r="E17" s="25" t="s">
        <v>21</v>
      </c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30" t="s">
        <v>26</v>
      </c>
      <c r="AL17" s="20"/>
      <c r="AM17" s="20"/>
      <c r="AN17" s="25" t="s">
        <v>1</v>
      </c>
      <c r="AO17" s="20"/>
      <c r="AP17" s="20"/>
      <c r="AQ17" s="20"/>
      <c r="AR17" s="18"/>
      <c r="BE17" s="29"/>
      <c r="BS17" s="15" t="s">
        <v>30</v>
      </c>
    </row>
    <row r="18" s="1" customFormat="1" ht="6.96" customHeight="1">
      <c r="B18" s="1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18"/>
      <c r="BE18" s="29"/>
      <c r="BS18" s="15" t="s">
        <v>6</v>
      </c>
    </row>
    <row r="19" s="1" customFormat="1" ht="12" customHeight="1">
      <c r="B19" s="19"/>
      <c r="C19" s="20"/>
      <c r="D19" s="30" t="s">
        <v>31</v>
      </c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30" t="s">
        <v>25</v>
      </c>
      <c r="AL19" s="20"/>
      <c r="AM19" s="20"/>
      <c r="AN19" s="25" t="s">
        <v>1</v>
      </c>
      <c r="AO19" s="20"/>
      <c r="AP19" s="20"/>
      <c r="AQ19" s="20"/>
      <c r="AR19" s="18"/>
      <c r="BE19" s="29"/>
      <c r="BS19" s="15" t="s">
        <v>6</v>
      </c>
    </row>
    <row r="20" s="1" customFormat="1" ht="18.48" customHeight="1">
      <c r="B20" s="19"/>
      <c r="C20" s="20"/>
      <c r="D20" s="20"/>
      <c r="E20" s="25" t="s">
        <v>21</v>
      </c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30" t="s">
        <v>26</v>
      </c>
      <c r="AL20" s="20"/>
      <c r="AM20" s="20"/>
      <c r="AN20" s="25" t="s">
        <v>1</v>
      </c>
      <c r="AO20" s="20"/>
      <c r="AP20" s="20"/>
      <c r="AQ20" s="20"/>
      <c r="AR20" s="18"/>
      <c r="BE20" s="29"/>
      <c r="BS20" s="15" t="s">
        <v>30</v>
      </c>
    </row>
    <row r="21" s="1" customFormat="1" ht="6.96" customHeight="1"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18"/>
      <c r="BE21" s="29"/>
    </row>
    <row r="22" s="1" customFormat="1" ht="12" customHeight="1">
      <c r="B22" s="19"/>
      <c r="C22" s="20"/>
      <c r="D22" s="30" t="s">
        <v>32</v>
      </c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18"/>
      <c r="BE22" s="29"/>
    </row>
    <row r="23" s="1" customFormat="1" ht="16.5" customHeight="1">
      <c r="B23" s="19"/>
      <c r="C23" s="20"/>
      <c r="D23" s="20"/>
      <c r="E23" s="34" t="s">
        <v>1</v>
      </c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20"/>
      <c r="AP23" s="20"/>
      <c r="AQ23" s="20"/>
      <c r="AR23" s="18"/>
      <c r="BE23" s="29"/>
    </row>
    <row r="24" s="1" customFormat="1" ht="6.96" customHeight="1"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18"/>
      <c r="BE24" s="29"/>
    </row>
    <row r="25" s="1" customFormat="1" ht="6.96" customHeight="1">
      <c r="B25" s="19"/>
      <c r="C25" s="20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20"/>
      <c r="AQ25" s="20"/>
      <c r="AR25" s="18"/>
      <c r="BE25" s="29"/>
    </row>
    <row r="26" s="2" customFormat="1" ht="25.92" customHeight="1">
      <c r="A26" s="36"/>
      <c r="B26" s="37"/>
      <c r="C26" s="38"/>
      <c r="D26" s="39" t="s">
        <v>33</v>
      </c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1">
        <f>ROUND(AG94,2)</f>
        <v>0</v>
      </c>
      <c r="AL26" s="40"/>
      <c r="AM26" s="40"/>
      <c r="AN26" s="40"/>
      <c r="AO26" s="40"/>
      <c r="AP26" s="38"/>
      <c r="AQ26" s="38"/>
      <c r="AR26" s="42"/>
      <c r="BE26" s="29"/>
    </row>
    <row r="27" s="2" customFormat="1" ht="6.96" customHeight="1">
      <c r="A27" s="36"/>
      <c r="B27" s="37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42"/>
      <c r="BE27" s="29"/>
    </row>
    <row r="28" s="2" customFormat="1">
      <c r="A28" s="36"/>
      <c r="B28" s="37"/>
      <c r="C28" s="38"/>
      <c r="D28" s="38"/>
      <c r="E28" s="38"/>
      <c r="F28" s="38"/>
      <c r="G28" s="38"/>
      <c r="H28" s="38"/>
      <c r="I28" s="38"/>
      <c r="J28" s="38"/>
      <c r="K28" s="38"/>
      <c r="L28" s="43" t="s">
        <v>34</v>
      </c>
      <c r="M28" s="43"/>
      <c r="N28" s="43"/>
      <c r="O28" s="43"/>
      <c r="P28" s="43"/>
      <c r="Q28" s="38"/>
      <c r="R28" s="38"/>
      <c r="S28" s="38"/>
      <c r="T28" s="38"/>
      <c r="U28" s="38"/>
      <c r="V28" s="38"/>
      <c r="W28" s="43" t="s">
        <v>35</v>
      </c>
      <c r="X28" s="43"/>
      <c r="Y28" s="43"/>
      <c r="Z28" s="43"/>
      <c r="AA28" s="43"/>
      <c r="AB28" s="43"/>
      <c r="AC28" s="43"/>
      <c r="AD28" s="43"/>
      <c r="AE28" s="43"/>
      <c r="AF28" s="38"/>
      <c r="AG28" s="38"/>
      <c r="AH28" s="38"/>
      <c r="AI28" s="38"/>
      <c r="AJ28" s="38"/>
      <c r="AK28" s="43" t="s">
        <v>36</v>
      </c>
      <c r="AL28" s="43"/>
      <c r="AM28" s="43"/>
      <c r="AN28" s="43"/>
      <c r="AO28" s="43"/>
      <c r="AP28" s="38"/>
      <c r="AQ28" s="38"/>
      <c r="AR28" s="42"/>
      <c r="BE28" s="29"/>
    </row>
    <row r="29" s="3" customFormat="1" ht="14.4" customHeight="1">
      <c r="A29" s="3"/>
      <c r="B29" s="44"/>
      <c r="C29" s="45"/>
      <c r="D29" s="30" t="s">
        <v>37</v>
      </c>
      <c r="E29" s="45"/>
      <c r="F29" s="30" t="s">
        <v>38</v>
      </c>
      <c r="G29" s="45"/>
      <c r="H29" s="45"/>
      <c r="I29" s="45"/>
      <c r="J29" s="45"/>
      <c r="K29" s="45"/>
      <c r="L29" s="46">
        <v>0.20999999999999999</v>
      </c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7">
        <f>ROUND(AZ94, 2)</f>
        <v>0</v>
      </c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7">
        <f>ROUND(AV94, 2)</f>
        <v>0</v>
      </c>
      <c r="AL29" s="45"/>
      <c r="AM29" s="45"/>
      <c r="AN29" s="45"/>
      <c r="AO29" s="45"/>
      <c r="AP29" s="45"/>
      <c r="AQ29" s="45"/>
      <c r="AR29" s="48"/>
      <c r="BE29" s="49"/>
    </row>
    <row r="30" s="3" customFormat="1" ht="14.4" customHeight="1">
      <c r="A30" s="3"/>
      <c r="B30" s="44"/>
      <c r="C30" s="45"/>
      <c r="D30" s="45"/>
      <c r="E30" s="45"/>
      <c r="F30" s="30" t="s">
        <v>39</v>
      </c>
      <c r="G30" s="45"/>
      <c r="H30" s="45"/>
      <c r="I30" s="45"/>
      <c r="J30" s="45"/>
      <c r="K30" s="45"/>
      <c r="L30" s="46">
        <v>0.14999999999999999</v>
      </c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7">
        <f>ROUND(BA94, 2)</f>
        <v>0</v>
      </c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7">
        <f>ROUND(AW94, 2)</f>
        <v>0</v>
      </c>
      <c r="AL30" s="45"/>
      <c r="AM30" s="45"/>
      <c r="AN30" s="45"/>
      <c r="AO30" s="45"/>
      <c r="AP30" s="45"/>
      <c r="AQ30" s="45"/>
      <c r="AR30" s="48"/>
      <c r="BE30" s="49"/>
    </row>
    <row r="31" hidden="1" s="3" customFormat="1" ht="14.4" customHeight="1">
      <c r="A31" s="3"/>
      <c r="B31" s="44"/>
      <c r="C31" s="45"/>
      <c r="D31" s="45"/>
      <c r="E31" s="45"/>
      <c r="F31" s="30" t="s">
        <v>40</v>
      </c>
      <c r="G31" s="45"/>
      <c r="H31" s="45"/>
      <c r="I31" s="45"/>
      <c r="J31" s="45"/>
      <c r="K31" s="45"/>
      <c r="L31" s="46">
        <v>0.20999999999999999</v>
      </c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7">
        <f>ROUND(BB94, 2)</f>
        <v>0</v>
      </c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7">
        <v>0</v>
      </c>
      <c r="AL31" s="45"/>
      <c r="AM31" s="45"/>
      <c r="AN31" s="45"/>
      <c r="AO31" s="45"/>
      <c r="AP31" s="45"/>
      <c r="AQ31" s="45"/>
      <c r="AR31" s="48"/>
      <c r="BE31" s="49"/>
    </row>
    <row r="32" hidden="1" s="3" customFormat="1" ht="14.4" customHeight="1">
      <c r="A32" s="3"/>
      <c r="B32" s="44"/>
      <c r="C32" s="45"/>
      <c r="D32" s="45"/>
      <c r="E32" s="45"/>
      <c r="F32" s="30" t="s">
        <v>41</v>
      </c>
      <c r="G32" s="45"/>
      <c r="H32" s="45"/>
      <c r="I32" s="45"/>
      <c r="J32" s="45"/>
      <c r="K32" s="45"/>
      <c r="L32" s="46">
        <v>0.14999999999999999</v>
      </c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7">
        <f>ROUND(BC94, 2)</f>
        <v>0</v>
      </c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7">
        <v>0</v>
      </c>
      <c r="AL32" s="45"/>
      <c r="AM32" s="45"/>
      <c r="AN32" s="45"/>
      <c r="AO32" s="45"/>
      <c r="AP32" s="45"/>
      <c r="AQ32" s="45"/>
      <c r="AR32" s="48"/>
      <c r="BE32" s="49"/>
    </row>
    <row r="33" hidden="1" s="3" customFormat="1" ht="14.4" customHeight="1">
      <c r="A33" s="3"/>
      <c r="B33" s="44"/>
      <c r="C33" s="45"/>
      <c r="D33" s="45"/>
      <c r="E33" s="45"/>
      <c r="F33" s="30" t="s">
        <v>42</v>
      </c>
      <c r="G33" s="45"/>
      <c r="H33" s="45"/>
      <c r="I33" s="45"/>
      <c r="J33" s="45"/>
      <c r="K33" s="45"/>
      <c r="L33" s="46">
        <v>0</v>
      </c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7">
        <f>ROUND(BD94, 2)</f>
        <v>0</v>
      </c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7">
        <v>0</v>
      </c>
      <c r="AL33" s="45"/>
      <c r="AM33" s="45"/>
      <c r="AN33" s="45"/>
      <c r="AO33" s="45"/>
      <c r="AP33" s="45"/>
      <c r="AQ33" s="45"/>
      <c r="AR33" s="48"/>
      <c r="BE33" s="49"/>
    </row>
    <row r="34" s="2" customFormat="1" ht="6.96" customHeight="1">
      <c r="A34" s="36"/>
      <c r="B34" s="37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42"/>
      <c r="BE34" s="29"/>
    </row>
    <row r="35" s="2" customFormat="1" ht="25.92" customHeight="1">
      <c r="A35" s="36"/>
      <c r="B35" s="37"/>
      <c r="C35" s="50"/>
      <c r="D35" s="51" t="s">
        <v>43</v>
      </c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3" t="s">
        <v>44</v>
      </c>
      <c r="U35" s="52"/>
      <c r="V35" s="52"/>
      <c r="W35" s="52"/>
      <c r="X35" s="54" t="s">
        <v>45</v>
      </c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5">
        <f>SUM(AK26:AK33)</f>
        <v>0</v>
      </c>
      <c r="AL35" s="52"/>
      <c r="AM35" s="52"/>
      <c r="AN35" s="52"/>
      <c r="AO35" s="56"/>
      <c r="AP35" s="50"/>
      <c r="AQ35" s="50"/>
      <c r="AR35" s="42"/>
      <c r="BE35" s="36"/>
    </row>
    <row r="36" s="2" customFormat="1" ht="6.96" customHeight="1">
      <c r="A36" s="36"/>
      <c r="B36" s="37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42"/>
      <c r="BE36" s="36"/>
    </row>
    <row r="37" s="2" customFormat="1" ht="14.4" customHeight="1">
      <c r="A37" s="36"/>
      <c r="B37" s="37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42"/>
      <c r="BE37" s="36"/>
    </row>
    <row r="38" s="1" customFormat="1" ht="14.4" customHeight="1">
      <c r="B38" s="19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18"/>
    </row>
    <row r="39" s="1" customFormat="1" ht="14.4" customHeight="1">
      <c r="B39" s="19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18"/>
    </row>
    <row r="40" s="1" customFormat="1" ht="14.4" customHeight="1">
      <c r="B40" s="19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18"/>
    </row>
    <row r="41" s="1" customFormat="1" ht="14.4" customHeight="1">
      <c r="B41" s="19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18"/>
    </row>
    <row r="42" s="1" customFormat="1" ht="14.4" customHeight="1"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18"/>
    </row>
    <row r="43" s="1" customFormat="1" ht="14.4" customHeight="1">
      <c r="B43" s="19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18"/>
    </row>
    <row r="44" s="1" customFormat="1" ht="14.4" customHeight="1">
      <c r="B44" s="19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18"/>
    </row>
    <row r="45" s="1" customFormat="1" ht="14.4" customHeight="1">
      <c r="B45" s="19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18"/>
    </row>
    <row r="46" s="1" customFormat="1" ht="14.4" customHeight="1">
      <c r="B46" s="19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18"/>
    </row>
    <row r="47" s="1" customFormat="1" ht="14.4" customHeight="1">
      <c r="B47" s="19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18"/>
    </row>
    <row r="48" s="1" customFormat="1" ht="14.4" customHeight="1">
      <c r="B48" s="19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18"/>
    </row>
    <row r="49" s="2" customFormat="1" ht="14.4" customHeight="1">
      <c r="B49" s="57"/>
      <c r="C49" s="58"/>
      <c r="D49" s="59" t="s">
        <v>46</v>
      </c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0"/>
      <c r="AG49" s="60"/>
      <c r="AH49" s="59" t="s">
        <v>47</v>
      </c>
      <c r="AI49" s="60"/>
      <c r="AJ49" s="60"/>
      <c r="AK49" s="60"/>
      <c r="AL49" s="60"/>
      <c r="AM49" s="60"/>
      <c r="AN49" s="60"/>
      <c r="AO49" s="60"/>
      <c r="AP49" s="58"/>
      <c r="AQ49" s="58"/>
      <c r="AR49" s="61"/>
    </row>
    <row r="50">
      <c r="B50" s="19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18"/>
    </row>
    <row r="51">
      <c r="B51" s="19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18"/>
    </row>
    <row r="52">
      <c r="B52" s="19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18"/>
    </row>
    <row r="53">
      <c r="B53" s="19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18"/>
    </row>
    <row r="54">
      <c r="B54" s="1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18"/>
    </row>
    <row r="55">
      <c r="B55" s="19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18"/>
    </row>
    <row r="56">
      <c r="B56" s="19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18"/>
    </row>
    <row r="57">
      <c r="B57" s="19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18"/>
    </row>
    <row r="58">
      <c r="B58" s="19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18"/>
    </row>
    <row r="59">
      <c r="B59" s="19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18"/>
    </row>
    <row r="60" s="2" customFormat="1">
      <c r="A60" s="36"/>
      <c r="B60" s="37"/>
      <c r="C60" s="38"/>
      <c r="D60" s="62" t="s">
        <v>48</v>
      </c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62" t="s">
        <v>49</v>
      </c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62" t="s">
        <v>48</v>
      </c>
      <c r="AI60" s="40"/>
      <c r="AJ60" s="40"/>
      <c r="AK60" s="40"/>
      <c r="AL60" s="40"/>
      <c r="AM60" s="62" t="s">
        <v>49</v>
      </c>
      <c r="AN60" s="40"/>
      <c r="AO60" s="40"/>
      <c r="AP60" s="38"/>
      <c r="AQ60" s="38"/>
      <c r="AR60" s="42"/>
      <c r="BE60" s="36"/>
    </row>
    <row r="61">
      <c r="B61" s="19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18"/>
    </row>
    <row r="62">
      <c r="B62" s="19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18"/>
    </row>
    <row r="63">
      <c r="B63" s="19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18"/>
    </row>
    <row r="64" s="2" customFormat="1">
      <c r="A64" s="36"/>
      <c r="B64" s="37"/>
      <c r="C64" s="38"/>
      <c r="D64" s="59" t="s">
        <v>50</v>
      </c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59" t="s">
        <v>51</v>
      </c>
      <c r="AI64" s="63"/>
      <c r="AJ64" s="63"/>
      <c r="AK64" s="63"/>
      <c r="AL64" s="63"/>
      <c r="AM64" s="63"/>
      <c r="AN64" s="63"/>
      <c r="AO64" s="63"/>
      <c r="AP64" s="38"/>
      <c r="AQ64" s="38"/>
      <c r="AR64" s="42"/>
      <c r="BE64" s="36"/>
    </row>
    <row r="65">
      <c r="B65" s="19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18"/>
    </row>
    <row r="66">
      <c r="B66" s="19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18"/>
    </row>
    <row r="67">
      <c r="B67" s="19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18"/>
    </row>
    <row r="68">
      <c r="B68" s="19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18"/>
    </row>
    <row r="69">
      <c r="B69" s="19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18"/>
    </row>
    <row r="70">
      <c r="B70" s="19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18"/>
    </row>
    <row r="71">
      <c r="B71" s="19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18"/>
    </row>
    <row r="72">
      <c r="B72" s="19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18"/>
    </row>
    <row r="73">
      <c r="B73" s="19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18"/>
    </row>
    <row r="74">
      <c r="B74" s="19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18"/>
    </row>
    <row r="75" s="2" customFormat="1">
      <c r="A75" s="36"/>
      <c r="B75" s="37"/>
      <c r="C75" s="38"/>
      <c r="D75" s="62" t="s">
        <v>48</v>
      </c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62" t="s">
        <v>49</v>
      </c>
      <c r="W75" s="40"/>
      <c r="X75" s="40"/>
      <c r="Y75" s="40"/>
      <c r="Z75" s="40"/>
      <c r="AA75" s="40"/>
      <c r="AB75" s="40"/>
      <c r="AC75" s="40"/>
      <c r="AD75" s="40"/>
      <c r="AE75" s="40"/>
      <c r="AF75" s="40"/>
      <c r="AG75" s="40"/>
      <c r="AH75" s="62" t="s">
        <v>48</v>
      </c>
      <c r="AI75" s="40"/>
      <c r="AJ75" s="40"/>
      <c r="AK75" s="40"/>
      <c r="AL75" s="40"/>
      <c r="AM75" s="62" t="s">
        <v>49</v>
      </c>
      <c r="AN75" s="40"/>
      <c r="AO75" s="40"/>
      <c r="AP75" s="38"/>
      <c r="AQ75" s="38"/>
      <c r="AR75" s="42"/>
      <c r="BE75" s="36"/>
    </row>
    <row r="76" s="2" customFormat="1">
      <c r="A76" s="36"/>
      <c r="B76" s="37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42"/>
      <c r="BE76" s="36"/>
    </row>
    <row r="77" s="2" customFormat="1" ht="6.96" customHeight="1">
      <c r="A77" s="36"/>
      <c r="B77" s="64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  <c r="AA77" s="65"/>
      <c r="AB77" s="65"/>
      <c r="AC77" s="65"/>
      <c r="AD77" s="65"/>
      <c r="AE77" s="65"/>
      <c r="AF77" s="65"/>
      <c r="AG77" s="65"/>
      <c r="AH77" s="65"/>
      <c r="AI77" s="65"/>
      <c r="AJ77" s="65"/>
      <c r="AK77" s="65"/>
      <c r="AL77" s="65"/>
      <c r="AM77" s="65"/>
      <c r="AN77" s="65"/>
      <c r="AO77" s="65"/>
      <c r="AP77" s="65"/>
      <c r="AQ77" s="65"/>
      <c r="AR77" s="42"/>
      <c r="BE77" s="36"/>
    </row>
    <row r="81" s="2" customFormat="1" ht="6.96" customHeight="1">
      <c r="A81" s="36"/>
      <c r="B81" s="66"/>
      <c r="C81" s="67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67"/>
      <c r="AG81" s="67"/>
      <c r="AH81" s="67"/>
      <c r="AI81" s="67"/>
      <c r="AJ81" s="67"/>
      <c r="AK81" s="67"/>
      <c r="AL81" s="67"/>
      <c r="AM81" s="67"/>
      <c r="AN81" s="67"/>
      <c r="AO81" s="67"/>
      <c r="AP81" s="67"/>
      <c r="AQ81" s="67"/>
      <c r="AR81" s="42"/>
      <c r="BE81" s="36"/>
    </row>
    <row r="82" s="2" customFormat="1" ht="24.96" customHeight="1">
      <c r="A82" s="36"/>
      <c r="B82" s="37"/>
      <c r="C82" s="21" t="s">
        <v>52</v>
      </c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42"/>
      <c r="BE82" s="36"/>
    </row>
    <row r="83" s="2" customFormat="1" ht="6.96" customHeight="1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42"/>
      <c r="BE83" s="36"/>
    </row>
    <row r="84" s="4" customFormat="1" ht="12" customHeight="1">
      <c r="A84" s="4"/>
      <c r="B84" s="68"/>
      <c r="C84" s="30" t="s">
        <v>13</v>
      </c>
      <c r="D84" s="69"/>
      <c r="E84" s="69"/>
      <c r="F84" s="69"/>
      <c r="G84" s="69"/>
      <c r="H84" s="69"/>
      <c r="I84" s="69"/>
      <c r="J84" s="69"/>
      <c r="K84" s="69"/>
      <c r="L84" s="69" t="str">
        <f>K5</f>
        <v>OUNETREBICE</v>
      </c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  <c r="Z84" s="69"/>
      <c r="AA84" s="69"/>
      <c r="AB84" s="69"/>
      <c r="AC84" s="69"/>
      <c r="AD84" s="69"/>
      <c r="AE84" s="69"/>
      <c r="AF84" s="69"/>
      <c r="AG84" s="69"/>
      <c r="AH84" s="69"/>
      <c r="AI84" s="69"/>
      <c r="AJ84" s="69"/>
      <c r="AK84" s="69"/>
      <c r="AL84" s="69"/>
      <c r="AM84" s="69"/>
      <c r="AN84" s="69"/>
      <c r="AO84" s="69"/>
      <c r="AP84" s="69"/>
      <c r="AQ84" s="69"/>
      <c r="AR84" s="70"/>
      <c r="BE84" s="4"/>
    </row>
    <row r="85" s="5" customFormat="1" ht="36.96" customHeight="1">
      <c r="A85" s="5"/>
      <c r="B85" s="71"/>
      <c r="C85" s="72" t="s">
        <v>16</v>
      </c>
      <c r="D85" s="73"/>
      <c r="E85" s="73"/>
      <c r="F85" s="73"/>
      <c r="G85" s="73"/>
      <c r="H85" s="73"/>
      <c r="I85" s="73"/>
      <c r="J85" s="73"/>
      <c r="K85" s="73"/>
      <c r="L85" s="74" t="str">
        <f>K6</f>
        <v>Výstavba chodníku v obci Netřebice</v>
      </c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  <c r="AJ85" s="73"/>
      <c r="AK85" s="73"/>
      <c r="AL85" s="73"/>
      <c r="AM85" s="73"/>
      <c r="AN85" s="73"/>
      <c r="AO85" s="73"/>
      <c r="AP85" s="73"/>
      <c r="AQ85" s="73"/>
      <c r="AR85" s="75"/>
      <c r="BE85" s="5"/>
    </row>
    <row r="86" s="2" customFormat="1" ht="6.96" customHeight="1">
      <c r="A86" s="36"/>
      <c r="B86" s="37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42"/>
      <c r="BE86" s="36"/>
    </row>
    <row r="87" s="2" customFormat="1" ht="12" customHeight="1">
      <c r="A87" s="36"/>
      <c r="B87" s="37"/>
      <c r="C87" s="30" t="s">
        <v>20</v>
      </c>
      <c r="D87" s="38"/>
      <c r="E87" s="38"/>
      <c r="F87" s="38"/>
      <c r="G87" s="38"/>
      <c r="H87" s="38"/>
      <c r="I87" s="38"/>
      <c r="J87" s="38"/>
      <c r="K87" s="38"/>
      <c r="L87" s="76" t="str">
        <f>IF(K8="","",K8)</f>
        <v xml:space="preserve"> </v>
      </c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0" t="s">
        <v>22</v>
      </c>
      <c r="AJ87" s="38"/>
      <c r="AK87" s="38"/>
      <c r="AL87" s="38"/>
      <c r="AM87" s="77" t="str">
        <f>IF(AN8= "","",AN8)</f>
        <v>15. 5. 2022</v>
      </c>
      <c r="AN87" s="77"/>
      <c r="AO87" s="38"/>
      <c r="AP87" s="38"/>
      <c r="AQ87" s="38"/>
      <c r="AR87" s="42"/>
      <c r="BE87" s="36"/>
    </row>
    <row r="88" s="2" customFormat="1" ht="6.96" customHeight="1">
      <c r="A88" s="36"/>
      <c r="B88" s="37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42"/>
      <c r="BE88" s="36"/>
    </row>
    <row r="89" s="2" customFormat="1" ht="15.15" customHeight="1">
      <c r="A89" s="36"/>
      <c r="B89" s="37"/>
      <c r="C89" s="30" t="s">
        <v>24</v>
      </c>
      <c r="D89" s="38"/>
      <c r="E89" s="38"/>
      <c r="F89" s="38"/>
      <c r="G89" s="38"/>
      <c r="H89" s="38"/>
      <c r="I89" s="38"/>
      <c r="J89" s="38"/>
      <c r="K89" s="38"/>
      <c r="L89" s="69" t="str">
        <f>IF(E11= "","",E11)</f>
        <v xml:space="preserve"> </v>
      </c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0" t="s">
        <v>29</v>
      </c>
      <c r="AJ89" s="38"/>
      <c r="AK89" s="38"/>
      <c r="AL89" s="38"/>
      <c r="AM89" s="78" t="str">
        <f>IF(E17="","",E17)</f>
        <v xml:space="preserve"> </v>
      </c>
      <c r="AN89" s="69"/>
      <c r="AO89" s="69"/>
      <c r="AP89" s="69"/>
      <c r="AQ89" s="38"/>
      <c r="AR89" s="42"/>
      <c r="AS89" s="79" t="s">
        <v>53</v>
      </c>
      <c r="AT89" s="80"/>
      <c r="AU89" s="81"/>
      <c r="AV89" s="81"/>
      <c r="AW89" s="81"/>
      <c r="AX89" s="81"/>
      <c r="AY89" s="81"/>
      <c r="AZ89" s="81"/>
      <c r="BA89" s="81"/>
      <c r="BB89" s="81"/>
      <c r="BC89" s="81"/>
      <c r="BD89" s="82"/>
      <c r="BE89" s="36"/>
    </row>
    <row r="90" s="2" customFormat="1" ht="15.15" customHeight="1">
      <c r="A90" s="36"/>
      <c r="B90" s="37"/>
      <c r="C90" s="30" t="s">
        <v>27</v>
      </c>
      <c r="D90" s="38"/>
      <c r="E90" s="38"/>
      <c r="F90" s="38"/>
      <c r="G90" s="38"/>
      <c r="H90" s="38"/>
      <c r="I90" s="38"/>
      <c r="J90" s="38"/>
      <c r="K90" s="38"/>
      <c r="L90" s="69" t="str">
        <f>IF(E14= "Vyplň údaj","",E14)</f>
        <v/>
      </c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0" t="s">
        <v>31</v>
      </c>
      <c r="AJ90" s="38"/>
      <c r="AK90" s="38"/>
      <c r="AL90" s="38"/>
      <c r="AM90" s="78" t="str">
        <f>IF(E20="","",E20)</f>
        <v xml:space="preserve"> </v>
      </c>
      <c r="AN90" s="69"/>
      <c r="AO90" s="69"/>
      <c r="AP90" s="69"/>
      <c r="AQ90" s="38"/>
      <c r="AR90" s="42"/>
      <c r="AS90" s="83"/>
      <c r="AT90" s="84"/>
      <c r="AU90" s="85"/>
      <c r="AV90" s="85"/>
      <c r="AW90" s="85"/>
      <c r="AX90" s="85"/>
      <c r="AY90" s="85"/>
      <c r="AZ90" s="85"/>
      <c r="BA90" s="85"/>
      <c r="BB90" s="85"/>
      <c r="BC90" s="85"/>
      <c r="BD90" s="86"/>
      <c r="BE90" s="36"/>
    </row>
    <row r="91" s="2" customFormat="1" ht="10.8" customHeight="1">
      <c r="A91" s="36"/>
      <c r="B91" s="37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42"/>
      <c r="AS91" s="87"/>
      <c r="AT91" s="88"/>
      <c r="AU91" s="89"/>
      <c r="AV91" s="89"/>
      <c r="AW91" s="89"/>
      <c r="AX91" s="89"/>
      <c r="AY91" s="89"/>
      <c r="AZ91" s="89"/>
      <c r="BA91" s="89"/>
      <c r="BB91" s="89"/>
      <c r="BC91" s="89"/>
      <c r="BD91" s="90"/>
      <c r="BE91" s="36"/>
    </row>
    <row r="92" s="2" customFormat="1" ht="29.28" customHeight="1">
      <c r="A92" s="36"/>
      <c r="B92" s="37"/>
      <c r="C92" s="91" t="s">
        <v>54</v>
      </c>
      <c r="D92" s="92"/>
      <c r="E92" s="92"/>
      <c r="F92" s="92"/>
      <c r="G92" s="92"/>
      <c r="H92" s="93"/>
      <c r="I92" s="94" t="s">
        <v>55</v>
      </c>
      <c r="J92" s="92"/>
      <c r="K92" s="92"/>
      <c r="L92" s="92"/>
      <c r="M92" s="92"/>
      <c r="N92" s="92"/>
      <c r="O92" s="92"/>
      <c r="P92" s="92"/>
      <c r="Q92" s="92"/>
      <c r="R92" s="92"/>
      <c r="S92" s="92"/>
      <c r="T92" s="92"/>
      <c r="U92" s="92"/>
      <c r="V92" s="92"/>
      <c r="W92" s="92"/>
      <c r="X92" s="92"/>
      <c r="Y92" s="92"/>
      <c r="Z92" s="92"/>
      <c r="AA92" s="92"/>
      <c r="AB92" s="92"/>
      <c r="AC92" s="92"/>
      <c r="AD92" s="92"/>
      <c r="AE92" s="92"/>
      <c r="AF92" s="92"/>
      <c r="AG92" s="95" t="s">
        <v>56</v>
      </c>
      <c r="AH92" s="92"/>
      <c r="AI92" s="92"/>
      <c r="AJ92" s="92"/>
      <c r="AK92" s="92"/>
      <c r="AL92" s="92"/>
      <c r="AM92" s="92"/>
      <c r="AN92" s="94" t="s">
        <v>57</v>
      </c>
      <c r="AO92" s="92"/>
      <c r="AP92" s="96"/>
      <c r="AQ92" s="97" t="s">
        <v>58</v>
      </c>
      <c r="AR92" s="42"/>
      <c r="AS92" s="98" t="s">
        <v>59</v>
      </c>
      <c r="AT92" s="99" t="s">
        <v>60</v>
      </c>
      <c r="AU92" s="99" t="s">
        <v>61</v>
      </c>
      <c r="AV92" s="99" t="s">
        <v>62</v>
      </c>
      <c r="AW92" s="99" t="s">
        <v>63</v>
      </c>
      <c r="AX92" s="99" t="s">
        <v>64</v>
      </c>
      <c r="AY92" s="99" t="s">
        <v>65</v>
      </c>
      <c r="AZ92" s="99" t="s">
        <v>66</v>
      </c>
      <c r="BA92" s="99" t="s">
        <v>67</v>
      </c>
      <c r="BB92" s="99" t="s">
        <v>68</v>
      </c>
      <c r="BC92" s="99" t="s">
        <v>69</v>
      </c>
      <c r="BD92" s="100" t="s">
        <v>70</v>
      </c>
      <c r="BE92" s="36"/>
    </row>
    <row r="93" s="2" customFormat="1" ht="10.8" customHeight="1">
      <c r="A93" s="36"/>
      <c r="B93" s="37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  <c r="AR93" s="42"/>
      <c r="AS93" s="101"/>
      <c r="AT93" s="102"/>
      <c r="AU93" s="102"/>
      <c r="AV93" s="102"/>
      <c r="AW93" s="102"/>
      <c r="AX93" s="102"/>
      <c r="AY93" s="102"/>
      <c r="AZ93" s="102"/>
      <c r="BA93" s="102"/>
      <c r="BB93" s="102"/>
      <c r="BC93" s="102"/>
      <c r="BD93" s="103"/>
      <c r="BE93" s="36"/>
    </row>
    <row r="94" s="6" customFormat="1" ht="32.4" customHeight="1">
      <c r="A94" s="6"/>
      <c r="B94" s="104"/>
      <c r="C94" s="105" t="s">
        <v>71</v>
      </c>
      <c r="D94" s="106"/>
      <c r="E94" s="106"/>
      <c r="F94" s="106"/>
      <c r="G94" s="106"/>
      <c r="H94" s="106"/>
      <c r="I94" s="106"/>
      <c r="J94" s="106"/>
      <c r="K94" s="106"/>
      <c r="L94" s="106"/>
      <c r="M94" s="106"/>
      <c r="N94" s="106"/>
      <c r="O94" s="106"/>
      <c r="P94" s="106"/>
      <c r="Q94" s="106"/>
      <c r="R94" s="106"/>
      <c r="S94" s="106"/>
      <c r="T94" s="106"/>
      <c r="U94" s="106"/>
      <c r="V94" s="106"/>
      <c r="W94" s="106"/>
      <c r="X94" s="106"/>
      <c r="Y94" s="106"/>
      <c r="Z94" s="106"/>
      <c r="AA94" s="106"/>
      <c r="AB94" s="106"/>
      <c r="AC94" s="106"/>
      <c r="AD94" s="106"/>
      <c r="AE94" s="106"/>
      <c r="AF94" s="106"/>
      <c r="AG94" s="107">
        <f>ROUND(SUM(AG95:AG96),2)</f>
        <v>0</v>
      </c>
      <c r="AH94" s="107"/>
      <c r="AI94" s="107"/>
      <c r="AJ94" s="107"/>
      <c r="AK94" s="107"/>
      <c r="AL94" s="107"/>
      <c r="AM94" s="107"/>
      <c r="AN94" s="108">
        <f>SUM(AG94,AT94)</f>
        <v>0</v>
      </c>
      <c r="AO94" s="108"/>
      <c r="AP94" s="108"/>
      <c r="AQ94" s="109" t="s">
        <v>1</v>
      </c>
      <c r="AR94" s="110"/>
      <c r="AS94" s="111">
        <f>ROUND(SUM(AS95:AS96),2)</f>
        <v>0</v>
      </c>
      <c r="AT94" s="112">
        <f>ROUND(SUM(AV94:AW94),2)</f>
        <v>0</v>
      </c>
      <c r="AU94" s="113">
        <f>ROUND(SUM(AU95:AU96),5)</f>
        <v>0</v>
      </c>
      <c r="AV94" s="112">
        <f>ROUND(AZ94*L29,2)</f>
        <v>0</v>
      </c>
      <c r="AW94" s="112">
        <f>ROUND(BA94*L30,2)</f>
        <v>0</v>
      </c>
      <c r="AX94" s="112">
        <f>ROUND(BB94*L29,2)</f>
        <v>0</v>
      </c>
      <c r="AY94" s="112">
        <f>ROUND(BC94*L30,2)</f>
        <v>0</v>
      </c>
      <c r="AZ94" s="112">
        <f>ROUND(SUM(AZ95:AZ96),2)</f>
        <v>0</v>
      </c>
      <c r="BA94" s="112">
        <f>ROUND(SUM(BA95:BA96),2)</f>
        <v>0</v>
      </c>
      <c r="BB94" s="112">
        <f>ROUND(SUM(BB95:BB96),2)</f>
        <v>0</v>
      </c>
      <c r="BC94" s="112">
        <f>ROUND(SUM(BC95:BC96),2)</f>
        <v>0</v>
      </c>
      <c r="BD94" s="114">
        <f>ROUND(SUM(BD95:BD96),2)</f>
        <v>0</v>
      </c>
      <c r="BE94" s="6"/>
      <c r="BS94" s="115" t="s">
        <v>72</v>
      </c>
      <c r="BT94" s="115" t="s">
        <v>73</v>
      </c>
      <c r="BU94" s="116" t="s">
        <v>74</v>
      </c>
      <c r="BV94" s="115" t="s">
        <v>75</v>
      </c>
      <c r="BW94" s="115" t="s">
        <v>5</v>
      </c>
      <c r="BX94" s="115" t="s">
        <v>76</v>
      </c>
      <c r="CL94" s="115" t="s">
        <v>1</v>
      </c>
    </row>
    <row r="95" s="7" customFormat="1" ht="16.5" customHeight="1">
      <c r="A95" s="117" t="s">
        <v>77</v>
      </c>
      <c r="B95" s="118"/>
      <c r="C95" s="119"/>
      <c r="D95" s="120" t="s">
        <v>78</v>
      </c>
      <c r="E95" s="120"/>
      <c r="F95" s="120"/>
      <c r="G95" s="120"/>
      <c r="H95" s="120"/>
      <c r="I95" s="121"/>
      <c r="J95" s="120" t="s">
        <v>79</v>
      </c>
      <c r="K95" s="120"/>
      <c r="L95" s="120"/>
      <c r="M95" s="120"/>
      <c r="N95" s="120"/>
      <c r="O95" s="120"/>
      <c r="P95" s="120"/>
      <c r="Q95" s="120"/>
      <c r="R95" s="120"/>
      <c r="S95" s="120"/>
      <c r="T95" s="120"/>
      <c r="U95" s="120"/>
      <c r="V95" s="120"/>
      <c r="W95" s="120"/>
      <c r="X95" s="120"/>
      <c r="Y95" s="120"/>
      <c r="Z95" s="120"/>
      <c r="AA95" s="120"/>
      <c r="AB95" s="120"/>
      <c r="AC95" s="120"/>
      <c r="AD95" s="120"/>
      <c r="AE95" s="120"/>
      <c r="AF95" s="120"/>
      <c r="AG95" s="122">
        <f>'1 - chodník'!J30</f>
        <v>0</v>
      </c>
      <c r="AH95" s="121"/>
      <c r="AI95" s="121"/>
      <c r="AJ95" s="121"/>
      <c r="AK95" s="121"/>
      <c r="AL95" s="121"/>
      <c r="AM95" s="121"/>
      <c r="AN95" s="122">
        <f>SUM(AG95,AT95)</f>
        <v>0</v>
      </c>
      <c r="AO95" s="121"/>
      <c r="AP95" s="121"/>
      <c r="AQ95" s="123" t="s">
        <v>80</v>
      </c>
      <c r="AR95" s="124"/>
      <c r="AS95" s="125">
        <v>0</v>
      </c>
      <c r="AT95" s="126">
        <f>ROUND(SUM(AV95:AW95),2)</f>
        <v>0</v>
      </c>
      <c r="AU95" s="127">
        <f>'1 - chodník'!P122</f>
        <v>0</v>
      </c>
      <c r="AV95" s="126">
        <f>'1 - chodník'!J33</f>
        <v>0</v>
      </c>
      <c r="AW95" s="126">
        <f>'1 - chodník'!J34</f>
        <v>0</v>
      </c>
      <c r="AX95" s="126">
        <f>'1 - chodník'!J35</f>
        <v>0</v>
      </c>
      <c r="AY95" s="126">
        <f>'1 - chodník'!J36</f>
        <v>0</v>
      </c>
      <c r="AZ95" s="126">
        <f>'1 - chodník'!F33</f>
        <v>0</v>
      </c>
      <c r="BA95" s="126">
        <f>'1 - chodník'!F34</f>
        <v>0</v>
      </c>
      <c r="BB95" s="126">
        <f>'1 - chodník'!F35</f>
        <v>0</v>
      </c>
      <c r="BC95" s="126">
        <f>'1 - chodník'!F36</f>
        <v>0</v>
      </c>
      <c r="BD95" s="128">
        <f>'1 - chodník'!F37</f>
        <v>0</v>
      </c>
      <c r="BE95" s="7"/>
      <c r="BT95" s="129" t="s">
        <v>78</v>
      </c>
      <c r="BV95" s="129" t="s">
        <v>75</v>
      </c>
      <c r="BW95" s="129" t="s">
        <v>81</v>
      </c>
      <c r="BX95" s="129" t="s">
        <v>5</v>
      </c>
      <c r="CL95" s="129" t="s">
        <v>1</v>
      </c>
      <c r="CM95" s="129" t="s">
        <v>82</v>
      </c>
    </row>
    <row r="96" s="7" customFormat="1" ht="16.5" customHeight="1">
      <c r="A96" s="117" t="s">
        <v>77</v>
      </c>
      <c r="B96" s="118"/>
      <c r="C96" s="119"/>
      <c r="D96" s="120" t="s">
        <v>82</v>
      </c>
      <c r="E96" s="120"/>
      <c r="F96" s="120"/>
      <c r="G96" s="120"/>
      <c r="H96" s="120"/>
      <c r="I96" s="121"/>
      <c r="J96" s="120" t="s">
        <v>83</v>
      </c>
      <c r="K96" s="120"/>
      <c r="L96" s="120"/>
      <c r="M96" s="120"/>
      <c r="N96" s="120"/>
      <c r="O96" s="120"/>
      <c r="P96" s="120"/>
      <c r="Q96" s="120"/>
      <c r="R96" s="120"/>
      <c r="S96" s="120"/>
      <c r="T96" s="120"/>
      <c r="U96" s="120"/>
      <c r="V96" s="120"/>
      <c r="W96" s="120"/>
      <c r="X96" s="120"/>
      <c r="Y96" s="120"/>
      <c r="Z96" s="120"/>
      <c r="AA96" s="120"/>
      <c r="AB96" s="120"/>
      <c r="AC96" s="120"/>
      <c r="AD96" s="120"/>
      <c r="AE96" s="120"/>
      <c r="AF96" s="120"/>
      <c r="AG96" s="122">
        <f>'2 - ostatní a vedlejší ná...'!J30</f>
        <v>0</v>
      </c>
      <c r="AH96" s="121"/>
      <c r="AI96" s="121"/>
      <c r="AJ96" s="121"/>
      <c r="AK96" s="121"/>
      <c r="AL96" s="121"/>
      <c r="AM96" s="121"/>
      <c r="AN96" s="122">
        <f>SUM(AG96,AT96)</f>
        <v>0</v>
      </c>
      <c r="AO96" s="121"/>
      <c r="AP96" s="121"/>
      <c r="AQ96" s="123" t="s">
        <v>80</v>
      </c>
      <c r="AR96" s="124"/>
      <c r="AS96" s="130">
        <v>0</v>
      </c>
      <c r="AT96" s="131">
        <f>ROUND(SUM(AV96:AW96),2)</f>
        <v>0</v>
      </c>
      <c r="AU96" s="132">
        <f>'2 - ostatní a vedlejší ná...'!P118</f>
        <v>0</v>
      </c>
      <c r="AV96" s="131">
        <f>'2 - ostatní a vedlejší ná...'!J33</f>
        <v>0</v>
      </c>
      <c r="AW96" s="131">
        <f>'2 - ostatní a vedlejší ná...'!J34</f>
        <v>0</v>
      </c>
      <c r="AX96" s="131">
        <f>'2 - ostatní a vedlejší ná...'!J35</f>
        <v>0</v>
      </c>
      <c r="AY96" s="131">
        <f>'2 - ostatní a vedlejší ná...'!J36</f>
        <v>0</v>
      </c>
      <c r="AZ96" s="131">
        <f>'2 - ostatní a vedlejší ná...'!F33</f>
        <v>0</v>
      </c>
      <c r="BA96" s="131">
        <f>'2 - ostatní a vedlejší ná...'!F34</f>
        <v>0</v>
      </c>
      <c r="BB96" s="131">
        <f>'2 - ostatní a vedlejší ná...'!F35</f>
        <v>0</v>
      </c>
      <c r="BC96" s="131">
        <f>'2 - ostatní a vedlejší ná...'!F36</f>
        <v>0</v>
      </c>
      <c r="BD96" s="133">
        <f>'2 - ostatní a vedlejší ná...'!F37</f>
        <v>0</v>
      </c>
      <c r="BE96" s="7"/>
      <c r="BT96" s="129" t="s">
        <v>78</v>
      </c>
      <c r="BV96" s="129" t="s">
        <v>75</v>
      </c>
      <c r="BW96" s="129" t="s">
        <v>84</v>
      </c>
      <c r="BX96" s="129" t="s">
        <v>5</v>
      </c>
      <c r="CL96" s="129" t="s">
        <v>1</v>
      </c>
      <c r="CM96" s="129" t="s">
        <v>82</v>
      </c>
    </row>
    <row r="97" s="2" customFormat="1" ht="30" customHeight="1">
      <c r="A97" s="36"/>
      <c r="B97" s="37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8"/>
      <c r="AO97" s="38"/>
      <c r="AP97" s="38"/>
      <c r="AQ97" s="38"/>
      <c r="AR97" s="42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36"/>
    </row>
    <row r="98" s="2" customFormat="1" ht="6.96" customHeight="1">
      <c r="A98" s="36"/>
      <c r="B98" s="64"/>
      <c r="C98" s="65"/>
      <c r="D98" s="65"/>
      <c r="E98" s="65"/>
      <c r="F98" s="65"/>
      <c r="G98" s="65"/>
      <c r="H98" s="65"/>
      <c r="I98" s="65"/>
      <c r="J98" s="65"/>
      <c r="K98" s="65"/>
      <c r="L98" s="65"/>
      <c r="M98" s="65"/>
      <c r="N98" s="65"/>
      <c r="O98" s="65"/>
      <c r="P98" s="65"/>
      <c r="Q98" s="65"/>
      <c r="R98" s="65"/>
      <c r="S98" s="65"/>
      <c r="T98" s="65"/>
      <c r="U98" s="65"/>
      <c r="V98" s="65"/>
      <c r="W98" s="65"/>
      <c r="X98" s="65"/>
      <c r="Y98" s="65"/>
      <c r="Z98" s="65"/>
      <c r="AA98" s="65"/>
      <c r="AB98" s="65"/>
      <c r="AC98" s="65"/>
      <c r="AD98" s="65"/>
      <c r="AE98" s="65"/>
      <c r="AF98" s="65"/>
      <c r="AG98" s="65"/>
      <c r="AH98" s="65"/>
      <c r="AI98" s="65"/>
      <c r="AJ98" s="65"/>
      <c r="AK98" s="65"/>
      <c r="AL98" s="65"/>
      <c r="AM98" s="65"/>
      <c r="AN98" s="65"/>
      <c r="AO98" s="65"/>
      <c r="AP98" s="65"/>
      <c r="AQ98" s="65"/>
      <c r="AR98" s="42"/>
      <c r="AS98" s="36"/>
      <c r="AT98" s="36"/>
      <c r="AU98" s="36"/>
      <c r="AV98" s="36"/>
      <c r="AW98" s="36"/>
      <c r="AX98" s="36"/>
      <c r="AY98" s="36"/>
      <c r="AZ98" s="36"/>
      <c r="BA98" s="36"/>
      <c r="BB98" s="36"/>
      <c r="BC98" s="36"/>
      <c r="BD98" s="36"/>
      <c r="BE98" s="36"/>
    </row>
  </sheetData>
  <sheetProtection sheet="1" formatColumns="0" formatRows="0" objects="1" scenarios="1" spinCount="100000" saltValue="t7IRx1/Jd11oSnAYt7La3TqPrWf1sE+OVUA9eCRwx3mkKQHnYwTZenGdoEBuWyRV8r5Dyc+xBR1S6B/fnT6GAQ==" hashValue="3ZynZZHDxh6miKUFjCghgGio0KPyiIQ09n5hekQIGUrzx8S6y9bhCnDVvuIJxzeztgSd2uOJBv60WcWO39/3wQ==" algorithmName="SHA-512" password="CC35"/>
  <mergeCells count="46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N96:AP96"/>
    <mergeCell ref="AG96:AM96"/>
    <mergeCell ref="D96:H96"/>
    <mergeCell ref="J96:AF96"/>
    <mergeCell ref="AG94:AM94"/>
    <mergeCell ref="AN94:AP94"/>
    <mergeCell ref="AR2:BE2"/>
  </mergeCells>
  <hyperlinks>
    <hyperlink ref="A95" location="'1 - chodník'!C2" display="/"/>
    <hyperlink ref="A96" location="'2 - ostatní a vedlejší ná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81</v>
      </c>
    </row>
    <row r="3" s="1" customFormat="1" ht="6.96" customHeight="1">
      <c r="B3" s="134"/>
      <c r="C3" s="135"/>
      <c r="D3" s="135"/>
      <c r="E3" s="135"/>
      <c r="F3" s="135"/>
      <c r="G3" s="135"/>
      <c r="H3" s="135"/>
      <c r="I3" s="135"/>
      <c r="J3" s="135"/>
      <c r="K3" s="135"/>
      <c r="L3" s="18"/>
      <c r="AT3" s="15" t="s">
        <v>82</v>
      </c>
    </row>
    <row r="4" s="1" customFormat="1" ht="24.96" customHeight="1">
      <c r="B4" s="18"/>
      <c r="D4" s="136" t="s">
        <v>85</v>
      </c>
      <c r="L4" s="18"/>
      <c r="M4" s="137" t="s">
        <v>10</v>
      </c>
      <c r="AT4" s="15" t="s">
        <v>4</v>
      </c>
    </row>
    <row r="5" s="1" customFormat="1" ht="6.96" customHeight="1">
      <c r="B5" s="18"/>
      <c r="L5" s="18"/>
    </row>
    <row r="6" s="1" customFormat="1" ht="12" customHeight="1">
      <c r="B6" s="18"/>
      <c r="D6" s="138" t="s">
        <v>16</v>
      </c>
      <c r="L6" s="18"/>
    </row>
    <row r="7" s="1" customFormat="1" ht="16.5" customHeight="1">
      <c r="B7" s="18"/>
      <c r="E7" s="139" t="str">
        <f>'Rekapitulace stavby'!K6</f>
        <v>Výstavba chodníku v obci Netřebice</v>
      </c>
      <c r="F7" s="138"/>
      <c r="G7" s="138"/>
      <c r="H7" s="138"/>
      <c r="L7" s="18"/>
    </row>
    <row r="8" s="2" customFormat="1" ht="12" customHeight="1">
      <c r="A8" s="36"/>
      <c r="B8" s="42"/>
      <c r="C8" s="36"/>
      <c r="D8" s="138" t="s">
        <v>86</v>
      </c>
      <c r="E8" s="36"/>
      <c r="F8" s="36"/>
      <c r="G8" s="36"/>
      <c r="H8" s="36"/>
      <c r="I8" s="36"/>
      <c r="J8" s="36"/>
      <c r="K8" s="36"/>
      <c r="L8" s="61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="2" customFormat="1" ht="16.5" customHeight="1">
      <c r="A9" s="36"/>
      <c r="B9" s="42"/>
      <c r="C9" s="36"/>
      <c r="D9" s="36"/>
      <c r="E9" s="140" t="s">
        <v>87</v>
      </c>
      <c r="F9" s="36"/>
      <c r="G9" s="36"/>
      <c r="H9" s="36"/>
      <c r="I9" s="36"/>
      <c r="J9" s="36"/>
      <c r="K9" s="36"/>
      <c r="L9" s="61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="2" customFormat="1">
      <c r="A10" s="36"/>
      <c r="B10" s="42"/>
      <c r="C10" s="36"/>
      <c r="D10" s="36"/>
      <c r="E10" s="36"/>
      <c r="F10" s="36"/>
      <c r="G10" s="36"/>
      <c r="H10" s="36"/>
      <c r="I10" s="36"/>
      <c r="J10" s="36"/>
      <c r="K10" s="36"/>
      <c r="L10" s="61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="2" customFormat="1" ht="12" customHeight="1">
      <c r="A11" s="36"/>
      <c r="B11" s="42"/>
      <c r="C11" s="36"/>
      <c r="D11" s="138" t="s">
        <v>18</v>
      </c>
      <c r="E11" s="36"/>
      <c r="F11" s="141" t="s">
        <v>1</v>
      </c>
      <c r="G11" s="36"/>
      <c r="H11" s="36"/>
      <c r="I11" s="138" t="s">
        <v>19</v>
      </c>
      <c r="J11" s="141" t="s">
        <v>1</v>
      </c>
      <c r="K11" s="36"/>
      <c r="L11" s="61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="2" customFormat="1" ht="12" customHeight="1">
      <c r="A12" s="36"/>
      <c r="B12" s="42"/>
      <c r="C12" s="36"/>
      <c r="D12" s="138" t="s">
        <v>20</v>
      </c>
      <c r="E12" s="36"/>
      <c r="F12" s="141" t="s">
        <v>21</v>
      </c>
      <c r="G12" s="36"/>
      <c r="H12" s="36"/>
      <c r="I12" s="138" t="s">
        <v>22</v>
      </c>
      <c r="J12" s="142" t="str">
        <f>'Rekapitulace stavby'!AN8</f>
        <v>15. 5. 2022</v>
      </c>
      <c r="K12" s="36"/>
      <c r="L12" s="61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="2" customFormat="1" ht="10.8" customHeight="1">
      <c r="A13" s="36"/>
      <c r="B13" s="42"/>
      <c r="C13" s="36"/>
      <c r="D13" s="36"/>
      <c r="E13" s="36"/>
      <c r="F13" s="36"/>
      <c r="G13" s="36"/>
      <c r="H13" s="36"/>
      <c r="I13" s="36"/>
      <c r="J13" s="36"/>
      <c r="K13" s="36"/>
      <c r="L13" s="61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="2" customFormat="1" ht="12" customHeight="1">
      <c r="A14" s="36"/>
      <c r="B14" s="42"/>
      <c r="C14" s="36"/>
      <c r="D14" s="138" t="s">
        <v>24</v>
      </c>
      <c r="E14" s="36"/>
      <c r="F14" s="36"/>
      <c r="G14" s="36"/>
      <c r="H14" s="36"/>
      <c r="I14" s="138" t="s">
        <v>25</v>
      </c>
      <c r="J14" s="141" t="str">
        <f>IF('Rekapitulace stavby'!AN10="","",'Rekapitulace stavby'!AN10)</f>
        <v/>
      </c>
      <c r="K14" s="36"/>
      <c r="L14" s="61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="2" customFormat="1" ht="18" customHeight="1">
      <c r="A15" s="36"/>
      <c r="B15" s="42"/>
      <c r="C15" s="36"/>
      <c r="D15" s="36"/>
      <c r="E15" s="141" t="str">
        <f>IF('Rekapitulace stavby'!E11="","",'Rekapitulace stavby'!E11)</f>
        <v xml:space="preserve"> </v>
      </c>
      <c r="F15" s="36"/>
      <c r="G15" s="36"/>
      <c r="H15" s="36"/>
      <c r="I15" s="138" t="s">
        <v>26</v>
      </c>
      <c r="J15" s="141" t="str">
        <f>IF('Rekapitulace stavby'!AN11="","",'Rekapitulace stavby'!AN11)</f>
        <v/>
      </c>
      <c r="K15" s="36"/>
      <c r="L15" s="61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="2" customFormat="1" ht="6.96" customHeight="1">
      <c r="A16" s="36"/>
      <c r="B16" s="42"/>
      <c r="C16" s="36"/>
      <c r="D16" s="36"/>
      <c r="E16" s="36"/>
      <c r="F16" s="36"/>
      <c r="G16" s="36"/>
      <c r="H16" s="36"/>
      <c r="I16" s="36"/>
      <c r="J16" s="36"/>
      <c r="K16" s="36"/>
      <c r="L16" s="61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="2" customFormat="1" ht="12" customHeight="1">
      <c r="A17" s="36"/>
      <c r="B17" s="42"/>
      <c r="C17" s="36"/>
      <c r="D17" s="138" t="s">
        <v>27</v>
      </c>
      <c r="E17" s="36"/>
      <c r="F17" s="36"/>
      <c r="G17" s="36"/>
      <c r="H17" s="36"/>
      <c r="I17" s="138" t="s">
        <v>25</v>
      </c>
      <c r="J17" s="31" t="str">
        <f>'Rekapitulace stavby'!AN13</f>
        <v>Vyplň údaj</v>
      </c>
      <c r="K17" s="36"/>
      <c r="L17" s="61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="2" customFormat="1" ht="18" customHeight="1">
      <c r="A18" s="36"/>
      <c r="B18" s="42"/>
      <c r="C18" s="36"/>
      <c r="D18" s="36"/>
      <c r="E18" s="31" t="str">
        <f>'Rekapitulace stavby'!E14</f>
        <v>Vyplň údaj</v>
      </c>
      <c r="F18" s="141"/>
      <c r="G18" s="141"/>
      <c r="H18" s="141"/>
      <c r="I18" s="138" t="s">
        <v>26</v>
      </c>
      <c r="J18" s="31" t="str">
        <f>'Rekapitulace stavby'!AN14</f>
        <v>Vyplň údaj</v>
      </c>
      <c r="K18" s="36"/>
      <c r="L18" s="61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="2" customFormat="1" ht="6.96" customHeight="1">
      <c r="A19" s="36"/>
      <c r="B19" s="42"/>
      <c r="C19" s="36"/>
      <c r="D19" s="36"/>
      <c r="E19" s="36"/>
      <c r="F19" s="36"/>
      <c r="G19" s="36"/>
      <c r="H19" s="36"/>
      <c r="I19" s="36"/>
      <c r="J19" s="36"/>
      <c r="K19" s="36"/>
      <c r="L19" s="61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="2" customFormat="1" ht="12" customHeight="1">
      <c r="A20" s="36"/>
      <c r="B20" s="42"/>
      <c r="C20" s="36"/>
      <c r="D20" s="138" t="s">
        <v>29</v>
      </c>
      <c r="E20" s="36"/>
      <c r="F20" s="36"/>
      <c r="G20" s="36"/>
      <c r="H20" s="36"/>
      <c r="I20" s="138" t="s">
        <v>25</v>
      </c>
      <c r="J20" s="141" t="str">
        <f>IF('Rekapitulace stavby'!AN16="","",'Rekapitulace stavby'!AN16)</f>
        <v/>
      </c>
      <c r="K20" s="36"/>
      <c r="L20" s="61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="2" customFormat="1" ht="18" customHeight="1">
      <c r="A21" s="36"/>
      <c r="B21" s="42"/>
      <c r="C21" s="36"/>
      <c r="D21" s="36"/>
      <c r="E21" s="141" t="str">
        <f>IF('Rekapitulace stavby'!E17="","",'Rekapitulace stavby'!E17)</f>
        <v xml:space="preserve"> </v>
      </c>
      <c r="F21" s="36"/>
      <c r="G21" s="36"/>
      <c r="H21" s="36"/>
      <c r="I21" s="138" t="s">
        <v>26</v>
      </c>
      <c r="J21" s="141" t="str">
        <f>IF('Rekapitulace stavby'!AN17="","",'Rekapitulace stavby'!AN17)</f>
        <v/>
      </c>
      <c r="K21" s="36"/>
      <c r="L21" s="61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="2" customFormat="1" ht="6.96" customHeight="1">
      <c r="A22" s="36"/>
      <c r="B22" s="42"/>
      <c r="C22" s="36"/>
      <c r="D22" s="36"/>
      <c r="E22" s="36"/>
      <c r="F22" s="36"/>
      <c r="G22" s="36"/>
      <c r="H22" s="36"/>
      <c r="I22" s="36"/>
      <c r="J22" s="36"/>
      <c r="K22" s="36"/>
      <c r="L22" s="61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="2" customFormat="1" ht="12" customHeight="1">
      <c r="A23" s="36"/>
      <c r="B23" s="42"/>
      <c r="C23" s="36"/>
      <c r="D23" s="138" t="s">
        <v>31</v>
      </c>
      <c r="E23" s="36"/>
      <c r="F23" s="36"/>
      <c r="G23" s="36"/>
      <c r="H23" s="36"/>
      <c r="I23" s="138" t="s">
        <v>25</v>
      </c>
      <c r="J23" s="141" t="str">
        <f>IF('Rekapitulace stavby'!AN19="","",'Rekapitulace stavby'!AN19)</f>
        <v/>
      </c>
      <c r="K23" s="36"/>
      <c r="L23" s="61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="2" customFormat="1" ht="18" customHeight="1">
      <c r="A24" s="36"/>
      <c r="B24" s="42"/>
      <c r="C24" s="36"/>
      <c r="D24" s="36"/>
      <c r="E24" s="141" t="str">
        <f>IF('Rekapitulace stavby'!E20="","",'Rekapitulace stavby'!E20)</f>
        <v xml:space="preserve"> </v>
      </c>
      <c r="F24" s="36"/>
      <c r="G24" s="36"/>
      <c r="H24" s="36"/>
      <c r="I24" s="138" t="s">
        <v>26</v>
      </c>
      <c r="J24" s="141" t="str">
        <f>IF('Rekapitulace stavby'!AN20="","",'Rekapitulace stavby'!AN20)</f>
        <v/>
      </c>
      <c r="K24" s="36"/>
      <c r="L24" s="61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="2" customFormat="1" ht="6.96" customHeight="1">
      <c r="A25" s="36"/>
      <c r="B25" s="42"/>
      <c r="C25" s="36"/>
      <c r="D25" s="36"/>
      <c r="E25" s="36"/>
      <c r="F25" s="36"/>
      <c r="G25" s="36"/>
      <c r="H25" s="36"/>
      <c r="I25" s="36"/>
      <c r="J25" s="36"/>
      <c r="K25" s="36"/>
      <c r="L25" s="61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="2" customFormat="1" ht="12" customHeight="1">
      <c r="A26" s="36"/>
      <c r="B26" s="42"/>
      <c r="C26" s="36"/>
      <c r="D26" s="138" t="s">
        <v>32</v>
      </c>
      <c r="E26" s="36"/>
      <c r="F26" s="36"/>
      <c r="G26" s="36"/>
      <c r="H26" s="36"/>
      <c r="I26" s="36"/>
      <c r="J26" s="36"/>
      <c r="K26" s="36"/>
      <c r="L26" s="61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="8" customFormat="1" ht="16.5" customHeight="1">
      <c r="A27" s="143"/>
      <c r="B27" s="144"/>
      <c r="C27" s="143"/>
      <c r="D27" s="143"/>
      <c r="E27" s="145" t="s">
        <v>1</v>
      </c>
      <c r="F27" s="145"/>
      <c r="G27" s="145"/>
      <c r="H27" s="145"/>
      <c r="I27" s="143"/>
      <c r="J27" s="143"/>
      <c r="K27" s="143"/>
      <c r="L27" s="146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</row>
    <row r="28" s="2" customFormat="1" ht="6.96" customHeight="1">
      <c r="A28" s="36"/>
      <c r="B28" s="42"/>
      <c r="C28" s="36"/>
      <c r="D28" s="36"/>
      <c r="E28" s="36"/>
      <c r="F28" s="36"/>
      <c r="G28" s="36"/>
      <c r="H28" s="36"/>
      <c r="I28" s="36"/>
      <c r="J28" s="36"/>
      <c r="K28" s="36"/>
      <c r="L28" s="61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="2" customFormat="1" ht="6.96" customHeight="1">
      <c r="A29" s="36"/>
      <c r="B29" s="42"/>
      <c r="C29" s="36"/>
      <c r="D29" s="147"/>
      <c r="E29" s="147"/>
      <c r="F29" s="147"/>
      <c r="G29" s="147"/>
      <c r="H29" s="147"/>
      <c r="I29" s="147"/>
      <c r="J29" s="147"/>
      <c r="K29" s="147"/>
      <c r="L29" s="61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="2" customFormat="1" ht="25.44" customHeight="1">
      <c r="A30" s="36"/>
      <c r="B30" s="42"/>
      <c r="C30" s="36"/>
      <c r="D30" s="148" t="s">
        <v>33</v>
      </c>
      <c r="E30" s="36"/>
      <c r="F30" s="36"/>
      <c r="G30" s="36"/>
      <c r="H30" s="36"/>
      <c r="I30" s="36"/>
      <c r="J30" s="149">
        <f>ROUND(J122, 2)</f>
        <v>0</v>
      </c>
      <c r="K30" s="36"/>
      <c r="L30" s="61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="2" customFormat="1" ht="6.96" customHeight="1">
      <c r="A31" s="36"/>
      <c r="B31" s="42"/>
      <c r="C31" s="36"/>
      <c r="D31" s="147"/>
      <c r="E31" s="147"/>
      <c r="F31" s="147"/>
      <c r="G31" s="147"/>
      <c r="H31" s="147"/>
      <c r="I31" s="147"/>
      <c r="J31" s="147"/>
      <c r="K31" s="147"/>
      <c r="L31" s="61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="2" customFormat="1" ht="14.4" customHeight="1">
      <c r="A32" s="36"/>
      <c r="B32" s="42"/>
      <c r="C32" s="36"/>
      <c r="D32" s="36"/>
      <c r="E32" s="36"/>
      <c r="F32" s="150" t="s">
        <v>35</v>
      </c>
      <c r="G32" s="36"/>
      <c r="H32" s="36"/>
      <c r="I32" s="150" t="s">
        <v>34</v>
      </c>
      <c r="J32" s="150" t="s">
        <v>36</v>
      </c>
      <c r="K32" s="36"/>
      <c r="L32" s="61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="2" customFormat="1" ht="14.4" customHeight="1">
      <c r="A33" s="36"/>
      <c r="B33" s="42"/>
      <c r="C33" s="36"/>
      <c r="D33" s="151" t="s">
        <v>37</v>
      </c>
      <c r="E33" s="138" t="s">
        <v>38</v>
      </c>
      <c r="F33" s="152">
        <f>ROUND((SUM(BE122:BE207)),  2)</f>
        <v>0</v>
      </c>
      <c r="G33" s="36"/>
      <c r="H33" s="36"/>
      <c r="I33" s="153">
        <v>0.20999999999999999</v>
      </c>
      <c r="J33" s="152">
        <f>ROUND(((SUM(BE122:BE207))*I33),  2)</f>
        <v>0</v>
      </c>
      <c r="K33" s="36"/>
      <c r="L33" s="61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="2" customFormat="1" ht="14.4" customHeight="1">
      <c r="A34" s="36"/>
      <c r="B34" s="42"/>
      <c r="C34" s="36"/>
      <c r="D34" s="36"/>
      <c r="E34" s="138" t="s">
        <v>39</v>
      </c>
      <c r="F34" s="152">
        <f>ROUND((SUM(BF122:BF207)),  2)</f>
        <v>0</v>
      </c>
      <c r="G34" s="36"/>
      <c r="H34" s="36"/>
      <c r="I34" s="153">
        <v>0.14999999999999999</v>
      </c>
      <c r="J34" s="152">
        <f>ROUND(((SUM(BF122:BF207))*I34),  2)</f>
        <v>0</v>
      </c>
      <c r="K34" s="36"/>
      <c r="L34" s="61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hidden="1" s="2" customFormat="1" ht="14.4" customHeight="1">
      <c r="A35" s="36"/>
      <c r="B35" s="42"/>
      <c r="C35" s="36"/>
      <c r="D35" s="36"/>
      <c r="E35" s="138" t="s">
        <v>40</v>
      </c>
      <c r="F35" s="152">
        <f>ROUND((SUM(BG122:BG207)),  2)</f>
        <v>0</v>
      </c>
      <c r="G35" s="36"/>
      <c r="H35" s="36"/>
      <c r="I35" s="153">
        <v>0.20999999999999999</v>
      </c>
      <c r="J35" s="152">
        <f>0</f>
        <v>0</v>
      </c>
      <c r="K35" s="36"/>
      <c r="L35" s="61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hidden="1" s="2" customFormat="1" ht="14.4" customHeight="1">
      <c r="A36" s="36"/>
      <c r="B36" s="42"/>
      <c r="C36" s="36"/>
      <c r="D36" s="36"/>
      <c r="E36" s="138" t="s">
        <v>41</v>
      </c>
      <c r="F36" s="152">
        <f>ROUND((SUM(BH122:BH207)),  2)</f>
        <v>0</v>
      </c>
      <c r="G36" s="36"/>
      <c r="H36" s="36"/>
      <c r="I36" s="153">
        <v>0.14999999999999999</v>
      </c>
      <c r="J36" s="152">
        <f>0</f>
        <v>0</v>
      </c>
      <c r="K36" s="36"/>
      <c r="L36" s="61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hidden="1" s="2" customFormat="1" ht="14.4" customHeight="1">
      <c r="A37" s="36"/>
      <c r="B37" s="42"/>
      <c r="C37" s="36"/>
      <c r="D37" s="36"/>
      <c r="E37" s="138" t="s">
        <v>42</v>
      </c>
      <c r="F37" s="152">
        <f>ROUND((SUM(BI122:BI207)),  2)</f>
        <v>0</v>
      </c>
      <c r="G37" s="36"/>
      <c r="H37" s="36"/>
      <c r="I37" s="153">
        <v>0</v>
      </c>
      <c r="J37" s="152">
        <f>0</f>
        <v>0</v>
      </c>
      <c r="K37" s="36"/>
      <c r="L37" s="61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="2" customFormat="1" ht="6.96" customHeight="1">
      <c r="A38" s="36"/>
      <c r="B38" s="42"/>
      <c r="C38" s="36"/>
      <c r="D38" s="36"/>
      <c r="E38" s="36"/>
      <c r="F38" s="36"/>
      <c r="G38" s="36"/>
      <c r="H38" s="36"/>
      <c r="I38" s="36"/>
      <c r="J38" s="36"/>
      <c r="K38" s="36"/>
      <c r="L38" s="61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="2" customFormat="1" ht="25.44" customHeight="1">
      <c r="A39" s="36"/>
      <c r="B39" s="42"/>
      <c r="C39" s="154"/>
      <c r="D39" s="155" t="s">
        <v>43</v>
      </c>
      <c r="E39" s="156"/>
      <c r="F39" s="156"/>
      <c r="G39" s="157" t="s">
        <v>44</v>
      </c>
      <c r="H39" s="158" t="s">
        <v>45</v>
      </c>
      <c r="I39" s="156"/>
      <c r="J39" s="159">
        <f>SUM(J30:J37)</f>
        <v>0</v>
      </c>
      <c r="K39" s="160"/>
      <c r="L39" s="61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="2" customFormat="1" ht="14.4" customHeight="1">
      <c r="A40" s="36"/>
      <c r="B40" s="42"/>
      <c r="C40" s="36"/>
      <c r="D40" s="36"/>
      <c r="E40" s="36"/>
      <c r="F40" s="36"/>
      <c r="G40" s="36"/>
      <c r="H40" s="36"/>
      <c r="I40" s="36"/>
      <c r="J40" s="36"/>
      <c r="K40" s="36"/>
      <c r="L40" s="61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61"/>
      <c r="D50" s="161" t="s">
        <v>46</v>
      </c>
      <c r="E50" s="162"/>
      <c r="F50" s="162"/>
      <c r="G50" s="161" t="s">
        <v>47</v>
      </c>
      <c r="H50" s="162"/>
      <c r="I50" s="162"/>
      <c r="J50" s="162"/>
      <c r="K50" s="162"/>
      <c r="L50" s="61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6"/>
      <c r="B61" s="42"/>
      <c r="C61" s="36"/>
      <c r="D61" s="163" t="s">
        <v>48</v>
      </c>
      <c r="E61" s="164"/>
      <c r="F61" s="165" t="s">
        <v>49</v>
      </c>
      <c r="G61" s="163" t="s">
        <v>48</v>
      </c>
      <c r="H61" s="164"/>
      <c r="I61" s="164"/>
      <c r="J61" s="166" t="s">
        <v>49</v>
      </c>
      <c r="K61" s="164"/>
      <c r="L61" s="61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6"/>
      <c r="B65" s="42"/>
      <c r="C65" s="36"/>
      <c r="D65" s="161" t="s">
        <v>50</v>
      </c>
      <c r="E65" s="167"/>
      <c r="F65" s="167"/>
      <c r="G65" s="161" t="s">
        <v>51</v>
      </c>
      <c r="H65" s="167"/>
      <c r="I65" s="167"/>
      <c r="J65" s="167"/>
      <c r="K65" s="167"/>
      <c r="L65" s="61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6"/>
      <c r="B76" s="42"/>
      <c r="C76" s="36"/>
      <c r="D76" s="163" t="s">
        <v>48</v>
      </c>
      <c r="E76" s="164"/>
      <c r="F76" s="165" t="s">
        <v>49</v>
      </c>
      <c r="G76" s="163" t="s">
        <v>48</v>
      </c>
      <c r="H76" s="164"/>
      <c r="I76" s="164"/>
      <c r="J76" s="166" t="s">
        <v>49</v>
      </c>
      <c r="K76" s="164"/>
      <c r="L76" s="61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="2" customFormat="1" ht="14.4" customHeight="1">
      <c r="A77" s="36"/>
      <c r="B77" s="168"/>
      <c r="C77" s="169"/>
      <c r="D77" s="169"/>
      <c r="E77" s="169"/>
      <c r="F77" s="169"/>
      <c r="G77" s="169"/>
      <c r="H77" s="169"/>
      <c r="I77" s="169"/>
      <c r="J77" s="169"/>
      <c r="K77" s="169"/>
      <c r="L77" s="61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81" s="2" customFormat="1" ht="6.96" customHeight="1">
      <c r="A81" s="36"/>
      <c r="B81" s="170"/>
      <c r="C81" s="171"/>
      <c r="D81" s="171"/>
      <c r="E81" s="171"/>
      <c r="F81" s="171"/>
      <c r="G81" s="171"/>
      <c r="H81" s="171"/>
      <c r="I81" s="171"/>
      <c r="J81" s="171"/>
      <c r="K81" s="171"/>
      <c r="L81" s="61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="2" customFormat="1" ht="24.96" customHeight="1">
      <c r="A82" s="36"/>
      <c r="B82" s="37"/>
      <c r="C82" s="21" t="s">
        <v>88</v>
      </c>
      <c r="D82" s="38"/>
      <c r="E82" s="38"/>
      <c r="F82" s="38"/>
      <c r="G82" s="38"/>
      <c r="H82" s="38"/>
      <c r="I82" s="38"/>
      <c r="J82" s="38"/>
      <c r="K82" s="38"/>
      <c r="L82" s="61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="2" customFormat="1" ht="6.96" customHeight="1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61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="2" customFormat="1" ht="12" customHeight="1">
      <c r="A84" s="36"/>
      <c r="B84" s="37"/>
      <c r="C84" s="30" t="s">
        <v>16</v>
      </c>
      <c r="D84" s="38"/>
      <c r="E84" s="38"/>
      <c r="F84" s="38"/>
      <c r="G84" s="38"/>
      <c r="H84" s="38"/>
      <c r="I84" s="38"/>
      <c r="J84" s="38"/>
      <c r="K84" s="38"/>
      <c r="L84" s="61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="2" customFormat="1" ht="16.5" customHeight="1">
      <c r="A85" s="36"/>
      <c r="B85" s="37"/>
      <c r="C85" s="38"/>
      <c r="D85" s="38"/>
      <c r="E85" s="172" t="str">
        <f>E7</f>
        <v>Výstavba chodníku v obci Netřebice</v>
      </c>
      <c r="F85" s="30"/>
      <c r="G85" s="30"/>
      <c r="H85" s="30"/>
      <c r="I85" s="38"/>
      <c r="J85" s="38"/>
      <c r="K85" s="38"/>
      <c r="L85" s="61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="2" customFormat="1" ht="12" customHeight="1">
      <c r="A86" s="36"/>
      <c r="B86" s="37"/>
      <c r="C86" s="30" t="s">
        <v>86</v>
      </c>
      <c r="D86" s="38"/>
      <c r="E86" s="38"/>
      <c r="F86" s="38"/>
      <c r="G86" s="38"/>
      <c r="H86" s="38"/>
      <c r="I86" s="38"/>
      <c r="J86" s="38"/>
      <c r="K86" s="38"/>
      <c r="L86" s="61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="2" customFormat="1" ht="16.5" customHeight="1">
      <c r="A87" s="36"/>
      <c r="B87" s="37"/>
      <c r="C87" s="38"/>
      <c r="D87" s="38"/>
      <c r="E87" s="74" t="str">
        <f>E9</f>
        <v>1 - chodník</v>
      </c>
      <c r="F87" s="38"/>
      <c r="G87" s="38"/>
      <c r="H87" s="38"/>
      <c r="I87" s="38"/>
      <c r="J87" s="38"/>
      <c r="K87" s="38"/>
      <c r="L87" s="61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="2" customFormat="1" ht="6.96" customHeight="1">
      <c r="A88" s="36"/>
      <c r="B88" s="37"/>
      <c r="C88" s="38"/>
      <c r="D88" s="38"/>
      <c r="E88" s="38"/>
      <c r="F88" s="38"/>
      <c r="G88" s="38"/>
      <c r="H88" s="38"/>
      <c r="I88" s="38"/>
      <c r="J88" s="38"/>
      <c r="K88" s="38"/>
      <c r="L88" s="61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="2" customFormat="1" ht="12" customHeight="1">
      <c r="A89" s="36"/>
      <c r="B89" s="37"/>
      <c r="C89" s="30" t="s">
        <v>20</v>
      </c>
      <c r="D89" s="38"/>
      <c r="E89" s="38"/>
      <c r="F89" s="25" t="str">
        <f>F12</f>
        <v xml:space="preserve"> </v>
      </c>
      <c r="G89" s="38"/>
      <c r="H89" s="38"/>
      <c r="I89" s="30" t="s">
        <v>22</v>
      </c>
      <c r="J89" s="77" t="str">
        <f>IF(J12="","",J12)</f>
        <v>15. 5. 2022</v>
      </c>
      <c r="K89" s="38"/>
      <c r="L89" s="61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="2" customFormat="1" ht="6.96" customHeight="1">
      <c r="A90" s="36"/>
      <c r="B90" s="37"/>
      <c r="C90" s="38"/>
      <c r="D90" s="38"/>
      <c r="E90" s="38"/>
      <c r="F90" s="38"/>
      <c r="G90" s="38"/>
      <c r="H90" s="38"/>
      <c r="I90" s="38"/>
      <c r="J90" s="38"/>
      <c r="K90" s="38"/>
      <c r="L90" s="61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="2" customFormat="1" ht="15.15" customHeight="1">
      <c r="A91" s="36"/>
      <c r="B91" s="37"/>
      <c r="C91" s="30" t="s">
        <v>24</v>
      </c>
      <c r="D91" s="38"/>
      <c r="E91" s="38"/>
      <c r="F91" s="25" t="str">
        <f>E15</f>
        <v xml:space="preserve"> </v>
      </c>
      <c r="G91" s="38"/>
      <c r="H91" s="38"/>
      <c r="I91" s="30" t="s">
        <v>29</v>
      </c>
      <c r="J91" s="34" t="str">
        <f>E21</f>
        <v xml:space="preserve"> </v>
      </c>
      <c r="K91" s="38"/>
      <c r="L91" s="61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="2" customFormat="1" ht="15.15" customHeight="1">
      <c r="A92" s="36"/>
      <c r="B92" s="37"/>
      <c r="C92" s="30" t="s">
        <v>27</v>
      </c>
      <c r="D92" s="38"/>
      <c r="E92" s="38"/>
      <c r="F92" s="25" t="str">
        <f>IF(E18="","",E18)</f>
        <v>Vyplň údaj</v>
      </c>
      <c r="G92" s="38"/>
      <c r="H92" s="38"/>
      <c r="I92" s="30" t="s">
        <v>31</v>
      </c>
      <c r="J92" s="34" t="str">
        <f>E24</f>
        <v xml:space="preserve"> </v>
      </c>
      <c r="K92" s="38"/>
      <c r="L92" s="61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="2" customFormat="1" ht="10.32" customHeight="1">
      <c r="A93" s="36"/>
      <c r="B93" s="37"/>
      <c r="C93" s="38"/>
      <c r="D93" s="38"/>
      <c r="E93" s="38"/>
      <c r="F93" s="38"/>
      <c r="G93" s="38"/>
      <c r="H93" s="38"/>
      <c r="I93" s="38"/>
      <c r="J93" s="38"/>
      <c r="K93" s="38"/>
      <c r="L93" s="61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="2" customFormat="1" ht="29.28" customHeight="1">
      <c r="A94" s="36"/>
      <c r="B94" s="37"/>
      <c r="C94" s="173" t="s">
        <v>89</v>
      </c>
      <c r="D94" s="174"/>
      <c r="E94" s="174"/>
      <c r="F94" s="174"/>
      <c r="G94" s="174"/>
      <c r="H94" s="174"/>
      <c r="I94" s="174"/>
      <c r="J94" s="175" t="s">
        <v>90</v>
      </c>
      <c r="K94" s="174"/>
      <c r="L94" s="61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="2" customFormat="1" ht="10.32" customHeight="1">
      <c r="A95" s="36"/>
      <c r="B95" s="37"/>
      <c r="C95" s="38"/>
      <c r="D95" s="38"/>
      <c r="E95" s="38"/>
      <c r="F95" s="38"/>
      <c r="G95" s="38"/>
      <c r="H95" s="38"/>
      <c r="I95" s="38"/>
      <c r="J95" s="38"/>
      <c r="K95" s="38"/>
      <c r="L95" s="61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="2" customFormat="1" ht="22.8" customHeight="1">
      <c r="A96" s="36"/>
      <c r="B96" s="37"/>
      <c r="C96" s="176" t="s">
        <v>91</v>
      </c>
      <c r="D96" s="38"/>
      <c r="E96" s="38"/>
      <c r="F96" s="38"/>
      <c r="G96" s="38"/>
      <c r="H96" s="38"/>
      <c r="I96" s="38"/>
      <c r="J96" s="108">
        <f>J122</f>
        <v>0</v>
      </c>
      <c r="K96" s="38"/>
      <c r="L96" s="61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U96" s="15" t="s">
        <v>92</v>
      </c>
    </row>
    <row r="97" s="9" customFormat="1" ht="24.96" customHeight="1">
      <c r="A97" s="9"/>
      <c r="B97" s="177"/>
      <c r="C97" s="178"/>
      <c r="D97" s="179" t="s">
        <v>93</v>
      </c>
      <c r="E97" s="180"/>
      <c r="F97" s="180"/>
      <c r="G97" s="180"/>
      <c r="H97" s="180"/>
      <c r="I97" s="180"/>
      <c r="J97" s="181">
        <f>J123</f>
        <v>0</v>
      </c>
      <c r="K97" s="178"/>
      <c r="L97" s="182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3"/>
      <c r="C98" s="184"/>
      <c r="D98" s="185" t="s">
        <v>94</v>
      </c>
      <c r="E98" s="186"/>
      <c r="F98" s="186"/>
      <c r="G98" s="186"/>
      <c r="H98" s="186"/>
      <c r="I98" s="186"/>
      <c r="J98" s="187">
        <f>J124</f>
        <v>0</v>
      </c>
      <c r="K98" s="184"/>
      <c r="L98" s="18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3"/>
      <c r="C99" s="184"/>
      <c r="D99" s="185" t="s">
        <v>95</v>
      </c>
      <c r="E99" s="186"/>
      <c r="F99" s="186"/>
      <c r="G99" s="186"/>
      <c r="H99" s="186"/>
      <c r="I99" s="186"/>
      <c r="J99" s="187">
        <f>J150</f>
        <v>0</v>
      </c>
      <c r="K99" s="184"/>
      <c r="L99" s="188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3"/>
      <c r="C100" s="184"/>
      <c r="D100" s="185" t="s">
        <v>96</v>
      </c>
      <c r="E100" s="186"/>
      <c r="F100" s="186"/>
      <c r="G100" s="186"/>
      <c r="H100" s="186"/>
      <c r="I100" s="186"/>
      <c r="J100" s="187">
        <f>J172</f>
        <v>0</v>
      </c>
      <c r="K100" s="184"/>
      <c r="L100" s="18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3"/>
      <c r="C101" s="184"/>
      <c r="D101" s="185" t="s">
        <v>97</v>
      </c>
      <c r="E101" s="186"/>
      <c r="F101" s="186"/>
      <c r="G101" s="186"/>
      <c r="H101" s="186"/>
      <c r="I101" s="186"/>
      <c r="J101" s="187">
        <f>J191</f>
        <v>0</v>
      </c>
      <c r="K101" s="184"/>
      <c r="L101" s="18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3"/>
      <c r="C102" s="184"/>
      <c r="D102" s="185" t="s">
        <v>98</v>
      </c>
      <c r="E102" s="186"/>
      <c r="F102" s="186"/>
      <c r="G102" s="186"/>
      <c r="H102" s="186"/>
      <c r="I102" s="186"/>
      <c r="J102" s="187">
        <f>J206</f>
        <v>0</v>
      </c>
      <c r="K102" s="184"/>
      <c r="L102" s="188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6"/>
      <c r="B103" s="37"/>
      <c r="C103" s="38"/>
      <c r="D103" s="38"/>
      <c r="E103" s="38"/>
      <c r="F103" s="38"/>
      <c r="G103" s="38"/>
      <c r="H103" s="38"/>
      <c r="I103" s="38"/>
      <c r="J103" s="38"/>
      <c r="K103" s="38"/>
      <c r="L103" s="61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</row>
    <row r="104" s="2" customFormat="1" ht="6.96" customHeight="1">
      <c r="A104" s="36"/>
      <c r="B104" s="64"/>
      <c r="C104" s="65"/>
      <c r="D104" s="65"/>
      <c r="E104" s="65"/>
      <c r="F104" s="65"/>
      <c r="G104" s="65"/>
      <c r="H104" s="65"/>
      <c r="I104" s="65"/>
      <c r="J104" s="65"/>
      <c r="K104" s="65"/>
      <c r="L104" s="61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</row>
    <row r="108" s="2" customFormat="1" ht="6.96" customHeight="1">
      <c r="A108" s="36"/>
      <c r="B108" s="66"/>
      <c r="C108" s="67"/>
      <c r="D108" s="67"/>
      <c r="E108" s="67"/>
      <c r="F108" s="67"/>
      <c r="G108" s="67"/>
      <c r="H108" s="67"/>
      <c r="I108" s="67"/>
      <c r="J108" s="67"/>
      <c r="K108" s="67"/>
      <c r="L108" s="61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</row>
    <row r="109" s="2" customFormat="1" ht="24.96" customHeight="1">
      <c r="A109" s="36"/>
      <c r="B109" s="37"/>
      <c r="C109" s="21" t="s">
        <v>99</v>
      </c>
      <c r="D109" s="38"/>
      <c r="E109" s="38"/>
      <c r="F109" s="38"/>
      <c r="G109" s="38"/>
      <c r="H109" s="38"/>
      <c r="I109" s="38"/>
      <c r="J109" s="38"/>
      <c r="K109" s="38"/>
      <c r="L109" s="61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</row>
    <row r="110" s="2" customFormat="1" ht="6.96" customHeight="1">
      <c r="A110" s="36"/>
      <c r="B110" s="37"/>
      <c r="C110" s="38"/>
      <c r="D110" s="38"/>
      <c r="E110" s="38"/>
      <c r="F110" s="38"/>
      <c r="G110" s="38"/>
      <c r="H110" s="38"/>
      <c r="I110" s="38"/>
      <c r="J110" s="38"/>
      <c r="K110" s="38"/>
      <c r="L110" s="61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</row>
    <row r="111" s="2" customFormat="1" ht="12" customHeight="1">
      <c r="A111" s="36"/>
      <c r="B111" s="37"/>
      <c r="C111" s="30" t="s">
        <v>16</v>
      </c>
      <c r="D111" s="38"/>
      <c r="E111" s="38"/>
      <c r="F111" s="38"/>
      <c r="G111" s="38"/>
      <c r="H111" s="38"/>
      <c r="I111" s="38"/>
      <c r="J111" s="38"/>
      <c r="K111" s="38"/>
      <c r="L111" s="61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</row>
    <row r="112" s="2" customFormat="1" ht="16.5" customHeight="1">
      <c r="A112" s="36"/>
      <c r="B112" s="37"/>
      <c r="C112" s="38"/>
      <c r="D112" s="38"/>
      <c r="E112" s="172" t="str">
        <f>E7</f>
        <v>Výstavba chodníku v obci Netřebice</v>
      </c>
      <c r="F112" s="30"/>
      <c r="G112" s="30"/>
      <c r="H112" s="30"/>
      <c r="I112" s="38"/>
      <c r="J112" s="38"/>
      <c r="K112" s="38"/>
      <c r="L112" s="61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</row>
    <row r="113" s="2" customFormat="1" ht="12" customHeight="1">
      <c r="A113" s="36"/>
      <c r="B113" s="37"/>
      <c r="C113" s="30" t="s">
        <v>86</v>
      </c>
      <c r="D113" s="38"/>
      <c r="E113" s="38"/>
      <c r="F113" s="38"/>
      <c r="G113" s="38"/>
      <c r="H113" s="38"/>
      <c r="I113" s="38"/>
      <c r="J113" s="38"/>
      <c r="K113" s="38"/>
      <c r="L113" s="61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</row>
    <row r="114" s="2" customFormat="1" ht="16.5" customHeight="1">
      <c r="A114" s="36"/>
      <c r="B114" s="37"/>
      <c r="C114" s="38"/>
      <c r="D114" s="38"/>
      <c r="E114" s="74" t="str">
        <f>E9</f>
        <v>1 - chodník</v>
      </c>
      <c r="F114" s="38"/>
      <c r="G114" s="38"/>
      <c r="H114" s="38"/>
      <c r="I114" s="38"/>
      <c r="J114" s="38"/>
      <c r="K114" s="38"/>
      <c r="L114" s="61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</row>
    <row r="115" s="2" customFormat="1" ht="6.96" customHeight="1">
      <c r="A115" s="36"/>
      <c r="B115" s="37"/>
      <c r="C115" s="38"/>
      <c r="D115" s="38"/>
      <c r="E115" s="38"/>
      <c r="F115" s="38"/>
      <c r="G115" s="38"/>
      <c r="H115" s="38"/>
      <c r="I115" s="38"/>
      <c r="J115" s="38"/>
      <c r="K115" s="38"/>
      <c r="L115" s="61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</row>
    <row r="116" s="2" customFormat="1" ht="12" customHeight="1">
      <c r="A116" s="36"/>
      <c r="B116" s="37"/>
      <c r="C116" s="30" t="s">
        <v>20</v>
      </c>
      <c r="D116" s="38"/>
      <c r="E116" s="38"/>
      <c r="F116" s="25" t="str">
        <f>F12</f>
        <v xml:space="preserve"> </v>
      </c>
      <c r="G116" s="38"/>
      <c r="H116" s="38"/>
      <c r="I116" s="30" t="s">
        <v>22</v>
      </c>
      <c r="J116" s="77" t="str">
        <f>IF(J12="","",J12)</f>
        <v>15. 5. 2022</v>
      </c>
      <c r="K116" s="38"/>
      <c r="L116" s="61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</row>
    <row r="117" s="2" customFormat="1" ht="6.96" customHeight="1">
      <c r="A117" s="36"/>
      <c r="B117" s="37"/>
      <c r="C117" s="38"/>
      <c r="D117" s="38"/>
      <c r="E117" s="38"/>
      <c r="F117" s="38"/>
      <c r="G117" s="38"/>
      <c r="H117" s="38"/>
      <c r="I117" s="38"/>
      <c r="J117" s="38"/>
      <c r="K117" s="38"/>
      <c r="L117" s="61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</row>
    <row r="118" s="2" customFormat="1" ht="15.15" customHeight="1">
      <c r="A118" s="36"/>
      <c r="B118" s="37"/>
      <c r="C118" s="30" t="s">
        <v>24</v>
      </c>
      <c r="D118" s="38"/>
      <c r="E118" s="38"/>
      <c r="F118" s="25" t="str">
        <f>E15</f>
        <v xml:space="preserve"> </v>
      </c>
      <c r="G118" s="38"/>
      <c r="H118" s="38"/>
      <c r="I118" s="30" t="s">
        <v>29</v>
      </c>
      <c r="J118" s="34" t="str">
        <f>E21</f>
        <v xml:space="preserve"> </v>
      </c>
      <c r="K118" s="38"/>
      <c r="L118" s="61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</row>
    <row r="119" s="2" customFormat="1" ht="15.15" customHeight="1">
      <c r="A119" s="36"/>
      <c r="B119" s="37"/>
      <c r="C119" s="30" t="s">
        <v>27</v>
      </c>
      <c r="D119" s="38"/>
      <c r="E119" s="38"/>
      <c r="F119" s="25" t="str">
        <f>IF(E18="","",E18)</f>
        <v>Vyplň údaj</v>
      </c>
      <c r="G119" s="38"/>
      <c r="H119" s="38"/>
      <c r="I119" s="30" t="s">
        <v>31</v>
      </c>
      <c r="J119" s="34" t="str">
        <f>E24</f>
        <v xml:space="preserve"> </v>
      </c>
      <c r="K119" s="38"/>
      <c r="L119" s="61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</row>
    <row r="120" s="2" customFormat="1" ht="10.32" customHeight="1">
      <c r="A120" s="36"/>
      <c r="B120" s="37"/>
      <c r="C120" s="38"/>
      <c r="D120" s="38"/>
      <c r="E120" s="38"/>
      <c r="F120" s="38"/>
      <c r="G120" s="38"/>
      <c r="H120" s="38"/>
      <c r="I120" s="38"/>
      <c r="J120" s="38"/>
      <c r="K120" s="38"/>
      <c r="L120" s="61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</row>
    <row r="121" s="11" customFormat="1" ht="29.28" customHeight="1">
      <c r="A121" s="189"/>
      <c r="B121" s="190"/>
      <c r="C121" s="191" t="s">
        <v>100</v>
      </c>
      <c r="D121" s="192" t="s">
        <v>58</v>
      </c>
      <c r="E121" s="192" t="s">
        <v>54</v>
      </c>
      <c r="F121" s="192" t="s">
        <v>55</v>
      </c>
      <c r="G121" s="192" t="s">
        <v>101</v>
      </c>
      <c r="H121" s="192" t="s">
        <v>102</v>
      </c>
      <c r="I121" s="192" t="s">
        <v>103</v>
      </c>
      <c r="J121" s="193" t="s">
        <v>90</v>
      </c>
      <c r="K121" s="194" t="s">
        <v>104</v>
      </c>
      <c r="L121" s="195"/>
      <c r="M121" s="98" t="s">
        <v>1</v>
      </c>
      <c r="N121" s="99" t="s">
        <v>37</v>
      </c>
      <c r="O121" s="99" t="s">
        <v>105</v>
      </c>
      <c r="P121" s="99" t="s">
        <v>106</v>
      </c>
      <c r="Q121" s="99" t="s">
        <v>107</v>
      </c>
      <c r="R121" s="99" t="s">
        <v>108</v>
      </c>
      <c r="S121" s="99" t="s">
        <v>109</v>
      </c>
      <c r="T121" s="100" t="s">
        <v>110</v>
      </c>
      <c r="U121" s="189"/>
      <c r="V121" s="189"/>
      <c r="W121" s="189"/>
      <c r="X121" s="189"/>
      <c r="Y121" s="189"/>
      <c r="Z121" s="189"/>
      <c r="AA121" s="189"/>
      <c r="AB121" s="189"/>
      <c r="AC121" s="189"/>
      <c r="AD121" s="189"/>
      <c r="AE121" s="189"/>
    </row>
    <row r="122" s="2" customFormat="1" ht="22.8" customHeight="1">
      <c r="A122" s="36"/>
      <c r="B122" s="37"/>
      <c r="C122" s="105" t="s">
        <v>111</v>
      </c>
      <c r="D122" s="38"/>
      <c r="E122" s="38"/>
      <c r="F122" s="38"/>
      <c r="G122" s="38"/>
      <c r="H122" s="38"/>
      <c r="I122" s="38"/>
      <c r="J122" s="196">
        <f>BK122</f>
        <v>0</v>
      </c>
      <c r="K122" s="38"/>
      <c r="L122" s="42"/>
      <c r="M122" s="101"/>
      <c r="N122" s="197"/>
      <c r="O122" s="102"/>
      <c r="P122" s="198">
        <f>P123</f>
        <v>0</v>
      </c>
      <c r="Q122" s="102"/>
      <c r="R122" s="198">
        <f>R123</f>
        <v>58.275547400000001</v>
      </c>
      <c r="S122" s="102"/>
      <c r="T122" s="199">
        <f>T123</f>
        <v>14.924999999999997</v>
      </c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T122" s="15" t="s">
        <v>72</v>
      </c>
      <c r="AU122" s="15" t="s">
        <v>92</v>
      </c>
      <c r="BK122" s="200">
        <f>BK123</f>
        <v>0</v>
      </c>
    </row>
    <row r="123" s="12" customFormat="1" ht="25.92" customHeight="1">
      <c r="A123" s="12"/>
      <c r="B123" s="201"/>
      <c r="C123" s="202"/>
      <c r="D123" s="203" t="s">
        <v>72</v>
      </c>
      <c r="E123" s="204" t="s">
        <v>112</v>
      </c>
      <c r="F123" s="204" t="s">
        <v>113</v>
      </c>
      <c r="G123" s="202"/>
      <c r="H123" s="202"/>
      <c r="I123" s="205"/>
      <c r="J123" s="206">
        <f>BK123</f>
        <v>0</v>
      </c>
      <c r="K123" s="202"/>
      <c r="L123" s="207"/>
      <c r="M123" s="208"/>
      <c r="N123" s="209"/>
      <c r="O123" s="209"/>
      <c r="P123" s="210">
        <f>P124+P150+P172+P191+P206</f>
        <v>0</v>
      </c>
      <c r="Q123" s="209"/>
      <c r="R123" s="210">
        <f>R124+R150+R172+R191+R206</f>
        <v>58.275547400000001</v>
      </c>
      <c r="S123" s="209"/>
      <c r="T123" s="211">
        <f>T124+T150+T172+T191+T206</f>
        <v>14.924999999999997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12" t="s">
        <v>78</v>
      </c>
      <c r="AT123" s="213" t="s">
        <v>72</v>
      </c>
      <c r="AU123" s="213" t="s">
        <v>73</v>
      </c>
      <c r="AY123" s="212" t="s">
        <v>114</v>
      </c>
      <c r="BK123" s="214">
        <f>BK124+BK150+BK172+BK191+BK206</f>
        <v>0</v>
      </c>
    </row>
    <row r="124" s="12" customFormat="1" ht="22.8" customHeight="1">
      <c r="A124" s="12"/>
      <c r="B124" s="201"/>
      <c r="C124" s="202"/>
      <c r="D124" s="203" t="s">
        <v>72</v>
      </c>
      <c r="E124" s="215" t="s">
        <v>78</v>
      </c>
      <c r="F124" s="215" t="s">
        <v>115</v>
      </c>
      <c r="G124" s="202"/>
      <c r="H124" s="202"/>
      <c r="I124" s="205"/>
      <c r="J124" s="216">
        <f>BK124</f>
        <v>0</v>
      </c>
      <c r="K124" s="202"/>
      <c r="L124" s="207"/>
      <c r="M124" s="208"/>
      <c r="N124" s="209"/>
      <c r="O124" s="209"/>
      <c r="P124" s="210">
        <f>SUM(P125:P149)</f>
        <v>0</v>
      </c>
      <c r="Q124" s="209"/>
      <c r="R124" s="210">
        <f>SUM(R125:R149)</f>
        <v>0.0073499999999999998</v>
      </c>
      <c r="S124" s="209"/>
      <c r="T124" s="211">
        <f>SUM(T125:T149)</f>
        <v>14.924999999999997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12" t="s">
        <v>78</v>
      </c>
      <c r="AT124" s="213" t="s">
        <v>72</v>
      </c>
      <c r="AU124" s="213" t="s">
        <v>78</v>
      </c>
      <c r="AY124" s="212" t="s">
        <v>114</v>
      </c>
      <c r="BK124" s="214">
        <f>SUM(BK125:BK149)</f>
        <v>0</v>
      </c>
    </row>
    <row r="125" s="2" customFormat="1" ht="24.15" customHeight="1">
      <c r="A125" s="36"/>
      <c r="B125" s="37"/>
      <c r="C125" s="217" t="s">
        <v>78</v>
      </c>
      <c r="D125" s="217" t="s">
        <v>116</v>
      </c>
      <c r="E125" s="218" t="s">
        <v>117</v>
      </c>
      <c r="F125" s="219" t="s">
        <v>118</v>
      </c>
      <c r="G125" s="220" t="s">
        <v>119</v>
      </c>
      <c r="H125" s="221">
        <v>270</v>
      </c>
      <c r="I125" s="222"/>
      <c r="J125" s="223">
        <f>ROUND(I125*H125,2)</f>
        <v>0</v>
      </c>
      <c r="K125" s="224"/>
      <c r="L125" s="42"/>
      <c r="M125" s="225" t="s">
        <v>1</v>
      </c>
      <c r="N125" s="226" t="s">
        <v>38</v>
      </c>
      <c r="O125" s="89"/>
      <c r="P125" s="227">
        <f>O125*H125</f>
        <v>0</v>
      </c>
      <c r="Q125" s="227">
        <v>0</v>
      </c>
      <c r="R125" s="227">
        <f>Q125*H125</f>
        <v>0</v>
      </c>
      <c r="S125" s="227">
        <v>0</v>
      </c>
      <c r="T125" s="228">
        <f>S125*H125</f>
        <v>0</v>
      </c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R125" s="229" t="s">
        <v>120</v>
      </c>
      <c r="AT125" s="229" t="s">
        <v>116</v>
      </c>
      <c r="AU125" s="229" t="s">
        <v>82</v>
      </c>
      <c r="AY125" s="15" t="s">
        <v>114</v>
      </c>
      <c r="BE125" s="230">
        <f>IF(N125="základní",J125,0)</f>
        <v>0</v>
      </c>
      <c r="BF125" s="230">
        <f>IF(N125="snížená",J125,0)</f>
        <v>0</v>
      </c>
      <c r="BG125" s="230">
        <f>IF(N125="zákl. přenesená",J125,0)</f>
        <v>0</v>
      </c>
      <c r="BH125" s="230">
        <f>IF(N125="sníž. přenesená",J125,0)</f>
        <v>0</v>
      </c>
      <c r="BI125" s="230">
        <f>IF(N125="nulová",J125,0)</f>
        <v>0</v>
      </c>
      <c r="BJ125" s="15" t="s">
        <v>78</v>
      </c>
      <c r="BK125" s="230">
        <f>ROUND(I125*H125,2)</f>
        <v>0</v>
      </c>
      <c r="BL125" s="15" t="s">
        <v>120</v>
      </c>
      <c r="BM125" s="229" t="s">
        <v>121</v>
      </c>
    </row>
    <row r="126" s="13" customFormat="1">
      <c r="A126" s="13"/>
      <c r="B126" s="231"/>
      <c r="C126" s="232"/>
      <c r="D126" s="233" t="s">
        <v>122</v>
      </c>
      <c r="E126" s="234" t="s">
        <v>1</v>
      </c>
      <c r="F126" s="235" t="s">
        <v>123</v>
      </c>
      <c r="G126" s="232"/>
      <c r="H126" s="236">
        <v>270</v>
      </c>
      <c r="I126" s="237"/>
      <c r="J126" s="232"/>
      <c r="K126" s="232"/>
      <c r="L126" s="238"/>
      <c r="M126" s="239"/>
      <c r="N126" s="240"/>
      <c r="O126" s="240"/>
      <c r="P126" s="240"/>
      <c r="Q126" s="240"/>
      <c r="R126" s="240"/>
      <c r="S126" s="240"/>
      <c r="T126" s="241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2" t="s">
        <v>122</v>
      </c>
      <c r="AU126" s="242" t="s">
        <v>82</v>
      </c>
      <c r="AV126" s="13" t="s">
        <v>82</v>
      </c>
      <c r="AW126" s="13" t="s">
        <v>30</v>
      </c>
      <c r="AX126" s="13" t="s">
        <v>78</v>
      </c>
      <c r="AY126" s="242" t="s">
        <v>114</v>
      </c>
    </row>
    <row r="127" s="2" customFormat="1" ht="24.15" customHeight="1">
      <c r="A127" s="36"/>
      <c r="B127" s="37"/>
      <c r="C127" s="217" t="s">
        <v>82</v>
      </c>
      <c r="D127" s="217" t="s">
        <v>116</v>
      </c>
      <c r="E127" s="218" t="s">
        <v>124</v>
      </c>
      <c r="F127" s="219" t="s">
        <v>125</v>
      </c>
      <c r="G127" s="220" t="s">
        <v>119</v>
      </c>
      <c r="H127" s="221">
        <v>9.1999999999999993</v>
      </c>
      <c r="I127" s="222"/>
      <c r="J127" s="223">
        <f>ROUND(I127*H127,2)</f>
        <v>0</v>
      </c>
      <c r="K127" s="224"/>
      <c r="L127" s="42"/>
      <c r="M127" s="225" t="s">
        <v>1</v>
      </c>
      <c r="N127" s="226" t="s">
        <v>38</v>
      </c>
      <c r="O127" s="89"/>
      <c r="P127" s="227">
        <f>O127*H127</f>
        <v>0</v>
      </c>
      <c r="Q127" s="227">
        <v>0</v>
      </c>
      <c r="R127" s="227">
        <f>Q127*H127</f>
        <v>0</v>
      </c>
      <c r="S127" s="227">
        <v>0.26000000000000001</v>
      </c>
      <c r="T127" s="228">
        <f>S127*H127</f>
        <v>2.3919999999999999</v>
      </c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R127" s="229" t="s">
        <v>120</v>
      </c>
      <c r="AT127" s="229" t="s">
        <v>116</v>
      </c>
      <c r="AU127" s="229" t="s">
        <v>82</v>
      </c>
      <c r="AY127" s="15" t="s">
        <v>114</v>
      </c>
      <c r="BE127" s="230">
        <f>IF(N127="základní",J127,0)</f>
        <v>0</v>
      </c>
      <c r="BF127" s="230">
        <f>IF(N127="snížená",J127,0)</f>
        <v>0</v>
      </c>
      <c r="BG127" s="230">
        <f>IF(N127="zákl. přenesená",J127,0)</f>
        <v>0</v>
      </c>
      <c r="BH127" s="230">
        <f>IF(N127="sníž. přenesená",J127,0)</f>
        <v>0</v>
      </c>
      <c r="BI127" s="230">
        <f>IF(N127="nulová",J127,0)</f>
        <v>0</v>
      </c>
      <c r="BJ127" s="15" t="s">
        <v>78</v>
      </c>
      <c r="BK127" s="230">
        <f>ROUND(I127*H127,2)</f>
        <v>0</v>
      </c>
      <c r="BL127" s="15" t="s">
        <v>120</v>
      </c>
      <c r="BM127" s="229" t="s">
        <v>126</v>
      </c>
    </row>
    <row r="128" s="2" customFormat="1" ht="24.15" customHeight="1">
      <c r="A128" s="36"/>
      <c r="B128" s="37"/>
      <c r="C128" s="217" t="s">
        <v>127</v>
      </c>
      <c r="D128" s="217" t="s">
        <v>116</v>
      </c>
      <c r="E128" s="218" t="s">
        <v>128</v>
      </c>
      <c r="F128" s="219" t="s">
        <v>129</v>
      </c>
      <c r="G128" s="220" t="s">
        <v>119</v>
      </c>
      <c r="H128" s="221">
        <v>13.6</v>
      </c>
      <c r="I128" s="222"/>
      <c r="J128" s="223">
        <f>ROUND(I128*H128,2)</f>
        <v>0</v>
      </c>
      <c r="K128" s="224"/>
      <c r="L128" s="42"/>
      <c r="M128" s="225" t="s">
        <v>1</v>
      </c>
      <c r="N128" s="226" t="s">
        <v>38</v>
      </c>
      <c r="O128" s="89"/>
      <c r="P128" s="227">
        <f>O128*H128</f>
        <v>0</v>
      </c>
      <c r="Q128" s="227">
        <v>0</v>
      </c>
      <c r="R128" s="227">
        <f>Q128*H128</f>
        <v>0</v>
      </c>
      <c r="S128" s="227">
        <v>0.57999999999999996</v>
      </c>
      <c r="T128" s="228">
        <f>S128*H128</f>
        <v>7.887999999999999</v>
      </c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R128" s="229" t="s">
        <v>120</v>
      </c>
      <c r="AT128" s="229" t="s">
        <v>116</v>
      </c>
      <c r="AU128" s="229" t="s">
        <v>82</v>
      </c>
      <c r="AY128" s="15" t="s">
        <v>114</v>
      </c>
      <c r="BE128" s="230">
        <f>IF(N128="základní",J128,0)</f>
        <v>0</v>
      </c>
      <c r="BF128" s="230">
        <f>IF(N128="snížená",J128,0)</f>
        <v>0</v>
      </c>
      <c r="BG128" s="230">
        <f>IF(N128="zákl. přenesená",J128,0)</f>
        <v>0</v>
      </c>
      <c r="BH128" s="230">
        <f>IF(N128="sníž. přenesená",J128,0)</f>
        <v>0</v>
      </c>
      <c r="BI128" s="230">
        <f>IF(N128="nulová",J128,0)</f>
        <v>0</v>
      </c>
      <c r="BJ128" s="15" t="s">
        <v>78</v>
      </c>
      <c r="BK128" s="230">
        <f>ROUND(I128*H128,2)</f>
        <v>0</v>
      </c>
      <c r="BL128" s="15" t="s">
        <v>120</v>
      </c>
      <c r="BM128" s="229" t="s">
        <v>130</v>
      </c>
    </row>
    <row r="129" s="13" customFormat="1">
      <c r="A129" s="13"/>
      <c r="B129" s="231"/>
      <c r="C129" s="232"/>
      <c r="D129" s="233" t="s">
        <v>122</v>
      </c>
      <c r="E129" s="234" t="s">
        <v>1</v>
      </c>
      <c r="F129" s="235" t="s">
        <v>131</v>
      </c>
      <c r="G129" s="232"/>
      <c r="H129" s="236">
        <v>13.6</v>
      </c>
      <c r="I129" s="237"/>
      <c r="J129" s="232"/>
      <c r="K129" s="232"/>
      <c r="L129" s="238"/>
      <c r="M129" s="239"/>
      <c r="N129" s="240"/>
      <c r="O129" s="240"/>
      <c r="P129" s="240"/>
      <c r="Q129" s="240"/>
      <c r="R129" s="240"/>
      <c r="S129" s="240"/>
      <c r="T129" s="241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2" t="s">
        <v>122</v>
      </c>
      <c r="AU129" s="242" t="s">
        <v>82</v>
      </c>
      <c r="AV129" s="13" t="s">
        <v>82</v>
      </c>
      <c r="AW129" s="13" t="s">
        <v>30</v>
      </c>
      <c r="AX129" s="13" t="s">
        <v>78</v>
      </c>
      <c r="AY129" s="242" t="s">
        <v>114</v>
      </c>
    </row>
    <row r="130" s="2" customFormat="1" ht="24.15" customHeight="1">
      <c r="A130" s="36"/>
      <c r="B130" s="37"/>
      <c r="C130" s="217" t="s">
        <v>120</v>
      </c>
      <c r="D130" s="217" t="s">
        <v>116</v>
      </c>
      <c r="E130" s="218" t="s">
        <v>132</v>
      </c>
      <c r="F130" s="219" t="s">
        <v>133</v>
      </c>
      <c r="G130" s="220" t="s">
        <v>119</v>
      </c>
      <c r="H130" s="221">
        <v>9</v>
      </c>
      <c r="I130" s="222"/>
      <c r="J130" s="223">
        <f>ROUND(I130*H130,2)</f>
        <v>0</v>
      </c>
      <c r="K130" s="224"/>
      <c r="L130" s="42"/>
      <c r="M130" s="225" t="s">
        <v>1</v>
      </c>
      <c r="N130" s="226" t="s">
        <v>38</v>
      </c>
      <c r="O130" s="89"/>
      <c r="P130" s="227">
        <f>O130*H130</f>
        <v>0</v>
      </c>
      <c r="Q130" s="227">
        <v>0</v>
      </c>
      <c r="R130" s="227">
        <f>Q130*H130</f>
        <v>0</v>
      </c>
      <c r="S130" s="227">
        <v>0.22</v>
      </c>
      <c r="T130" s="228">
        <f>S130*H130</f>
        <v>1.98</v>
      </c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R130" s="229" t="s">
        <v>120</v>
      </c>
      <c r="AT130" s="229" t="s">
        <v>116</v>
      </c>
      <c r="AU130" s="229" t="s">
        <v>82</v>
      </c>
      <c r="AY130" s="15" t="s">
        <v>114</v>
      </c>
      <c r="BE130" s="230">
        <f>IF(N130="základní",J130,0)</f>
        <v>0</v>
      </c>
      <c r="BF130" s="230">
        <f>IF(N130="snížená",J130,0)</f>
        <v>0</v>
      </c>
      <c r="BG130" s="230">
        <f>IF(N130="zákl. přenesená",J130,0)</f>
        <v>0</v>
      </c>
      <c r="BH130" s="230">
        <f>IF(N130="sníž. přenesená",J130,0)</f>
        <v>0</v>
      </c>
      <c r="BI130" s="230">
        <f>IF(N130="nulová",J130,0)</f>
        <v>0</v>
      </c>
      <c r="BJ130" s="15" t="s">
        <v>78</v>
      </c>
      <c r="BK130" s="230">
        <f>ROUND(I130*H130,2)</f>
        <v>0</v>
      </c>
      <c r="BL130" s="15" t="s">
        <v>120</v>
      </c>
      <c r="BM130" s="229" t="s">
        <v>134</v>
      </c>
    </row>
    <row r="131" s="2" customFormat="1" ht="16.5" customHeight="1">
      <c r="A131" s="36"/>
      <c r="B131" s="37"/>
      <c r="C131" s="217" t="s">
        <v>135</v>
      </c>
      <c r="D131" s="217" t="s">
        <v>116</v>
      </c>
      <c r="E131" s="218" t="s">
        <v>136</v>
      </c>
      <c r="F131" s="219" t="s">
        <v>137</v>
      </c>
      <c r="G131" s="220" t="s">
        <v>138</v>
      </c>
      <c r="H131" s="221">
        <v>13</v>
      </c>
      <c r="I131" s="222"/>
      <c r="J131" s="223">
        <f>ROUND(I131*H131,2)</f>
        <v>0</v>
      </c>
      <c r="K131" s="224"/>
      <c r="L131" s="42"/>
      <c r="M131" s="225" t="s">
        <v>1</v>
      </c>
      <c r="N131" s="226" t="s">
        <v>38</v>
      </c>
      <c r="O131" s="89"/>
      <c r="P131" s="227">
        <f>O131*H131</f>
        <v>0</v>
      </c>
      <c r="Q131" s="227">
        <v>0</v>
      </c>
      <c r="R131" s="227">
        <f>Q131*H131</f>
        <v>0</v>
      </c>
      <c r="S131" s="227">
        <v>0.20499999999999999</v>
      </c>
      <c r="T131" s="228">
        <f>S131*H131</f>
        <v>2.665</v>
      </c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R131" s="229" t="s">
        <v>120</v>
      </c>
      <c r="AT131" s="229" t="s">
        <v>116</v>
      </c>
      <c r="AU131" s="229" t="s">
        <v>82</v>
      </c>
      <c r="AY131" s="15" t="s">
        <v>114</v>
      </c>
      <c r="BE131" s="230">
        <f>IF(N131="základní",J131,0)</f>
        <v>0</v>
      </c>
      <c r="BF131" s="230">
        <f>IF(N131="snížená",J131,0)</f>
        <v>0</v>
      </c>
      <c r="BG131" s="230">
        <f>IF(N131="zákl. přenesená",J131,0)</f>
        <v>0</v>
      </c>
      <c r="BH131" s="230">
        <f>IF(N131="sníž. přenesená",J131,0)</f>
        <v>0</v>
      </c>
      <c r="BI131" s="230">
        <f>IF(N131="nulová",J131,0)</f>
        <v>0</v>
      </c>
      <c r="BJ131" s="15" t="s">
        <v>78</v>
      </c>
      <c r="BK131" s="230">
        <f>ROUND(I131*H131,2)</f>
        <v>0</v>
      </c>
      <c r="BL131" s="15" t="s">
        <v>120</v>
      </c>
      <c r="BM131" s="229" t="s">
        <v>139</v>
      </c>
    </row>
    <row r="132" s="2" customFormat="1" ht="33" customHeight="1">
      <c r="A132" s="36"/>
      <c r="B132" s="37"/>
      <c r="C132" s="217" t="s">
        <v>140</v>
      </c>
      <c r="D132" s="217" t="s">
        <v>116</v>
      </c>
      <c r="E132" s="218" t="s">
        <v>141</v>
      </c>
      <c r="F132" s="219" t="s">
        <v>142</v>
      </c>
      <c r="G132" s="220" t="s">
        <v>143</v>
      </c>
      <c r="H132" s="221">
        <v>27.719999999999999</v>
      </c>
      <c r="I132" s="222"/>
      <c r="J132" s="223">
        <f>ROUND(I132*H132,2)</f>
        <v>0</v>
      </c>
      <c r="K132" s="224"/>
      <c r="L132" s="42"/>
      <c r="M132" s="225" t="s">
        <v>1</v>
      </c>
      <c r="N132" s="226" t="s">
        <v>38</v>
      </c>
      <c r="O132" s="89"/>
      <c r="P132" s="227">
        <f>O132*H132</f>
        <v>0</v>
      </c>
      <c r="Q132" s="227">
        <v>0</v>
      </c>
      <c r="R132" s="227">
        <f>Q132*H132</f>
        <v>0</v>
      </c>
      <c r="S132" s="227">
        <v>0</v>
      </c>
      <c r="T132" s="228">
        <f>S132*H132</f>
        <v>0</v>
      </c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R132" s="229" t="s">
        <v>120</v>
      </c>
      <c r="AT132" s="229" t="s">
        <v>116</v>
      </c>
      <c r="AU132" s="229" t="s">
        <v>82</v>
      </c>
      <c r="AY132" s="15" t="s">
        <v>114</v>
      </c>
      <c r="BE132" s="230">
        <f>IF(N132="základní",J132,0)</f>
        <v>0</v>
      </c>
      <c r="BF132" s="230">
        <f>IF(N132="snížená",J132,0)</f>
        <v>0</v>
      </c>
      <c r="BG132" s="230">
        <f>IF(N132="zákl. přenesená",J132,0)</f>
        <v>0</v>
      </c>
      <c r="BH132" s="230">
        <f>IF(N132="sníž. přenesená",J132,0)</f>
        <v>0</v>
      </c>
      <c r="BI132" s="230">
        <f>IF(N132="nulová",J132,0)</f>
        <v>0</v>
      </c>
      <c r="BJ132" s="15" t="s">
        <v>78</v>
      </c>
      <c r="BK132" s="230">
        <f>ROUND(I132*H132,2)</f>
        <v>0</v>
      </c>
      <c r="BL132" s="15" t="s">
        <v>120</v>
      </c>
      <c r="BM132" s="229" t="s">
        <v>144</v>
      </c>
    </row>
    <row r="133" s="13" customFormat="1">
      <c r="A133" s="13"/>
      <c r="B133" s="231"/>
      <c r="C133" s="232"/>
      <c r="D133" s="233" t="s">
        <v>122</v>
      </c>
      <c r="E133" s="234" t="s">
        <v>1</v>
      </c>
      <c r="F133" s="235" t="s">
        <v>145</v>
      </c>
      <c r="G133" s="232"/>
      <c r="H133" s="236">
        <v>27.719999999999999</v>
      </c>
      <c r="I133" s="237"/>
      <c r="J133" s="232"/>
      <c r="K133" s="232"/>
      <c r="L133" s="238"/>
      <c r="M133" s="239"/>
      <c r="N133" s="240"/>
      <c r="O133" s="240"/>
      <c r="P133" s="240"/>
      <c r="Q133" s="240"/>
      <c r="R133" s="240"/>
      <c r="S133" s="240"/>
      <c r="T133" s="241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2" t="s">
        <v>122</v>
      </c>
      <c r="AU133" s="242" t="s">
        <v>82</v>
      </c>
      <c r="AV133" s="13" t="s">
        <v>82</v>
      </c>
      <c r="AW133" s="13" t="s">
        <v>30</v>
      </c>
      <c r="AX133" s="13" t="s">
        <v>78</v>
      </c>
      <c r="AY133" s="242" t="s">
        <v>114</v>
      </c>
    </row>
    <row r="134" s="2" customFormat="1" ht="37.8" customHeight="1">
      <c r="A134" s="36"/>
      <c r="B134" s="37"/>
      <c r="C134" s="217" t="s">
        <v>146</v>
      </c>
      <c r="D134" s="217" t="s">
        <v>116</v>
      </c>
      <c r="E134" s="218" t="s">
        <v>147</v>
      </c>
      <c r="F134" s="219" t="s">
        <v>148</v>
      </c>
      <c r="G134" s="220" t="s">
        <v>143</v>
      </c>
      <c r="H134" s="221">
        <v>41.219999999999999</v>
      </c>
      <c r="I134" s="222"/>
      <c r="J134" s="223">
        <f>ROUND(I134*H134,2)</f>
        <v>0</v>
      </c>
      <c r="K134" s="224"/>
      <c r="L134" s="42"/>
      <c r="M134" s="225" t="s">
        <v>1</v>
      </c>
      <c r="N134" s="226" t="s">
        <v>38</v>
      </c>
      <c r="O134" s="89"/>
      <c r="P134" s="227">
        <f>O134*H134</f>
        <v>0</v>
      </c>
      <c r="Q134" s="227">
        <v>0</v>
      </c>
      <c r="R134" s="227">
        <f>Q134*H134</f>
        <v>0</v>
      </c>
      <c r="S134" s="227">
        <v>0</v>
      </c>
      <c r="T134" s="228">
        <f>S134*H134</f>
        <v>0</v>
      </c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R134" s="229" t="s">
        <v>120</v>
      </c>
      <c r="AT134" s="229" t="s">
        <v>116</v>
      </c>
      <c r="AU134" s="229" t="s">
        <v>82</v>
      </c>
      <c r="AY134" s="15" t="s">
        <v>114</v>
      </c>
      <c r="BE134" s="230">
        <f>IF(N134="základní",J134,0)</f>
        <v>0</v>
      </c>
      <c r="BF134" s="230">
        <f>IF(N134="snížená",J134,0)</f>
        <v>0</v>
      </c>
      <c r="BG134" s="230">
        <f>IF(N134="zákl. přenesená",J134,0)</f>
        <v>0</v>
      </c>
      <c r="BH134" s="230">
        <f>IF(N134="sníž. přenesená",J134,0)</f>
        <v>0</v>
      </c>
      <c r="BI134" s="230">
        <f>IF(N134="nulová",J134,0)</f>
        <v>0</v>
      </c>
      <c r="BJ134" s="15" t="s">
        <v>78</v>
      </c>
      <c r="BK134" s="230">
        <f>ROUND(I134*H134,2)</f>
        <v>0</v>
      </c>
      <c r="BL134" s="15" t="s">
        <v>120</v>
      </c>
      <c r="BM134" s="229" t="s">
        <v>149</v>
      </c>
    </row>
    <row r="135" s="13" customFormat="1">
      <c r="A135" s="13"/>
      <c r="B135" s="231"/>
      <c r="C135" s="232"/>
      <c r="D135" s="233" t="s">
        <v>122</v>
      </c>
      <c r="E135" s="234" t="s">
        <v>1</v>
      </c>
      <c r="F135" s="235" t="s">
        <v>150</v>
      </c>
      <c r="G135" s="232"/>
      <c r="H135" s="236">
        <v>41.219999999999999</v>
      </c>
      <c r="I135" s="237"/>
      <c r="J135" s="232"/>
      <c r="K135" s="232"/>
      <c r="L135" s="238"/>
      <c r="M135" s="239"/>
      <c r="N135" s="240"/>
      <c r="O135" s="240"/>
      <c r="P135" s="240"/>
      <c r="Q135" s="240"/>
      <c r="R135" s="240"/>
      <c r="S135" s="240"/>
      <c r="T135" s="241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2" t="s">
        <v>122</v>
      </c>
      <c r="AU135" s="242" t="s">
        <v>82</v>
      </c>
      <c r="AV135" s="13" t="s">
        <v>82</v>
      </c>
      <c r="AW135" s="13" t="s">
        <v>30</v>
      </c>
      <c r="AX135" s="13" t="s">
        <v>78</v>
      </c>
      <c r="AY135" s="242" t="s">
        <v>114</v>
      </c>
    </row>
    <row r="136" s="2" customFormat="1" ht="33" customHeight="1">
      <c r="A136" s="36"/>
      <c r="B136" s="37"/>
      <c r="C136" s="217" t="s">
        <v>151</v>
      </c>
      <c r="D136" s="217" t="s">
        <v>116</v>
      </c>
      <c r="E136" s="218" t="s">
        <v>152</v>
      </c>
      <c r="F136" s="219" t="s">
        <v>153</v>
      </c>
      <c r="G136" s="220" t="s">
        <v>154</v>
      </c>
      <c r="H136" s="221">
        <v>74.195999999999998</v>
      </c>
      <c r="I136" s="222"/>
      <c r="J136" s="223">
        <f>ROUND(I136*H136,2)</f>
        <v>0</v>
      </c>
      <c r="K136" s="224"/>
      <c r="L136" s="42"/>
      <c r="M136" s="225" t="s">
        <v>1</v>
      </c>
      <c r="N136" s="226" t="s">
        <v>38</v>
      </c>
      <c r="O136" s="89"/>
      <c r="P136" s="227">
        <f>O136*H136</f>
        <v>0</v>
      </c>
      <c r="Q136" s="227">
        <v>0</v>
      </c>
      <c r="R136" s="227">
        <f>Q136*H136</f>
        <v>0</v>
      </c>
      <c r="S136" s="227">
        <v>0</v>
      </c>
      <c r="T136" s="228">
        <f>S136*H136</f>
        <v>0</v>
      </c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R136" s="229" t="s">
        <v>120</v>
      </c>
      <c r="AT136" s="229" t="s">
        <v>116</v>
      </c>
      <c r="AU136" s="229" t="s">
        <v>82</v>
      </c>
      <c r="AY136" s="15" t="s">
        <v>114</v>
      </c>
      <c r="BE136" s="230">
        <f>IF(N136="základní",J136,0)</f>
        <v>0</v>
      </c>
      <c r="BF136" s="230">
        <f>IF(N136="snížená",J136,0)</f>
        <v>0</v>
      </c>
      <c r="BG136" s="230">
        <f>IF(N136="zákl. přenesená",J136,0)</f>
        <v>0</v>
      </c>
      <c r="BH136" s="230">
        <f>IF(N136="sníž. přenesená",J136,0)</f>
        <v>0</v>
      </c>
      <c r="BI136" s="230">
        <f>IF(N136="nulová",J136,0)</f>
        <v>0</v>
      </c>
      <c r="BJ136" s="15" t="s">
        <v>78</v>
      </c>
      <c r="BK136" s="230">
        <f>ROUND(I136*H136,2)</f>
        <v>0</v>
      </c>
      <c r="BL136" s="15" t="s">
        <v>120</v>
      </c>
      <c r="BM136" s="229" t="s">
        <v>155</v>
      </c>
    </row>
    <row r="137" s="13" customFormat="1">
      <c r="A137" s="13"/>
      <c r="B137" s="231"/>
      <c r="C137" s="232"/>
      <c r="D137" s="233" t="s">
        <v>122</v>
      </c>
      <c r="E137" s="234" t="s">
        <v>1</v>
      </c>
      <c r="F137" s="235" t="s">
        <v>156</v>
      </c>
      <c r="G137" s="232"/>
      <c r="H137" s="236">
        <v>74.195999999999998</v>
      </c>
      <c r="I137" s="237"/>
      <c r="J137" s="232"/>
      <c r="K137" s="232"/>
      <c r="L137" s="238"/>
      <c r="M137" s="239"/>
      <c r="N137" s="240"/>
      <c r="O137" s="240"/>
      <c r="P137" s="240"/>
      <c r="Q137" s="240"/>
      <c r="R137" s="240"/>
      <c r="S137" s="240"/>
      <c r="T137" s="241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2" t="s">
        <v>122</v>
      </c>
      <c r="AU137" s="242" t="s">
        <v>82</v>
      </c>
      <c r="AV137" s="13" t="s">
        <v>82</v>
      </c>
      <c r="AW137" s="13" t="s">
        <v>30</v>
      </c>
      <c r="AX137" s="13" t="s">
        <v>78</v>
      </c>
      <c r="AY137" s="242" t="s">
        <v>114</v>
      </c>
    </row>
    <row r="138" s="2" customFormat="1" ht="16.5" customHeight="1">
      <c r="A138" s="36"/>
      <c r="B138" s="37"/>
      <c r="C138" s="217" t="s">
        <v>157</v>
      </c>
      <c r="D138" s="217" t="s">
        <v>116</v>
      </c>
      <c r="E138" s="218" t="s">
        <v>158</v>
      </c>
      <c r="F138" s="219" t="s">
        <v>159</v>
      </c>
      <c r="G138" s="220" t="s">
        <v>143</v>
      </c>
      <c r="H138" s="221">
        <v>41.219999999999999</v>
      </c>
      <c r="I138" s="222"/>
      <c r="J138" s="223">
        <f>ROUND(I138*H138,2)</f>
        <v>0</v>
      </c>
      <c r="K138" s="224"/>
      <c r="L138" s="42"/>
      <c r="M138" s="225" t="s">
        <v>1</v>
      </c>
      <c r="N138" s="226" t="s">
        <v>38</v>
      </c>
      <c r="O138" s="89"/>
      <c r="P138" s="227">
        <f>O138*H138</f>
        <v>0</v>
      </c>
      <c r="Q138" s="227">
        <v>0</v>
      </c>
      <c r="R138" s="227">
        <f>Q138*H138</f>
        <v>0</v>
      </c>
      <c r="S138" s="227">
        <v>0</v>
      </c>
      <c r="T138" s="228">
        <f>S138*H138</f>
        <v>0</v>
      </c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R138" s="229" t="s">
        <v>120</v>
      </c>
      <c r="AT138" s="229" t="s">
        <v>116</v>
      </c>
      <c r="AU138" s="229" t="s">
        <v>82</v>
      </c>
      <c r="AY138" s="15" t="s">
        <v>114</v>
      </c>
      <c r="BE138" s="230">
        <f>IF(N138="základní",J138,0)</f>
        <v>0</v>
      </c>
      <c r="BF138" s="230">
        <f>IF(N138="snížená",J138,0)</f>
        <v>0</v>
      </c>
      <c r="BG138" s="230">
        <f>IF(N138="zákl. přenesená",J138,0)</f>
        <v>0</v>
      </c>
      <c r="BH138" s="230">
        <f>IF(N138="sníž. přenesená",J138,0)</f>
        <v>0</v>
      </c>
      <c r="BI138" s="230">
        <f>IF(N138="nulová",J138,0)</f>
        <v>0</v>
      </c>
      <c r="BJ138" s="15" t="s">
        <v>78</v>
      </c>
      <c r="BK138" s="230">
        <f>ROUND(I138*H138,2)</f>
        <v>0</v>
      </c>
      <c r="BL138" s="15" t="s">
        <v>120</v>
      </c>
      <c r="BM138" s="229" t="s">
        <v>160</v>
      </c>
    </row>
    <row r="139" s="13" customFormat="1">
      <c r="A139" s="13"/>
      <c r="B139" s="231"/>
      <c r="C139" s="232"/>
      <c r="D139" s="233" t="s">
        <v>122</v>
      </c>
      <c r="E139" s="234" t="s">
        <v>1</v>
      </c>
      <c r="F139" s="235" t="s">
        <v>161</v>
      </c>
      <c r="G139" s="232"/>
      <c r="H139" s="236">
        <v>41.219999999999999</v>
      </c>
      <c r="I139" s="237"/>
      <c r="J139" s="232"/>
      <c r="K139" s="232"/>
      <c r="L139" s="238"/>
      <c r="M139" s="239"/>
      <c r="N139" s="240"/>
      <c r="O139" s="240"/>
      <c r="P139" s="240"/>
      <c r="Q139" s="240"/>
      <c r="R139" s="240"/>
      <c r="S139" s="240"/>
      <c r="T139" s="241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2" t="s">
        <v>122</v>
      </c>
      <c r="AU139" s="242" t="s">
        <v>82</v>
      </c>
      <c r="AV139" s="13" t="s">
        <v>82</v>
      </c>
      <c r="AW139" s="13" t="s">
        <v>30</v>
      </c>
      <c r="AX139" s="13" t="s">
        <v>78</v>
      </c>
      <c r="AY139" s="242" t="s">
        <v>114</v>
      </c>
    </row>
    <row r="140" s="2" customFormat="1" ht="37.8" customHeight="1">
      <c r="A140" s="36"/>
      <c r="B140" s="37"/>
      <c r="C140" s="217" t="s">
        <v>162</v>
      </c>
      <c r="D140" s="217" t="s">
        <v>116</v>
      </c>
      <c r="E140" s="218" t="s">
        <v>163</v>
      </c>
      <c r="F140" s="219" t="s">
        <v>164</v>
      </c>
      <c r="G140" s="220" t="s">
        <v>119</v>
      </c>
      <c r="H140" s="221">
        <v>147</v>
      </c>
      <c r="I140" s="222"/>
      <c r="J140" s="223">
        <f>ROUND(I140*H140,2)</f>
        <v>0</v>
      </c>
      <c r="K140" s="224"/>
      <c r="L140" s="42"/>
      <c r="M140" s="225" t="s">
        <v>1</v>
      </c>
      <c r="N140" s="226" t="s">
        <v>38</v>
      </c>
      <c r="O140" s="89"/>
      <c r="P140" s="227">
        <f>O140*H140</f>
        <v>0</v>
      </c>
      <c r="Q140" s="227">
        <v>0</v>
      </c>
      <c r="R140" s="227">
        <f>Q140*H140</f>
        <v>0</v>
      </c>
      <c r="S140" s="227">
        <v>0</v>
      </c>
      <c r="T140" s="228">
        <f>S140*H140</f>
        <v>0</v>
      </c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R140" s="229" t="s">
        <v>120</v>
      </c>
      <c r="AT140" s="229" t="s">
        <v>116</v>
      </c>
      <c r="AU140" s="229" t="s">
        <v>82</v>
      </c>
      <c r="AY140" s="15" t="s">
        <v>114</v>
      </c>
      <c r="BE140" s="230">
        <f>IF(N140="základní",J140,0)</f>
        <v>0</v>
      </c>
      <c r="BF140" s="230">
        <f>IF(N140="snížená",J140,0)</f>
        <v>0</v>
      </c>
      <c r="BG140" s="230">
        <f>IF(N140="zákl. přenesená",J140,0)</f>
        <v>0</v>
      </c>
      <c r="BH140" s="230">
        <f>IF(N140="sníž. přenesená",J140,0)</f>
        <v>0</v>
      </c>
      <c r="BI140" s="230">
        <f>IF(N140="nulová",J140,0)</f>
        <v>0</v>
      </c>
      <c r="BJ140" s="15" t="s">
        <v>78</v>
      </c>
      <c r="BK140" s="230">
        <f>ROUND(I140*H140,2)</f>
        <v>0</v>
      </c>
      <c r="BL140" s="15" t="s">
        <v>120</v>
      </c>
      <c r="BM140" s="229" t="s">
        <v>165</v>
      </c>
    </row>
    <row r="141" s="2" customFormat="1" ht="33" customHeight="1">
      <c r="A141" s="36"/>
      <c r="B141" s="37"/>
      <c r="C141" s="217" t="s">
        <v>166</v>
      </c>
      <c r="D141" s="217" t="s">
        <v>116</v>
      </c>
      <c r="E141" s="218" t="s">
        <v>167</v>
      </c>
      <c r="F141" s="219" t="s">
        <v>168</v>
      </c>
      <c r="G141" s="220" t="s">
        <v>119</v>
      </c>
      <c r="H141" s="221">
        <v>147</v>
      </c>
      <c r="I141" s="222"/>
      <c r="J141" s="223">
        <f>ROUND(I141*H141,2)</f>
        <v>0</v>
      </c>
      <c r="K141" s="224"/>
      <c r="L141" s="42"/>
      <c r="M141" s="225" t="s">
        <v>1</v>
      </c>
      <c r="N141" s="226" t="s">
        <v>38</v>
      </c>
      <c r="O141" s="89"/>
      <c r="P141" s="227">
        <f>O141*H141</f>
        <v>0</v>
      </c>
      <c r="Q141" s="227">
        <v>0</v>
      </c>
      <c r="R141" s="227">
        <f>Q141*H141</f>
        <v>0</v>
      </c>
      <c r="S141" s="227">
        <v>0</v>
      </c>
      <c r="T141" s="228">
        <f>S141*H141</f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229" t="s">
        <v>120</v>
      </c>
      <c r="AT141" s="229" t="s">
        <v>116</v>
      </c>
      <c r="AU141" s="229" t="s">
        <v>82</v>
      </c>
      <c r="AY141" s="15" t="s">
        <v>114</v>
      </c>
      <c r="BE141" s="230">
        <f>IF(N141="základní",J141,0)</f>
        <v>0</v>
      </c>
      <c r="BF141" s="230">
        <f>IF(N141="snížená",J141,0)</f>
        <v>0</v>
      </c>
      <c r="BG141" s="230">
        <f>IF(N141="zákl. přenesená",J141,0)</f>
        <v>0</v>
      </c>
      <c r="BH141" s="230">
        <f>IF(N141="sníž. přenesená",J141,0)</f>
        <v>0</v>
      </c>
      <c r="BI141" s="230">
        <f>IF(N141="nulová",J141,0)</f>
        <v>0</v>
      </c>
      <c r="BJ141" s="15" t="s">
        <v>78</v>
      </c>
      <c r="BK141" s="230">
        <f>ROUND(I141*H141,2)</f>
        <v>0</v>
      </c>
      <c r="BL141" s="15" t="s">
        <v>120</v>
      </c>
      <c r="BM141" s="229" t="s">
        <v>169</v>
      </c>
    </row>
    <row r="142" s="2" customFormat="1" ht="16.5" customHeight="1">
      <c r="A142" s="36"/>
      <c r="B142" s="37"/>
      <c r="C142" s="243" t="s">
        <v>170</v>
      </c>
      <c r="D142" s="243" t="s">
        <v>171</v>
      </c>
      <c r="E142" s="244" t="s">
        <v>172</v>
      </c>
      <c r="F142" s="245" t="s">
        <v>173</v>
      </c>
      <c r="G142" s="246" t="s">
        <v>154</v>
      </c>
      <c r="H142" s="247">
        <v>13.23</v>
      </c>
      <c r="I142" s="248"/>
      <c r="J142" s="249">
        <f>ROUND(I142*H142,2)</f>
        <v>0</v>
      </c>
      <c r="K142" s="250"/>
      <c r="L142" s="251"/>
      <c r="M142" s="252" t="s">
        <v>1</v>
      </c>
      <c r="N142" s="253" t="s">
        <v>38</v>
      </c>
      <c r="O142" s="89"/>
      <c r="P142" s="227">
        <f>O142*H142</f>
        <v>0</v>
      </c>
      <c r="Q142" s="227">
        <v>0</v>
      </c>
      <c r="R142" s="227">
        <f>Q142*H142</f>
        <v>0</v>
      </c>
      <c r="S142" s="227">
        <v>0</v>
      </c>
      <c r="T142" s="228">
        <f>S142*H142</f>
        <v>0</v>
      </c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R142" s="229" t="s">
        <v>151</v>
      </c>
      <c r="AT142" s="229" t="s">
        <v>171</v>
      </c>
      <c r="AU142" s="229" t="s">
        <v>82</v>
      </c>
      <c r="AY142" s="15" t="s">
        <v>114</v>
      </c>
      <c r="BE142" s="230">
        <f>IF(N142="základní",J142,0)</f>
        <v>0</v>
      </c>
      <c r="BF142" s="230">
        <f>IF(N142="snížená",J142,0)</f>
        <v>0</v>
      </c>
      <c r="BG142" s="230">
        <f>IF(N142="zákl. přenesená",J142,0)</f>
        <v>0</v>
      </c>
      <c r="BH142" s="230">
        <f>IF(N142="sníž. přenesená",J142,0)</f>
        <v>0</v>
      </c>
      <c r="BI142" s="230">
        <f>IF(N142="nulová",J142,0)</f>
        <v>0</v>
      </c>
      <c r="BJ142" s="15" t="s">
        <v>78</v>
      </c>
      <c r="BK142" s="230">
        <f>ROUND(I142*H142,2)</f>
        <v>0</v>
      </c>
      <c r="BL142" s="15" t="s">
        <v>120</v>
      </c>
      <c r="BM142" s="229" t="s">
        <v>174</v>
      </c>
    </row>
    <row r="143" s="13" customFormat="1">
      <c r="A143" s="13"/>
      <c r="B143" s="231"/>
      <c r="C143" s="232"/>
      <c r="D143" s="233" t="s">
        <v>122</v>
      </c>
      <c r="E143" s="234" t="s">
        <v>1</v>
      </c>
      <c r="F143" s="235" t="s">
        <v>175</v>
      </c>
      <c r="G143" s="232"/>
      <c r="H143" s="236">
        <v>13.23</v>
      </c>
      <c r="I143" s="237"/>
      <c r="J143" s="232"/>
      <c r="K143" s="232"/>
      <c r="L143" s="238"/>
      <c r="M143" s="239"/>
      <c r="N143" s="240"/>
      <c r="O143" s="240"/>
      <c r="P143" s="240"/>
      <c r="Q143" s="240"/>
      <c r="R143" s="240"/>
      <c r="S143" s="240"/>
      <c r="T143" s="241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2" t="s">
        <v>122</v>
      </c>
      <c r="AU143" s="242" t="s">
        <v>82</v>
      </c>
      <c r="AV143" s="13" t="s">
        <v>82</v>
      </c>
      <c r="AW143" s="13" t="s">
        <v>30</v>
      </c>
      <c r="AX143" s="13" t="s">
        <v>78</v>
      </c>
      <c r="AY143" s="242" t="s">
        <v>114</v>
      </c>
    </row>
    <row r="144" s="2" customFormat="1" ht="24.15" customHeight="1">
      <c r="A144" s="36"/>
      <c r="B144" s="37"/>
      <c r="C144" s="217" t="s">
        <v>176</v>
      </c>
      <c r="D144" s="217" t="s">
        <v>116</v>
      </c>
      <c r="E144" s="218" t="s">
        <v>177</v>
      </c>
      <c r="F144" s="219" t="s">
        <v>178</v>
      </c>
      <c r="G144" s="220" t="s">
        <v>119</v>
      </c>
      <c r="H144" s="221">
        <v>147</v>
      </c>
      <c r="I144" s="222"/>
      <c r="J144" s="223">
        <f>ROUND(I144*H144,2)</f>
        <v>0</v>
      </c>
      <c r="K144" s="224"/>
      <c r="L144" s="42"/>
      <c r="M144" s="225" t="s">
        <v>1</v>
      </c>
      <c r="N144" s="226" t="s">
        <v>38</v>
      </c>
      <c r="O144" s="89"/>
      <c r="P144" s="227">
        <f>O144*H144</f>
        <v>0</v>
      </c>
      <c r="Q144" s="227">
        <v>0</v>
      </c>
      <c r="R144" s="227">
        <f>Q144*H144</f>
        <v>0</v>
      </c>
      <c r="S144" s="227">
        <v>0</v>
      </c>
      <c r="T144" s="228">
        <f>S144*H144</f>
        <v>0</v>
      </c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R144" s="229" t="s">
        <v>120</v>
      </c>
      <c r="AT144" s="229" t="s">
        <v>116</v>
      </c>
      <c r="AU144" s="229" t="s">
        <v>82</v>
      </c>
      <c r="AY144" s="15" t="s">
        <v>114</v>
      </c>
      <c r="BE144" s="230">
        <f>IF(N144="základní",J144,0)</f>
        <v>0</v>
      </c>
      <c r="BF144" s="230">
        <f>IF(N144="snížená",J144,0)</f>
        <v>0</v>
      </c>
      <c r="BG144" s="230">
        <f>IF(N144="zákl. přenesená",J144,0)</f>
        <v>0</v>
      </c>
      <c r="BH144" s="230">
        <f>IF(N144="sníž. přenesená",J144,0)</f>
        <v>0</v>
      </c>
      <c r="BI144" s="230">
        <f>IF(N144="nulová",J144,0)</f>
        <v>0</v>
      </c>
      <c r="BJ144" s="15" t="s">
        <v>78</v>
      </c>
      <c r="BK144" s="230">
        <f>ROUND(I144*H144,2)</f>
        <v>0</v>
      </c>
      <c r="BL144" s="15" t="s">
        <v>120</v>
      </c>
      <c r="BM144" s="229" t="s">
        <v>179</v>
      </c>
    </row>
    <row r="145" s="2" customFormat="1" ht="16.5" customHeight="1">
      <c r="A145" s="36"/>
      <c r="B145" s="37"/>
      <c r="C145" s="243" t="s">
        <v>180</v>
      </c>
      <c r="D145" s="243" t="s">
        <v>171</v>
      </c>
      <c r="E145" s="244" t="s">
        <v>181</v>
      </c>
      <c r="F145" s="245" t="s">
        <v>182</v>
      </c>
      <c r="G145" s="246" t="s">
        <v>183</v>
      </c>
      <c r="H145" s="247">
        <v>7.3499999999999996</v>
      </c>
      <c r="I145" s="248"/>
      <c r="J145" s="249">
        <f>ROUND(I145*H145,2)</f>
        <v>0</v>
      </c>
      <c r="K145" s="250"/>
      <c r="L145" s="251"/>
      <c r="M145" s="252" t="s">
        <v>1</v>
      </c>
      <c r="N145" s="253" t="s">
        <v>38</v>
      </c>
      <c r="O145" s="89"/>
      <c r="P145" s="227">
        <f>O145*H145</f>
        <v>0</v>
      </c>
      <c r="Q145" s="227">
        <v>0.001</v>
      </c>
      <c r="R145" s="227">
        <f>Q145*H145</f>
        <v>0.0073499999999999998</v>
      </c>
      <c r="S145" s="227">
        <v>0</v>
      </c>
      <c r="T145" s="228">
        <f>S145*H145</f>
        <v>0</v>
      </c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R145" s="229" t="s">
        <v>151</v>
      </c>
      <c r="AT145" s="229" t="s">
        <v>171</v>
      </c>
      <c r="AU145" s="229" t="s">
        <v>82</v>
      </c>
      <c r="AY145" s="15" t="s">
        <v>114</v>
      </c>
      <c r="BE145" s="230">
        <f>IF(N145="základní",J145,0)</f>
        <v>0</v>
      </c>
      <c r="BF145" s="230">
        <f>IF(N145="snížená",J145,0)</f>
        <v>0</v>
      </c>
      <c r="BG145" s="230">
        <f>IF(N145="zákl. přenesená",J145,0)</f>
        <v>0</v>
      </c>
      <c r="BH145" s="230">
        <f>IF(N145="sníž. přenesená",J145,0)</f>
        <v>0</v>
      </c>
      <c r="BI145" s="230">
        <f>IF(N145="nulová",J145,0)</f>
        <v>0</v>
      </c>
      <c r="BJ145" s="15" t="s">
        <v>78</v>
      </c>
      <c r="BK145" s="230">
        <f>ROUND(I145*H145,2)</f>
        <v>0</v>
      </c>
      <c r="BL145" s="15" t="s">
        <v>120</v>
      </c>
      <c r="BM145" s="229" t="s">
        <v>184</v>
      </c>
    </row>
    <row r="146" s="13" customFormat="1">
      <c r="A146" s="13"/>
      <c r="B146" s="231"/>
      <c r="C146" s="232"/>
      <c r="D146" s="233" t="s">
        <v>122</v>
      </c>
      <c r="E146" s="234" t="s">
        <v>1</v>
      </c>
      <c r="F146" s="235" t="s">
        <v>185</v>
      </c>
      <c r="G146" s="232"/>
      <c r="H146" s="236">
        <v>147</v>
      </c>
      <c r="I146" s="237"/>
      <c r="J146" s="232"/>
      <c r="K146" s="232"/>
      <c r="L146" s="238"/>
      <c r="M146" s="239"/>
      <c r="N146" s="240"/>
      <c r="O146" s="240"/>
      <c r="P146" s="240"/>
      <c r="Q146" s="240"/>
      <c r="R146" s="240"/>
      <c r="S146" s="240"/>
      <c r="T146" s="241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2" t="s">
        <v>122</v>
      </c>
      <c r="AU146" s="242" t="s">
        <v>82</v>
      </c>
      <c r="AV146" s="13" t="s">
        <v>82</v>
      </c>
      <c r="AW146" s="13" t="s">
        <v>30</v>
      </c>
      <c r="AX146" s="13" t="s">
        <v>78</v>
      </c>
      <c r="AY146" s="242" t="s">
        <v>114</v>
      </c>
    </row>
    <row r="147" s="13" customFormat="1">
      <c r="A147" s="13"/>
      <c r="B147" s="231"/>
      <c r="C147" s="232"/>
      <c r="D147" s="233" t="s">
        <v>122</v>
      </c>
      <c r="E147" s="232"/>
      <c r="F147" s="235" t="s">
        <v>186</v>
      </c>
      <c r="G147" s="232"/>
      <c r="H147" s="236">
        <v>7.3499999999999996</v>
      </c>
      <c r="I147" s="237"/>
      <c r="J147" s="232"/>
      <c r="K147" s="232"/>
      <c r="L147" s="238"/>
      <c r="M147" s="239"/>
      <c r="N147" s="240"/>
      <c r="O147" s="240"/>
      <c r="P147" s="240"/>
      <c r="Q147" s="240"/>
      <c r="R147" s="240"/>
      <c r="S147" s="240"/>
      <c r="T147" s="241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2" t="s">
        <v>122</v>
      </c>
      <c r="AU147" s="242" t="s">
        <v>82</v>
      </c>
      <c r="AV147" s="13" t="s">
        <v>82</v>
      </c>
      <c r="AW147" s="13" t="s">
        <v>4</v>
      </c>
      <c r="AX147" s="13" t="s">
        <v>78</v>
      </c>
      <c r="AY147" s="242" t="s">
        <v>114</v>
      </c>
    </row>
    <row r="148" s="2" customFormat="1" ht="24.15" customHeight="1">
      <c r="A148" s="36"/>
      <c r="B148" s="37"/>
      <c r="C148" s="217" t="s">
        <v>8</v>
      </c>
      <c r="D148" s="217" t="s">
        <v>116</v>
      </c>
      <c r="E148" s="218" t="s">
        <v>187</v>
      </c>
      <c r="F148" s="219" t="s">
        <v>188</v>
      </c>
      <c r="G148" s="220" t="s">
        <v>119</v>
      </c>
      <c r="H148" s="221">
        <v>151.80000000000001</v>
      </c>
      <c r="I148" s="222"/>
      <c r="J148" s="223">
        <f>ROUND(I148*H148,2)</f>
        <v>0</v>
      </c>
      <c r="K148" s="224"/>
      <c r="L148" s="42"/>
      <c r="M148" s="225" t="s">
        <v>1</v>
      </c>
      <c r="N148" s="226" t="s">
        <v>38</v>
      </c>
      <c r="O148" s="89"/>
      <c r="P148" s="227">
        <f>O148*H148</f>
        <v>0</v>
      </c>
      <c r="Q148" s="227">
        <v>0</v>
      </c>
      <c r="R148" s="227">
        <f>Q148*H148</f>
        <v>0</v>
      </c>
      <c r="S148" s="227">
        <v>0</v>
      </c>
      <c r="T148" s="228">
        <f>S148*H148</f>
        <v>0</v>
      </c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R148" s="229" t="s">
        <v>120</v>
      </c>
      <c r="AT148" s="229" t="s">
        <v>116</v>
      </c>
      <c r="AU148" s="229" t="s">
        <v>82</v>
      </c>
      <c r="AY148" s="15" t="s">
        <v>114</v>
      </c>
      <c r="BE148" s="230">
        <f>IF(N148="základní",J148,0)</f>
        <v>0</v>
      </c>
      <c r="BF148" s="230">
        <f>IF(N148="snížená",J148,0)</f>
        <v>0</v>
      </c>
      <c r="BG148" s="230">
        <f>IF(N148="zákl. přenesená",J148,0)</f>
        <v>0</v>
      </c>
      <c r="BH148" s="230">
        <f>IF(N148="sníž. přenesená",J148,0)</f>
        <v>0</v>
      </c>
      <c r="BI148" s="230">
        <f>IF(N148="nulová",J148,0)</f>
        <v>0</v>
      </c>
      <c r="BJ148" s="15" t="s">
        <v>78</v>
      </c>
      <c r="BK148" s="230">
        <f>ROUND(I148*H148,2)</f>
        <v>0</v>
      </c>
      <c r="BL148" s="15" t="s">
        <v>120</v>
      </c>
      <c r="BM148" s="229" t="s">
        <v>189</v>
      </c>
    </row>
    <row r="149" s="13" customFormat="1">
      <c r="A149" s="13"/>
      <c r="B149" s="231"/>
      <c r="C149" s="232"/>
      <c r="D149" s="233" t="s">
        <v>122</v>
      </c>
      <c r="E149" s="234" t="s">
        <v>1</v>
      </c>
      <c r="F149" s="235" t="s">
        <v>190</v>
      </c>
      <c r="G149" s="232"/>
      <c r="H149" s="236">
        <v>151.80000000000001</v>
      </c>
      <c r="I149" s="237"/>
      <c r="J149" s="232"/>
      <c r="K149" s="232"/>
      <c r="L149" s="238"/>
      <c r="M149" s="239"/>
      <c r="N149" s="240"/>
      <c r="O149" s="240"/>
      <c r="P149" s="240"/>
      <c r="Q149" s="240"/>
      <c r="R149" s="240"/>
      <c r="S149" s="240"/>
      <c r="T149" s="241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2" t="s">
        <v>122</v>
      </c>
      <c r="AU149" s="242" t="s">
        <v>82</v>
      </c>
      <c r="AV149" s="13" t="s">
        <v>82</v>
      </c>
      <c r="AW149" s="13" t="s">
        <v>30</v>
      </c>
      <c r="AX149" s="13" t="s">
        <v>78</v>
      </c>
      <c r="AY149" s="242" t="s">
        <v>114</v>
      </c>
    </row>
    <row r="150" s="12" customFormat="1" ht="22.8" customHeight="1">
      <c r="A150" s="12"/>
      <c r="B150" s="201"/>
      <c r="C150" s="202"/>
      <c r="D150" s="203" t="s">
        <v>72</v>
      </c>
      <c r="E150" s="215" t="s">
        <v>135</v>
      </c>
      <c r="F150" s="215" t="s">
        <v>191</v>
      </c>
      <c r="G150" s="202"/>
      <c r="H150" s="202"/>
      <c r="I150" s="205"/>
      <c r="J150" s="216">
        <f>BK150</f>
        <v>0</v>
      </c>
      <c r="K150" s="202"/>
      <c r="L150" s="207"/>
      <c r="M150" s="208"/>
      <c r="N150" s="209"/>
      <c r="O150" s="209"/>
      <c r="P150" s="210">
        <f>SUM(P151:P171)</f>
        <v>0</v>
      </c>
      <c r="Q150" s="209"/>
      <c r="R150" s="210">
        <f>SUM(R151:R171)</f>
        <v>19.011480000000002</v>
      </c>
      <c r="S150" s="209"/>
      <c r="T150" s="211">
        <f>SUM(T151:T171)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212" t="s">
        <v>78</v>
      </c>
      <c r="AT150" s="213" t="s">
        <v>72</v>
      </c>
      <c r="AU150" s="213" t="s">
        <v>78</v>
      </c>
      <c r="AY150" s="212" t="s">
        <v>114</v>
      </c>
      <c r="BK150" s="214">
        <f>SUM(BK151:BK171)</f>
        <v>0</v>
      </c>
    </row>
    <row r="151" s="2" customFormat="1" ht="21.75" customHeight="1">
      <c r="A151" s="36"/>
      <c r="B151" s="37"/>
      <c r="C151" s="217" t="s">
        <v>192</v>
      </c>
      <c r="D151" s="217" t="s">
        <v>116</v>
      </c>
      <c r="E151" s="218" t="s">
        <v>193</v>
      </c>
      <c r="F151" s="219" t="s">
        <v>194</v>
      </c>
      <c r="G151" s="220" t="s">
        <v>119</v>
      </c>
      <c r="H151" s="221">
        <v>13.199999999999999</v>
      </c>
      <c r="I151" s="222"/>
      <c r="J151" s="223">
        <f>ROUND(I151*H151,2)</f>
        <v>0</v>
      </c>
      <c r="K151" s="224"/>
      <c r="L151" s="42"/>
      <c r="M151" s="225" t="s">
        <v>1</v>
      </c>
      <c r="N151" s="226" t="s">
        <v>38</v>
      </c>
      <c r="O151" s="89"/>
      <c r="P151" s="227">
        <f>O151*H151</f>
        <v>0</v>
      </c>
      <c r="Q151" s="227">
        <v>0</v>
      </c>
      <c r="R151" s="227">
        <f>Q151*H151</f>
        <v>0</v>
      </c>
      <c r="S151" s="227">
        <v>0</v>
      </c>
      <c r="T151" s="228">
        <f>S151*H151</f>
        <v>0</v>
      </c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R151" s="229" t="s">
        <v>120</v>
      </c>
      <c r="AT151" s="229" t="s">
        <v>116</v>
      </c>
      <c r="AU151" s="229" t="s">
        <v>82</v>
      </c>
      <c r="AY151" s="15" t="s">
        <v>114</v>
      </c>
      <c r="BE151" s="230">
        <f>IF(N151="základní",J151,0)</f>
        <v>0</v>
      </c>
      <c r="BF151" s="230">
        <f>IF(N151="snížená",J151,0)</f>
        <v>0</v>
      </c>
      <c r="BG151" s="230">
        <f>IF(N151="zákl. přenesená",J151,0)</f>
        <v>0</v>
      </c>
      <c r="BH151" s="230">
        <f>IF(N151="sníž. přenesená",J151,0)</f>
        <v>0</v>
      </c>
      <c r="BI151" s="230">
        <f>IF(N151="nulová",J151,0)</f>
        <v>0</v>
      </c>
      <c r="BJ151" s="15" t="s">
        <v>78</v>
      </c>
      <c r="BK151" s="230">
        <f>ROUND(I151*H151,2)</f>
        <v>0</v>
      </c>
      <c r="BL151" s="15" t="s">
        <v>120</v>
      </c>
      <c r="BM151" s="229" t="s">
        <v>195</v>
      </c>
    </row>
    <row r="152" s="13" customFormat="1">
      <c r="A152" s="13"/>
      <c r="B152" s="231"/>
      <c r="C152" s="232"/>
      <c r="D152" s="233" t="s">
        <v>122</v>
      </c>
      <c r="E152" s="234" t="s">
        <v>1</v>
      </c>
      <c r="F152" s="235" t="s">
        <v>196</v>
      </c>
      <c r="G152" s="232"/>
      <c r="H152" s="236">
        <v>13.199999999999999</v>
      </c>
      <c r="I152" s="237"/>
      <c r="J152" s="232"/>
      <c r="K152" s="232"/>
      <c r="L152" s="238"/>
      <c r="M152" s="239"/>
      <c r="N152" s="240"/>
      <c r="O152" s="240"/>
      <c r="P152" s="240"/>
      <c r="Q152" s="240"/>
      <c r="R152" s="240"/>
      <c r="S152" s="240"/>
      <c r="T152" s="241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2" t="s">
        <v>122</v>
      </c>
      <c r="AU152" s="242" t="s">
        <v>82</v>
      </c>
      <c r="AV152" s="13" t="s">
        <v>82</v>
      </c>
      <c r="AW152" s="13" t="s">
        <v>30</v>
      </c>
      <c r="AX152" s="13" t="s">
        <v>78</v>
      </c>
      <c r="AY152" s="242" t="s">
        <v>114</v>
      </c>
    </row>
    <row r="153" s="2" customFormat="1" ht="21.75" customHeight="1">
      <c r="A153" s="36"/>
      <c r="B153" s="37"/>
      <c r="C153" s="217" t="s">
        <v>197</v>
      </c>
      <c r="D153" s="217" t="s">
        <v>116</v>
      </c>
      <c r="E153" s="218" t="s">
        <v>198</v>
      </c>
      <c r="F153" s="219" t="s">
        <v>199</v>
      </c>
      <c r="G153" s="220" t="s">
        <v>119</v>
      </c>
      <c r="H153" s="221">
        <v>138.59999999999999</v>
      </c>
      <c r="I153" s="222"/>
      <c r="J153" s="223">
        <f>ROUND(I153*H153,2)</f>
        <v>0</v>
      </c>
      <c r="K153" s="224"/>
      <c r="L153" s="42"/>
      <c r="M153" s="225" t="s">
        <v>1</v>
      </c>
      <c r="N153" s="226" t="s">
        <v>38</v>
      </c>
      <c r="O153" s="89"/>
      <c r="P153" s="227">
        <f>O153*H153</f>
        <v>0</v>
      </c>
      <c r="Q153" s="227">
        <v>0</v>
      </c>
      <c r="R153" s="227">
        <f>Q153*H153</f>
        <v>0</v>
      </c>
      <c r="S153" s="227">
        <v>0</v>
      </c>
      <c r="T153" s="228">
        <f>S153*H153</f>
        <v>0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R153" s="229" t="s">
        <v>120</v>
      </c>
      <c r="AT153" s="229" t="s">
        <v>116</v>
      </c>
      <c r="AU153" s="229" t="s">
        <v>82</v>
      </c>
      <c r="AY153" s="15" t="s">
        <v>114</v>
      </c>
      <c r="BE153" s="230">
        <f>IF(N153="základní",J153,0)</f>
        <v>0</v>
      </c>
      <c r="BF153" s="230">
        <f>IF(N153="snížená",J153,0)</f>
        <v>0</v>
      </c>
      <c r="BG153" s="230">
        <f>IF(N153="zákl. přenesená",J153,0)</f>
        <v>0</v>
      </c>
      <c r="BH153" s="230">
        <f>IF(N153="sníž. přenesená",J153,0)</f>
        <v>0</v>
      </c>
      <c r="BI153" s="230">
        <f>IF(N153="nulová",J153,0)</f>
        <v>0</v>
      </c>
      <c r="BJ153" s="15" t="s">
        <v>78</v>
      </c>
      <c r="BK153" s="230">
        <f>ROUND(I153*H153,2)</f>
        <v>0</v>
      </c>
      <c r="BL153" s="15" t="s">
        <v>120</v>
      </c>
      <c r="BM153" s="229" t="s">
        <v>200</v>
      </c>
    </row>
    <row r="154" s="13" customFormat="1">
      <c r="A154" s="13"/>
      <c r="B154" s="231"/>
      <c r="C154" s="232"/>
      <c r="D154" s="233" t="s">
        <v>122</v>
      </c>
      <c r="E154" s="234" t="s">
        <v>1</v>
      </c>
      <c r="F154" s="235" t="s">
        <v>201</v>
      </c>
      <c r="G154" s="232"/>
      <c r="H154" s="236">
        <v>138.59999999999999</v>
      </c>
      <c r="I154" s="237"/>
      <c r="J154" s="232"/>
      <c r="K154" s="232"/>
      <c r="L154" s="238"/>
      <c r="M154" s="239"/>
      <c r="N154" s="240"/>
      <c r="O154" s="240"/>
      <c r="P154" s="240"/>
      <c r="Q154" s="240"/>
      <c r="R154" s="240"/>
      <c r="S154" s="240"/>
      <c r="T154" s="241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2" t="s">
        <v>122</v>
      </c>
      <c r="AU154" s="242" t="s">
        <v>82</v>
      </c>
      <c r="AV154" s="13" t="s">
        <v>82</v>
      </c>
      <c r="AW154" s="13" t="s">
        <v>30</v>
      </c>
      <c r="AX154" s="13" t="s">
        <v>78</v>
      </c>
      <c r="AY154" s="242" t="s">
        <v>114</v>
      </c>
    </row>
    <row r="155" s="2" customFormat="1" ht="24.15" customHeight="1">
      <c r="A155" s="36"/>
      <c r="B155" s="37"/>
      <c r="C155" s="217" t="s">
        <v>202</v>
      </c>
      <c r="D155" s="217" t="s">
        <v>116</v>
      </c>
      <c r="E155" s="218" t="s">
        <v>203</v>
      </c>
      <c r="F155" s="219" t="s">
        <v>204</v>
      </c>
      <c r="G155" s="220" t="s">
        <v>119</v>
      </c>
      <c r="H155" s="221">
        <v>12.6</v>
      </c>
      <c r="I155" s="222"/>
      <c r="J155" s="223">
        <f>ROUND(I155*H155,2)</f>
        <v>0</v>
      </c>
      <c r="K155" s="224"/>
      <c r="L155" s="42"/>
      <c r="M155" s="225" t="s">
        <v>1</v>
      </c>
      <c r="N155" s="226" t="s">
        <v>38</v>
      </c>
      <c r="O155" s="89"/>
      <c r="P155" s="227">
        <f>O155*H155</f>
        <v>0</v>
      </c>
      <c r="Q155" s="227">
        <v>0</v>
      </c>
      <c r="R155" s="227">
        <f>Q155*H155</f>
        <v>0</v>
      </c>
      <c r="S155" s="227">
        <v>0</v>
      </c>
      <c r="T155" s="228">
        <f>S155*H155</f>
        <v>0</v>
      </c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R155" s="229" t="s">
        <v>120</v>
      </c>
      <c r="AT155" s="229" t="s">
        <v>116</v>
      </c>
      <c r="AU155" s="229" t="s">
        <v>82</v>
      </c>
      <c r="AY155" s="15" t="s">
        <v>114</v>
      </c>
      <c r="BE155" s="230">
        <f>IF(N155="základní",J155,0)</f>
        <v>0</v>
      </c>
      <c r="BF155" s="230">
        <f>IF(N155="snížená",J155,0)</f>
        <v>0</v>
      </c>
      <c r="BG155" s="230">
        <f>IF(N155="zákl. přenesená",J155,0)</f>
        <v>0</v>
      </c>
      <c r="BH155" s="230">
        <f>IF(N155="sníž. přenesená",J155,0)</f>
        <v>0</v>
      </c>
      <c r="BI155" s="230">
        <f>IF(N155="nulová",J155,0)</f>
        <v>0</v>
      </c>
      <c r="BJ155" s="15" t="s">
        <v>78</v>
      </c>
      <c r="BK155" s="230">
        <f>ROUND(I155*H155,2)</f>
        <v>0</v>
      </c>
      <c r="BL155" s="15" t="s">
        <v>120</v>
      </c>
      <c r="BM155" s="229" t="s">
        <v>205</v>
      </c>
    </row>
    <row r="156" s="13" customFormat="1">
      <c r="A156" s="13"/>
      <c r="B156" s="231"/>
      <c r="C156" s="232"/>
      <c r="D156" s="233" t="s">
        <v>122</v>
      </c>
      <c r="E156" s="234" t="s">
        <v>1</v>
      </c>
      <c r="F156" s="235" t="s">
        <v>206</v>
      </c>
      <c r="G156" s="232"/>
      <c r="H156" s="236">
        <v>12.6</v>
      </c>
      <c r="I156" s="237"/>
      <c r="J156" s="232"/>
      <c r="K156" s="232"/>
      <c r="L156" s="238"/>
      <c r="M156" s="239"/>
      <c r="N156" s="240"/>
      <c r="O156" s="240"/>
      <c r="P156" s="240"/>
      <c r="Q156" s="240"/>
      <c r="R156" s="240"/>
      <c r="S156" s="240"/>
      <c r="T156" s="241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2" t="s">
        <v>122</v>
      </c>
      <c r="AU156" s="242" t="s">
        <v>82</v>
      </c>
      <c r="AV156" s="13" t="s">
        <v>82</v>
      </c>
      <c r="AW156" s="13" t="s">
        <v>30</v>
      </c>
      <c r="AX156" s="13" t="s">
        <v>78</v>
      </c>
      <c r="AY156" s="242" t="s">
        <v>114</v>
      </c>
    </row>
    <row r="157" s="2" customFormat="1" ht="33" customHeight="1">
      <c r="A157" s="36"/>
      <c r="B157" s="37"/>
      <c r="C157" s="217" t="s">
        <v>207</v>
      </c>
      <c r="D157" s="217" t="s">
        <v>116</v>
      </c>
      <c r="E157" s="218" t="s">
        <v>208</v>
      </c>
      <c r="F157" s="219" t="s">
        <v>209</v>
      </c>
      <c r="G157" s="220" t="s">
        <v>119</v>
      </c>
      <c r="H157" s="221">
        <v>9</v>
      </c>
      <c r="I157" s="222"/>
      <c r="J157" s="223">
        <f>ROUND(I157*H157,2)</f>
        <v>0</v>
      </c>
      <c r="K157" s="224"/>
      <c r="L157" s="42"/>
      <c r="M157" s="225" t="s">
        <v>1</v>
      </c>
      <c r="N157" s="226" t="s">
        <v>38</v>
      </c>
      <c r="O157" s="89"/>
      <c r="P157" s="227">
        <f>O157*H157</f>
        <v>0</v>
      </c>
      <c r="Q157" s="227">
        <v>0</v>
      </c>
      <c r="R157" s="227">
        <f>Q157*H157</f>
        <v>0</v>
      </c>
      <c r="S157" s="227">
        <v>0</v>
      </c>
      <c r="T157" s="228">
        <f>S157*H157</f>
        <v>0</v>
      </c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R157" s="229" t="s">
        <v>120</v>
      </c>
      <c r="AT157" s="229" t="s">
        <v>116</v>
      </c>
      <c r="AU157" s="229" t="s">
        <v>82</v>
      </c>
      <c r="AY157" s="15" t="s">
        <v>114</v>
      </c>
      <c r="BE157" s="230">
        <f>IF(N157="základní",J157,0)</f>
        <v>0</v>
      </c>
      <c r="BF157" s="230">
        <f>IF(N157="snížená",J157,0)</f>
        <v>0</v>
      </c>
      <c r="BG157" s="230">
        <f>IF(N157="zákl. přenesená",J157,0)</f>
        <v>0</v>
      </c>
      <c r="BH157" s="230">
        <f>IF(N157="sníž. přenesená",J157,0)</f>
        <v>0</v>
      </c>
      <c r="BI157" s="230">
        <f>IF(N157="nulová",J157,0)</f>
        <v>0</v>
      </c>
      <c r="BJ157" s="15" t="s">
        <v>78</v>
      </c>
      <c r="BK157" s="230">
        <f>ROUND(I157*H157,2)</f>
        <v>0</v>
      </c>
      <c r="BL157" s="15" t="s">
        <v>120</v>
      </c>
      <c r="BM157" s="229" t="s">
        <v>210</v>
      </c>
    </row>
    <row r="158" s="2" customFormat="1" ht="33" customHeight="1">
      <c r="A158" s="36"/>
      <c r="B158" s="37"/>
      <c r="C158" s="217" t="s">
        <v>211</v>
      </c>
      <c r="D158" s="217" t="s">
        <v>116</v>
      </c>
      <c r="E158" s="218" t="s">
        <v>212</v>
      </c>
      <c r="F158" s="219" t="s">
        <v>213</v>
      </c>
      <c r="G158" s="220" t="s">
        <v>119</v>
      </c>
      <c r="H158" s="221">
        <v>9</v>
      </c>
      <c r="I158" s="222"/>
      <c r="J158" s="223">
        <f>ROUND(I158*H158,2)</f>
        <v>0</v>
      </c>
      <c r="K158" s="224"/>
      <c r="L158" s="42"/>
      <c r="M158" s="225" t="s">
        <v>1</v>
      </c>
      <c r="N158" s="226" t="s">
        <v>38</v>
      </c>
      <c r="O158" s="89"/>
      <c r="P158" s="227">
        <f>O158*H158</f>
        <v>0</v>
      </c>
      <c r="Q158" s="227">
        <v>0</v>
      </c>
      <c r="R158" s="227">
        <f>Q158*H158</f>
        <v>0</v>
      </c>
      <c r="S158" s="227">
        <v>0</v>
      </c>
      <c r="T158" s="228">
        <f>S158*H158</f>
        <v>0</v>
      </c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R158" s="229" t="s">
        <v>120</v>
      </c>
      <c r="AT158" s="229" t="s">
        <v>116</v>
      </c>
      <c r="AU158" s="229" t="s">
        <v>82</v>
      </c>
      <c r="AY158" s="15" t="s">
        <v>114</v>
      </c>
      <c r="BE158" s="230">
        <f>IF(N158="základní",J158,0)</f>
        <v>0</v>
      </c>
      <c r="BF158" s="230">
        <f>IF(N158="snížená",J158,0)</f>
        <v>0</v>
      </c>
      <c r="BG158" s="230">
        <f>IF(N158="zákl. přenesená",J158,0)</f>
        <v>0</v>
      </c>
      <c r="BH158" s="230">
        <f>IF(N158="sníž. přenesená",J158,0)</f>
        <v>0</v>
      </c>
      <c r="BI158" s="230">
        <f>IF(N158="nulová",J158,0)</f>
        <v>0</v>
      </c>
      <c r="BJ158" s="15" t="s">
        <v>78</v>
      </c>
      <c r="BK158" s="230">
        <f>ROUND(I158*H158,2)</f>
        <v>0</v>
      </c>
      <c r="BL158" s="15" t="s">
        <v>120</v>
      </c>
      <c r="BM158" s="229" t="s">
        <v>214</v>
      </c>
    </row>
    <row r="159" s="2" customFormat="1" ht="24.15" customHeight="1">
      <c r="A159" s="36"/>
      <c r="B159" s="37"/>
      <c r="C159" s="217" t="s">
        <v>7</v>
      </c>
      <c r="D159" s="217" t="s">
        <v>116</v>
      </c>
      <c r="E159" s="218" t="s">
        <v>215</v>
      </c>
      <c r="F159" s="219" t="s">
        <v>216</v>
      </c>
      <c r="G159" s="220" t="s">
        <v>119</v>
      </c>
      <c r="H159" s="221">
        <v>126</v>
      </c>
      <c r="I159" s="222"/>
      <c r="J159" s="223">
        <f>ROUND(I159*H159,2)</f>
        <v>0</v>
      </c>
      <c r="K159" s="224"/>
      <c r="L159" s="42"/>
      <c r="M159" s="225" t="s">
        <v>1</v>
      </c>
      <c r="N159" s="226" t="s">
        <v>38</v>
      </c>
      <c r="O159" s="89"/>
      <c r="P159" s="227">
        <f>O159*H159</f>
        <v>0</v>
      </c>
      <c r="Q159" s="227">
        <v>0</v>
      </c>
      <c r="R159" s="227">
        <f>Q159*H159</f>
        <v>0</v>
      </c>
      <c r="S159" s="227">
        <v>0</v>
      </c>
      <c r="T159" s="228">
        <f>S159*H159</f>
        <v>0</v>
      </c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R159" s="229" t="s">
        <v>120</v>
      </c>
      <c r="AT159" s="229" t="s">
        <v>116</v>
      </c>
      <c r="AU159" s="229" t="s">
        <v>82</v>
      </c>
      <c r="AY159" s="15" t="s">
        <v>114</v>
      </c>
      <c r="BE159" s="230">
        <f>IF(N159="základní",J159,0)</f>
        <v>0</v>
      </c>
      <c r="BF159" s="230">
        <f>IF(N159="snížená",J159,0)</f>
        <v>0</v>
      </c>
      <c r="BG159" s="230">
        <f>IF(N159="zákl. přenesená",J159,0)</f>
        <v>0</v>
      </c>
      <c r="BH159" s="230">
        <f>IF(N159="sníž. přenesená",J159,0)</f>
        <v>0</v>
      </c>
      <c r="BI159" s="230">
        <f>IF(N159="nulová",J159,0)</f>
        <v>0</v>
      </c>
      <c r="BJ159" s="15" t="s">
        <v>78</v>
      </c>
      <c r="BK159" s="230">
        <f>ROUND(I159*H159,2)</f>
        <v>0</v>
      </c>
      <c r="BL159" s="15" t="s">
        <v>120</v>
      </c>
      <c r="BM159" s="229" t="s">
        <v>217</v>
      </c>
    </row>
    <row r="160" s="13" customFormat="1">
      <c r="A160" s="13"/>
      <c r="B160" s="231"/>
      <c r="C160" s="232"/>
      <c r="D160" s="233" t="s">
        <v>122</v>
      </c>
      <c r="E160" s="234" t="s">
        <v>1</v>
      </c>
      <c r="F160" s="235" t="s">
        <v>218</v>
      </c>
      <c r="G160" s="232"/>
      <c r="H160" s="236">
        <v>126</v>
      </c>
      <c r="I160" s="237"/>
      <c r="J160" s="232"/>
      <c r="K160" s="232"/>
      <c r="L160" s="238"/>
      <c r="M160" s="239"/>
      <c r="N160" s="240"/>
      <c r="O160" s="240"/>
      <c r="P160" s="240"/>
      <c r="Q160" s="240"/>
      <c r="R160" s="240"/>
      <c r="S160" s="240"/>
      <c r="T160" s="241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2" t="s">
        <v>122</v>
      </c>
      <c r="AU160" s="242" t="s">
        <v>82</v>
      </c>
      <c r="AV160" s="13" t="s">
        <v>82</v>
      </c>
      <c r="AW160" s="13" t="s">
        <v>30</v>
      </c>
      <c r="AX160" s="13" t="s">
        <v>78</v>
      </c>
      <c r="AY160" s="242" t="s">
        <v>114</v>
      </c>
    </row>
    <row r="161" s="2" customFormat="1" ht="21.75" customHeight="1">
      <c r="A161" s="36"/>
      <c r="B161" s="37"/>
      <c r="C161" s="243" t="s">
        <v>219</v>
      </c>
      <c r="D161" s="243" t="s">
        <v>171</v>
      </c>
      <c r="E161" s="244" t="s">
        <v>220</v>
      </c>
      <c r="F161" s="245" t="s">
        <v>221</v>
      </c>
      <c r="G161" s="246" t="s">
        <v>119</v>
      </c>
      <c r="H161" s="247">
        <v>123.93000000000001</v>
      </c>
      <c r="I161" s="248"/>
      <c r="J161" s="249">
        <f>ROUND(I161*H161,2)</f>
        <v>0</v>
      </c>
      <c r="K161" s="250"/>
      <c r="L161" s="251"/>
      <c r="M161" s="252" t="s">
        <v>1</v>
      </c>
      <c r="N161" s="253" t="s">
        <v>38</v>
      </c>
      <c r="O161" s="89"/>
      <c r="P161" s="227">
        <f>O161*H161</f>
        <v>0</v>
      </c>
      <c r="Q161" s="227">
        <v>0.13100000000000001</v>
      </c>
      <c r="R161" s="227">
        <f>Q161*H161</f>
        <v>16.234830000000002</v>
      </c>
      <c r="S161" s="227">
        <v>0</v>
      </c>
      <c r="T161" s="228">
        <f>S161*H161</f>
        <v>0</v>
      </c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R161" s="229" t="s">
        <v>151</v>
      </c>
      <c r="AT161" s="229" t="s">
        <v>171</v>
      </c>
      <c r="AU161" s="229" t="s">
        <v>82</v>
      </c>
      <c r="AY161" s="15" t="s">
        <v>114</v>
      </c>
      <c r="BE161" s="230">
        <f>IF(N161="základní",J161,0)</f>
        <v>0</v>
      </c>
      <c r="BF161" s="230">
        <f>IF(N161="snížená",J161,0)</f>
        <v>0</v>
      </c>
      <c r="BG161" s="230">
        <f>IF(N161="zákl. přenesená",J161,0)</f>
        <v>0</v>
      </c>
      <c r="BH161" s="230">
        <f>IF(N161="sníž. přenesená",J161,0)</f>
        <v>0</v>
      </c>
      <c r="BI161" s="230">
        <f>IF(N161="nulová",J161,0)</f>
        <v>0</v>
      </c>
      <c r="BJ161" s="15" t="s">
        <v>78</v>
      </c>
      <c r="BK161" s="230">
        <f>ROUND(I161*H161,2)</f>
        <v>0</v>
      </c>
      <c r="BL161" s="15" t="s">
        <v>120</v>
      </c>
      <c r="BM161" s="229" t="s">
        <v>222</v>
      </c>
    </row>
    <row r="162" s="13" customFormat="1">
      <c r="A162" s="13"/>
      <c r="B162" s="231"/>
      <c r="C162" s="232"/>
      <c r="D162" s="233" t="s">
        <v>122</v>
      </c>
      <c r="E162" s="234" t="s">
        <v>1</v>
      </c>
      <c r="F162" s="235" t="s">
        <v>223</v>
      </c>
      <c r="G162" s="232"/>
      <c r="H162" s="236">
        <v>121.5</v>
      </c>
      <c r="I162" s="237"/>
      <c r="J162" s="232"/>
      <c r="K162" s="232"/>
      <c r="L162" s="238"/>
      <c r="M162" s="239"/>
      <c r="N162" s="240"/>
      <c r="O162" s="240"/>
      <c r="P162" s="240"/>
      <c r="Q162" s="240"/>
      <c r="R162" s="240"/>
      <c r="S162" s="240"/>
      <c r="T162" s="241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2" t="s">
        <v>122</v>
      </c>
      <c r="AU162" s="242" t="s">
        <v>82</v>
      </c>
      <c r="AV162" s="13" t="s">
        <v>82</v>
      </c>
      <c r="AW162" s="13" t="s">
        <v>30</v>
      </c>
      <c r="AX162" s="13" t="s">
        <v>78</v>
      </c>
      <c r="AY162" s="242" t="s">
        <v>114</v>
      </c>
    </row>
    <row r="163" s="13" customFormat="1">
      <c r="A163" s="13"/>
      <c r="B163" s="231"/>
      <c r="C163" s="232"/>
      <c r="D163" s="233" t="s">
        <v>122</v>
      </c>
      <c r="E163" s="232"/>
      <c r="F163" s="235" t="s">
        <v>224</v>
      </c>
      <c r="G163" s="232"/>
      <c r="H163" s="236">
        <v>123.93000000000001</v>
      </c>
      <c r="I163" s="237"/>
      <c r="J163" s="232"/>
      <c r="K163" s="232"/>
      <c r="L163" s="238"/>
      <c r="M163" s="239"/>
      <c r="N163" s="240"/>
      <c r="O163" s="240"/>
      <c r="P163" s="240"/>
      <c r="Q163" s="240"/>
      <c r="R163" s="240"/>
      <c r="S163" s="240"/>
      <c r="T163" s="241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2" t="s">
        <v>122</v>
      </c>
      <c r="AU163" s="242" t="s">
        <v>82</v>
      </c>
      <c r="AV163" s="13" t="s">
        <v>82</v>
      </c>
      <c r="AW163" s="13" t="s">
        <v>4</v>
      </c>
      <c r="AX163" s="13" t="s">
        <v>78</v>
      </c>
      <c r="AY163" s="242" t="s">
        <v>114</v>
      </c>
    </row>
    <row r="164" s="2" customFormat="1" ht="24.15" customHeight="1">
      <c r="A164" s="36"/>
      <c r="B164" s="37"/>
      <c r="C164" s="243" t="s">
        <v>225</v>
      </c>
      <c r="D164" s="243" t="s">
        <v>171</v>
      </c>
      <c r="E164" s="244" t="s">
        <v>226</v>
      </c>
      <c r="F164" s="245" t="s">
        <v>227</v>
      </c>
      <c r="G164" s="246" t="s">
        <v>119</v>
      </c>
      <c r="H164" s="247">
        <v>4.5899999999999999</v>
      </c>
      <c r="I164" s="248"/>
      <c r="J164" s="249">
        <f>ROUND(I164*H164,2)</f>
        <v>0</v>
      </c>
      <c r="K164" s="250"/>
      <c r="L164" s="251"/>
      <c r="M164" s="252" t="s">
        <v>1</v>
      </c>
      <c r="N164" s="253" t="s">
        <v>38</v>
      </c>
      <c r="O164" s="89"/>
      <c r="P164" s="227">
        <f>O164*H164</f>
        <v>0</v>
      </c>
      <c r="Q164" s="227">
        <v>0.13100000000000001</v>
      </c>
      <c r="R164" s="227">
        <f>Q164*H164</f>
        <v>0.60128999999999999</v>
      </c>
      <c r="S164" s="227">
        <v>0</v>
      </c>
      <c r="T164" s="228">
        <f>S164*H164</f>
        <v>0</v>
      </c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R164" s="229" t="s">
        <v>151</v>
      </c>
      <c r="AT164" s="229" t="s">
        <v>171</v>
      </c>
      <c r="AU164" s="229" t="s">
        <v>82</v>
      </c>
      <c r="AY164" s="15" t="s">
        <v>114</v>
      </c>
      <c r="BE164" s="230">
        <f>IF(N164="základní",J164,0)</f>
        <v>0</v>
      </c>
      <c r="BF164" s="230">
        <f>IF(N164="snížená",J164,0)</f>
        <v>0</v>
      </c>
      <c r="BG164" s="230">
        <f>IF(N164="zákl. přenesená",J164,0)</f>
        <v>0</v>
      </c>
      <c r="BH164" s="230">
        <f>IF(N164="sníž. přenesená",J164,0)</f>
        <v>0</v>
      </c>
      <c r="BI164" s="230">
        <f>IF(N164="nulová",J164,0)</f>
        <v>0</v>
      </c>
      <c r="BJ164" s="15" t="s">
        <v>78</v>
      </c>
      <c r="BK164" s="230">
        <f>ROUND(I164*H164,2)</f>
        <v>0</v>
      </c>
      <c r="BL164" s="15" t="s">
        <v>120</v>
      </c>
      <c r="BM164" s="229" t="s">
        <v>228</v>
      </c>
    </row>
    <row r="165" s="13" customFormat="1">
      <c r="A165" s="13"/>
      <c r="B165" s="231"/>
      <c r="C165" s="232"/>
      <c r="D165" s="233" t="s">
        <v>122</v>
      </c>
      <c r="E165" s="234" t="s">
        <v>1</v>
      </c>
      <c r="F165" s="235" t="s">
        <v>229</v>
      </c>
      <c r="G165" s="232"/>
      <c r="H165" s="236">
        <v>4.5</v>
      </c>
      <c r="I165" s="237"/>
      <c r="J165" s="232"/>
      <c r="K165" s="232"/>
      <c r="L165" s="238"/>
      <c r="M165" s="239"/>
      <c r="N165" s="240"/>
      <c r="O165" s="240"/>
      <c r="P165" s="240"/>
      <c r="Q165" s="240"/>
      <c r="R165" s="240"/>
      <c r="S165" s="240"/>
      <c r="T165" s="241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2" t="s">
        <v>122</v>
      </c>
      <c r="AU165" s="242" t="s">
        <v>82</v>
      </c>
      <c r="AV165" s="13" t="s">
        <v>82</v>
      </c>
      <c r="AW165" s="13" t="s">
        <v>30</v>
      </c>
      <c r="AX165" s="13" t="s">
        <v>78</v>
      </c>
      <c r="AY165" s="242" t="s">
        <v>114</v>
      </c>
    </row>
    <row r="166" s="13" customFormat="1">
      <c r="A166" s="13"/>
      <c r="B166" s="231"/>
      <c r="C166" s="232"/>
      <c r="D166" s="233" t="s">
        <v>122</v>
      </c>
      <c r="E166" s="232"/>
      <c r="F166" s="235" t="s">
        <v>230</v>
      </c>
      <c r="G166" s="232"/>
      <c r="H166" s="236">
        <v>4.5899999999999999</v>
      </c>
      <c r="I166" s="237"/>
      <c r="J166" s="232"/>
      <c r="K166" s="232"/>
      <c r="L166" s="238"/>
      <c r="M166" s="239"/>
      <c r="N166" s="240"/>
      <c r="O166" s="240"/>
      <c r="P166" s="240"/>
      <c r="Q166" s="240"/>
      <c r="R166" s="240"/>
      <c r="S166" s="240"/>
      <c r="T166" s="241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2" t="s">
        <v>122</v>
      </c>
      <c r="AU166" s="242" t="s">
        <v>82</v>
      </c>
      <c r="AV166" s="13" t="s">
        <v>82</v>
      </c>
      <c r="AW166" s="13" t="s">
        <v>4</v>
      </c>
      <c r="AX166" s="13" t="s">
        <v>78</v>
      </c>
      <c r="AY166" s="242" t="s">
        <v>114</v>
      </c>
    </row>
    <row r="167" s="2" customFormat="1" ht="24.15" customHeight="1">
      <c r="A167" s="36"/>
      <c r="B167" s="37"/>
      <c r="C167" s="217" t="s">
        <v>231</v>
      </c>
      <c r="D167" s="217" t="s">
        <v>116</v>
      </c>
      <c r="E167" s="218" t="s">
        <v>232</v>
      </c>
      <c r="F167" s="219" t="s">
        <v>233</v>
      </c>
      <c r="G167" s="220" t="s">
        <v>119</v>
      </c>
      <c r="H167" s="221">
        <v>12</v>
      </c>
      <c r="I167" s="222"/>
      <c r="J167" s="223">
        <f>ROUND(I167*H167,2)</f>
        <v>0</v>
      </c>
      <c r="K167" s="224"/>
      <c r="L167" s="42"/>
      <c r="M167" s="225" t="s">
        <v>1</v>
      </c>
      <c r="N167" s="226" t="s">
        <v>38</v>
      </c>
      <c r="O167" s="89"/>
      <c r="P167" s="227">
        <f>O167*H167</f>
        <v>0</v>
      </c>
      <c r="Q167" s="227">
        <v>0</v>
      </c>
      <c r="R167" s="227">
        <f>Q167*H167</f>
        <v>0</v>
      </c>
      <c r="S167" s="227">
        <v>0</v>
      </c>
      <c r="T167" s="228">
        <f>S167*H167</f>
        <v>0</v>
      </c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R167" s="229" t="s">
        <v>120</v>
      </c>
      <c r="AT167" s="229" t="s">
        <v>116</v>
      </c>
      <c r="AU167" s="229" t="s">
        <v>82</v>
      </c>
      <c r="AY167" s="15" t="s">
        <v>114</v>
      </c>
      <c r="BE167" s="230">
        <f>IF(N167="základní",J167,0)</f>
        <v>0</v>
      </c>
      <c r="BF167" s="230">
        <f>IF(N167="snížená",J167,0)</f>
        <v>0</v>
      </c>
      <c r="BG167" s="230">
        <f>IF(N167="zákl. přenesená",J167,0)</f>
        <v>0</v>
      </c>
      <c r="BH167" s="230">
        <f>IF(N167="sníž. přenesená",J167,0)</f>
        <v>0</v>
      </c>
      <c r="BI167" s="230">
        <f>IF(N167="nulová",J167,0)</f>
        <v>0</v>
      </c>
      <c r="BJ167" s="15" t="s">
        <v>78</v>
      </c>
      <c r="BK167" s="230">
        <f>ROUND(I167*H167,2)</f>
        <v>0</v>
      </c>
      <c r="BL167" s="15" t="s">
        <v>120</v>
      </c>
      <c r="BM167" s="229" t="s">
        <v>234</v>
      </c>
    </row>
    <row r="168" s="13" customFormat="1">
      <c r="A168" s="13"/>
      <c r="B168" s="231"/>
      <c r="C168" s="232"/>
      <c r="D168" s="233" t="s">
        <v>122</v>
      </c>
      <c r="E168" s="234" t="s">
        <v>1</v>
      </c>
      <c r="F168" s="235" t="s">
        <v>235</v>
      </c>
      <c r="G168" s="232"/>
      <c r="H168" s="236">
        <v>12</v>
      </c>
      <c r="I168" s="237"/>
      <c r="J168" s="232"/>
      <c r="K168" s="232"/>
      <c r="L168" s="238"/>
      <c r="M168" s="239"/>
      <c r="N168" s="240"/>
      <c r="O168" s="240"/>
      <c r="P168" s="240"/>
      <c r="Q168" s="240"/>
      <c r="R168" s="240"/>
      <c r="S168" s="240"/>
      <c r="T168" s="241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2" t="s">
        <v>122</v>
      </c>
      <c r="AU168" s="242" t="s">
        <v>82</v>
      </c>
      <c r="AV168" s="13" t="s">
        <v>82</v>
      </c>
      <c r="AW168" s="13" t="s">
        <v>30</v>
      </c>
      <c r="AX168" s="13" t="s">
        <v>78</v>
      </c>
      <c r="AY168" s="242" t="s">
        <v>114</v>
      </c>
    </row>
    <row r="169" s="2" customFormat="1" ht="21.75" customHeight="1">
      <c r="A169" s="36"/>
      <c r="B169" s="37"/>
      <c r="C169" s="243" t="s">
        <v>236</v>
      </c>
      <c r="D169" s="243" t="s">
        <v>171</v>
      </c>
      <c r="E169" s="244" t="s">
        <v>237</v>
      </c>
      <c r="F169" s="245" t="s">
        <v>238</v>
      </c>
      <c r="G169" s="246" t="s">
        <v>119</v>
      </c>
      <c r="H169" s="247">
        <v>12.359999999999999</v>
      </c>
      <c r="I169" s="248"/>
      <c r="J169" s="249">
        <f>ROUND(I169*H169,2)</f>
        <v>0</v>
      </c>
      <c r="K169" s="250"/>
      <c r="L169" s="251"/>
      <c r="M169" s="252" t="s">
        <v>1</v>
      </c>
      <c r="N169" s="253" t="s">
        <v>38</v>
      </c>
      <c r="O169" s="89"/>
      <c r="P169" s="227">
        <f>O169*H169</f>
        <v>0</v>
      </c>
      <c r="Q169" s="227">
        <v>0.17599999999999999</v>
      </c>
      <c r="R169" s="227">
        <f>Q169*H169</f>
        <v>2.17536</v>
      </c>
      <c r="S169" s="227">
        <v>0</v>
      </c>
      <c r="T169" s="228">
        <f>S169*H169</f>
        <v>0</v>
      </c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R169" s="229" t="s">
        <v>151</v>
      </c>
      <c r="AT169" s="229" t="s">
        <v>171</v>
      </c>
      <c r="AU169" s="229" t="s">
        <v>82</v>
      </c>
      <c r="AY169" s="15" t="s">
        <v>114</v>
      </c>
      <c r="BE169" s="230">
        <f>IF(N169="základní",J169,0)</f>
        <v>0</v>
      </c>
      <c r="BF169" s="230">
        <f>IF(N169="snížená",J169,0)</f>
        <v>0</v>
      </c>
      <c r="BG169" s="230">
        <f>IF(N169="zákl. přenesená",J169,0)</f>
        <v>0</v>
      </c>
      <c r="BH169" s="230">
        <f>IF(N169="sníž. přenesená",J169,0)</f>
        <v>0</v>
      </c>
      <c r="BI169" s="230">
        <f>IF(N169="nulová",J169,0)</f>
        <v>0</v>
      </c>
      <c r="BJ169" s="15" t="s">
        <v>78</v>
      </c>
      <c r="BK169" s="230">
        <f>ROUND(I169*H169,2)</f>
        <v>0</v>
      </c>
      <c r="BL169" s="15" t="s">
        <v>120</v>
      </c>
      <c r="BM169" s="229" t="s">
        <v>239</v>
      </c>
    </row>
    <row r="170" s="13" customFormat="1">
      <c r="A170" s="13"/>
      <c r="B170" s="231"/>
      <c r="C170" s="232"/>
      <c r="D170" s="233" t="s">
        <v>122</v>
      </c>
      <c r="E170" s="234" t="s">
        <v>1</v>
      </c>
      <c r="F170" s="235" t="s">
        <v>170</v>
      </c>
      <c r="G170" s="232"/>
      <c r="H170" s="236">
        <v>12</v>
      </c>
      <c r="I170" s="237"/>
      <c r="J170" s="232"/>
      <c r="K170" s="232"/>
      <c r="L170" s="238"/>
      <c r="M170" s="239"/>
      <c r="N170" s="240"/>
      <c r="O170" s="240"/>
      <c r="P170" s="240"/>
      <c r="Q170" s="240"/>
      <c r="R170" s="240"/>
      <c r="S170" s="240"/>
      <c r="T170" s="241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2" t="s">
        <v>122</v>
      </c>
      <c r="AU170" s="242" t="s">
        <v>82</v>
      </c>
      <c r="AV170" s="13" t="s">
        <v>82</v>
      </c>
      <c r="AW170" s="13" t="s">
        <v>30</v>
      </c>
      <c r="AX170" s="13" t="s">
        <v>78</v>
      </c>
      <c r="AY170" s="242" t="s">
        <v>114</v>
      </c>
    </row>
    <row r="171" s="13" customFormat="1">
      <c r="A171" s="13"/>
      <c r="B171" s="231"/>
      <c r="C171" s="232"/>
      <c r="D171" s="233" t="s">
        <v>122</v>
      </c>
      <c r="E171" s="232"/>
      <c r="F171" s="235" t="s">
        <v>240</v>
      </c>
      <c r="G171" s="232"/>
      <c r="H171" s="236">
        <v>12.359999999999999</v>
      </c>
      <c r="I171" s="237"/>
      <c r="J171" s="232"/>
      <c r="K171" s="232"/>
      <c r="L171" s="238"/>
      <c r="M171" s="239"/>
      <c r="N171" s="240"/>
      <c r="O171" s="240"/>
      <c r="P171" s="240"/>
      <c r="Q171" s="240"/>
      <c r="R171" s="240"/>
      <c r="S171" s="240"/>
      <c r="T171" s="241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2" t="s">
        <v>122</v>
      </c>
      <c r="AU171" s="242" t="s">
        <v>82</v>
      </c>
      <c r="AV171" s="13" t="s">
        <v>82</v>
      </c>
      <c r="AW171" s="13" t="s">
        <v>4</v>
      </c>
      <c r="AX171" s="13" t="s">
        <v>78</v>
      </c>
      <c r="AY171" s="242" t="s">
        <v>114</v>
      </c>
    </row>
    <row r="172" s="12" customFormat="1" ht="22.8" customHeight="1">
      <c r="A172" s="12"/>
      <c r="B172" s="201"/>
      <c r="C172" s="202"/>
      <c r="D172" s="203" t="s">
        <v>72</v>
      </c>
      <c r="E172" s="215" t="s">
        <v>157</v>
      </c>
      <c r="F172" s="215" t="s">
        <v>241</v>
      </c>
      <c r="G172" s="202"/>
      <c r="H172" s="202"/>
      <c r="I172" s="205"/>
      <c r="J172" s="216">
        <f>BK172</f>
        <v>0</v>
      </c>
      <c r="K172" s="202"/>
      <c r="L172" s="207"/>
      <c r="M172" s="208"/>
      <c r="N172" s="209"/>
      <c r="O172" s="209"/>
      <c r="P172" s="210">
        <f>SUM(P173:P190)</f>
        <v>0</v>
      </c>
      <c r="Q172" s="209"/>
      <c r="R172" s="210">
        <f>SUM(R173:R190)</f>
        <v>39.256717399999999</v>
      </c>
      <c r="S172" s="209"/>
      <c r="T172" s="211">
        <f>SUM(T173:T190)</f>
        <v>0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R172" s="212" t="s">
        <v>78</v>
      </c>
      <c r="AT172" s="213" t="s">
        <v>72</v>
      </c>
      <c r="AU172" s="213" t="s">
        <v>78</v>
      </c>
      <c r="AY172" s="212" t="s">
        <v>114</v>
      </c>
      <c r="BK172" s="214">
        <f>SUM(BK173:BK190)</f>
        <v>0</v>
      </c>
    </row>
    <row r="173" s="2" customFormat="1" ht="21.75" customHeight="1">
      <c r="A173" s="36"/>
      <c r="B173" s="37"/>
      <c r="C173" s="217" t="s">
        <v>242</v>
      </c>
      <c r="D173" s="217" t="s">
        <v>116</v>
      </c>
      <c r="E173" s="218" t="s">
        <v>243</v>
      </c>
      <c r="F173" s="219" t="s">
        <v>244</v>
      </c>
      <c r="G173" s="220" t="s">
        <v>138</v>
      </c>
      <c r="H173" s="221">
        <v>16</v>
      </c>
      <c r="I173" s="222"/>
      <c r="J173" s="223">
        <f>ROUND(I173*H173,2)</f>
        <v>0</v>
      </c>
      <c r="K173" s="224"/>
      <c r="L173" s="42"/>
      <c r="M173" s="225" t="s">
        <v>1</v>
      </c>
      <c r="N173" s="226" t="s">
        <v>38</v>
      </c>
      <c r="O173" s="89"/>
      <c r="P173" s="227">
        <f>O173*H173</f>
        <v>0</v>
      </c>
      <c r="Q173" s="227">
        <v>0</v>
      </c>
      <c r="R173" s="227">
        <f>Q173*H173</f>
        <v>0</v>
      </c>
      <c r="S173" s="227">
        <v>0</v>
      </c>
      <c r="T173" s="228">
        <f>S173*H173</f>
        <v>0</v>
      </c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R173" s="229" t="s">
        <v>120</v>
      </c>
      <c r="AT173" s="229" t="s">
        <v>116</v>
      </c>
      <c r="AU173" s="229" t="s">
        <v>82</v>
      </c>
      <c r="AY173" s="15" t="s">
        <v>114</v>
      </c>
      <c r="BE173" s="230">
        <f>IF(N173="základní",J173,0)</f>
        <v>0</v>
      </c>
      <c r="BF173" s="230">
        <f>IF(N173="snížená",J173,0)</f>
        <v>0</v>
      </c>
      <c r="BG173" s="230">
        <f>IF(N173="zákl. přenesená",J173,0)</f>
        <v>0</v>
      </c>
      <c r="BH173" s="230">
        <f>IF(N173="sníž. přenesená",J173,0)</f>
        <v>0</v>
      </c>
      <c r="BI173" s="230">
        <f>IF(N173="nulová",J173,0)</f>
        <v>0</v>
      </c>
      <c r="BJ173" s="15" t="s">
        <v>78</v>
      </c>
      <c r="BK173" s="230">
        <f>ROUND(I173*H173,2)</f>
        <v>0</v>
      </c>
      <c r="BL173" s="15" t="s">
        <v>120</v>
      </c>
      <c r="BM173" s="229" t="s">
        <v>245</v>
      </c>
    </row>
    <row r="174" s="2" customFormat="1" ht="24.15" customHeight="1">
      <c r="A174" s="36"/>
      <c r="B174" s="37"/>
      <c r="C174" s="243" t="s">
        <v>246</v>
      </c>
      <c r="D174" s="243" t="s">
        <v>171</v>
      </c>
      <c r="E174" s="244" t="s">
        <v>247</v>
      </c>
      <c r="F174" s="245" t="s">
        <v>248</v>
      </c>
      <c r="G174" s="246" t="s">
        <v>138</v>
      </c>
      <c r="H174" s="247">
        <v>16</v>
      </c>
      <c r="I174" s="248"/>
      <c r="J174" s="249">
        <f>ROUND(I174*H174,2)</f>
        <v>0</v>
      </c>
      <c r="K174" s="250"/>
      <c r="L174" s="251"/>
      <c r="M174" s="252" t="s">
        <v>1</v>
      </c>
      <c r="N174" s="253" t="s">
        <v>38</v>
      </c>
      <c r="O174" s="89"/>
      <c r="P174" s="227">
        <f>O174*H174</f>
        <v>0</v>
      </c>
      <c r="Q174" s="227">
        <v>0</v>
      </c>
      <c r="R174" s="227">
        <f>Q174*H174</f>
        <v>0</v>
      </c>
      <c r="S174" s="227">
        <v>0</v>
      </c>
      <c r="T174" s="228">
        <f>S174*H174</f>
        <v>0</v>
      </c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R174" s="229" t="s">
        <v>151</v>
      </c>
      <c r="AT174" s="229" t="s">
        <v>171</v>
      </c>
      <c r="AU174" s="229" t="s">
        <v>82</v>
      </c>
      <c r="AY174" s="15" t="s">
        <v>114</v>
      </c>
      <c r="BE174" s="230">
        <f>IF(N174="základní",J174,0)</f>
        <v>0</v>
      </c>
      <c r="BF174" s="230">
        <f>IF(N174="snížená",J174,0)</f>
        <v>0</v>
      </c>
      <c r="BG174" s="230">
        <f>IF(N174="zákl. přenesená",J174,0)</f>
        <v>0</v>
      </c>
      <c r="BH174" s="230">
        <f>IF(N174="sníž. přenesená",J174,0)</f>
        <v>0</v>
      </c>
      <c r="BI174" s="230">
        <f>IF(N174="nulová",J174,0)</f>
        <v>0</v>
      </c>
      <c r="BJ174" s="15" t="s">
        <v>78</v>
      </c>
      <c r="BK174" s="230">
        <f>ROUND(I174*H174,2)</f>
        <v>0</v>
      </c>
      <c r="BL174" s="15" t="s">
        <v>120</v>
      </c>
      <c r="BM174" s="229" t="s">
        <v>249</v>
      </c>
    </row>
    <row r="175" s="2" customFormat="1" ht="49.05" customHeight="1">
      <c r="A175" s="36"/>
      <c r="B175" s="37"/>
      <c r="C175" s="217" t="s">
        <v>250</v>
      </c>
      <c r="D175" s="217" t="s">
        <v>116</v>
      </c>
      <c r="E175" s="218" t="s">
        <v>251</v>
      </c>
      <c r="F175" s="219" t="s">
        <v>252</v>
      </c>
      <c r="G175" s="220" t="s">
        <v>253</v>
      </c>
      <c r="H175" s="221">
        <v>1</v>
      </c>
      <c r="I175" s="222"/>
      <c r="J175" s="223">
        <f>ROUND(I175*H175,2)</f>
        <v>0</v>
      </c>
      <c r="K175" s="224"/>
      <c r="L175" s="42"/>
      <c r="M175" s="225" t="s">
        <v>1</v>
      </c>
      <c r="N175" s="226" t="s">
        <v>38</v>
      </c>
      <c r="O175" s="89"/>
      <c r="P175" s="227">
        <f>O175*H175</f>
        <v>0</v>
      </c>
      <c r="Q175" s="227">
        <v>3.0000000000000001E-05</v>
      </c>
      <c r="R175" s="227">
        <f>Q175*H175</f>
        <v>3.0000000000000001E-05</v>
      </c>
      <c r="S175" s="227">
        <v>0</v>
      </c>
      <c r="T175" s="228">
        <f>S175*H175</f>
        <v>0</v>
      </c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R175" s="229" t="s">
        <v>120</v>
      </c>
      <c r="AT175" s="229" t="s">
        <v>116</v>
      </c>
      <c r="AU175" s="229" t="s">
        <v>82</v>
      </c>
      <c r="AY175" s="15" t="s">
        <v>114</v>
      </c>
      <c r="BE175" s="230">
        <f>IF(N175="základní",J175,0)</f>
        <v>0</v>
      </c>
      <c r="BF175" s="230">
        <f>IF(N175="snížená",J175,0)</f>
        <v>0</v>
      </c>
      <c r="BG175" s="230">
        <f>IF(N175="zákl. přenesená",J175,0)</f>
        <v>0</v>
      </c>
      <c r="BH175" s="230">
        <f>IF(N175="sníž. přenesená",J175,0)</f>
        <v>0</v>
      </c>
      <c r="BI175" s="230">
        <f>IF(N175="nulová",J175,0)</f>
        <v>0</v>
      </c>
      <c r="BJ175" s="15" t="s">
        <v>78</v>
      </c>
      <c r="BK175" s="230">
        <f>ROUND(I175*H175,2)</f>
        <v>0</v>
      </c>
      <c r="BL175" s="15" t="s">
        <v>120</v>
      </c>
      <c r="BM175" s="229" t="s">
        <v>254</v>
      </c>
    </row>
    <row r="176" s="2" customFormat="1" ht="33" customHeight="1">
      <c r="A176" s="36"/>
      <c r="B176" s="37"/>
      <c r="C176" s="217" t="s">
        <v>255</v>
      </c>
      <c r="D176" s="217" t="s">
        <v>116</v>
      </c>
      <c r="E176" s="218" t="s">
        <v>256</v>
      </c>
      <c r="F176" s="219" t="s">
        <v>257</v>
      </c>
      <c r="G176" s="220" t="s">
        <v>138</v>
      </c>
      <c r="H176" s="221">
        <v>27</v>
      </c>
      <c r="I176" s="222"/>
      <c r="J176" s="223">
        <f>ROUND(I176*H176,2)</f>
        <v>0</v>
      </c>
      <c r="K176" s="224"/>
      <c r="L176" s="42"/>
      <c r="M176" s="225" t="s">
        <v>1</v>
      </c>
      <c r="N176" s="226" t="s">
        <v>38</v>
      </c>
      <c r="O176" s="89"/>
      <c r="P176" s="227">
        <f>O176*H176</f>
        <v>0</v>
      </c>
      <c r="Q176" s="227">
        <v>0</v>
      </c>
      <c r="R176" s="227">
        <f>Q176*H176</f>
        <v>0</v>
      </c>
      <c r="S176" s="227">
        <v>0</v>
      </c>
      <c r="T176" s="228">
        <f>S176*H176</f>
        <v>0</v>
      </c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R176" s="229" t="s">
        <v>120</v>
      </c>
      <c r="AT176" s="229" t="s">
        <v>116</v>
      </c>
      <c r="AU176" s="229" t="s">
        <v>82</v>
      </c>
      <c r="AY176" s="15" t="s">
        <v>114</v>
      </c>
      <c r="BE176" s="230">
        <f>IF(N176="základní",J176,0)</f>
        <v>0</v>
      </c>
      <c r="BF176" s="230">
        <f>IF(N176="snížená",J176,0)</f>
        <v>0</v>
      </c>
      <c r="BG176" s="230">
        <f>IF(N176="zákl. přenesená",J176,0)</f>
        <v>0</v>
      </c>
      <c r="BH176" s="230">
        <f>IF(N176="sníž. přenesená",J176,0)</f>
        <v>0</v>
      </c>
      <c r="BI176" s="230">
        <f>IF(N176="nulová",J176,0)</f>
        <v>0</v>
      </c>
      <c r="BJ176" s="15" t="s">
        <v>78</v>
      </c>
      <c r="BK176" s="230">
        <f>ROUND(I176*H176,2)</f>
        <v>0</v>
      </c>
      <c r="BL176" s="15" t="s">
        <v>120</v>
      </c>
      <c r="BM176" s="229" t="s">
        <v>258</v>
      </c>
    </row>
    <row r="177" s="2" customFormat="1" ht="16.5" customHeight="1">
      <c r="A177" s="36"/>
      <c r="B177" s="37"/>
      <c r="C177" s="243" t="s">
        <v>259</v>
      </c>
      <c r="D177" s="243" t="s">
        <v>171</v>
      </c>
      <c r="E177" s="244" t="s">
        <v>260</v>
      </c>
      <c r="F177" s="245" t="s">
        <v>261</v>
      </c>
      <c r="G177" s="246" t="s">
        <v>138</v>
      </c>
      <c r="H177" s="247">
        <v>26.52</v>
      </c>
      <c r="I177" s="248"/>
      <c r="J177" s="249">
        <f>ROUND(I177*H177,2)</f>
        <v>0</v>
      </c>
      <c r="K177" s="250"/>
      <c r="L177" s="251"/>
      <c r="M177" s="252" t="s">
        <v>1</v>
      </c>
      <c r="N177" s="253" t="s">
        <v>38</v>
      </c>
      <c r="O177" s="89"/>
      <c r="P177" s="227">
        <f>O177*H177</f>
        <v>0</v>
      </c>
      <c r="Q177" s="227">
        <v>0.055</v>
      </c>
      <c r="R177" s="227">
        <f>Q177*H177</f>
        <v>1.4585999999999999</v>
      </c>
      <c r="S177" s="227">
        <v>0</v>
      </c>
      <c r="T177" s="228">
        <f>S177*H177</f>
        <v>0</v>
      </c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R177" s="229" t="s">
        <v>151</v>
      </c>
      <c r="AT177" s="229" t="s">
        <v>171</v>
      </c>
      <c r="AU177" s="229" t="s">
        <v>82</v>
      </c>
      <c r="AY177" s="15" t="s">
        <v>114</v>
      </c>
      <c r="BE177" s="230">
        <f>IF(N177="základní",J177,0)</f>
        <v>0</v>
      </c>
      <c r="BF177" s="230">
        <f>IF(N177="snížená",J177,0)</f>
        <v>0</v>
      </c>
      <c r="BG177" s="230">
        <f>IF(N177="zákl. přenesená",J177,0)</f>
        <v>0</v>
      </c>
      <c r="BH177" s="230">
        <f>IF(N177="sníž. přenesená",J177,0)</f>
        <v>0</v>
      </c>
      <c r="BI177" s="230">
        <f>IF(N177="nulová",J177,0)</f>
        <v>0</v>
      </c>
      <c r="BJ177" s="15" t="s">
        <v>78</v>
      </c>
      <c r="BK177" s="230">
        <f>ROUND(I177*H177,2)</f>
        <v>0</v>
      </c>
      <c r="BL177" s="15" t="s">
        <v>120</v>
      </c>
      <c r="BM177" s="229" t="s">
        <v>262</v>
      </c>
    </row>
    <row r="178" s="13" customFormat="1">
      <c r="A178" s="13"/>
      <c r="B178" s="231"/>
      <c r="C178" s="232"/>
      <c r="D178" s="233" t="s">
        <v>122</v>
      </c>
      <c r="E178" s="232"/>
      <c r="F178" s="235" t="s">
        <v>263</v>
      </c>
      <c r="G178" s="232"/>
      <c r="H178" s="236">
        <v>26.52</v>
      </c>
      <c r="I178" s="237"/>
      <c r="J178" s="232"/>
      <c r="K178" s="232"/>
      <c r="L178" s="238"/>
      <c r="M178" s="239"/>
      <c r="N178" s="240"/>
      <c r="O178" s="240"/>
      <c r="P178" s="240"/>
      <c r="Q178" s="240"/>
      <c r="R178" s="240"/>
      <c r="S178" s="240"/>
      <c r="T178" s="241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2" t="s">
        <v>122</v>
      </c>
      <c r="AU178" s="242" t="s">
        <v>82</v>
      </c>
      <c r="AV178" s="13" t="s">
        <v>82</v>
      </c>
      <c r="AW178" s="13" t="s">
        <v>4</v>
      </c>
      <c r="AX178" s="13" t="s">
        <v>78</v>
      </c>
      <c r="AY178" s="242" t="s">
        <v>114</v>
      </c>
    </row>
    <row r="179" s="2" customFormat="1" ht="24.15" customHeight="1">
      <c r="A179" s="36"/>
      <c r="B179" s="37"/>
      <c r="C179" s="243" t="s">
        <v>264</v>
      </c>
      <c r="D179" s="243" t="s">
        <v>171</v>
      </c>
      <c r="E179" s="244" t="s">
        <v>265</v>
      </c>
      <c r="F179" s="245" t="s">
        <v>266</v>
      </c>
      <c r="G179" s="246" t="s">
        <v>138</v>
      </c>
      <c r="H179" s="247">
        <v>1.02</v>
      </c>
      <c r="I179" s="248"/>
      <c r="J179" s="249">
        <f>ROUND(I179*H179,2)</f>
        <v>0</v>
      </c>
      <c r="K179" s="250"/>
      <c r="L179" s="251"/>
      <c r="M179" s="252" t="s">
        <v>1</v>
      </c>
      <c r="N179" s="253" t="s">
        <v>38</v>
      </c>
      <c r="O179" s="89"/>
      <c r="P179" s="227">
        <f>O179*H179</f>
        <v>0</v>
      </c>
      <c r="Q179" s="227">
        <v>0.065670000000000006</v>
      </c>
      <c r="R179" s="227">
        <f>Q179*H179</f>
        <v>0.066983400000000012</v>
      </c>
      <c r="S179" s="227">
        <v>0</v>
      </c>
      <c r="T179" s="228">
        <f>S179*H179</f>
        <v>0</v>
      </c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R179" s="229" t="s">
        <v>151</v>
      </c>
      <c r="AT179" s="229" t="s">
        <v>171</v>
      </c>
      <c r="AU179" s="229" t="s">
        <v>82</v>
      </c>
      <c r="AY179" s="15" t="s">
        <v>114</v>
      </c>
      <c r="BE179" s="230">
        <f>IF(N179="základní",J179,0)</f>
        <v>0</v>
      </c>
      <c r="BF179" s="230">
        <f>IF(N179="snížená",J179,0)</f>
        <v>0</v>
      </c>
      <c r="BG179" s="230">
        <f>IF(N179="zákl. přenesená",J179,0)</f>
        <v>0</v>
      </c>
      <c r="BH179" s="230">
        <f>IF(N179="sníž. přenesená",J179,0)</f>
        <v>0</v>
      </c>
      <c r="BI179" s="230">
        <f>IF(N179="nulová",J179,0)</f>
        <v>0</v>
      </c>
      <c r="BJ179" s="15" t="s">
        <v>78</v>
      </c>
      <c r="BK179" s="230">
        <f>ROUND(I179*H179,2)</f>
        <v>0</v>
      </c>
      <c r="BL179" s="15" t="s">
        <v>120</v>
      </c>
      <c r="BM179" s="229" t="s">
        <v>267</v>
      </c>
    </row>
    <row r="180" s="13" customFormat="1">
      <c r="A180" s="13"/>
      <c r="B180" s="231"/>
      <c r="C180" s="232"/>
      <c r="D180" s="233" t="s">
        <v>122</v>
      </c>
      <c r="E180" s="232"/>
      <c r="F180" s="235" t="s">
        <v>268</v>
      </c>
      <c r="G180" s="232"/>
      <c r="H180" s="236">
        <v>1.02</v>
      </c>
      <c r="I180" s="237"/>
      <c r="J180" s="232"/>
      <c r="K180" s="232"/>
      <c r="L180" s="238"/>
      <c r="M180" s="239"/>
      <c r="N180" s="240"/>
      <c r="O180" s="240"/>
      <c r="P180" s="240"/>
      <c r="Q180" s="240"/>
      <c r="R180" s="240"/>
      <c r="S180" s="240"/>
      <c r="T180" s="241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2" t="s">
        <v>122</v>
      </c>
      <c r="AU180" s="242" t="s">
        <v>82</v>
      </c>
      <c r="AV180" s="13" t="s">
        <v>82</v>
      </c>
      <c r="AW180" s="13" t="s">
        <v>4</v>
      </c>
      <c r="AX180" s="13" t="s">
        <v>78</v>
      </c>
      <c r="AY180" s="242" t="s">
        <v>114</v>
      </c>
    </row>
    <row r="181" s="2" customFormat="1" ht="33" customHeight="1">
      <c r="A181" s="36"/>
      <c r="B181" s="37"/>
      <c r="C181" s="217" t="s">
        <v>269</v>
      </c>
      <c r="D181" s="217" t="s">
        <v>116</v>
      </c>
      <c r="E181" s="218" t="s">
        <v>270</v>
      </c>
      <c r="F181" s="219" t="s">
        <v>271</v>
      </c>
      <c r="G181" s="220" t="s">
        <v>138</v>
      </c>
      <c r="H181" s="221">
        <v>155</v>
      </c>
      <c r="I181" s="222"/>
      <c r="J181" s="223">
        <f>ROUND(I181*H181,2)</f>
        <v>0</v>
      </c>
      <c r="K181" s="224"/>
      <c r="L181" s="42"/>
      <c r="M181" s="225" t="s">
        <v>1</v>
      </c>
      <c r="N181" s="226" t="s">
        <v>38</v>
      </c>
      <c r="O181" s="89"/>
      <c r="P181" s="227">
        <f>O181*H181</f>
        <v>0</v>
      </c>
      <c r="Q181" s="227">
        <v>0</v>
      </c>
      <c r="R181" s="227">
        <f>Q181*H181</f>
        <v>0</v>
      </c>
      <c r="S181" s="227">
        <v>0</v>
      </c>
      <c r="T181" s="228">
        <f>S181*H181</f>
        <v>0</v>
      </c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R181" s="229" t="s">
        <v>120</v>
      </c>
      <c r="AT181" s="229" t="s">
        <v>116</v>
      </c>
      <c r="AU181" s="229" t="s">
        <v>82</v>
      </c>
      <c r="AY181" s="15" t="s">
        <v>114</v>
      </c>
      <c r="BE181" s="230">
        <f>IF(N181="základní",J181,0)</f>
        <v>0</v>
      </c>
      <c r="BF181" s="230">
        <f>IF(N181="snížená",J181,0)</f>
        <v>0</v>
      </c>
      <c r="BG181" s="230">
        <f>IF(N181="zákl. přenesená",J181,0)</f>
        <v>0</v>
      </c>
      <c r="BH181" s="230">
        <f>IF(N181="sníž. přenesená",J181,0)</f>
        <v>0</v>
      </c>
      <c r="BI181" s="230">
        <f>IF(N181="nulová",J181,0)</f>
        <v>0</v>
      </c>
      <c r="BJ181" s="15" t="s">
        <v>78</v>
      </c>
      <c r="BK181" s="230">
        <f>ROUND(I181*H181,2)</f>
        <v>0</v>
      </c>
      <c r="BL181" s="15" t="s">
        <v>120</v>
      </c>
      <c r="BM181" s="229" t="s">
        <v>272</v>
      </c>
    </row>
    <row r="182" s="2" customFormat="1" ht="16.5" customHeight="1">
      <c r="A182" s="36"/>
      <c r="B182" s="37"/>
      <c r="C182" s="243" t="s">
        <v>273</v>
      </c>
      <c r="D182" s="243" t="s">
        <v>171</v>
      </c>
      <c r="E182" s="244" t="s">
        <v>274</v>
      </c>
      <c r="F182" s="245" t="s">
        <v>275</v>
      </c>
      <c r="G182" s="246" t="s">
        <v>138</v>
      </c>
      <c r="H182" s="247">
        <v>158.09999999999999</v>
      </c>
      <c r="I182" s="248"/>
      <c r="J182" s="249">
        <f>ROUND(I182*H182,2)</f>
        <v>0</v>
      </c>
      <c r="K182" s="250"/>
      <c r="L182" s="251"/>
      <c r="M182" s="252" t="s">
        <v>1</v>
      </c>
      <c r="N182" s="253" t="s">
        <v>38</v>
      </c>
      <c r="O182" s="89"/>
      <c r="P182" s="227">
        <f>O182*H182</f>
        <v>0</v>
      </c>
      <c r="Q182" s="227">
        <v>0.028000000000000001</v>
      </c>
      <c r="R182" s="227">
        <f>Q182*H182</f>
        <v>4.4268000000000001</v>
      </c>
      <c r="S182" s="227">
        <v>0</v>
      </c>
      <c r="T182" s="228">
        <f>S182*H182</f>
        <v>0</v>
      </c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R182" s="229" t="s">
        <v>151</v>
      </c>
      <c r="AT182" s="229" t="s">
        <v>171</v>
      </c>
      <c r="AU182" s="229" t="s">
        <v>82</v>
      </c>
      <c r="AY182" s="15" t="s">
        <v>114</v>
      </c>
      <c r="BE182" s="230">
        <f>IF(N182="základní",J182,0)</f>
        <v>0</v>
      </c>
      <c r="BF182" s="230">
        <f>IF(N182="snížená",J182,0)</f>
        <v>0</v>
      </c>
      <c r="BG182" s="230">
        <f>IF(N182="zákl. přenesená",J182,0)</f>
        <v>0</v>
      </c>
      <c r="BH182" s="230">
        <f>IF(N182="sníž. přenesená",J182,0)</f>
        <v>0</v>
      </c>
      <c r="BI182" s="230">
        <f>IF(N182="nulová",J182,0)</f>
        <v>0</v>
      </c>
      <c r="BJ182" s="15" t="s">
        <v>78</v>
      </c>
      <c r="BK182" s="230">
        <f>ROUND(I182*H182,2)</f>
        <v>0</v>
      </c>
      <c r="BL182" s="15" t="s">
        <v>120</v>
      </c>
      <c r="BM182" s="229" t="s">
        <v>276</v>
      </c>
    </row>
    <row r="183" s="13" customFormat="1">
      <c r="A183" s="13"/>
      <c r="B183" s="231"/>
      <c r="C183" s="232"/>
      <c r="D183" s="233" t="s">
        <v>122</v>
      </c>
      <c r="E183" s="232"/>
      <c r="F183" s="235" t="s">
        <v>277</v>
      </c>
      <c r="G183" s="232"/>
      <c r="H183" s="236">
        <v>158.09999999999999</v>
      </c>
      <c r="I183" s="237"/>
      <c r="J183" s="232"/>
      <c r="K183" s="232"/>
      <c r="L183" s="238"/>
      <c r="M183" s="239"/>
      <c r="N183" s="240"/>
      <c r="O183" s="240"/>
      <c r="P183" s="240"/>
      <c r="Q183" s="240"/>
      <c r="R183" s="240"/>
      <c r="S183" s="240"/>
      <c r="T183" s="241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2" t="s">
        <v>122</v>
      </c>
      <c r="AU183" s="242" t="s">
        <v>82</v>
      </c>
      <c r="AV183" s="13" t="s">
        <v>82</v>
      </c>
      <c r="AW183" s="13" t="s">
        <v>4</v>
      </c>
      <c r="AX183" s="13" t="s">
        <v>78</v>
      </c>
      <c r="AY183" s="242" t="s">
        <v>114</v>
      </c>
    </row>
    <row r="184" s="2" customFormat="1" ht="33" customHeight="1">
      <c r="A184" s="36"/>
      <c r="B184" s="37"/>
      <c r="C184" s="217" t="s">
        <v>278</v>
      </c>
      <c r="D184" s="217" t="s">
        <v>116</v>
      </c>
      <c r="E184" s="218" t="s">
        <v>279</v>
      </c>
      <c r="F184" s="219" t="s">
        <v>280</v>
      </c>
      <c r="G184" s="220" t="s">
        <v>253</v>
      </c>
      <c r="H184" s="221">
        <v>4</v>
      </c>
      <c r="I184" s="222"/>
      <c r="J184" s="223">
        <f>ROUND(I184*H184,2)</f>
        <v>0</v>
      </c>
      <c r="K184" s="224"/>
      <c r="L184" s="42"/>
      <c r="M184" s="225" t="s">
        <v>1</v>
      </c>
      <c r="N184" s="226" t="s">
        <v>38</v>
      </c>
      <c r="O184" s="89"/>
      <c r="P184" s="227">
        <f>O184*H184</f>
        <v>0</v>
      </c>
      <c r="Q184" s="227">
        <v>6.2615499999999997</v>
      </c>
      <c r="R184" s="227">
        <f>Q184*H184</f>
        <v>25.046199999999999</v>
      </c>
      <c r="S184" s="227">
        <v>0</v>
      </c>
      <c r="T184" s="228">
        <f>S184*H184</f>
        <v>0</v>
      </c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R184" s="229" t="s">
        <v>120</v>
      </c>
      <c r="AT184" s="229" t="s">
        <v>116</v>
      </c>
      <c r="AU184" s="229" t="s">
        <v>82</v>
      </c>
      <c r="AY184" s="15" t="s">
        <v>114</v>
      </c>
      <c r="BE184" s="230">
        <f>IF(N184="základní",J184,0)</f>
        <v>0</v>
      </c>
      <c r="BF184" s="230">
        <f>IF(N184="snížená",J184,0)</f>
        <v>0</v>
      </c>
      <c r="BG184" s="230">
        <f>IF(N184="zákl. přenesená",J184,0)</f>
        <v>0</v>
      </c>
      <c r="BH184" s="230">
        <f>IF(N184="sníž. přenesená",J184,0)</f>
        <v>0</v>
      </c>
      <c r="BI184" s="230">
        <f>IF(N184="nulová",J184,0)</f>
        <v>0</v>
      </c>
      <c r="BJ184" s="15" t="s">
        <v>78</v>
      </c>
      <c r="BK184" s="230">
        <f>ROUND(I184*H184,2)</f>
        <v>0</v>
      </c>
      <c r="BL184" s="15" t="s">
        <v>120</v>
      </c>
      <c r="BM184" s="229" t="s">
        <v>281</v>
      </c>
    </row>
    <row r="185" s="2" customFormat="1" ht="24.15" customHeight="1">
      <c r="A185" s="36"/>
      <c r="B185" s="37"/>
      <c r="C185" s="217" t="s">
        <v>282</v>
      </c>
      <c r="D185" s="217" t="s">
        <v>116</v>
      </c>
      <c r="E185" s="218" t="s">
        <v>283</v>
      </c>
      <c r="F185" s="219" t="s">
        <v>284</v>
      </c>
      <c r="G185" s="220" t="s">
        <v>138</v>
      </c>
      <c r="H185" s="221">
        <v>9</v>
      </c>
      <c r="I185" s="222"/>
      <c r="J185" s="223">
        <f>ROUND(I185*H185,2)</f>
        <v>0</v>
      </c>
      <c r="K185" s="224"/>
      <c r="L185" s="42"/>
      <c r="M185" s="225" t="s">
        <v>1</v>
      </c>
      <c r="N185" s="226" t="s">
        <v>38</v>
      </c>
      <c r="O185" s="89"/>
      <c r="P185" s="227">
        <f>O185*H185</f>
        <v>0</v>
      </c>
      <c r="Q185" s="227">
        <v>0.61348000000000003</v>
      </c>
      <c r="R185" s="227">
        <f>Q185*H185</f>
        <v>5.5213200000000002</v>
      </c>
      <c r="S185" s="227">
        <v>0</v>
      </c>
      <c r="T185" s="228">
        <f>S185*H185</f>
        <v>0</v>
      </c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R185" s="229" t="s">
        <v>120</v>
      </c>
      <c r="AT185" s="229" t="s">
        <v>116</v>
      </c>
      <c r="AU185" s="229" t="s">
        <v>82</v>
      </c>
      <c r="AY185" s="15" t="s">
        <v>114</v>
      </c>
      <c r="BE185" s="230">
        <f>IF(N185="základní",J185,0)</f>
        <v>0</v>
      </c>
      <c r="BF185" s="230">
        <f>IF(N185="snížená",J185,0)</f>
        <v>0</v>
      </c>
      <c r="BG185" s="230">
        <f>IF(N185="zákl. přenesená",J185,0)</f>
        <v>0</v>
      </c>
      <c r="BH185" s="230">
        <f>IF(N185="sníž. přenesená",J185,0)</f>
        <v>0</v>
      </c>
      <c r="BI185" s="230">
        <f>IF(N185="nulová",J185,0)</f>
        <v>0</v>
      </c>
      <c r="BJ185" s="15" t="s">
        <v>78</v>
      </c>
      <c r="BK185" s="230">
        <f>ROUND(I185*H185,2)</f>
        <v>0</v>
      </c>
      <c r="BL185" s="15" t="s">
        <v>120</v>
      </c>
      <c r="BM185" s="229" t="s">
        <v>285</v>
      </c>
    </row>
    <row r="186" s="2" customFormat="1" ht="16.5" customHeight="1">
      <c r="A186" s="36"/>
      <c r="B186" s="37"/>
      <c r="C186" s="243" t="s">
        <v>286</v>
      </c>
      <c r="D186" s="243" t="s">
        <v>171</v>
      </c>
      <c r="E186" s="244" t="s">
        <v>287</v>
      </c>
      <c r="F186" s="245" t="s">
        <v>288</v>
      </c>
      <c r="G186" s="246" t="s">
        <v>138</v>
      </c>
      <c r="H186" s="247">
        <v>9.0899999999999999</v>
      </c>
      <c r="I186" s="248"/>
      <c r="J186" s="249">
        <f>ROUND(I186*H186,2)</f>
        <v>0</v>
      </c>
      <c r="K186" s="250"/>
      <c r="L186" s="251"/>
      <c r="M186" s="252" t="s">
        <v>1</v>
      </c>
      <c r="N186" s="253" t="s">
        <v>38</v>
      </c>
      <c r="O186" s="89"/>
      <c r="P186" s="227">
        <f>O186*H186</f>
        <v>0</v>
      </c>
      <c r="Q186" s="227">
        <v>0.29959999999999998</v>
      </c>
      <c r="R186" s="227">
        <f>Q186*H186</f>
        <v>2.7233639999999997</v>
      </c>
      <c r="S186" s="227">
        <v>0</v>
      </c>
      <c r="T186" s="228">
        <f>S186*H186</f>
        <v>0</v>
      </c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R186" s="229" t="s">
        <v>151</v>
      </c>
      <c r="AT186" s="229" t="s">
        <v>171</v>
      </c>
      <c r="AU186" s="229" t="s">
        <v>82</v>
      </c>
      <c r="AY186" s="15" t="s">
        <v>114</v>
      </c>
      <c r="BE186" s="230">
        <f>IF(N186="základní",J186,0)</f>
        <v>0</v>
      </c>
      <c r="BF186" s="230">
        <f>IF(N186="snížená",J186,0)</f>
        <v>0</v>
      </c>
      <c r="BG186" s="230">
        <f>IF(N186="zákl. přenesená",J186,0)</f>
        <v>0</v>
      </c>
      <c r="BH186" s="230">
        <f>IF(N186="sníž. přenesená",J186,0)</f>
        <v>0</v>
      </c>
      <c r="BI186" s="230">
        <f>IF(N186="nulová",J186,0)</f>
        <v>0</v>
      </c>
      <c r="BJ186" s="15" t="s">
        <v>78</v>
      </c>
      <c r="BK186" s="230">
        <f>ROUND(I186*H186,2)</f>
        <v>0</v>
      </c>
      <c r="BL186" s="15" t="s">
        <v>120</v>
      </c>
      <c r="BM186" s="229" t="s">
        <v>289</v>
      </c>
    </row>
    <row r="187" s="13" customFormat="1">
      <c r="A187" s="13"/>
      <c r="B187" s="231"/>
      <c r="C187" s="232"/>
      <c r="D187" s="233" t="s">
        <v>122</v>
      </c>
      <c r="E187" s="232"/>
      <c r="F187" s="235" t="s">
        <v>290</v>
      </c>
      <c r="G187" s="232"/>
      <c r="H187" s="236">
        <v>9.0899999999999999</v>
      </c>
      <c r="I187" s="237"/>
      <c r="J187" s="232"/>
      <c r="K187" s="232"/>
      <c r="L187" s="238"/>
      <c r="M187" s="239"/>
      <c r="N187" s="240"/>
      <c r="O187" s="240"/>
      <c r="P187" s="240"/>
      <c r="Q187" s="240"/>
      <c r="R187" s="240"/>
      <c r="S187" s="240"/>
      <c r="T187" s="241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2" t="s">
        <v>122</v>
      </c>
      <c r="AU187" s="242" t="s">
        <v>82</v>
      </c>
      <c r="AV187" s="13" t="s">
        <v>82</v>
      </c>
      <c r="AW187" s="13" t="s">
        <v>4</v>
      </c>
      <c r="AX187" s="13" t="s">
        <v>78</v>
      </c>
      <c r="AY187" s="242" t="s">
        <v>114</v>
      </c>
    </row>
    <row r="188" s="2" customFormat="1" ht="16.5" customHeight="1">
      <c r="A188" s="36"/>
      <c r="B188" s="37"/>
      <c r="C188" s="217" t="s">
        <v>291</v>
      </c>
      <c r="D188" s="217" t="s">
        <v>116</v>
      </c>
      <c r="E188" s="218" t="s">
        <v>292</v>
      </c>
      <c r="F188" s="219" t="s">
        <v>293</v>
      </c>
      <c r="G188" s="220" t="s">
        <v>253</v>
      </c>
      <c r="H188" s="221">
        <v>4</v>
      </c>
      <c r="I188" s="222"/>
      <c r="J188" s="223">
        <f>ROUND(I188*H188,2)</f>
        <v>0</v>
      </c>
      <c r="K188" s="224"/>
      <c r="L188" s="42"/>
      <c r="M188" s="225" t="s">
        <v>1</v>
      </c>
      <c r="N188" s="226" t="s">
        <v>38</v>
      </c>
      <c r="O188" s="89"/>
      <c r="P188" s="227">
        <f>O188*H188</f>
        <v>0</v>
      </c>
      <c r="Q188" s="227">
        <v>0</v>
      </c>
      <c r="R188" s="227">
        <f>Q188*H188</f>
        <v>0</v>
      </c>
      <c r="S188" s="227">
        <v>0</v>
      </c>
      <c r="T188" s="228">
        <f>S188*H188</f>
        <v>0</v>
      </c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R188" s="229" t="s">
        <v>120</v>
      </c>
      <c r="AT188" s="229" t="s">
        <v>116</v>
      </c>
      <c r="AU188" s="229" t="s">
        <v>82</v>
      </c>
      <c r="AY188" s="15" t="s">
        <v>114</v>
      </c>
      <c r="BE188" s="230">
        <f>IF(N188="základní",J188,0)</f>
        <v>0</v>
      </c>
      <c r="BF188" s="230">
        <f>IF(N188="snížená",J188,0)</f>
        <v>0</v>
      </c>
      <c r="BG188" s="230">
        <f>IF(N188="zákl. přenesená",J188,0)</f>
        <v>0</v>
      </c>
      <c r="BH188" s="230">
        <f>IF(N188="sníž. přenesená",J188,0)</f>
        <v>0</v>
      </c>
      <c r="BI188" s="230">
        <f>IF(N188="nulová",J188,0)</f>
        <v>0</v>
      </c>
      <c r="BJ188" s="15" t="s">
        <v>78</v>
      </c>
      <c r="BK188" s="230">
        <f>ROUND(I188*H188,2)</f>
        <v>0</v>
      </c>
      <c r="BL188" s="15" t="s">
        <v>120</v>
      </c>
      <c r="BM188" s="229" t="s">
        <v>294</v>
      </c>
    </row>
    <row r="189" s="2" customFormat="1" ht="33" customHeight="1">
      <c r="A189" s="36"/>
      <c r="B189" s="37"/>
      <c r="C189" s="217" t="s">
        <v>295</v>
      </c>
      <c r="D189" s="217" t="s">
        <v>116</v>
      </c>
      <c r="E189" s="218" t="s">
        <v>296</v>
      </c>
      <c r="F189" s="219" t="s">
        <v>297</v>
      </c>
      <c r="G189" s="220" t="s">
        <v>138</v>
      </c>
      <c r="H189" s="221">
        <v>22</v>
      </c>
      <c r="I189" s="222"/>
      <c r="J189" s="223">
        <f>ROUND(I189*H189,2)</f>
        <v>0</v>
      </c>
      <c r="K189" s="224"/>
      <c r="L189" s="42"/>
      <c r="M189" s="225" t="s">
        <v>1</v>
      </c>
      <c r="N189" s="226" t="s">
        <v>38</v>
      </c>
      <c r="O189" s="89"/>
      <c r="P189" s="227">
        <f>O189*H189</f>
        <v>0</v>
      </c>
      <c r="Q189" s="227">
        <v>0.00060999999999999997</v>
      </c>
      <c r="R189" s="227">
        <f>Q189*H189</f>
        <v>0.01342</v>
      </c>
      <c r="S189" s="227">
        <v>0</v>
      </c>
      <c r="T189" s="228">
        <f>S189*H189</f>
        <v>0</v>
      </c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R189" s="229" t="s">
        <v>120</v>
      </c>
      <c r="AT189" s="229" t="s">
        <v>116</v>
      </c>
      <c r="AU189" s="229" t="s">
        <v>82</v>
      </c>
      <c r="AY189" s="15" t="s">
        <v>114</v>
      </c>
      <c r="BE189" s="230">
        <f>IF(N189="základní",J189,0)</f>
        <v>0</v>
      </c>
      <c r="BF189" s="230">
        <f>IF(N189="snížená",J189,0)</f>
        <v>0</v>
      </c>
      <c r="BG189" s="230">
        <f>IF(N189="zákl. přenesená",J189,0)</f>
        <v>0</v>
      </c>
      <c r="BH189" s="230">
        <f>IF(N189="sníž. přenesená",J189,0)</f>
        <v>0</v>
      </c>
      <c r="BI189" s="230">
        <f>IF(N189="nulová",J189,0)</f>
        <v>0</v>
      </c>
      <c r="BJ189" s="15" t="s">
        <v>78</v>
      </c>
      <c r="BK189" s="230">
        <f>ROUND(I189*H189,2)</f>
        <v>0</v>
      </c>
      <c r="BL189" s="15" t="s">
        <v>120</v>
      </c>
      <c r="BM189" s="229" t="s">
        <v>298</v>
      </c>
    </row>
    <row r="190" s="2" customFormat="1" ht="24.15" customHeight="1">
      <c r="A190" s="36"/>
      <c r="B190" s="37"/>
      <c r="C190" s="217" t="s">
        <v>299</v>
      </c>
      <c r="D190" s="217" t="s">
        <v>116</v>
      </c>
      <c r="E190" s="218" t="s">
        <v>300</v>
      </c>
      <c r="F190" s="219" t="s">
        <v>301</v>
      </c>
      <c r="G190" s="220" t="s">
        <v>138</v>
      </c>
      <c r="H190" s="221">
        <v>22</v>
      </c>
      <c r="I190" s="222"/>
      <c r="J190" s="223">
        <f>ROUND(I190*H190,2)</f>
        <v>0</v>
      </c>
      <c r="K190" s="224"/>
      <c r="L190" s="42"/>
      <c r="M190" s="225" t="s">
        <v>1</v>
      </c>
      <c r="N190" s="226" t="s">
        <v>38</v>
      </c>
      <c r="O190" s="89"/>
      <c r="P190" s="227">
        <f>O190*H190</f>
        <v>0</v>
      </c>
      <c r="Q190" s="227">
        <v>0</v>
      </c>
      <c r="R190" s="227">
        <f>Q190*H190</f>
        <v>0</v>
      </c>
      <c r="S190" s="227">
        <v>0</v>
      </c>
      <c r="T190" s="228">
        <f>S190*H190</f>
        <v>0</v>
      </c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R190" s="229" t="s">
        <v>120</v>
      </c>
      <c r="AT190" s="229" t="s">
        <v>116</v>
      </c>
      <c r="AU190" s="229" t="s">
        <v>82</v>
      </c>
      <c r="AY190" s="15" t="s">
        <v>114</v>
      </c>
      <c r="BE190" s="230">
        <f>IF(N190="základní",J190,0)</f>
        <v>0</v>
      </c>
      <c r="BF190" s="230">
        <f>IF(N190="snížená",J190,0)</f>
        <v>0</v>
      </c>
      <c r="BG190" s="230">
        <f>IF(N190="zákl. přenesená",J190,0)</f>
        <v>0</v>
      </c>
      <c r="BH190" s="230">
        <f>IF(N190="sníž. přenesená",J190,0)</f>
        <v>0</v>
      </c>
      <c r="BI190" s="230">
        <f>IF(N190="nulová",J190,0)</f>
        <v>0</v>
      </c>
      <c r="BJ190" s="15" t="s">
        <v>78</v>
      </c>
      <c r="BK190" s="230">
        <f>ROUND(I190*H190,2)</f>
        <v>0</v>
      </c>
      <c r="BL190" s="15" t="s">
        <v>120</v>
      </c>
      <c r="BM190" s="229" t="s">
        <v>302</v>
      </c>
    </row>
    <row r="191" s="12" customFormat="1" ht="22.8" customHeight="1">
      <c r="A191" s="12"/>
      <c r="B191" s="201"/>
      <c r="C191" s="202"/>
      <c r="D191" s="203" t="s">
        <v>72</v>
      </c>
      <c r="E191" s="215" t="s">
        <v>303</v>
      </c>
      <c r="F191" s="215" t="s">
        <v>304</v>
      </c>
      <c r="G191" s="202"/>
      <c r="H191" s="202"/>
      <c r="I191" s="205"/>
      <c r="J191" s="216">
        <f>BK191</f>
        <v>0</v>
      </c>
      <c r="K191" s="202"/>
      <c r="L191" s="207"/>
      <c r="M191" s="208"/>
      <c r="N191" s="209"/>
      <c r="O191" s="209"/>
      <c r="P191" s="210">
        <f>SUM(P192:P205)</f>
        <v>0</v>
      </c>
      <c r="Q191" s="209"/>
      <c r="R191" s="210">
        <f>SUM(R192:R205)</f>
        <v>0</v>
      </c>
      <c r="S191" s="209"/>
      <c r="T191" s="211">
        <f>SUM(T192:T205)</f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212" t="s">
        <v>78</v>
      </c>
      <c r="AT191" s="213" t="s">
        <v>72</v>
      </c>
      <c r="AU191" s="213" t="s">
        <v>78</v>
      </c>
      <c r="AY191" s="212" t="s">
        <v>114</v>
      </c>
      <c r="BK191" s="214">
        <f>SUM(BK192:BK205)</f>
        <v>0</v>
      </c>
    </row>
    <row r="192" s="2" customFormat="1" ht="21.75" customHeight="1">
      <c r="A192" s="36"/>
      <c r="B192" s="37"/>
      <c r="C192" s="217" t="s">
        <v>305</v>
      </c>
      <c r="D192" s="217" t="s">
        <v>116</v>
      </c>
      <c r="E192" s="218" t="s">
        <v>306</v>
      </c>
      <c r="F192" s="219" t="s">
        <v>307</v>
      </c>
      <c r="G192" s="220" t="s">
        <v>154</v>
      </c>
      <c r="H192" s="221">
        <v>7.8879999999999999</v>
      </c>
      <c r="I192" s="222"/>
      <c r="J192" s="223">
        <f>ROUND(I192*H192,2)</f>
        <v>0</v>
      </c>
      <c r="K192" s="224"/>
      <c r="L192" s="42"/>
      <c r="M192" s="225" t="s">
        <v>1</v>
      </c>
      <c r="N192" s="226" t="s">
        <v>38</v>
      </c>
      <c r="O192" s="89"/>
      <c r="P192" s="227">
        <f>O192*H192</f>
        <v>0</v>
      </c>
      <c r="Q192" s="227">
        <v>0</v>
      </c>
      <c r="R192" s="227">
        <f>Q192*H192</f>
        <v>0</v>
      </c>
      <c r="S192" s="227">
        <v>0</v>
      </c>
      <c r="T192" s="228">
        <f>S192*H192</f>
        <v>0</v>
      </c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R192" s="229" t="s">
        <v>120</v>
      </c>
      <c r="AT192" s="229" t="s">
        <v>116</v>
      </c>
      <c r="AU192" s="229" t="s">
        <v>82</v>
      </c>
      <c r="AY192" s="15" t="s">
        <v>114</v>
      </c>
      <c r="BE192" s="230">
        <f>IF(N192="základní",J192,0)</f>
        <v>0</v>
      </c>
      <c r="BF192" s="230">
        <f>IF(N192="snížená",J192,0)</f>
        <v>0</v>
      </c>
      <c r="BG192" s="230">
        <f>IF(N192="zákl. přenesená",J192,0)</f>
        <v>0</v>
      </c>
      <c r="BH192" s="230">
        <f>IF(N192="sníž. přenesená",J192,0)</f>
        <v>0</v>
      </c>
      <c r="BI192" s="230">
        <f>IF(N192="nulová",J192,0)</f>
        <v>0</v>
      </c>
      <c r="BJ192" s="15" t="s">
        <v>78</v>
      </c>
      <c r="BK192" s="230">
        <f>ROUND(I192*H192,2)</f>
        <v>0</v>
      </c>
      <c r="BL192" s="15" t="s">
        <v>120</v>
      </c>
      <c r="BM192" s="229" t="s">
        <v>308</v>
      </c>
    </row>
    <row r="193" s="13" customFormat="1">
      <c r="A193" s="13"/>
      <c r="B193" s="231"/>
      <c r="C193" s="232"/>
      <c r="D193" s="233" t="s">
        <v>122</v>
      </c>
      <c r="E193" s="234" t="s">
        <v>1</v>
      </c>
      <c r="F193" s="235" t="s">
        <v>309</v>
      </c>
      <c r="G193" s="232"/>
      <c r="H193" s="236">
        <v>7.8879999999999999</v>
      </c>
      <c r="I193" s="237"/>
      <c r="J193" s="232"/>
      <c r="K193" s="232"/>
      <c r="L193" s="238"/>
      <c r="M193" s="239"/>
      <c r="N193" s="240"/>
      <c r="O193" s="240"/>
      <c r="P193" s="240"/>
      <c r="Q193" s="240"/>
      <c r="R193" s="240"/>
      <c r="S193" s="240"/>
      <c r="T193" s="241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2" t="s">
        <v>122</v>
      </c>
      <c r="AU193" s="242" t="s">
        <v>82</v>
      </c>
      <c r="AV193" s="13" t="s">
        <v>82</v>
      </c>
      <c r="AW193" s="13" t="s">
        <v>30</v>
      </c>
      <c r="AX193" s="13" t="s">
        <v>78</v>
      </c>
      <c r="AY193" s="242" t="s">
        <v>114</v>
      </c>
    </row>
    <row r="194" s="2" customFormat="1" ht="24.15" customHeight="1">
      <c r="A194" s="36"/>
      <c r="B194" s="37"/>
      <c r="C194" s="217" t="s">
        <v>310</v>
      </c>
      <c r="D194" s="217" t="s">
        <v>116</v>
      </c>
      <c r="E194" s="218" t="s">
        <v>311</v>
      </c>
      <c r="F194" s="219" t="s">
        <v>312</v>
      </c>
      <c r="G194" s="220" t="s">
        <v>154</v>
      </c>
      <c r="H194" s="221">
        <v>70.992000000000004</v>
      </c>
      <c r="I194" s="222"/>
      <c r="J194" s="223">
        <f>ROUND(I194*H194,2)</f>
        <v>0</v>
      </c>
      <c r="K194" s="224"/>
      <c r="L194" s="42"/>
      <c r="M194" s="225" t="s">
        <v>1</v>
      </c>
      <c r="N194" s="226" t="s">
        <v>38</v>
      </c>
      <c r="O194" s="89"/>
      <c r="P194" s="227">
        <f>O194*H194</f>
        <v>0</v>
      </c>
      <c r="Q194" s="227">
        <v>0</v>
      </c>
      <c r="R194" s="227">
        <f>Q194*H194</f>
        <v>0</v>
      </c>
      <c r="S194" s="227">
        <v>0</v>
      </c>
      <c r="T194" s="228">
        <f>S194*H194</f>
        <v>0</v>
      </c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R194" s="229" t="s">
        <v>120</v>
      </c>
      <c r="AT194" s="229" t="s">
        <v>116</v>
      </c>
      <c r="AU194" s="229" t="s">
        <v>82</v>
      </c>
      <c r="AY194" s="15" t="s">
        <v>114</v>
      </c>
      <c r="BE194" s="230">
        <f>IF(N194="základní",J194,0)</f>
        <v>0</v>
      </c>
      <c r="BF194" s="230">
        <f>IF(N194="snížená",J194,0)</f>
        <v>0</v>
      </c>
      <c r="BG194" s="230">
        <f>IF(N194="zákl. přenesená",J194,0)</f>
        <v>0</v>
      </c>
      <c r="BH194" s="230">
        <f>IF(N194="sníž. přenesená",J194,0)</f>
        <v>0</v>
      </c>
      <c r="BI194" s="230">
        <f>IF(N194="nulová",J194,0)</f>
        <v>0</v>
      </c>
      <c r="BJ194" s="15" t="s">
        <v>78</v>
      </c>
      <c r="BK194" s="230">
        <f>ROUND(I194*H194,2)</f>
        <v>0</v>
      </c>
      <c r="BL194" s="15" t="s">
        <v>120</v>
      </c>
      <c r="BM194" s="229" t="s">
        <v>313</v>
      </c>
    </row>
    <row r="195" s="13" customFormat="1">
      <c r="A195" s="13"/>
      <c r="B195" s="231"/>
      <c r="C195" s="232"/>
      <c r="D195" s="233" t="s">
        <v>122</v>
      </c>
      <c r="E195" s="234" t="s">
        <v>1</v>
      </c>
      <c r="F195" s="235" t="s">
        <v>314</v>
      </c>
      <c r="G195" s="232"/>
      <c r="H195" s="236">
        <v>70.992000000000004</v>
      </c>
      <c r="I195" s="237"/>
      <c r="J195" s="232"/>
      <c r="K195" s="232"/>
      <c r="L195" s="238"/>
      <c r="M195" s="239"/>
      <c r="N195" s="240"/>
      <c r="O195" s="240"/>
      <c r="P195" s="240"/>
      <c r="Q195" s="240"/>
      <c r="R195" s="240"/>
      <c r="S195" s="240"/>
      <c r="T195" s="241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2" t="s">
        <v>122</v>
      </c>
      <c r="AU195" s="242" t="s">
        <v>82</v>
      </c>
      <c r="AV195" s="13" t="s">
        <v>82</v>
      </c>
      <c r="AW195" s="13" t="s">
        <v>30</v>
      </c>
      <c r="AX195" s="13" t="s">
        <v>78</v>
      </c>
      <c r="AY195" s="242" t="s">
        <v>114</v>
      </c>
    </row>
    <row r="196" s="2" customFormat="1" ht="21.75" customHeight="1">
      <c r="A196" s="36"/>
      <c r="B196" s="37"/>
      <c r="C196" s="217" t="s">
        <v>315</v>
      </c>
      <c r="D196" s="217" t="s">
        <v>116</v>
      </c>
      <c r="E196" s="218" t="s">
        <v>316</v>
      </c>
      <c r="F196" s="219" t="s">
        <v>317</v>
      </c>
      <c r="G196" s="220" t="s">
        <v>154</v>
      </c>
      <c r="H196" s="221">
        <v>7.0369999999999999</v>
      </c>
      <c r="I196" s="222"/>
      <c r="J196" s="223">
        <f>ROUND(I196*H196,2)</f>
        <v>0</v>
      </c>
      <c r="K196" s="224"/>
      <c r="L196" s="42"/>
      <c r="M196" s="225" t="s">
        <v>1</v>
      </c>
      <c r="N196" s="226" t="s">
        <v>38</v>
      </c>
      <c r="O196" s="89"/>
      <c r="P196" s="227">
        <f>O196*H196</f>
        <v>0</v>
      </c>
      <c r="Q196" s="227">
        <v>0</v>
      </c>
      <c r="R196" s="227">
        <f>Q196*H196</f>
        <v>0</v>
      </c>
      <c r="S196" s="227">
        <v>0</v>
      </c>
      <c r="T196" s="228">
        <f>S196*H196</f>
        <v>0</v>
      </c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R196" s="229" t="s">
        <v>120</v>
      </c>
      <c r="AT196" s="229" t="s">
        <v>116</v>
      </c>
      <c r="AU196" s="229" t="s">
        <v>82</v>
      </c>
      <c r="AY196" s="15" t="s">
        <v>114</v>
      </c>
      <c r="BE196" s="230">
        <f>IF(N196="základní",J196,0)</f>
        <v>0</v>
      </c>
      <c r="BF196" s="230">
        <f>IF(N196="snížená",J196,0)</f>
        <v>0</v>
      </c>
      <c r="BG196" s="230">
        <f>IF(N196="zákl. přenesená",J196,0)</f>
        <v>0</v>
      </c>
      <c r="BH196" s="230">
        <f>IF(N196="sníž. přenesená",J196,0)</f>
        <v>0</v>
      </c>
      <c r="BI196" s="230">
        <f>IF(N196="nulová",J196,0)</f>
        <v>0</v>
      </c>
      <c r="BJ196" s="15" t="s">
        <v>78</v>
      </c>
      <c r="BK196" s="230">
        <f>ROUND(I196*H196,2)</f>
        <v>0</v>
      </c>
      <c r="BL196" s="15" t="s">
        <v>120</v>
      </c>
      <c r="BM196" s="229" t="s">
        <v>318</v>
      </c>
    </row>
    <row r="197" s="13" customFormat="1">
      <c r="A197" s="13"/>
      <c r="B197" s="231"/>
      <c r="C197" s="232"/>
      <c r="D197" s="233" t="s">
        <v>122</v>
      </c>
      <c r="E197" s="234" t="s">
        <v>1</v>
      </c>
      <c r="F197" s="235" t="s">
        <v>319</v>
      </c>
      <c r="G197" s="232"/>
      <c r="H197" s="236">
        <v>7.0369999999999999</v>
      </c>
      <c r="I197" s="237"/>
      <c r="J197" s="232"/>
      <c r="K197" s="232"/>
      <c r="L197" s="238"/>
      <c r="M197" s="239"/>
      <c r="N197" s="240"/>
      <c r="O197" s="240"/>
      <c r="P197" s="240"/>
      <c r="Q197" s="240"/>
      <c r="R197" s="240"/>
      <c r="S197" s="240"/>
      <c r="T197" s="241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2" t="s">
        <v>122</v>
      </c>
      <c r="AU197" s="242" t="s">
        <v>82</v>
      </c>
      <c r="AV197" s="13" t="s">
        <v>82</v>
      </c>
      <c r="AW197" s="13" t="s">
        <v>30</v>
      </c>
      <c r="AX197" s="13" t="s">
        <v>78</v>
      </c>
      <c r="AY197" s="242" t="s">
        <v>114</v>
      </c>
    </row>
    <row r="198" s="2" customFormat="1" ht="24.15" customHeight="1">
      <c r="A198" s="36"/>
      <c r="B198" s="37"/>
      <c r="C198" s="217" t="s">
        <v>320</v>
      </c>
      <c r="D198" s="217" t="s">
        <v>116</v>
      </c>
      <c r="E198" s="218" t="s">
        <v>321</v>
      </c>
      <c r="F198" s="219" t="s">
        <v>322</v>
      </c>
      <c r="G198" s="220" t="s">
        <v>154</v>
      </c>
      <c r="H198" s="221">
        <v>63.332999999999998</v>
      </c>
      <c r="I198" s="222"/>
      <c r="J198" s="223">
        <f>ROUND(I198*H198,2)</f>
        <v>0</v>
      </c>
      <c r="K198" s="224"/>
      <c r="L198" s="42"/>
      <c r="M198" s="225" t="s">
        <v>1</v>
      </c>
      <c r="N198" s="226" t="s">
        <v>38</v>
      </c>
      <c r="O198" s="89"/>
      <c r="P198" s="227">
        <f>O198*H198</f>
        <v>0</v>
      </c>
      <c r="Q198" s="227">
        <v>0</v>
      </c>
      <c r="R198" s="227">
        <f>Q198*H198</f>
        <v>0</v>
      </c>
      <c r="S198" s="227">
        <v>0</v>
      </c>
      <c r="T198" s="228">
        <f>S198*H198</f>
        <v>0</v>
      </c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R198" s="229" t="s">
        <v>120</v>
      </c>
      <c r="AT198" s="229" t="s">
        <v>116</v>
      </c>
      <c r="AU198" s="229" t="s">
        <v>82</v>
      </c>
      <c r="AY198" s="15" t="s">
        <v>114</v>
      </c>
      <c r="BE198" s="230">
        <f>IF(N198="základní",J198,0)</f>
        <v>0</v>
      </c>
      <c r="BF198" s="230">
        <f>IF(N198="snížená",J198,0)</f>
        <v>0</v>
      </c>
      <c r="BG198" s="230">
        <f>IF(N198="zákl. přenesená",J198,0)</f>
        <v>0</v>
      </c>
      <c r="BH198" s="230">
        <f>IF(N198="sníž. přenesená",J198,0)</f>
        <v>0</v>
      </c>
      <c r="BI198" s="230">
        <f>IF(N198="nulová",J198,0)</f>
        <v>0</v>
      </c>
      <c r="BJ198" s="15" t="s">
        <v>78</v>
      </c>
      <c r="BK198" s="230">
        <f>ROUND(I198*H198,2)</f>
        <v>0</v>
      </c>
      <c r="BL198" s="15" t="s">
        <v>120</v>
      </c>
      <c r="BM198" s="229" t="s">
        <v>323</v>
      </c>
    </row>
    <row r="199" s="13" customFormat="1">
      <c r="A199" s="13"/>
      <c r="B199" s="231"/>
      <c r="C199" s="232"/>
      <c r="D199" s="233" t="s">
        <v>122</v>
      </c>
      <c r="E199" s="234" t="s">
        <v>1</v>
      </c>
      <c r="F199" s="235" t="s">
        <v>324</v>
      </c>
      <c r="G199" s="232"/>
      <c r="H199" s="236">
        <v>63.332999999999998</v>
      </c>
      <c r="I199" s="237"/>
      <c r="J199" s="232"/>
      <c r="K199" s="232"/>
      <c r="L199" s="238"/>
      <c r="M199" s="239"/>
      <c r="N199" s="240"/>
      <c r="O199" s="240"/>
      <c r="P199" s="240"/>
      <c r="Q199" s="240"/>
      <c r="R199" s="240"/>
      <c r="S199" s="240"/>
      <c r="T199" s="241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2" t="s">
        <v>122</v>
      </c>
      <c r="AU199" s="242" t="s">
        <v>82</v>
      </c>
      <c r="AV199" s="13" t="s">
        <v>82</v>
      </c>
      <c r="AW199" s="13" t="s">
        <v>30</v>
      </c>
      <c r="AX199" s="13" t="s">
        <v>78</v>
      </c>
      <c r="AY199" s="242" t="s">
        <v>114</v>
      </c>
    </row>
    <row r="200" s="2" customFormat="1" ht="37.8" customHeight="1">
      <c r="A200" s="36"/>
      <c r="B200" s="37"/>
      <c r="C200" s="217" t="s">
        <v>325</v>
      </c>
      <c r="D200" s="217" t="s">
        <v>116</v>
      </c>
      <c r="E200" s="218" t="s">
        <v>326</v>
      </c>
      <c r="F200" s="219" t="s">
        <v>327</v>
      </c>
      <c r="G200" s="220" t="s">
        <v>154</v>
      </c>
      <c r="H200" s="221">
        <v>5.0570000000000004</v>
      </c>
      <c r="I200" s="222"/>
      <c r="J200" s="223">
        <f>ROUND(I200*H200,2)</f>
        <v>0</v>
      </c>
      <c r="K200" s="224"/>
      <c r="L200" s="42"/>
      <c r="M200" s="225" t="s">
        <v>1</v>
      </c>
      <c r="N200" s="226" t="s">
        <v>38</v>
      </c>
      <c r="O200" s="89"/>
      <c r="P200" s="227">
        <f>O200*H200</f>
        <v>0</v>
      </c>
      <c r="Q200" s="227">
        <v>0</v>
      </c>
      <c r="R200" s="227">
        <f>Q200*H200</f>
        <v>0</v>
      </c>
      <c r="S200" s="227">
        <v>0</v>
      </c>
      <c r="T200" s="228">
        <f>S200*H200</f>
        <v>0</v>
      </c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R200" s="229" t="s">
        <v>120</v>
      </c>
      <c r="AT200" s="229" t="s">
        <v>116</v>
      </c>
      <c r="AU200" s="229" t="s">
        <v>82</v>
      </c>
      <c r="AY200" s="15" t="s">
        <v>114</v>
      </c>
      <c r="BE200" s="230">
        <f>IF(N200="základní",J200,0)</f>
        <v>0</v>
      </c>
      <c r="BF200" s="230">
        <f>IF(N200="snížená",J200,0)</f>
        <v>0</v>
      </c>
      <c r="BG200" s="230">
        <f>IF(N200="zákl. přenesená",J200,0)</f>
        <v>0</v>
      </c>
      <c r="BH200" s="230">
        <f>IF(N200="sníž. přenesená",J200,0)</f>
        <v>0</v>
      </c>
      <c r="BI200" s="230">
        <f>IF(N200="nulová",J200,0)</f>
        <v>0</v>
      </c>
      <c r="BJ200" s="15" t="s">
        <v>78</v>
      </c>
      <c r="BK200" s="230">
        <f>ROUND(I200*H200,2)</f>
        <v>0</v>
      </c>
      <c r="BL200" s="15" t="s">
        <v>120</v>
      </c>
      <c r="BM200" s="229" t="s">
        <v>328</v>
      </c>
    </row>
    <row r="201" s="13" customFormat="1">
      <c r="A201" s="13"/>
      <c r="B201" s="231"/>
      <c r="C201" s="232"/>
      <c r="D201" s="233" t="s">
        <v>122</v>
      </c>
      <c r="E201" s="234" t="s">
        <v>1</v>
      </c>
      <c r="F201" s="235" t="s">
        <v>329</v>
      </c>
      <c r="G201" s="232"/>
      <c r="H201" s="236">
        <v>5.0570000000000004</v>
      </c>
      <c r="I201" s="237"/>
      <c r="J201" s="232"/>
      <c r="K201" s="232"/>
      <c r="L201" s="238"/>
      <c r="M201" s="239"/>
      <c r="N201" s="240"/>
      <c r="O201" s="240"/>
      <c r="P201" s="240"/>
      <c r="Q201" s="240"/>
      <c r="R201" s="240"/>
      <c r="S201" s="240"/>
      <c r="T201" s="241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2" t="s">
        <v>122</v>
      </c>
      <c r="AU201" s="242" t="s">
        <v>82</v>
      </c>
      <c r="AV201" s="13" t="s">
        <v>82</v>
      </c>
      <c r="AW201" s="13" t="s">
        <v>30</v>
      </c>
      <c r="AX201" s="13" t="s">
        <v>78</v>
      </c>
      <c r="AY201" s="242" t="s">
        <v>114</v>
      </c>
    </row>
    <row r="202" s="2" customFormat="1" ht="44.25" customHeight="1">
      <c r="A202" s="36"/>
      <c r="B202" s="37"/>
      <c r="C202" s="217" t="s">
        <v>330</v>
      </c>
      <c r="D202" s="217" t="s">
        <v>116</v>
      </c>
      <c r="E202" s="218" t="s">
        <v>331</v>
      </c>
      <c r="F202" s="219" t="s">
        <v>332</v>
      </c>
      <c r="G202" s="220" t="s">
        <v>154</v>
      </c>
      <c r="H202" s="221">
        <v>7.8879999999999999</v>
      </c>
      <c r="I202" s="222"/>
      <c r="J202" s="223">
        <f>ROUND(I202*H202,2)</f>
        <v>0</v>
      </c>
      <c r="K202" s="224"/>
      <c r="L202" s="42"/>
      <c r="M202" s="225" t="s">
        <v>1</v>
      </c>
      <c r="N202" s="226" t="s">
        <v>38</v>
      </c>
      <c r="O202" s="89"/>
      <c r="P202" s="227">
        <f>O202*H202</f>
        <v>0</v>
      </c>
      <c r="Q202" s="227">
        <v>0</v>
      </c>
      <c r="R202" s="227">
        <f>Q202*H202</f>
        <v>0</v>
      </c>
      <c r="S202" s="227">
        <v>0</v>
      </c>
      <c r="T202" s="228">
        <f>S202*H202</f>
        <v>0</v>
      </c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R202" s="229" t="s">
        <v>120</v>
      </c>
      <c r="AT202" s="229" t="s">
        <v>116</v>
      </c>
      <c r="AU202" s="229" t="s">
        <v>82</v>
      </c>
      <c r="AY202" s="15" t="s">
        <v>114</v>
      </c>
      <c r="BE202" s="230">
        <f>IF(N202="základní",J202,0)</f>
        <v>0</v>
      </c>
      <c r="BF202" s="230">
        <f>IF(N202="snížená",J202,0)</f>
        <v>0</v>
      </c>
      <c r="BG202" s="230">
        <f>IF(N202="zákl. přenesená",J202,0)</f>
        <v>0</v>
      </c>
      <c r="BH202" s="230">
        <f>IF(N202="sníž. přenesená",J202,0)</f>
        <v>0</v>
      </c>
      <c r="BI202" s="230">
        <f>IF(N202="nulová",J202,0)</f>
        <v>0</v>
      </c>
      <c r="BJ202" s="15" t="s">
        <v>78</v>
      </c>
      <c r="BK202" s="230">
        <f>ROUND(I202*H202,2)</f>
        <v>0</v>
      </c>
      <c r="BL202" s="15" t="s">
        <v>120</v>
      </c>
      <c r="BM202" s="229" t="s">
        <v>333</v>
      </c>
    </row>
    <row r="203" s="13" customFormat="1">
      <c r="A203" s="13"/>
      <c r="B203" s="231"/>
      <c r="C203" s="232"/>
      <c r="D203" s="233" t="s">
        <v>122</v>
      </c>
      <c r="E203" s="234" t="s">
        <v>1</v>
      </c>
      <c r="F203" s="235" t="s">
        <v>309</v>
      </c>
      <c r="G203" s="232"/>
      <c r="H203" s="236">
        <v>7.8879999999999999</v>
      </c>
      <c r="I203" s="237"/>
      <c r="J203" s="232"/>
      <c r="K203" s="232"/>
      <c r="L203" s="238"/>
      <c r="M203" s="239"/>
      <c r="N203" s="240"/>
      <c r="O203" s="240"/>
      <c r="P203" s="240"/>
      <c r="Q203" s="240"/>
      <c r="R203" s="240"/>
      <c r="S203" s="240"/>
      <c r="T203" s="241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2" t="s">
        <v>122</v>
      </c>
      <c r="AU203" s="242" t="s">
        <v>82</v>
      </c>
      <c r="AV203" s="13" t="s">
        <v>82</v>
      </c>
      <c r="AW203" s="13" t="s">
        <v>30</v>
      </c>
      <c r="AX203" s="13" t="s">
        <v>78</v>
      </c>
      <c r="AY203" s="242" t="s">
        <v>114</v>
      </c>
    </row>
    <row r="204" s="2" customFormat="1" ht="44.25" customHeight="1">
      <c r="A204" s="36"/>
      <c r="B204" s="37"/>
      <c r="C204" s="217" t="s">
        <v>334</v>
      </c>
      <c r="D204" s="217" t="s">
        <v>116</v>
      </c>
      <c r="E204" s="218" t="s">
        <v>335</v>
      </c>
      <c r="F204" s="219" t="s">
        <v>336</v>
      </c>
      <c r="G204" s="220" t="s">
        <v>154</v>
      </c>
      <c r="H204" s="221">
        <v>1.98</v>
      </c>
      <c r="I204" s="222"/>
      <c r="J204" s="223">
        <f>ROUND(I204*H204,2)</f>
        <v>0</v>
      </c>
      <c r="K204" s="224"/>
      <c r="L204" s="42"/>
      <c r="M204" s="225" t="s">
        <v>1</v>
      </c>
      <c r="N204" s="226" t="s">
        <v>38</v>
      </c>
      <c r="O204" s="89"/>
      <c r="P204" s="227">
        <f>O204*H204</f>
        <v>0</v>
      </c>
      <c r="Q204" s="227">
        <v>0</v>
      </c>
      <c r="R204" s="227">
        <f>Q204*H204</f>
        <v>0</v>
      </c>
      <c r="S204" s="227">
        <v>0</v>
      </c>
      <c r="T204" s="228">
        <f>S204*H204</f>
        <v>0</v>
      </c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R204" s="229" t="s">
        <v>120</v>
      </c>
      <c r="AT204" s="229" t="s">
        <v>116</v>
      </c>
      <c r="AU204" s="229" t="s">
        <v>82</v>
      </c>
      <c r="AY204" s="15" t="s">
        <v>114</v>
      </c>
      <c r="BE204" s="230">
        <f>IF(N204="základní",J204,0)</f>
        <v>0</v>
      </c>
      <c r="BF204" s="230">
        <f>IF(N204="snížená",J204,0)</f>
        <v>0</v>
      </c>
      <c r="BG204" s="230">
        <f>IF(N204="zákl. přenesená",J204,0)</f>
        <v>0</v>
      </c>
      <c r="BH204" s="230">
        <f>IF(N204="sníž. přenesená",J204,0)</f>
        <v>0</v>
      </c>
      <c r="BI204" s="230">
        <f>IF(N204="nulová",J204,0)</f>
        <v>0</v>
      </c>
      <c r="BJ204" s="15" t="s">
        <v>78</v>
      </c>
      <c r="BK204" s="230">
        <f>ROUND(I204*H204,2)</f>
        <v>0</v>
      </c>
      <c r="BL204" s="15" t="s">
        <v>120</v>
      </c>
      <c r="BM204" s="229" t="s">
        <v>337</v>
      </c>
    </row>
    <row r="205" s="13" customFormat="1">
      <c r="A205" s="13"/>
      <c r="B205" s="231"/>
      <c r="C205" s="232"/>
      <c r="D205" s="233" t="s">
        <v>122</v>
      </c>
      <c r="E205" s="234" t="s">
        <v>1</v>
      </c>
      <c r="F205" s="235" t="s">
        <v>338</v>
      </c>
      <c r="G205" s="232"/>
      <c r="H205" s="236">
        <v>1.98</v>
      </c>
      <c r="I205" s="237"/>
      <c r="J205" s="232"/>
      <c r="K205" s="232"/>
      <c r="L205" s="238"/>
      <c r="M205" s="239"/>
      <c r="N205" s="240"/>
      <c r="O205" s="240"/>
      <c r="P205" s="240"/>
      <c r="Q205" s="240"/>
      <c r="R205" s="240"/>
      <c r="S205" s="240"/>
      <c r="T205" s="241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2" t="s">
        <v>122</v>
      </c>
      <c r="AU205" s="242" t="s">
        <v>82</v>
      </c>
      <c r="AV205" s="13" t="s">
        <v>82</v>
      </c>
      <c r="AW205" s="13" t="s">
        <v>30</v>
      </c>
      <c r="AX205" s="13" t="s">
        <v>78</v>
      </c>
      <c r="AY205" s="242" t="s">
        <v>114</v>
      </c>
    </row>
    <row r="206" s="12" customFormat="1" ht="22.8" customHeight="1">
      <c r="A206" s="12"/>
      <c r="B206" s="201"/>
      <c r="C206" s="202"/>
      <c r="D206" s="203" t="s">
        <v>72</v>
      </c>
      <c r="E206" s="215" t="s">
        <v>339</v>
      </c>
      <c r="F206" s="215" t="s">
        <v>340</v>
      </c>
      <c r="G206" s="202"/>
      <c r="H206" s="202"/>
      <c r="I206" s="205"/>
      <c r="J206" s="216">
        <f>BK206</f>
        <v>0</v>
      </c>
      <c r="K206" s="202"/>
      <c r="L206" s="207"/>
      <c r="M206" s="208"/>
      <c r="N206" s="209"/>
      <c r="O206" s="209"/>
      <c r="P206" s="210">
        <f>P207</f>
        <v>0</v>
      </c>
      <c r="Q206" s="209"/>
      <c r="R206" s="210">
        <f>R207</f>
        <v>0</v>
      </c>
      <c r="S206" s="209"/>
      <c r="T206" s="211">
        <f>T207</f>
        <v>0</v>
      </c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R206" s="212" t="s">
        <v>78</v>
      </c>
      <c r="AT206" s="213" t="s">
        <v>72</v>
      </c>
      <c r="AU206" s="213" t="s">
        <v>78</v>
      </c>
      <c r="AY206" s="212" t="s">
        <v>114</v>
      </c>
      <c r="BK206" s="214">
        <f>BK207</f>
        <v>0</v>
      </c>
    </row>
    <row r="207" s="2" customFormat="1" ht="24.15" customHeight="1">
      <c r="A207" s="36"/>
      <c r="B207" s="37"/>
      <c r="C207" s="217" t="s">
        <v>341</v>
      </c>
      <c r="D207" s="217" t="s">
        <v>116</v>
      </c>
      <c r="E207" s="218" t="s">
        <v>342</v>
      </c>
      <c r="F207" s="219" t="s">
        <v>343</v>
      </c>
      <c r="G207" s="220" t="s">
        <v>154</v>
      </c>
      <c r="H207" s="221">
        <v>58.276000000000003</v>
      </c>
      <c r="I207" s="222"/>
      <c r="J207" s="223">
        <f>ROUND(I207*H207,2)</f>
        <v>0</v>
      </c>
      <c r="K207" s="224"/>
      <c r="L207" s="42"/>
      <c r="M207" s="254" t="s">
        <v>1</v>
      </c>
      <c r="N207" s="255" t="s">
        <v>38</v>
      </c>
      <c r="O207" s="256"/>
      <c r="P207" s="257">
        <f>O207*H207</f>
        <v>0</v>
      </c>
      <c r="Q207" s="257">
        <v>0</v>
      </c>
      <c r="R207" s="257">
        <f>Q207*H207</f>
        <v>0</v>
      </c>
      <c r="S207" s="257">
        <v>0</v>
      </c>
      <c r="T207" s="258">
        <f>S207*H207</f>
        <v>0</v>
      </c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R207" s="229" t="s">
        <v>120</v>
      </c>
      <c r="AT207" s="229" t="s">
        <v>116</v>
      </c>
      <c r="AU207" s="229" t="s">
        <v>82</v>
      </c>
      <c r="AY207" s="15" t="s">
        <v>114</v>
      </c>
      <c r="BE207" s="230">
        <f>IF(N207="základní",J207,0)</f>
        <v>0</v>
      </c>
      <c r="BF207" s="230">
        <f>IF(N207="snížená",J207,0)</f>
        <v>0</v>
      </c>
      <c r="BG207" s="230">
        <f>IF(N207="zákl. přenesená",J207,0)</f>
        <v>0</v>
      </c>
      <c r="BH207" s="230">
        <f>IF(N207="sníž. přenesená",J207,0)</f>
        <v>0</v>
      </c>
      <c r="BI207" s="230">
        <f>IF(N207="nulová",J207,0)</f>
        <v>0</v>
      </c>
      <c r="BJ207" s="15" t="s">
        <v>78</v>
      </c>
      <c r="BK207" s="230">
        <f>ROUND(I207*H207,2)</f>
        <v>0</v>
      </c>
      <c r="BL207" s="15" t="s">
        <v>120</v>
      </c>
      <c r="BM207" s="229" t="s">
        <v>344</v>
      </c>
    </row>
    <row r="208" s="2" customFormat="1" ht="6.96" customHeight="1">
      <c r="A208" s="36"/>
      <c r="B208" s="64"/>
      <c r="C208" s="65"/>
      <c r="D208" s="65"/>
      <c r="E208" s="65"/>
      <c r="F208" s="65"/>
      <c r="G208" s="65"/>
      <c r="H208" s="65"/>
      <c r="I208" s="65"/>
      <c r="J208" s="65"/>
      <c r="K208" s="65"/>
      <c r="L208" s="42"/>
      <c r="M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</row>
  </sheetData>
  <sheetProtection sheet="1" autoFilter="0" formatColumns="0" formatRows="0" objects="1" scenarios="1" spinCount="100000" saltValue="UTZKQFaJqQEhgf27Ok07Mtbshpr9P+ySdZQZ0jx3FQPPaLU+UL6BdWtKlmvUmVnSuLWmkqgTLcqlYhNLjBsGuA==" hashValue="IkcrhnxLnPmdx3MTq0YVbwfzqyPML6XyIS0NrY/muKqTwUWysk3dcQz2Hs/NFufH4U8wpBaPkkWk4DGnlj1FCg==" algorithmName="SHA-512" password="CC35"/>
  <autoFilter ref="C121:K207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84</v>
      </c>
    </row>
    <row r="3" s="1" customFormat="1" ht="6.96" customHeight="1">
      <c r="B3" s="134"/>
      <c r="C3" s="135"/>
      <c r="D3" s="135"/>
      <c r="E3" s="135"/>
      <c r="F3" s="135"/>
      <c r="G3" s="135"/>
      <c r="H3" s="135"/>
      <c r="I3" s="135"/>
      <c r="J3" s="135"/>
      <c r="K3" s="135"/>
      <c r="L3" s="18"/>
      <c r="AT3" s="15" t="s">
        <v>82</v>
      </c>
    </row>
    <row r="4" s="1" customFormat="1" ht="24.96" customHeight="1">
      <c r="B4" s="18"/>
      <c r="D4" s="136" t="s">
        <v>85</v>
      </c>
      <c r="L4" s="18"/>
      <c r="M4" s="137" t="s">
        <v>10</v>
      </c>
      <c r="AT4" s="15" t="s">
        <v>4</v>
      </c>
    </row>
    <row r="5" s="1" customFormat="1" ht="6.96" customHeight="1">
      <c r="B5" s="18"/>
      <c r="L5" s="18"/>
    </row>
    <row r="6" s="1" customFormat="1" ht="12" customHeight="1">
      <c r="B6" s="18"/>
      <c r="D6" s="138" t="s">
        <v>16</v>
      </c>
      <c r="L6" s="18"/>
    </row>
    <row r="7" s="1" customFormat="1" ht="16.5" customHeight="1">
      <c r="B7" s="18"/>
      <c r="E7" s="139" t="str">
        <f>'Rekapitulace stavby'!K6</f>
        <v>Výstavba chodníku v obci Netřebice</v>
      </c>
      <c r="F7" s="138"/>
      <c r="G7" s="138"/>
      <c r="H7" s="138"/>
      <c r="L7" s="18"/>
    </row>
    <row r="8" s="2" customFormat="1" ht="12" customHeight="1">
      <c r="A8" s="36"/>
      <c r="B8" s="42"/>
      <c r="C8" s="36"/>
      <c r="D8" s="138" t="s">
        <v>86</v>
      </c>
      <c r="E8" s="36"/>
      <c r="F8" s="36"/>
      <c r="G8" s="36"/>
      <c r="H8" s="36"/>
      <c r="I8" s="36"/>
      <c r="J8" s="36"/>
      <c r="K8" s="36"/>
      <c r="L8" s="61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="2" customFormat="1" ht="16.5" customHeight="1">
      <c r="A9" s="36"/>
      <c r="B9" s="42"/>
      <c r="C9" s="36"/>
      <c r="D9" s="36"/>
      <c r="E9" s="140" t="s">
        <v>345</v>
      </c>
      <c r="F9" s="36"/>
      <c r="G9" s="36"/>
      <c r="H9" s="36"/>
      <c r="I9" s="36"/>
      <c r="J9" s="36"/>
      <c r="K9" s="36"/>
      <c r="L9" s="61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="2" customFormat="1">
      <c r="A10" s="36"/>
      <c r="B10" s="42"/>
      <c r="C10" s="36"/>
      <c r="D10" s="36"/>
      <c r="E10" s="36"/>
      <c r="F10" s="36"/>
      <c r="G10" s="36"/>
      <c r="H10" s="36"/>
      <c r="I10" s="36"/>
      <c r="J10" s="36"/>
      <c r="K10" s="36"/>
      <c r="L10" s="61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="2" customFormat="1" ht="12" customHeight="1">
      <c r="A11" s="36"/>
      <c r="B11" s="42"/>
      <c r="C11" s="36"/>
      <c r="D11" s="138" t="s">
        <v>18</v>
      </c>
      <c r="E11" s="36"/>
      <c r="F11" s="141" t="s">
        <v>1</v>
      </c>
      <c r="G11" s="36"/>
      <c r="H11" s="36"/>
      <c r="I11" s="138" t="s">
        <v>19</v>
      </c>
      <c r="J11" s="141" t="s">
        <v>1</v>
      </c>
      <c r="K11" s="36"/>
      <c r="L11" s="61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="2" customFormat="1" ht="12" customHeight="1">
      <c r="A12" s="36"/>
      <c r="B12" s="42"/>
      <c r="C12" s="36"/>
      <c r="D12" s="138" t="s">
        <v>20</v>
      </c>
      <c r="E12" s="36"/>
      <c r="F12" s="141" t="s">
        <v>21</v>
      </c>
      <c r="G12" s="36"/>
      <c r="H12" s="36"/>
      <c r="I12" s="138" t="s">
        <v>22</v>
      </c>
      <c r="J12" s="142" t="str">
        <f>'Rekapitulace stavby'!AN8</f>
        <v>15. 5. 2022</v>
      </c>
      <c r="K12" s="36"/>
      <c r="L12" s="61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="2" customFormat="1" ht="10.8" customHeight="1">
      <c r="A13" s="36"/>
      <c r="B13" s="42"/>
      <c r="C13" s="36"/>
      <c r="D13" s="36"/>
      <c r="E13" s="36"/>
      <c r="F13" s="36"/>
      <c r="G13" s="36"/>
      <c r="H13" s="36"/>
      <c r="I13" s="36"/>
      <c r="J13" s="36"/>
      <c r="K13" s="36"/>
      <c r="L13" s="61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="2" customFormat="1" ht="12" customHeight="1">
      <c r="A14" s="36"/>
      <c r="B14" s="42"/>
      <c r="C14" s="36"/>
      <c r="D14" s="138" t="s">
        <v>24</v>
      </c>
      <c r="E14" s="36"/>
      <c r="F14" s="36"/>
      <c r="G14" s="36"/>
      <c r="H14" s="36"/>
      <c r="I14" s="138" t="s">
        <v>25</v>
      </c>
      <c r="J14" s="141" t="str">
        <f>IF('Rekapitulace stavby'!AN10="","",'Rekapitulace stavby'!AN10)</f>
        <v/>
      </c>
      <c r="K14" s="36"/>
      <c r="L14" s="61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="2" customFormat="1" ht="18" customHeight="1">
      <c r="A15" s="36"/>
      <c r="B15" s="42"/>
      <c r="C15" s="36"/>
      <c r="D15" s="36"/>
      <c r="E15" s="141" t="str">
        <f>IF('Rekapitulace stavby'!E11="","",'Rekapitulace stavby'!E11)</f>
        <v xml:space="preserve"> </v>
      </c>
      <c r="F15" s="36"/>
      <c r="G15" s="36"/>
      <c r="H15" s="36"/>
      <c r="I15" s="138" t="s">
        <v>26</v>
      </c>
      <c r="J15" s="141" t="str">
        <f>IF('Rekapitulace stavby'!AN11="","",'Rekapitulace stavby'!AN11)</f>
        <v/>
      </c>
      <c r="K15" s="36"/>
      <c r="L15" s="61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="2" customFormat="1" ht="6.96" customHeight="1">
      <c r="A16" s="36"/>
      <c r="B16" s="42"/>
      <c r="C16" s="36"/>
      <c r="D16" s="36"/>
      <c r="E16" s="36"/>
      <c r="F16" s="36"/>
      <c r="G16" s="36"/>
      <c r="H16" s="36"/>
      <c r="I16" s="36"/>
      <c r="J16" s="36"/>
      <c r="K16" s="36"/>
      <c r="L16" s="61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="2" customFormat="1" ht="12" customHeight="1">
      <c r="A17" s="36"/>
      <c r="B17" s="42"/>
      <c r="C17" s="36"/>
      <c r="D17" s="138" t="s">
        <v>27</v>
      </c>
      <c r="E17" s="36"/>
      <c r="F17" s="36"/>
      <c r="G17" s="36"/>
      <c r="H17" s="36"/>
      <c r="I17" s="138" t="s">
        <v>25</v>
      </c>
      <c r="J17" s="31" t="str">
        <f>'Rekapitulace stavby'!AN13</f>
        <v>Vyplň údaj</v>
      </c>
      <c r="K17" s="36"/>
      <c r="L17" s="61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="2" customFormat="1" ht="18" customHeight="1">
      <c r="A18" s="36"/>
      <c r="B18" s="42"/>
      <c r="C18" s="36"/>
      <c r="D18" s="36"/>
      <c r="E18" s="31" t="str">
        <f>'Rekapitulace stavby'!E14</f>
        <v>Vyplň údaj</v>
      </c>
      <c r="F18" s="141"/>
      <c r="G18" s="141"/>
      <c r="H18" s="141"/>
      <c r="I18" s="138" t="s">
        <v>26</v>
      </c>
      <c r="J18" s="31" t="str">
        <f>'Rekapitulace stavby'!AN14</f>
        <v>Vyplň údaj</v>
      </c>
      <c r="K18" s="36"/>
      <c r="L18" s="61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="2" customFormat="1" ht="6.96" customHeight="1">
      <c r="A19" s="36"/>
      <c r="B19" s="42"/>
      <c r="C19" s="36"/>
      <c r="D19" s="36"/>
      <c r="E19" s="36"/>
      <c r="F19" s="36"/>
      <c r="G19" s="36"/>
      <c r="H19" s="36"/>
      <c r="I19" s="36"/>
      <c r="J19" s="36"/>
      <c r="K19" s="36"/>
      <c r="L19" s="61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="2" customFormat="1" ht="12" customHeight="1">
      <c r="A20" s="36"/>
      <c r="B20" s="42"/>
      <c r="C20" s="36"/>
      <c r="D20" s="138" t="s">
        <v>29</v>
      </c>
      <c r="E20" s="36"/>
      <c r="F20" s="36"/>
      <c r="G20" s="36"/>
      <c r="H20" s="36"/>
      <c r="I20" s="138" t="s">
        <v>25</v>
      </c>
      <c r="J20" s="141" t="str">
        <f>IF('Rekapitulace stavby'!AN16="","",'Rekapitulace stavby'!AN16)</f>
        <v/>
      </c>
      <c r="K20" s="36"/>
      <c r="L20" s="61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="2" customFormat="1" ht="18" customHeight="1">
      <c r="A21" s="36"/>
      <c r="B21" s="42"/>
      <c r="C21" s="36"/>
      <c r="D21" s="36"/>
      <c r="E21" s="141" t="str">
        <f>IF('Rekapitulace stavby'!E17="","",'Rekapitulace stavby'!E17)</f>
        <v xml:space="preserve"> </v>
      </c>
      <c r="F21" s="36"/>
      <c r="G21" s="36"/>
      <c r="H21" s="36"/>
      <c r="I21" s="138" t="s">
        <v>26</v>
      </c>
      <c r="J21" s="141" t="str">
        <f>IF('Rekapitulace stavby'!AN17="","",'Rekapitulace stavby'!AN17)</f>
        <v/>
      </c>
      <c r="K21" s="36"/>
      <c r="L21" s="61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="2" customFormat="1" ht="6.96" customHeight="1">
      <c r="A22" s="36"/>
      <c r="B22" s="42"/>
      <c r="C22" s="36"/>
      <c r="D22" s="36"/>
      <c r="E22" s="36"/>
      <c r="F22" s="36"/>
      <c r="G22" s="36"/>
      <c r="H22" s="36"/>
      <c r="I22" s="36"/>
      <c r="J22" s="36"/>
      <c r="K22" s="36"/>
      <c r="L22" s="61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="2" customFormat="1" ht="12" customHeight="1">
      <c r="A23" s="36"/>
      <c r="B23" s="42"/>
      <c r="C23" s="36"/>
      <c r="D23" s="138" t="s">
        <v>31</v>
      </c>
      <c r="E23" s="36"/>
      <c r="F23" s="36"/>
      <c r="G23" s="36"/>
      <c r="H23" s="36"/>
      <c r="I23" s="138" t="s">
        <v>25</v>
      </c>
      <c r="J23" s="141" t="str">
        <f>IF('Rekapitulace stavby'!AN19="","",'Rekapitulace stavby'!AN19)</f>
        <v/>
      </c>
      <c r="K23" s="36"/>
      <c r="L23" s="61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="2" customFormat="1" ht="18" customHeight="1">
      <c r="A24" s="36"/>
      <c r="B24" s="42"/>
      <c r="C24" s="36"/>
      <c r="D24" s="36"/>
      <c r="E24" s="141" t="str">
        <f>IF('Rekapitulace stavby'!E20="","",'Rekapitulace stavby'!E20)</f>
        <v xml:space="preserve"> </v>
      </c>
      <c r="F24" s="36"/>
      <c r="G24" s="36"/>
      <c r="H24" s="36"/>
      <c r="I24" s="138" t="s">
        <v>26</v>
      </c>
      <c r="J24" s="141" t="str">
        <f>IF('Rekapitulace stavby'!AN20="","",'Rekapitulace stavby'!AN20)</f>
        <v/>
      </c>
      <c r="K24" s="36"/>
      <c r="L24" s="61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="2" customFormat="1" ht="6.96" customHeight="1">
      <c r="A25" s="36"/>
      <c r="B25" s="42"/>
      <c r="C25" s="36"/>
      <c r="D25" s="36"/>
      <c r="E25" s="36"/>
      <c r="F25" s="36"/>
      <c r="G25" s="36"/>
      <c r="H25" s="36"/>
      <c r="I25" s="36"/>
      <c r="J25" s="36"/>
      <c r="K25" s="36"/>
      <c r="L25" s="61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="2" customFormat="1" ht="12" customHeight="1">
      <c r="A26" s="36"/>
      <c r="B26" s="42"/>
      <c r="C26" s="36"/>
      <c r="D26" s="138" t="s">
        <v>32</v>
      </c>
      <c r="E26" s="36"/>
      <c r="F26" s="36"/>
      <c r="G26" s="36"/>
      <c r="H26" s="36"/>
      <c r="I26" s="36"/>
      <c r="J26" s="36"/>
      <c r="K26" s="36"/>
      <c r="L26" s="61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="8" customFormat="1" ht="16.5" customHeight="1">
      <c r="A27" s="143"/>
      <c r="B27" s="144"/>
      <c r="C27" s="143"/>
      <c r="D27" s="143"/>
      <c r="E27" s="145" t="s">
        <v>1</v>
      </c>
      <c r="F27" s="145"/>
      <c r="G27" s="145"/>
      <c r="H27" s="145"/>
      <c r="I27" s="143"/>
      <c r="J27" s="143"/>
      <c r="K27" s="143"/>
      <c r="L27" s="146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</row>
    <row r="28" s="2" customFormat="1" ht="6.96" customHeight="1">
      <c r="A28" s="36"/>
      <c r="B28" s="42"/>
      <c r="C28" s="36"/>
      <c r="D28" s="36"/>
      <c r="E28" s="36"/>
      <c r="F28" s="36"/>
      <c r="G28" s="36"/>
      <c r="H28" s="36"/>
      <c r="I28" s="36"/>
      <c r="J28" s="36"/>
      <c r="K28" s="36"/>
      <c r="L28" s="61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="2" customFormat="1" ht="6.96" customHeight="1">
      <c r="A29" s="36"/>
      <c r="B29" s="42"/>
      <c r="C29" s="36"/>
      <c r="D29" s="147"/>
      <c r="E29" s="147"/>
      <c r="F29" s="147"/>
      <c r="G29" s="147"/>
      <c r="H29" s="147"/>
      <c r="I29" s="147"/>
      <c r="J29" s="147"/>
      <c r="K29" s="147"/>
      <c r="L29" s="61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="2" customFormat="1" ht="25.44" customHeight="1">
      <c r="A30" s="36"/>
      <c r="B30" s="42"/>
      <c r="C30" s="36"/>
      <c r="D30" s="148" t="s">
        <v>33</v>
      </c>
      <c r="E30" s="36"/>
      <c r="F30" s="36"/>
      <c r="G30" s="36"/>
      <c r="H30" s="36"/>
      <c r="I30" s="36"/>
      <c r="J30" s="149">
        <f>ROUND(J118, 2)</f>
        <v>0</v>
      </c>
      <c r="K30" s="36"/>
      <c r="L30" s="61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="2" customFormat="1" ht="6.96" customHeight="1">
      <c r="A31" s="36"/>
      <c r="B31" s="42"/>
      <c r="C31" s="36"/>
      <c r="D31" s="147"/>
      <c r="E31" s="147"/>
      <c r="F31" s="147"/>
      <c r="G31" s="147"/>
      <c r="H31" s="147"/>
      <c r="I31" s="147"/>
      <c r="J31" s="147"/>
      <c r="K31" s="147"/>
      <c r="L31" s="61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="2" customFormat="1" ht="14.4" customHeight="1">
      <c r="A32" s="36"/>
      <c r="B32" s="42"/>
      <c r="C32" s="36"/>
      <c r="D32" s="36"/>
      <c r="E32" s="36"/>
      <c r="F32" s="150" t="s">
        <v>35</v>
      </c>
      <c r="G32" s="36"/>
      <c r="H32" s="36"/>
      <c r="I32" s="150" t="s">
        <v>34</v>
      </c>
      <c r="J32" s="150" t="s">
        <v>36</v>
      </c>
      <c r="K32" s="36"/>
      <c r="L32" s="61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="2" customFormat="1" ht="14.4" customHeight="1">
      <c r="A33" s="36"/>
      <c r="B33" s="42"/>
      <c r="C33" s="36"/>
      <c r="D33" s="151" t="s">
        <v>37</v>
      </c>
      <c r="E33" s="138" t="s">
        <v>38</v>
      </c>
      <c r="F33" s="152">
        <f>ROUND((SUM(BE118:BE129)),  2)</f>
        <v>0</v>
      </c>
      <c r="G33" s="36"/>
      <c r="H33" s="36"/>
      <c r="I33" s="153">
        <v>0.20999999999999999</v>
      </c>
      <c r="J33" s="152">
        <f>ROUND(((SUM(BE118:BE129))*I33),  2)</f>
        <v>0</v>
      </c>
      <c r="K33" s="36"/>
      <c r="L33" s="61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="2" customFormat="1" ht="14.4" customHeight="1">
      <c r="A34" s="36"/>
      <c r="B34" s="42"/>
      <c r="C34" s="36"/>
      <c r="D34" s="36"/>
      <c r="E34" s="138" t="s">
        <v>39</v>
      </c>
      <c r="F34" s="152">
        <f>ROUND((SUM(BF118:BF129)),  2)</f>
        <v>0</v>
      </c>
      <c r="G34" s="36"/>
      <c r="H34" s="36"/>
      <c r="I34" s="153">
        <v>0.14999999999999999</v>
      </c>
      <c r="J34" s="152">
        <f>ROUND(((SUM(BF118:BF129))*I34),  2)</f>
        <v>0</v>
      </c>
      <c r="K34" s="36"/>
      <c r="L34" s="61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hidden="1" s="2" customFormat="1" ht="14.4" customHeight="1">
      <c r="A35" s="36"/>
      <c r="B35" s="42"/>
      <c r="C35" s="36"/>
      <c r="D35" s="36"/>
      <c r="E35" s="138" t="s">
        <v>40</v>
      </c>
      <c r="F35" s="152">
        <f>ROUND((SUM(BG118:BG129)),  2)</f>
        <v>0</v>
      </c>
      <c r="G35" s="36"/>
      <c r="H35" s="36"/>
      <c r="I35" s="153">
        <v>0.20999999999999999</v>
      </c>
      <c r="J35" s="152">
        <f>0</f>
        <v>0</v>
      </c>
      <c r="K35" s="36"/>
      <c r="L35" s="61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hidden="1" s="2" customFormat="1" ht="14.4" customHeight="1">
      <c r="A36" s="36"/>
      <c r="B36" s="42"/>
      <c r="C36" s="36"/>
      <c r="D36" s="36"/>
      <c r="E36" s="138" t="s">
        <v>41</v>
      </c>
      <c r="F36" s="152">
        <f>ROUND((SUM(BH118:BH129)),  2)</f>
        <v>0</v>
      </c>
      <c r="G36" s="36"/>
      <c r="H36" s="36"/>
      <c r="I36" s="153">
        <v>0.14999999999999999</v>
      </c>
      <c r="J36" s="152">
        <f>0</f>
        <v>0</v>
      </c>
      <c r="K36" s="36"/>
      <c r="L36" s="61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hidden="1" s="2" customFormat="1" ht="14.4" customHeight="1">
      <c r="A37" s="36"/>
      <c r="B37" s="42"/>
      <c r="C37" s="36"/>
      <c r="D37" s="36"/>
      <c r="E37" s="138" t="s">
        <v>42</v>
      </c>
      <c r="F37" s="152">
        <f>ROUND((SUM(BI118:BI129)),  2)</f>
        <v>0</v>
      </c>
      <c r="G37" s="36"/>
      <c r="H37" s="36"/>
      <c r="I37" s="153">
        <v>0</v>
      </c>
      <c r="J37" s="152">
        <f>0</f>
        <v>0</v>
      </c>
      <c r="K37" s="36"/>
      <c r="L37" s="61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="2" customFormat="1" ht="6.96" customHeight="1">
      <c r="A38" s="36"/>
      <c r="B38" s="42"/>
      <c r="C38" s="36"/>
      <c r="D38" s="36"/>
      <c r="E38" s="36"/>
      <c r="F38" s="36"/>
      <c r="G38" s="36"/>
      <c r="H38" s="36"/>
      <c r="I38" s="36"/>
      <c r="J38" s="36"/>
      <c r="K38" s="36"/>
      <c r="L38" s="61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="2" customFormat="1" ht="25.44" customHeight="1">
      <c r="A39" s="36"/>
      <c r="B39" s="42"/>
      <c r="C39" s="154"/>
      <c r="D39" s="155" t="s">
        <v>43</v>
      </c>
      <c r="E39" s="156"/>
      <c r="F39" s="156"/>
      <c r="G39" s="157" t="s">
        <v>44</v>
      </c>
      <c r="H39" s="158" t="s">
        <v>45</v>
      </c>
      <c r="I39" s="156"/>
      <c r="J39" s="159">
        <f>SUM(J30:J37)</f>
        <v>0</v>
      </c>
      <c r="K39" s="160"/>
      <c r="L39" s="61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="2" customFormat="1" ht="14.4" customHeight="1">
      <c r="A40" s="36"/>
      <c r="B40" s="42"/>
      <c r="C40" s="36"/>
      <c r="D40" s="36"/>
      <c r="E40" s="36"/>
      <c r="F40" s="36"/>
      <c r="G40" s="36"/>
      <c r="H40" s="36"/>
      <c r="I40" s="36"/>
      <c r="J40" s="36"/>
      <c r="K40" s="36"/>
      <c r="L40" s="61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61"/>
      <c r="D50" s="161" t="s">
        <v>46</v>
      </c>
      <c r="E50" s="162"/>
      <c r="F50" s="162"/>
      <c r="G50" s="161" t="s">
        <v>47</v>
      </c>
      <c r="H50" s="162"/>
      <c r="I50" s="162"/>
      <c r="J50" s="162"/>
      <c r="K50" s="162"/>
      <c r="L50" s="61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6"/>
      <c r="B61" s="42"/>
      <c r="C61" s="36"/>
      <c r="D61" s="163" t="s">
        <v>48</v>
      </c>
      <c r="E61" s="164"/>
      <c r="F61" s="165" t="s">
        <v>49</v>
      </c>
      <c r="G61" s="163" t="s">
        <v>48</v>
      </c>
      <c r="H61" s="164"/>
      <c r="I61" s="164"/>
      <c r="J61" s="166" t="s">
        <v>49</v>
      </c>
      <c r="K61" s="164"/>
      <c r="L61" s="61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6"/>
      <c r="B65" s="42"/>
      <c r="C65" s="36"/>
      <c r="D65" s="161" t="s">
        <v>50</v>
      </c>
      <c r="E65" s="167"/>
      <c r="F65" s="167"/>
      <c r="G65" s="161" t="s">
        <v>51</v>
      </c>
      <c r="H65" s="167"/>
      <c r="I65" s="167"/>
      <c r="J65" s="167"/>
      <c r="K65" s="167"/>
      <c r="L65" s="61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6"/>
      <c r="B76" s="42"/>
      <c r="C76" s="36"/>
      <c r="D76" s="163" t="s">
        <v>48</v>
      </c>
      <c r="E76" s="164"/>
      <c r="F76" s="165" t="s">
        <v>49</v>
      </c>
      <c r="G76" s="163" t="s">
        <v>48</v>
      </c>
      <c r="H76" s="164"/>
      <c r="I76" s="164"/>
      <c r="J76" s="166" t="s">
        <v>49</v>
      </c>
      <c r="K76" s="164"/>
      <c r="L76" s="61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="2" customFormat="1" ht="14.4" customHeight="1">
      <c r="A77" s="36"/>
      <c r="B77" s="168"/>
      <c r="C77" s="169"/>
      <c r="D77" s="169"/>
      <c r="E77" s="169"/>
      <c r="F77" s="169"/>
      <c r="G77" s="169"/>
      <c r="H77" s="169"/>
      <c r="I77" s="169"/>
      <c r="J77" s="169"/>
      <c r="K77" s="169"/>
      <c r="L77" s="61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81" s="2" customFormat="1" ht="6.96" customHeight="1">
      <c r="A81" s="36"/>
      <c r="B81" s="170"/>
      <c r="C81" s="171"/>
      <c r="D81" s="171"/>
      <c r="E81" s="171"/>
      <c r="F81" s="171"/>
      <c r="G81" s="171"/>
      <c r="H81" s="171"/>
      <c r="I81" s="171"/>
      <c r="J81" s="171"/>
      <c r="K81" s="171"/>
      <c r="L81" s="61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="2" customFormat="1" ht="24.96" customHeight="1">
      <c r="A82" s="36"/>
      <c r="B82" s="37"/>
      <c r="C82" s="21" t="s">
        <v>88</v>
      </c>
      <c r="D82" s="38"/>
      <c r="E82" s="38"/>
      <c r="F82" s="38"/>
      <c r="G82" s="38"/>
      <c r="H82" s="38"/>
      <c r="I82" s="38"/>
      <c r="J82" s="38"/>
      <c r="K82" s="38"/>
      <c r="L82" s="61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="2" customFormat="1" ht="6.96" customHeight="1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61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="2" customFormat="1" ht="12" customHeight="1">
      <c r="A84" s="36"/>
      <c r="B84" s="37"/>
      <c r="C84" s="30" t="s">
        <v>16</v>
      </c>
      <c r="D84" s="38"/>
      <c r="E84" s="38"/>
      <c r="F84" s="38"/>
      <c r="G84" s="38"/>
      <c r="H84" s="38"/>
      <c r="I84" s="38"/>
      <c r="J84" s="38"/>
      <c r="K84" s="38"/>
      <c r="L84" s="61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="2" customFormat="1" ht="16.5" customHeight="1">
      <c r="A85" s="36"/>
      <c r="B85" s="37"/>
      <c r="C85" s="38"/>
      <c r="D85" s="38"/>
      <c r="E85" s="172" t="str">
        <f>E7</f>
        <v>Výstavba chodníku v obci Netřebice</v>
      </c>
      <c r="F85" s="30"/>
      <c r="G85" s="30"/>
      <c r="H85" s="30"/>
      <c r="I85" s="38"/>
      <c r="J85" s="38"/>
      <c r="K85" s="38"/>
      <c r="L85" s="61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="2" customFormat="1" ht="12" customHeight="1">
      <c r="A86" s="36"/>
      <c r="B86" s="37"/>
      <c r="C86" s="30" t="s">
        <v>86</v>
      </c>
      <c r="D86" s="38"/>
      <c r="E86" s="38"/>
      <c r="F86" s="38"/>
      <c r="G86" s="38"/>
      <c r="H86" s="38"/>
      <c r="I86" s="38"/>
      <c r="J86" s="38"/>
      <c r="K86" s="38"/>
      <c r="L86" s="61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="2" customFormat="1" ht="16.5" customHeight="1">
      <c r="A87" s="36"/>
      <c r="B87" s="37"/>
      <c r="C87" s="38"/>
      <c r="D87" s="38"/>
      <c r="E87" s="74" t="str">
        <f>E9</f>
        <v>2 - ostatní a vedlejší náklady</v>
      </c>
      <c r="F87" s="38"/>
      <c r="G87" s="38"/>
      <c r="H87" s="38"/>
      <c r="I87" s="38"/>
      <c r="J87" s="38"/>
      <c r="K87" s="38"/>
      <c r="L87" s="61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="2" customFormat="1" ht="6.96" customHeight="1">
      <c r="A88" s="36"/>
      <c r="B88" s="37"/>
      <c r="C88" s="38"/>
      <c r="D88" s="38"/>
      <c r="E88" s="38"/>
      <c r="F88" s="38"/>
      <c r="G88" s="38"/>
      <c r="H88" s="38"/>
      <c r="I88" s="38"/>
      <c r="J88" s="38"/>
      <c r="K88" s="38"/>
      <c r="L88" s="61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="2" customFormat="1" ht="12" customHeight="1">
      <c r="A89" s="36"/>
      <c r="B89" s="37"/>
      <c r="C89" s="30" t="s">
        <v>20</v>
      </c>
      <c r="D89" s="38"/>
      <c r="E89" s="38"/>
      <c r="F89" s="25" t="str">
        <f>F12</f>
        <v xml:space="preserve"> </v>
      </c>
      <c r="G89" s="38"/>
      <c r="H89" s="38"/>
      <c r="I89" s="30" t="s">
        <v>22</v>
      </c>
      <c r="J89" s="77" t="str">
        <f>IF(J12="","",J12)</f>
        <v>15. 5. 2022</v>
      </c>
      <c r="K89" s="38"/>
      <c r="L89" s="61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="2" customFormat="1" ht="6.96" customHeight="1">
      <c r="A90" s="36"/>
      <c r="B90" s="37"/>
      <c r="C90" s="38"/>
      <c r="D90" s="38"/>
      <c r="E90" s="38"/>
      <c r="F90" s="38"/>
      <c r="G90" s="38"/>
      <c r="H90" s="38"/>
      <c r="I90" s="38"/>
      <c r="J90" s="38"/>
      <c r="K90" s="38"/>
      <c r="L90" s="61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="2" customFormat="1" ht="15.15" customHeight="1">
      <c r="A91" s="36"/>
      <c r="B91" s="37"/>
      <c r="C91" s="30" t="s">
        <v>24</v>
      </c>
      <c r="D91" s="38"/>
      <c r="E91" s="38"/>
      <c r="F91" s="25" t="str">
        <f>E15</f>
        <v xml:space="preserve"> </v>
      </c>
      <c r="G91" s="38"/>
      <c r="H91" s="38"/>
      <c r="I91" s="30" t="s">
        <v>29</v>
      </c>
      <c r="J91" s="34" t="str">
        <f>E21</f>
        <v xml:space="preserve"> </v>
      </c>
      <c r="K91" s="38"/>
      <c r="L91" s="61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="2" customFormat="1" ht="15.15" customHeight="1">
      <c r="A92" s="36"/>
      <c r="B92" s="37"/>
      <c r="C92" s="30" t="s">
        <v>27</v>
      </c>
      <c r="D92" s="38"/>
      <c r="E92" s="38"/>
      <c r="F92" s="25" t="str">
        <f>IF(E18="","",E18)</f>
        <v>Vyplň údaj</v>
      </c>
      <c r="G92" s="38"/>
      <c r="H92" s="38"/>
      <c r="I92" s="30" t="s">
        <v>31</v>
      </c>
      <c r="J92" s="34" t="str">
        <f>E24</f>
        <v xml:space="preserve"> </v>
      </c>
      <c r="K92" s="38"/>
      <c r="L92" s="61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="2" customFormat="1" ht="10.32" customHeight="1">
      <c r="A93" s="36"/>
      <c r="B93" s="37"/>
      <c r="C93" s="38"/>
      <c r="D93" s="38"/>
      <c r="E93" s="38"/>
      <c r="F93" s="38"/>
      <c r="G93" s="38"/>
      <c r="H93" s="38"/>
      <c r="I93" s="38"/>
      <c r="J93" s="38"/>
      <c r="K93" s="38"/>
      <c r="L93" s="61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="2" customFormat="1" ht="29.28" customHeight="1">
      <c r="A94" s="36"/>
      <c r="B94" s="37"/>
      <c r="C94" s="173" t="s">
        <v>89</v>
      </c>
      <c r="D94" s="174"/>
      <c r="E94" s="174"/>
      <c r="F94" s="174"/>
      <c r="G94" s="174"/>
      <c r="H94" s="174"/>
      <c r="I94" s="174"/>
      <c r="J94" s="175" t="s">
        <v>90</v>
      </c>
      <c r="K94" s="174"/>
      <c r="L94" s="61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="2" customFormat="1" ht="10.32" customHeight="1">
      <c r="A95" s="36"/>
      <c r="B95" s="37"/>
      <c r="C95" s="38"/>
      <c r="D95" s="38"/>
      <c r="E95" s="38"/>
      <c r="F95" s="38"/>
      <c r="G95" s="38"/>
      <c r="H95" s="38"/>
      <c r="I95" s="38"/>
      <c r="J95" s="38"/>
      <c r="K95" s="38"/>
      <c r="L95" s="61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="2" customFormat="1" ht="22.8" customHeight="1">
      <c r="A96" s="36"/>
      <c r="B96" s="37"/>
      <c r="C96" s="176" t="s">
        <v>91</v>
      </c>
      <c r="D96" s="38"/>
      <c r="E96" s="38"/>
      <c r="F96" s="38"/>
      <c r="G96" s="38"/>
      <c r="H96" s="38"/>
      <c r="I96" s="38"/>
      <c r="J96" s="108">
        <f>J118</f>
        <v>0</v>
      </c>
      <c r="K96" s="38"/>
      <c r="L96" s="61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U96" s="15" t="s">
        <v>92</v>
      </c>
    </row>
    <row r="97" s="9" customFormat="1" ht="24.96" customHeight="1">
      <c r="A97" s="9"/>
      <c r="B97" s="177"/>
      <c r="C97" s="178"/>
      <c r="D97" s="179" t="s">
        <v>93</v>
      </c>
      <c r="E97" s="180"/>
      <c r="F97" s="180"/>
      <c r="G97" s="180"/>
      <c r="H97" s="180"/>
      <c r="I97" s="180"/>
      <c r="J97" s="181">
        <f>J119</f>
        <v>0</v>
      </c>
      <c r="K97" s="178"/>
      <c r="L97" s="182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3"/>
      <c r="C98" s="184"/>
      <c r="D98" s="185" t="s">
        <v>346</v>
      </c>
      <c r="E98" s="186"/>
      <c r="F98" s="186"/>
      <c r="G98" s="186"/>
      <c r="H98" s="186"/>
      <c r="I98" s="186"/>
      <c r="J98" s="187">
        <f>J120</f>
        <v>0</v>
      </c>
      <c r="K98" s="184"/>
      <c r="L98" s="18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2" customFormat="1" ht="21.84" customHeight="1">
      <c r="A99" s="36"/>
      <c r="B99" s="37"/>
      <c r="C99" s="38"/>
      <c r="D99" s="38"/>
      <c r="E99" s="38"/>
      <c r="F99" s="38"/>
      <c r="G99" s="38"/>
      <c r="H99" s="38"/>
      <c r="I99" s="38"/>
      <c r="J99" s="38"/>
      <c r="K99" s="38"/>
      <c r="L99" s="61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</row>
    <row r="100" s="2" customFormat="1" ht="6.96" customHeight="1">
      <c r="A100" s="36"/>
      <c r="B100" s="64"/>
      <c r="C100" s="65"/>
      <c r="D100" s="65"/>
      <c r="E100" s="65"/>
      <c r="F100" s="65"/>
      <c r="G100" s="65"/>
      <c r="H100" s="65"/>
      <c r="I100" s="65"/>
      <c r="J100" s="65"/>
      <c r="K100" s="65"/>
      <c r="L100" s="61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</row>
    <row r="104" s="2" customFormat="1" ht="6.96" customHeight="1">
      <c r="A104" s="36"/>
      <c r="B104" s="66"/>
      <c r="C104" s="67"/>
      <c r="D104" s="67"/>
      <c r="E104" s="67"/>
      <c r="F104" s="67"/>
      <c r="G104" s="67"/>
      <c r="H104" s="67"/>
      <c r="I104" s="67"/>
      <c r="J104" s="67"/>
      <c r="K104" s="67"/>
      <c r="L104" s="61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</row>
    <row r="105" s="2" customFormat="1" ht="24.96" customHeight="1">
      <c r="A105" s="36"/>
      <c r="B105" s="37"/>
      <c r="C105" s="21" t="s">
        <v>99</v>
      </c>
      <c r="D105" s="38"/>
      <c r="E105" s="38"/>
      <c r="F105" s="38"/>
      <c r="G105" s="38"/>
      <c r="H105" s="38"/>
      <c r="I105" s="38"/>
      <c r="J105" s="38"/>
      <c r="K105" s="38"/>
      <c r="L105" s="61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</row>
    <row r="106" s="2" customFormat="1" ht="6.96" customHeight="1">
      <c r="A106" s="36"/>
      <c r="B106" s="37"/>
      <c r="C106" s="38"/>
      <c r="D106" s="38"/>
      <c r="E106" s="38"/>
      <c r="F106" s="38"/>
      <c r="G106" s="38"/>
      <c r="H106" s="38"/>
      <c r="I106" s="38"/>
      <c r="J106" s="38"/>
      <c r="K106" s="38"/>
      <c r="L106" s="61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</row>
    <row r="107" s="2" customFormat="1" ht="12" customHeight="1">
      <c r="A107" s="36"/>
      <c r="B107" s="37"/>
      <c r="C107" s="30" t="s">
        <v>16</v>
      </c>
      <c r="D107" s="38"/>
      <c r="E107" s="38"/>
      <c r="F107" s="38"/>
      <c r="G107" s="38"/>
      <c r="H107" s="38"/>
      <c r="I107" s="38"/>
      <c r="J107" s="38"/>
      <c r="K107" s="38"/>
      <c r="L107" s="61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</row>
    <row r="108" s="2" customFormat="1" ht="16.5" customHeight="1">
      <c r="A108" s="36"/>
      <c r="B108" s="37"/>
      <c r="C108" s="38"/>
      <c r="D108" s="38"/>
      <c r="E108" s="172" t="str">
        <f>E7</f>
        <v>Výstavba chodníku v obci Netřebice</v>
      </c>
      <c r="F108" s="30"/>
      <c r="G108" s="30"/>
      <c r="H108" s="30"/>
      <c r="I108" s="38"/>
      <c r="J108" s="38"/>
      <c r="K108" s="38"/>
      <c r="L108" s="61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</row>
    <row r="109" s="2" customFormat="1" ht="12" customHeight="1">
      <c r="A109" s="36"/>
      <c r="B109" s="37"/>
      <c r="C109" s="30" t="s">
        <v>86</v>
      </c>
      <c r="D109" s="38"/>
      <c r="E109" s="38"/>
      <c r="F109" s="38"/>
      <c r="G109" s="38"/>
      <c r="H109" s="38"/>
      <c r="I109" s="38"/>
      <c r="J109" s="38"/>
      <c r="K109" s="38"/>
      <c r="L109" s="61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</row>
    <row r="110" s="2" customFormat="1" ht="16.5" customHeight="1">
      <c r="A110" s="36"/>
      <c r="B110" s="37"/>
      <c r="C110" s="38"/>
      <c r="D110" s="38"/>
      <c r="E110" s="74" t="str">
        <f>E9</f>
        <v>2 - ostatní a vedlejší náklady</v>
      </c>
      <c r="F110" s="38"/>
      <c r="G110" s="38"/>
      <c r="H110" s="38"/>
      <c r="I110" s="38"/>
      <c r="J110" s="38"/>
      <c r="K110" s="38"/>
      <c r="L110" s="61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</row>
    <row r="111" s="2" customFormat="1" ht="6.96" customHeight="1">
      <c r="A111" s="36"/>
      <c r="B111" s="37"/>
      <c r="C111" s="38"/>
      <c r="D111" s="38"/>
      <c r="E111" s="38"/>
      <c r="F111" s="38"/>
      <c r="G111" s="38"/>
      <c r="H111" s="38"/>
      <c r="I111" s="38"/>
      <c r="J111" s="38"/>
      <c r="K111" s="38"/>
      <c r="L111" s="61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</row>
    <row r="112" s="2" customFormat="1" ht="12" customHeight="1">
      <c r="A112" s="36"/>
      <c r="B112" s="37"/>
      <c r="C112" s="30" t="s">
        <v>20</v>
      </c>
      <c r="D112" s="38"/>
      <c r="E112" s="38"/>
      <c r="F112" s="25" t="str">
        <f>F12</f>
        <v xml:space="preserve"> </v>
      </c>
      <c r="G112" s="38"/>
      <c r="H112" s="38"/>
      <c r="I112" s="30" t="s">
        <v>22</v>
      </c>
      <c r="J112" s="77" t="str">
        <f>IF(J12="","",J12)</f>
        <v>15. 5. 2022</v>
      </c>
      <c r="K112" s="38"/>
      <c r="L112" s="61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</row>
    <row r="113" s="2" customFormat="1" ht="6.96" customHeight="1">
      <c r="A113" s="36"/>
      <c r="B113" s="37"/>
      <c r="C113" s="38"/>
      <c r="D113" s="38"/>
      <c r="E113" s="38"/>
      <c r="F113" s="38"/>
      <c r="G113" s="38"/>
      <c r="H113" s="38"/>
      <c r="I113" s="38"/>
      <c r="J113" s="38"/>
      <c r="K113" s="38"/>
      <c r="L113" s="61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</row>
    <row r="114" s="2" customFormat="1" ht="15.15" customHeight="1">
      <c r="A114" s="36"/>
      <c r="B114" s="37"/>
      <c r="C114" s="30" t="s">
        <v>24</v>
      </c>
      <c r="D114" s="38"/>
      <c r="E114" s="38"/>
      <c r="F114" s="25" t="str">
        <f>E15</f>
        <v xml:space="preserve"> </v>
      </c>
      <c r="G114" s="38"/>
      <c r="H114" s="38"/>
      <c r="I114" s="30" t="s">
        <v>29</v>
      </c>
      <c r="J114" s="34" t="str">
        <f>E21</f>
        <v xml:space="preserve"> </v>
      </c>
      <c r="K114" s="38"/>
      <c r="L114" s="61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</row>
    <row r="115" s="2" customFormat="1" ht="15.15" customHeight="1">
      <c r="A115" s="36"/>
      <c r="B115" s="37"/>
      <c r="C115" s="30" t="s">
        <v>27</v>
      </c>
      <c r="D115" s="38"/>
      <c r="E115" s="38"/>
      <c r="F115" s="25" t="str">
        <f>IF(E18="","",E18)</f>
        <v>Vyplň údaj</v>
      </c>
      <c r="G115" s="38"/>
      <c r="H115" s="38"/>
      <c r="I115" s="30" t="s">
        <v>31</v>
      </c>
      <c r="J115" s="34" t="str">
        <f>E24</f>
        <v xml:space="preserve"> </v>
      </c>
      <c r="K115" s="38"/>
      <c r="L115" s="61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</row>
    <row r="116" s="2" customFormat="1" ht="10.32" customHeight="1">
      <c r="A116" s="36"/>
      <c r="B116" s="37"/>
      <c r="C116" s="38"/>
      <c r="D116" s="38"/>
      <c r="E116" s="38"/>
      <c r="F116" s="38"/>
      <c r="G116" s="38"/>
      <c r="H116" s="38"/>
      <c r="I116" s="38"/>
      <c r="J116" s="38"/>
      <c r="K116" s="38"/>
      <c r="L116" s="61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</row>
    <row r="117" s="11" customFormat="1" ht="29.28" customHeight="1">
      <c r="A117" s="189"/>
      <c r="B117" s="190"/>
      <c r="C117" s="191" t="s">
        <v>100</v>
      </c>
      <c r="D117" s="192" t="s">
        <v>58</v>
      </c>
      <c r="E117" s="192" t="s">
        <v>54</v>
      </c>
      <c r="F117" s="192" t="s">
        <v>55</v>
      </c>
      <c r="G117" s="192" t="s">
        <v>101</v>
      </c>
      <c r="H117" s="192" t="s">
        <v>102</v>
      </c>
      <c r="I117" s="192" t="s">
        <v>103</v>
      </c>
      <c r="J117" s="193" t="s">
        <v>90</v>
      </c>
      <c r="K117" s="194" t="s">
        <v>104</v>
      </c>
      <c r="L117" s="195"/>
      <c r="M117" s="98" t="s">
        <v>1</v>
      </c>
      <c r="N117" s="99" t="s">
        <v>37</v>
      </c>
      <c r="O117" s="99" t="s">
        <v>105</v>
      </c>
      <c r="P117" s="99" t="s">
        <v>106</v>
      </c>
      <c r="Q117" s="99" t="s">
        <v>107</v>
      </c>
      <c r="R117" s="99" t="s">
        <v>108</v>
      </c>
      <c r="S117" s="99" t="s">
        <v>109</v>
      </c>
      <c r="T117" s="100" t="s">
        <v>110</v>
      </c>
      <c r="U117" s="189"/>
      <c r="V117" s="189"/>
      <c r="W117" s="189"/>
      <c r="X117" s="189"/>
      <c r="Y117" s="189"/>
      <c r="Z117" s="189"/>
      <c r="AA117" s="189"/>
      <c r="AB117" s="189"/>
      <c r="AC117" s="189"/>
      <c r="AD117" s="189"/>
      <c r="AE117" s="189"/>
    </row>
    <row r="118" s="2" customFormat="1" ht="22.8" customHeight="1">
      <c r="A118" s="36"/>
      <c r="B118" s="37"/>
      <c r="C118" s="105" t="s">
        <v>111</v>
      </c>
      <c r="D118" s="38"/>
      <c r="E118" s="38"/>
      <c r="F118" s="38"/>
      <c r="G118" s="38"/>
      <c r="H118" s="38"/>
      <c r="I118" s="38"/>
      <c r="J118" s="196">
        <f>BK118</f>
        <v>0</v>
      </c>
      <c r="K118" s="38"/>
      <c r="L118" s="42"/>
      <c r="M118" s="101"/>
      <c r="N118" s="197"/>
      <c r="O118" s="102"/>
      <c r="P118" s="198">
        <f>P119</f>
        <v>0</v>
      </c>
      <c r="Q118" s="102"/>
      <c r="R118" s="198">
        <f>R119</f>
        <v>0</v>
      </c>
      <c r="S118" s="102"/>
      <c r="T118" s="199">
        <f>T119</f>
        <v>0</v>
      </c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T118" s="15" t="s">
        <v>72</v>
      </c>
      <c r="AU118" s="15" t="s">
        <v>92</v>
      </c>
      <c r="BK118" s="200">
        <f>BK119</f>
        <v>0</v>
      </c>
    </row>
    <row r="119" s="12" customFormat="1" ht="25.92" customHeight="1">
      <c r="A119" s="12"/>
      <c r="B119" s="201"/>
      <c r="C119" s="202"/>
      <c r="D119" s="203" t="s">
        <v>72</v>
      </c>
      <c r="E119" s="204" t="s">
        <v>112</v>
      </c>
      <c r="F119" s="204" t="s">
        <v>113</v>
      </c>
      <c r="G119" s="202"/>
      <c r="H119" s="202"/>
      <c r="I119" s="205"/>
      <c r="J119" s="206">
        <f>BK119</f>
        <v>0</v>
      </c>
      <c r="K119" s="202"/>
      <c r="L119" s="207"/>
      <c r="M119" s="208"/>
      <c r="N119" s="209"/>
      <c r="O119" s="209"/>
      <c r="P119" s="210">
        <f>P120</f>
        <v>0</v>
      </c>
      <c r="Q119" s="209"/>
      <c r="R119" s="210">
        <f>R120</f>
        <v>0</v>
      </c>
      <c r="S119" s="209"/>
      <c r="T119" s="211">
        <f>T120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212" t="s">
        <v>120</v>
      </c>
      <c r="AT119" s="213" t="s">
        <v>72</v>
      </c>
      <c r="AU119" s="213" t="s">
        <v>73</v>
      </c>
      <c r="AY119" s="212" t="s">
        <v>114</v>
      </c>
      <c r="BK119" s="214">
        <f>BK120</f>
        <v>0</v>
      </c>
    </row>
    <row r="120" s="12" customFormat="1" ht="22.8" customHeight="1">
      <c r="A120" s="12"/>
      <c r="B120" s="201"/>
      <c r="C120" s="202"/>
      <c r="D120" s="203" t="s">
        <v>72</v>
      </c>
      <c r="E120" s="215" t="s">
        <v>347</v>
      </c>
      <c r="F120" s="215" t="s">
        <v>348</v>
      </c>
      <c r="G120" s="202"/>
      <c r="H120" s="202"/>
      <c r="I120" s="205"/>
      <c r="J120" s="216">
        <f>BK120</f>
        <v>0</v>
      </c>
      <c r="K120" s="202"/>
      <c r="L120" s="207"/>
      <c r="M120" s="208"/>
      <c r="N120" s="209"/>
      <c r="O120" s="209"/>
      <c r="P120" s="210">
        <f>SUM(P121:P129)</f>
        <v>0</v>
      </c>
      <c r="Q120" s="209"/>
      <c r="R120" s="210">
        <f>SUM(R121:R129)</f>
        <v>0</v>
      </c>
      <c r="S120" s="209"/>
      <c r="T120" s="211">
        <f>SUM(T121:T129)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12" t="s">
        <v>120</v>
      </c>
      <c r="AT120" s="213" t="s">
        <v>72</v>
      </c>
      <c r="AU120" s="213" t="s">
        <v>78</v>
      </c>
      <c r="AY120" s="212" t="s">
        <v>114</v>
      </c>
      <c r="BK120" s="214">
        <f>SUM(BK121:BK129)</f>
        <v>0</v>
      </c>
    </row>
    <row r="121" s="2" customFormat="1" ht="16.5" customHeight="1">
      <c r="A121" s="36"/>
      <c r="B121" s="37"/>
      <c r="C121" s="217" t="s">
        <v>78</v>
      </c>
      <c r="D121" s="217" t="s">
        <v>116</v>
      </c>
      <c r="E121" s="218" t="s">
        <v>349</v>
      </c>
      <c r="F121" s="219" t="s">
        <v>350</v>
      </c>
      <c r="G121" s="220" t="s">
        <v>351</v>
      </c>
      <c r="H121" s="221">
        <v>1</v>
      </c>
      <c r="I121" s="222"/>
      <c r="J121" s="223">
        <f>ROUND(I121*H121,2)</f>
        <v>0</v>
      </c>
      <c r="K121" s="224"/>
      <c r="L121" s="42"/>
      <c r="M121" s="225" t="s">
        <v>1</v>
      </c>
      <c r="N121" s="226" t="s">
        <v>38</v>
      </c>
      <c r="O121" s="89"/>
      <c r="P121" s="227">
        <f>O121*H121</f>
        <v>0</v>
      </c>
      <c r="Q121" s="227">
        <v>0</v>
      </c>
      <c r="R121" s="227">
        <f>Q121*H121</f>
        <v>0</v>
      </c>
      <c r="S121" s="227">
        <v>0</v>
      </c>
      <c r="T121" s="228">
        <f>S121*H121</f>
        <v>0</v>
      </c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R121" s="229" t="s">
        <v>352</v>
      </c>
      <c r="AT121" s="229" t="s">
        <v>116</v>
      </c>
      <c r="AU121" s="229" t="s">
        <v>82</v>
      </c>
      <c r="AY121" s="15" t="s">
        <v>114</v>
      </c>
      <c r="BE121" s="230">
        <f>IF(N121="základní",J121,0)</f>
        <v>0</v>
      </c>
      <c r="BF121" s="230">
        <f>IF(N121="snížená",J121,0)</f>
        <v>0</v>
      </c>
      <c r="BG121" s="230">
        <f>IF(N121="zákl. přenesená",J121,0)</f>
        <v>0</v>
      </c>
      <c r="BH121" s="230">
        <f>IF(N121="sníž. přenesená",J121,0)</f>
        <v>0</v>
      </c>
      <c r="BI121" s="230">
        <f>IF(N121="nulová",J121,0)</f>
        <v>0</v>
      </c>
      <c r="BJ121" s="15" t="s">
        <v>78</v>
      </c>
      <c r="BK121" s="230">
        <f>ROUND(I121*H121,2)</f>
        <v>0</v>
      </c>
      <c r="BL121" s="15" t="s">
        <v>352</v>
      </c>
      <c r="BM121" s="229" t="s">
        <v>353</v>
      </c>
    </row>
    <row r="122" s="2" customFormat="1" ht="24.15" customHeight="1">
      <c r="A122" s="36"/>
      <c r="B122" s="37"/>
      <c r="C122" s="217" t="s">
        <v>82</v>
      </c>
      <c r="D122" s="217" t="s">
        <v>116</v>
      </c>
      <c r="E122" s="218" t="s">
        <v>354</v>
      </c>
      <c r="F122" s="219" t="s">
        <v>355</v>
      </c>
      <c r="G122" s="220" t="s">
        <v>351</v>
      </c>
      <c r="H122" s="221">
        <v>1</v>
      </c>
      <c r="I122" s="222"/>
      <c r="J122" s="223">
        <f>ROUND(I122*H122,2)</f>
        <v>0</v>
      </c>
      <c r="K122" s="224"/>
      <c r="L122" s="42"/>
      <c r="M122" s="225" t="s">
        <v>1</v>
      </c>
      <c r="N122" s="226" t="s">
        <v>38</v>
      </c>
      <c r="O122" s="89"/>
      <c r="P122" s="227">
        <f>O122*H122</f>
        <v>0</v>
      </c>
      <c r="Q122" s="227">
        <v>0</v>
      </c>
      <c r="R122" s="227">
        <f>Q122*H122</f>
        <v>0</v>
      </c>
      <c r="S122" s="227">
        <v>0</v>
      </c>
      <c r="T122" s="228">
        <f>S122*H122</f>
        <v>0</v>
      </c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R122" s="229" t="s">
        <v>352</v>
      </c>
      <c r="AT122" s="229" t="s">
        <v>116</v>
      </c>
      <c r="AU122" s="229" t="s">
        <v>82</v>
      </c>
      <c r="AY122" s="15" t="s">
        <v>114</v>
      </c>
      <c r="BE122" s="230">
        <f>IF(N122="základní",J122,0)</f>
        <v>0</v>
      </c>
      <c r="BF122" s="230">
        <f>IF(N122="snížená",J122,0)</f>
        <v>0</v>
      </c>
      <c r="BG122" s="230">
        <f>IF(N122="zákl. přenesená",J122,0)</f>
        <v>0</v>
      </c>
      <c r="BH122" s="230">
        <f>IF(N122="sníž. přenesená",J122,0)</f>
        <v>0</v>
      </c>
      <c r="BI122" s="230">
        <f>IF(N122="nulová",J122,0)</f>
        <v>0</v>
      </c>
      <c r="BJ122" s="15" t="s">
        <v>78</v>
      </c>
      <c r="BK122" s="230">
        <f>ROUND(I122*H122,2)</f>
        <v>0</v>
      </c>
      <c r="BL122" s="15" t="s">
        <v>352</v>
      </c>
      <c r="BM122" s="229" t="s">
        <v>356</v>
      </c>
    </row>
    <row r="123" s="2" customFormat="1" ht="16.5" customHeight="1">
      <c r="A123" s="36"/>
      <c r="B123" s="37"/>
      <c r="C123" s="217" t="s">
        <v>127</v>
      </c>
      <c r="D123" s="217" t="s">
        <v>116</v>
      </c>
      <c r="E123" s="218" t="s">
        <v>357</v>
      </c>
      <c r="F123" s="219" t="s">
        <v>358</v>
      </c>
      <c r="G123" s="220" t="s">
        <v>351</v>
      </c>
      <c r="H123" s="221">
        <v>1</v>
      </c>
      <c r="I123" s="222"/>
      <c r="J123" s="223">
        <f>ROUND(I123*H123,2)</f>
        <v>0</v>
      </c>
      <c r="K123" s="224"/>
      <c r="L123" s="42"/>
      <c r="M123" s="225" t="s">
        <v>1</v>
      </c>
      <c r="N123" s="226" t="s">
        <v>38</v>
      </c>
      <c r="O123" s="89"/>
      <c r="P123" s="227">
        <f>O123*H123</f>
        <v>0</v>
      </c>
      <c r="Q123" s="227">
        <v>0</v>
      </c>
      <c r="R123" s="227">
        <f>Q123*H123</f>
        <v>0</v>
      </c>
      <c r="S123" s="227">
        <v>0</v>
      </c>
      <c r="T123" s="228">
        <f>S123*H123</f>
        <v>0</v>
      </c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R123" s="229" t="s">
        <v>120</v>
      </c>
      <c r="AT123" s="229" t="s">
        <v>116</v>
      </c>
      <c r="AU123" s="229" t="s">
        <v>82</v>
      </c>
      <c r="AY123" s="15" t="s">
        <v>114</v>
      </c>
      <c r="BE123" s="230">
        <f>IF(N123="základní",J123,0)</f>
        <v>0</v>
      </c>
      <c r="BF123" s="230">
        <f>IF(N123="snížená",J123,0)</f>
        <v>0</v>
      </c>
      <c r="BG123" s="230">
        <f>IF(N123="zákl. přenesená",J123,0)</f>
        <v>0</v>
      </c>
      <c r="BH123" s="230">
        <f>IF(N123="sníž. přenesená",J123,0)</f>
        <v>0</v>
      </c>
      <c r="BI123" s="230">
        <f>IF(N123="nulová",J123,0)</f>
        <v>0</v>
      </c>
      <c r="BJ123" s="15" t="s">
        <v>78</v>
      </c>
      <c r="BK123" s="230">
        <f>ROUND(I123*H123,2)</f>
        <v>0</v>
      </c>
      <c r="BL123" s="15" t="s">
        <v>120</v>
      </c>
      <c r="BM123" s="229" t="s">
        <v>359</v>
      </c>
    </row>
    <row r="124" s="2" customFormat="1" ht="16.5" customHeight="1">
      <c r="A124" s="36"/>
      <c r="B124" s="37"/>
      <c r="C124" s="217" t="s">
        <v>120</v>
      </c>
      <c r="D124" s="217" t="s">
        <v>116</v>
      </c>
      <c r="E124" s="218" t="s">
        <v>360</v>
      </c>
      <c r="F124" s="219" t="s">
        <v>361</v>
      </c>
      <c r="G124" s="220" t="s">
        <v>351</v>
      </c>
      <c r="H124" s="221">
        <v>1</v>
      </c>
      <c r="I124" s="222"/>
      <c r="J124" s="223">
        <f>ROUND(I124*H124,2)</f>
        <v>0</v>
      </c>
      <c r="K124" s="224"/>
      <c r="L124" s="42"/>
      <c r="M124" s="225" t="s">
        <v>1</v>
      </c>
      <c r="N124" s="226" t="s">
        <v>38</v>
      </c>
      <c r="O124" s="89"/>
      <c r="P124" s="227">
        <f>O124*H124</f>
        <v>0</v>
      </c>
      <c r="Q124" s="227">
        <v>0</v>
      </c>
      <c r="R124" s="227">
        <f>Q124*H124</f>
        <v>0</v>
      </c>
      <c r="S124" s="227">
        <v>0</v>
      </c>
      <c r="T124" s="228">
        <f>S124*H124</f>
        <v>0</v>
      </c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R124" s="229" t="s">
        <v>120</v>
      </c>
      <c r="AT124" s="229" t="s">
        <v>116</v>
      </c>
      <c r="AU124" s="229" t="s">
        <v>82</v>
      </c>
      <c r="AY124" s="15" t="s">
        <v>114</v>
      </c>
      <c r="BE124" s="230">
        <f>IF(N124="základní",J124,0)</f>
        <v>0</v>
      </c>
      <c r="BF124" s="230">
        <f>IF(N124="snížená",J124,0)</f>
        <v>0</v>
      </c>
      <c r="BG124" s="230">
        <f>IF(N124="zákl. přenesená",J124,0)</f>
        <v>0</v>
      </c>
      <c r="BH124" s="230">
        <f>IF(N124="sníž. přenesená",J124,0)</f>
        <v>0</v>
      </c>
      <c r="BI124" s="230">
        <f>IF(N124="nulová",J124,0)</f>
        <v>0</v>
      </c>
      <c r="BJ124" s="15" t="s">
        <v>78</v>
      </c>
      <c r="BK124" s="230">
        <f>ROUND(I124*H124,2)</f>
        <v>0</v>
      </c>
      <c r="BL124" s="15" t="s">
        <v>120</v>
      </c>
      <c r="BM124" s="229" t="s">
        <v>362</v>
      </c>
    </row>
    <row r="125" s="2" customFormat="1" ht="37.8" customHeight="1">
      <c r="A125" s="36"/>
      <c r="B125" s="37"/>
      <c r="C125" s="217" t="s">
        <v>135</v>
      </c>
      <c r="D125" s="217" t="s">
        <v>116</v>
      </c>
      <c r="E125" s="218" t="s">
        <v>363</v>
      </c>
      <c r="F125" s="219" t="s">
        <v>364</v>
      </c>
      <c r="G125" s="220" t="s">
        <v>351</v>
      </c>
      <c r="H125" s="221">
        <v>1</v>
      </c>
      <c r="I125" s="222"/>
      <c r="J125" s="223">
        <f>ROUND(I125*H125,2)</f>
        <v>0</v>
      </c>
      <c r="K125" s="224"/>
      <c r="L125" s="42"/>
      <c r="M125" s="225" t="s">
        <v>1</v>
      </c>
      <c r="N125" s="226" t="s">
        <v>38</v>
      </c>
      <c r="O125" s="89"/>
      <c r="P125" s="227">
        <f>O125*H125</f>
        <v>0</v>
      </c>
      <c r="Q125" s="227">
        <v>0</v>
      </c>
      <c r="R125" s="227">
        <f>Q125*H125</f>
        <v>0</v>
      </c>
      <c r="S125" s="227">
        <v>0</v>
      </c>
      <c r="T125" s="228">
        <f>S125*H125</f>
        <v>0</v>
      </c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R125" s="229" t="s">
        <v>120</v>
      </c>
      <c r="AT125" s="229" t="s">
        <v>116</v>
      </c>
      <c r="AU125" s="229" t="s">
        <v>82</v>
      </c>
      <c r="AY125" s="15" t="s">
        <v>114</v>
      </c>
      <c r="BE125" s="230">
        <f>IF(N125="základní",J125,0)</f>
        <v>0</v>
      </c>
      <c r="BF125" s="230">
        <f>IF(N125="snížená",J125,0)</f>
        <v>0</v>
      </c>
      <c r="BG125" s="230">
        <f>IF(N125="zákl. přenesená",J125,0)</f>
        <v>0</v>
      </c>
      <c r="BH125" s="230">
        <f>IF(N125="sníž. přenesená",J125,0)</f>
        <v>0</v>
      </c>
      <c r="BI125" s="230">
        <f>IF(N125="nulová",J125,0)</f>
        <v>0</v>
      </c>
      <c r="BJ125" s="15" t="s">
        <v>78</v>
      </c>
      <c r="BK125" s="230">
        <f>ROUND(I125*H125,2)</f>
        <v>0</v>
      </c>
      <c r="BL125" s="15" t="s">
        <v>120</v>
      </c>
      <c r="BM125" s="229" t="s">
        <v>365</v>
      </c>
    </row>
    <row r="126" s="2" customFormat="1" ht="16.5" customHeight="1">
      <c r="A126" s="36"/>
      <c r="B126" s="37"/>
      <c r="C126" s="217" t="s">
        <v>140</v>
      </c>
      <c r="D126" s="217" t="s">
        <v>116</v>
      </c>
      <c r="E126" s="218" t="s">
        <v>366</v>
      </c>
      <c r="F126" s="219" t="s">
        <v>367</v>
      </c>
      <c r="G126" s="220" t="s">
        <v>368</v>
      </c>
      <c r="H126" s="221">
        <v>1</v>
      </c>
      <c r="I126" s="222"/>
      <c r="J126" s="223">
        <f>ROUND(I126*H126,2)</f>
        <v>0</v>
      </c>
      <c r="K126" s="224"/>
      <c r="L126" s="42"/>
      <c r="M126" s="225" t="s">
        <v>1</v>
      </c>
      <c r="N126" s="226" t="s">
        <v>38</v>
      </c>
      <c r="O126" s="89"/>
      <c r="P126" s="227">
        <f>O126*H126</f>
        <v>0</v>
      </c>
      <c r="Q126" s="227">
        <v>0</v>
      </c>
      <c r="R126" s="227">
        <f>Q126*H126</f>
        <v>0</v>
      </c>
      <c r="S126" s="227">
        <v>0</v>
      </c>
      <c r="T126" s="228">
        <f>S126*H126</f>
        <v>0</v>
      </c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R126" s="229" t="s">
        <v>120</v>
      </c>
      <c r="AT126" s="229" t="s">
        <v>116</v>
      </c>
      <c r="AU126" s="229" t="s">
        <v>82</v>
      </c>
      <c r="AY126" s="15" t="s">
        <v>114</v>
      </c>
      <c r="BE126" s="230">
        <f>IF(N126="základní",J126,0)</f>
        <v>0</v>
      </c>
      <c r="BF126" s="230">
        <f>IF(N126="snížená",J126,0)</f>
        <v>0</v>
      </c>
      <c r="BG126" s="230">
        <f>IF(N126="zákl. přenesená",J126,0)</f>
        <v>0</v>
      </c>
      <c r="BH126" s="230">
        <f>IF(N126="sníž. přenesená",J126,0)</f>
        <v>0</v>
      </c>
      <c r="BI126" s="230">
        <f>IF(N126="nulová",J126,0)</f>
        <v>0</v>
      </c>
      <c r="BJ126" s="15" t="s">
        <v>78</v>
      </c>
      <c r="BK126" s="230">
        <f>ROUND(I126*H126,2)</f>
        <v>0</v>
      </c>
      <c r="BL126" s="15" t="s">
        <v>120</v>
      </c>
      <c r="BM126" s="229" t="s">
        <v>369</v>
      </c>
    </row>
    <row r="127" s="2" customFormat="1" ht="24.15" customHeight="1">
      <c r="A127" s="36"/>
      <c r="B127" s="37"/>
      <c r="C127" s="217" t="s">
        <v>146</v>
      </c>
      <c r="D127" s="217" t="s">
        <v>116</v>
      </c>
      <c r="E127" s="218" t="s">
        <v>370</v>
      </c>
      <c r="F127" s="219" t="s">
        <v>371</v>
      </c>
      <c r="G127" s="220" t="s">
        <v>351</v>
      </c>
      <c r="H127" s="221">
        <v>1</v>
      </c>
      <c r="I127" s="222"/>
      <c r="J127" s="223">
        <f>ROUND(I127*H127,2)</f>
        <v>0</v>
      </c>
      <c r="K127" s="224"/>
      <c r="L127" s="42"/>
      <c r="M127" s="225" t="s">
        <v>1</v>
      </c>
      <c r="N127" s="226" t="s">
        <v>38</v>
      </c>
      <c r="O127" s="89"/>
      <c r="P127" s="227">
        <f>O127*H127</f>
        <v>0</v>
      </c>
      <c r="Q127" s="227">
        <v>0</v>
      </c>
      <c r="R127" s="227">
        <f>Q127*H127</f>
        <v>0</v>
      </c>
      <c r="S127" s="227">
        <v>0</v>
      </c>
      <c r="T127" s="228">
        <f>S127*H127</f>
        <v>0</v>
      </c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R127" s="229" t="s">
        <v>120</v>
      </c>
      <c r="AT127" s="229" t="s">
        <v>116</v>
      </c>
      <c r="AU127" s="229" t="s">
        <v>82</v>
      </c>
      <c r="AY127" s="15" t="s">
        <v>114</v>
      </c>
      <c r="BE127" s="230">
        <f>IF(N127="základní",J127,0)</f>
        <v>0</v>
      </c>
      <c r="BF127" s="230">
        <f>IF(N127="snížená",J127,0)</f>
        <v>0</v>
      </c>
      <c r="BG127" s="230">
        <f>IF(N127="zákl. přenesená",J127,0)</f>
        <v>0</v>
      </c>
      <c r="BH127" s="230">
        <f>IF(N127="sníž. přenesená",J127,0)</f>
        <v>0</v>
      </c>
      <c r="BI127" s="230">
        <f>IF(N127="nulová",J127,0)</f>
        <v>0</v>
      </c>
      <c r="BJ127" s="15" t="s">
        <v>78</v>
      </c>
      <c r="BK127" s="230">
        <f>ROUND(I127*H127,2)</f>
        <v>0</v>
      </c>
      <c r="BL127" s="15" t="s">
        <v>120</v>
      </c>
      <c r="BM127" s="229" t="s">
        <v>372</v>
      </c>
    </row>
    <row r="128" s="2" customFormat="1" ht="21.75" customHeight="1">
      <c r="A128" s="36"/>
      <c r="B128" s="37"/>
      <c r="C128" s="217" t="s">
        <v>151</v>
      </c>
      <c r="D128" s="217" t="s">
        <v>116</v>
      </c>
      <c r="E128" s="218" t="s">
        <v>373</v>
      </c>
      <c r="F128" s="219" t="s">
        <v>374</v>
      </c>
      <c r="G128" s="220" t="s">
        <v>351</v>
      </c>
      <c r="H128" s="221">
        <v>1</v>
      </c>
      <c r="I128" s="222"/>
      <c r="J128" s="223">
        <f>ROUND(I128*H128,2)</f>
        <v>0</v>
      </c>
      <c r="K128" s="224"/>
      <c r="L128" s="42"/>
      <c r="M128" s="225" t="s">
        <v>1</v>
      </c>
      <c r="N128" s="226" t="s">
        <v>38</v>
      </c>
      <c r="O128" s="89"/>
      <c r="P128" s="227">
        <f>O128*H128</f>
        <v>0</v>
      </c>
      <c r="Q128" s="227">
        <v>0</v>
      </c>
      <c r="R128" s="227">
        <f>Q128*H128</f>
        <v>0</v>
      </c>
      <c r="S128" s="227">
        <v>0</v>
      </c>
      <c r="T128" s="228">
        <f>S128*H128</f>
        <v>0</v>
      </c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R128" s="229" t="s">
        <v>120</v>
      </c>
      <c r="AT128" s="229" t="s">
        <v>116</v>
      </c>
      <c r="AU128" s="229" t="s">
        <v>82</v>
      </c>
      <c r="AY128" s="15" t="s">
        <v>114</v>
      </c>
      <c r="BE128" s="230">
        <f>IF(N128="základní",J128,0)</f>
        <v>0</v>
      </c>
      <c r="BF128" s="230">
        <f>IF(N128="snížená",J128,0)</f>
        <v>0</v>
      </c>
      <c r="BG128" s="230">
        <f>IF(N128="zákl. přenesená",J128,0)</f>
        <v>0</v>
      </c>
      <c r="BH128" s="230">
        <f>IF(N128="sníž. přenesená",J128,0)</f>
        <v>0</v>
      </c>
      <c r="BI128" s="230">
        <f>IF(N128="nulová",J128,0)</f>
        <v>0</v>
      </c>
      <c r="BJ128" s="15" t="s">
        <v>78</v>
      </c>
      <c r="BK128" s="230">
        <f>ROUND(I128*H128,2)</f>
        <v>0</v>
      </c>
      <c r="BL128" s="15" t="s">
        <v>120</v>
      </c>
      <c r="BM128" s="229" t="s">
        <v>375</v>
      </c>
    </row>
    <row r="129" s="2" customFormat="1" ht="16.5" customHeight="1">
      <c r="A129" s="36"/>
      <c r="B129" s="37"/>
      <c r="C129" s="217" t="s">
        <v>157</v>
      </c>
      <c r="D129" s="217" t="s">
        <v>116</v>
      </c>
      <c r="E129" s="218" t="s">
        <v>376</v>
      </c>
      <c r="F129" s="219" t="s">
        <v>377</v>
      </c>
      <c r="G129" s="220" t="s">
        <v>351</v>
      </c>
      <c r="H129" s="221">
        <v>1</v>
      </c>
      <c r="I129" s="222"/>
      <c r="J129" s="223">
        <f>ROUND(I129*H129,2)</f>
        <v>0</v>
      </c>
      <c r="K129" s="224"/>
      <c r="L129" s="42"/>
      <c r="M129" s="254" t="s">
        <v>1</v>
      </c>
      <c r="N129" s="255" t="s">
        <v>38</v>
      </c>
      <c r="O129" s="256"/>
      <c r="P129" s="257">
        <f>O129*H129</f>
        <v>0</v>
      </c>
      <c r="Q129" s="257">
        <v>0</v>
      </c>
      <c r="R129" s="257">
        <f>Q129*H129</f>
        <v>0</v>
      </c>
      <c r="S129" s="257">
        <v>0</v>
      </c>
      <c r="T129" s="258">
        <f>S129*H129</f>
        <v>0</v>
      </c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R129" s="229" t="s">
        <v>120</v>
      </c>
      <c r="AT129" s="229" t="s">
        <v>116</v>
      </c>
      <c r="AU129" s="229" t="s">
        <v>82</v>
      </c>
      <c r="AY129" s="15" t="s">
        <v>114</v>
      </c>
      <c r="BE129" s="230">
        <f>IF(N129="základní",J129,0)</f>
        <v>0</v>
      </c>
      <c r="BF129" s="230">
        <f>IF(N129="snížená",J129,0)</f>
        <v>0</v>
      </c>
      <c r="BG129" s="230">
        <f>IF(N129="zákl. přenesená",J129,0)</f>
        <v>0</v>
      </c>
      <c r="BH129" s="230">
        <f>IF(N129="sníž. přenesená",J129,0)</f>
        <v>0</v>
      </c>
      <c r="BI129" s="230">
        <f>IF(N129="nulová",J129,0)</f>
        <v>0</v>
      </c>
      <c r="BJ129" s="15" t="s">
        <v>78</v>
      </c>
      <c r="BK129" s="230">
        <f>ROUND(I129*H129,2)</f>
        <v>0</v>
      </c>
      <c r="BL129" s="15" t="s">
        <v>120</v>
      </c>
      <c r="BM129" s="229" t="s">
        <v>378</v>
      </c>
    </row>
    <row r="130" s="2" customFormat="1" ht="6.96" customHeight="1">
      <c r="A130" s="36"/>
      <c r="B130" s="64"/>
      <c r="C130" s="65"/>
      <c r="D130" s="65"/>
      <c r="E130" s="65"/>
      <c r="F130" s="65"/>
      <c r="G130" s="65"/>
      <c r="H130" s="65"/>
      <c r="I130" s="65"/>
      <c r="J130" s="65"/>
      <c r="K130" s="65"/>
      <c r="L130" s="42"/>
      <c r="M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</row>
  </sheetData>
  <sheetProtection sheet="1" autoFilter="0" formatColumns="0" formatRows="0" objects="1" scenarios="1" spinCount="100000" saltValue="7JyXU9m1ODSBFiOnnupnJ3r5Lh252Kcrldk/0YdQVomTBbY0zsu/w1pPNdPVKXvUM2bWYJnRDdzNaDAd26Vo7w==" hashValue="Jirla0YfUkH5rzSyy9Wxk7RoUQCSQhH28jnsuIuZLpwM7cDbysapa02sezRMyDqlfDs72pYKIZ0+2hYe0fx9/g==" algorithmName="SHA-512" password="CC35"/>
  <autoFilter ref="C117:K129"/>
  <mergeCells count="9">
    <mergeCell ref="E7:H7"/>
    <mergeCell ref="E9:H9"/>
    <mergeCell ref="E18:H18"/>
    <mergeCell ref="E27:H27"/>
    <mergeCell ref="E85:H85"/>
    <mergeCell ref="E87:H87"/>
    <mergeCell ref="E108:H108"/>
    <mergeCell ref="E110:H11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DESKTOP-0SPK9FM\Ondřej Pavelka</dc:creator>
  <cp:lastModifiedBy>DESKTOP-0SPK9FM\Ondřej Pavelka</cp:lastModifiedBy>
  <dcterms:created xsi:type="dcterms:W3CDTF">2022-05-15T20:44:53Z</dcterms:created>
  <dcterms:modified xsi:type="dcterms:W3CDTF">2022-05-15T20:44:58Z</dcterms:modified>
</cp:coreProperties>
</file>