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E:\EDIT\1112_5_kol_Ceska-Stredova\"/>
    </mc:Choice>
  </mc:AlternateContent>
  <xr:revisionPtr revIDLastSave="0" documentId="13_ncr:1_{BF2A5BC4-1590-4C0D-AFAF-371590AD1B1A}" xr6:coauthVersionLast="47" xr6:coauthVersionMax="47" xr10:uidLastSave="{00000000-0000-0000-0000-000000000000}"/>
  <bookViews>
    <workbookView xWindow="-120" yWindow="-120" windowWidth="29040" windowHeight="15840" firstSheet="18" activeTab="21" xr2:uid="{00000000-000D-0000-FFFF-FFFF00000000}"/>
  </bookViews>
  <sheets>
    <sheet name="Rekapitulace stavby" sheetId="1" r:id="rId1"/>
    <sheet name="SO 110 - Kolektorové trasy" sheetId="2" r:id="rId2"/>
    <sheet name="SO 120 - Kolektorové šachty" sheetId="3" r:id="rId3"/>
    <sheet name="SO 130 - Technické komory" sheetId="4" r:id="rId4"/>
    <sheet name="SO 150 - Ocelové konstrukce" sheetId="5" r:id="rId5"/>
    <sheet name="SO 210 - Zajištění povrch..." sheetId="6" r:id="rId6"/>
    <sheet name="SO 220 - Stavební úpravy ..." sheetId="7" r:id="rId7"/>
    <sheet name="SO 300 - Požárně bezpečno..." sheetId="8" r:id="rId8"/>
    <sheet name="SO 401 - Odvodnění" sheetId="9" r:id="rId9"/>
    <sheet name="SO 402 - Osvětlení a zásu..." sheetId="10" r:id="rId10"/>
    <sheet name="SO 403 - Přívod NN pro PŘS" sheetId="11" r:id="rId11"/>
    <sheet name="SO D.1.5.5 - Přípojky uli..." sheetId="12" r:id="rId12"/>
    <sheet name="SO 501 - Přeložka kanalizace" sheetId="13" r:id="rId13"/>
    <sheet name="SO 502 - Přeložka vodovodu" sheetId="14" r:id="rId14"/>
    <sheet name="SO 601 - Přeložka přípoje..." sheetId="15" r:id="rId15"/>
    <sheet name="SO 602 - Přeložka přípoje..." sheetId="16" r:id="rId16"/>
    <sheet name="SO 702 - Provizorní přelo..." sheetId="17" r:id="rId17"/>
    <sheet name="SO 703 - Provizorní přelo..." sheetId="18" r:id="rId18"/>
    <sheet name="SO 706.01 - NTL plynovody" sheetId="19" r:id="rId19"/>
    <sheet name="SO 706.02 - NTL plynovodn..." sheetId="20" r:id="rId20"/>
    <sheet name="PS 101 - Měření a regulace" sheetId="21" r:id="rId21"/>
    <sheet name="PS 102 - Přidružné řídící..." sheetId="22" r:id="rId22"/>
    <sheet name="PS 103 - Provozní rozvod ..." sheetId="23" r:id="rId23"/>
    <sheet name="PS 104 - Provozní telefon" sheetId="24" r:id="rId24"/>
    <sheet name="PS 105 - Uzemnění kolektoru" sheetId="25" r:id="rId25"/>
    <sheet name="PS 106 - Vzduchotechnika" sheetId="26" r:id="rId26"/>
    <sheet name="SO 1.5.1 - Definitivní úp..." sheetId="27" r:id="rId27"/>
    <sheet name="SO 1.5.2 - Úprava uličníc..." sheetId="28" r:id="rId28"/>
    <sheet name="SO 1.5.3 - Prostor před k..." sheetId="29" r:id="rId29"/>
    <sheet name="SO 1.5.4 - Inventarizace ..." sheetId="30" r:id="rId30"/>
    <sheet name="SO 1.5.6 - Zeleň" sheetId="31" r:id="rId31"/>
    <sheet name="SO 1.5.7 - Kašna" sheetId="32" r:id="rId32"/>
    <sheet name="SO 1.5.8 - Městský mobiliář" sheetId="33" r:id="rId33"/>
    <sheet name="SO 1.5.9 - Lavice" sheetId="34" r:id="rId34"/>
    <sheet name="OST a VRN - Ostatní a ved..." sheetId="35" r:id="rId35"/>
    <sheet name="Seznam figur" sheetId="36" r:id="rId36"/>
  </sheets>
  <definedNames>
    <definedName name="_xlnm._FilterDatabase" localSheetId="34" hidden="1">'OST a VRN - Ostatní a ved...'!$C$128:$K$170</definedName>
    <definedName name="_xlnm._FilterDatabase" localSheetId="20" hidden="1">'PS 101 - Měření a regulace'!$C$121:$K$215</definedName>
    <definedName name="_xlnm._FilterDatabase" localSheetId="21" hidden="1">'PS 102 - Přidružné řídící...'!$C$121:$K$174</definedName>
    <definedName name="_xlnm._FilterDatabase" localSheetId="22" hidden="1">'PS 103 - Provozní rozvod ...'!$C$120:$K$171</definedName>
    <definedName name="_xlnm._FilterDatabase" localSheetId="23" hidden="1">'PS 104 - Provozní telefon'!$C$121:$K$163</definedName>
    <definedName name="_xlnm._FilterDatabase" localSheetId="24" hidden="1">'PS 105 - Uzemnění kolektoru'!$C$120:$K$132</definedName>
    <definedName name="_xlnm._FilterDatabase" localSheetId="25" hidden="1">'PS 106 - Vzduchotechnika'!$C$125:$K$186</definedName>
    <definedName name="_xlnm._FilterDatabase" localSheetId="26" hidden="1">'SO 1.5.1 - Definitivní úp...'!$C$138:$K$233</definedName>
    <definedName name="_xlnm._FilterDatabase" localSheetId="27" hidden="1">'SO 1.5.2 - Úprava uličníc...'!$C$125:$K$177</definedName>
    <definedName name="_xlnm._FilterDatabase" localSheetId="28" hidden="1">'SO 1.5.3 - Prostor před k...'!$C$134:$K$206</definedName>
    <definedName name="_xlnm._FilterDatabase" localSheetId="29" hidden="1">'SO 1.5.4 - Inventarizace ...'!$C$120:$K$123</definedName>
    <definedName name="_xlnm._FilterDatabase" localSheetId="30" hidden="1">'SO 1.5.6 - Zeleň'!$C$121:$K$128</definedName>
    <definedName name="_xlnm._FilterDatabase" localSheetId="31" hidden="1">'SO 1.5.7 - Kašna'!$C$121:$K$126</definedName>
    <definedName name="_xlnm._FilterDatabase" localSheetId="32" hidden="1">'SO 1.5.8 - Městský mobiliář'!$C$122:$K$132</definedName>
    <definedName name="_xlnm._FilterDatabase" localSheetId="33" hidden="1">'SO 1.5.9 - Lavice'!$C$120:$K$123</definedName>
    <definedName name="_xlnm._FilterDatabase" localSheetId="1" hidden="1">'SO 110 - Kolektorové trasy'!$C$132:$K$1550</definedName>
    <definedName name="_xlnm._FilterDatabase" localSheetId="2" hidden="1">'SO 120 - Kolektorové šachty'!$C$134:$K$517</definedName>
    <definedName name="_xlnm._FilterDatabase" localSheetId="3" hidden="1">'SO 130 - Technické komory'!$C$131:$K$456</definedName>
    <definedName name="_xlnm._FilterDatabase" localSheetId="4" hidden="1">'SO 150 - Ocelové konstrukce'!$C$125:$K$606</definedName>
    <definedName name="_xlnm._FilterDatabase" localSheetId="5" hidden="1">'SO 210 - Zajištění povrch...'!$C$125:$K$195</definedName>
    <definedName name="_xlnm._FilterDatabase" localSheetId="6" hidden="1">'SO 220 - Stavební úpravy ...'!$C$130:$K$245</definedName>
    <definedName name="_xlnm._FilterDatabase" localSheetId="7" hidden="1">'SO 300 - Požárně bezpečno...'!$C$119:$K$127</definedName>
    <definedName name="_xlnm._FilterDatabase" localSheetId="8" hidden="1">'SO 401 - Odvodnění'!$C$123:$K$165</definedName>
    <definedName name="_xlnm._FilterDatabase" localSheetId="9" hidden="1">'SO 402 - Osvětlení a zásu...'!$C$120:$K$149</definedName>
    <definedName name="_xlnm._FilterDatabase" localSheetId="10" hidden="1">'SO 403 - Přívod NN pro PŘS'!$C$121:$K$142</definedName>
    <definedName name="_xlnm._FilterDatabase" localSheetId="12" hidden="1">'SO 501 - Přeložka kanalizace'!$C$131:$K$371</definedName>
    <definedName name="_xlnm._FilterDatabase" localSheetId="13" hidden="1">'SO 502 - Přeložka vodovodu'!$C$125:$K$274</definedName>
    <definedName name="_xlnm._FilterDatabase" localSheetId="14" hidden="1">'SO 601 - Přeložka přípoje...'!$C$128:$K$343</definedName>
    <definedName name="_xlnm._FilterDatabase" localSheetId="15" hidden="1">'SO 602 - Přeložka přípoje...'!$C$128:$K$251</definedName>
    <definedName name="_xlnm._FilterDatabase" localSheetId="16" hidden="1">'SO 702 - Provizorní přelo...'!$C$124:$K$197</definedName>
    <definedName name="_xlnm._FilterDatabase" localSheetId="17" hidden="1">'SO 703 - Provizorní přelo...'!$C$134:$K$446</definedName>
    <definedName name="_xlnm._FilterDatabase" localSheetId="18" hidden="1">'SO 706.01 - NTL plynovody'!$C$135:$K$380</definedName>
    <definedName name="_xlnm._FilterDatabase" localSheetId="19" hidden="1">'SO 706.02 - NTL plynovodn...'!$C$139:$K$365</definedName>
    <definedName name="_xlnm._FilterDatabase" localSheetId="11" hidden="1">'SO D.1.5.5 - Přípojky uli...'!$C$127:$K$221</definedName>
    <definedName name="_xlnm.Print_Titles" localSheetId="34">'OST a VRN - Ostatní a ved...'!$128:$128</definedName>
    <definedName name="_xlnm.Print_Titles" localSheetId="20">'PS 101 - Měření a regulace'!$121:$121</definedName>
    <definedName name="_xlnm.Print_Titles" localSheetId="21">'PS 102 - Přidružné řídící...'!$121:$121</definedName>
    <definedName name="_xlnm.Print_Titles" localSheetId="22">'PS 103 - Provozní rozvod ...'!$120:$120</definedName>
    <definedName name="_xlnm.Print_Titles" localSheetId="23">'PS 104 - Provozní telefon'!$121:$121</definedName>
    <definedName name="_xlnm.Print_Titles" localSheetId="24">'PS 105 - Uzemnění kolektoru'!$120:$120</definedName>
    <definedName name="_xlnm.Print_Titles" localSheetId="25">'PS 106 - Vzduchotechnika'!$125:$125</definedName>
    <definedName name="_xlnm.Print_Titles" localSheetId="0">'Rekapitulace stavby'!$92:$92</definedName>
    <definedName name="_xlnm.Print_Titles" localSheetId="35">'Seznam figur'!$9:$9</definedName>
    <definedName name="_xlnm.Print_Titles" localSheetId="26">'SO 1.5.1 - Definitivní úp...'!$138:$138</definedName>
    <definedName name="_xlnm.Print_Titles" localSheetId="27">'SO 1.5.2 - Úprava uličníc...'!$125:$125</definedName>
    <definedName name="_xlnm.Print_Titles" localSheetId="28">'SO 1.5.3 - Prostor před k...'!$134:$134</definedName>
    <definedName name="_xlnm.Print_Titles" localSheetId="29">'SO 1.5.4 - Inventarizace ...'!$120:$120</definedName>
    <definedName name="_xlnm.Print_Titles" localSheetId="30">'SO 1.5.6 - Zeleň'!$121:$121</definedName>
    <definedName name="_xlnm.Print_Titles" localSheetId="31">'SO 1.5.7 - Kašna'!$121:$121</definedName>
    <definedName name="_xlnm.Print_Titles" localSheetId="32">'SO 1.5.8 - Městský mobiliář'!$122:$122</definedName>
    <definedName name="_xlnm.Print_Titles" localSheetId="33">'SO 1.5.9 - Lavice'!$120:$120</definedName>
    <definedName name="_xlnm.Print_Titles" localSheetId="1">'SO 110 - Kolektorové trasy'!$132:$132</definedName>
    <definedName name="_xlnm.Print_Titles" localSheetId="2">'SO 120 - Kolektorové šachty'!$134:$134</definedName>
    <definedName name="_xlnm.Print_Titles" localSheetId="3">'SO 130 - Technické komory'!$131:$131</definedName>
    <definedName name="_xlnm.Print_Titles" localSheetId="4">'SO 150 - Ocelové konstrukce'!$125:$125</definedName>
    <definedName name="_xlnm.Print_Titles" localSheetId="5">'SO 210 - Zajištění povrch...'!$125:$125</definedName>
    <definedName name="_xlnm.Print_Titles" localSheetId="6">'SO 220 - Stavební úpravy ...'!$130:$130</definedName>
    <definedName name="_xlnm.Print_Titles" localSheetId="7">'SO 300 - Požárně bezpečno...'!$119:$119</definedName>
    <definedName name="_xlnm.Print_Titles" localSheetId="8">'SO 401 - Odvodnění'!$123:$123</definedName>
    <definedName name="_xlnm.Print_Titles" localSheetId="9">'SO 402 - Osvětlení a zásu...'!$120:$120</definedName>
    <definedName name="_xlnm.Print_Titles" localSheetId="10">'SO 403 - Přívod NN pro PŘS'!$121:$121</definedName>
    <definedName name="_xlnm.Print_Titles" localSheetId="12">'SO 501 - Přeložka kanalizace'!$131:$131</definedName>
    <definedName name="_xlnm.Print_Titles" localSheetId="13">'SO 502 - Přeložka vodovodu'!$125:$125</definedName>
    <definedName name="_xlnm.Print_Titles" localSheetId="14">'SO 601 - Přeložka přípoje...'!$128:$128</definedName>
    <definedName name="_xlnm.Print_Titles" localSheetId="15">'SO 602 - Přeložka přípoje...'!$128:$128</definedName>
    <definedName name="_xlnm.Print_Titles" localSheetId="16">'SO 702 - Provizorní přelo...'!$124:$124</definedName>
    <definedName name="_xlnm.Print_Titles" localSheetId="17">'SO 703 - Provizorní přelo...'!$134:$134</definedName>
    <definedName name="_xlnm.Print_Titles" localSheetId="18">'SO 706.01 - NTL plynovody'!$135:$135</definedName>
    <definedName name="_xlnm.Print_Titles" localSheetId="19">'SO 706.02 - NTL plynovodn...'!$139:$139</definedName>
    <definedName name="_xlnm.Print_Titles" localSheetId="11">'SO D.1.5.5 - Přípojky uli...'!$127:$127</definedName>
    <definedName name="_xlnm.Print_Area" localSheetId="34">'OST a VRN - Ostatní a ved...'!$C$4:$J$76,'OST a VRN - Ostatní a ved...'!$C$82:$J$110,'OST a VRN - Ostatní a ved...'!$C$116:$K$170</definedName>
    <definedName name="_xlnm.Print_Area" localSheetId="20">'PS 101 - Měření a regulace'!$C$4:$J$76,'PS 101 - Měření a regulace'!$C$82:$J$101,'PS 101 - Měření a regulace'!$C$107:$K$215</definedName>
    <definedName name="_xlnm.Print_Area" localSheetId="21">'PS 102 - Přidružné řídící...'!$C$4:$J$76,'PS 102 - Přidružné řídící...'!$C$82:$J$101,'PS 102 - Přidružné řídící...'!$C$107:$K$174</definedName>
    <definedName name="_xlnm.Print_Area" localSheetId="22">'PS 103 - Provozní rozvod ...'!$C$4:$J$76,'PS 103 - Provozní rozvod ...'!$C$82:$J$100,'PS 103 - Provozní rozvod ...'!$C$106:$K$171</definedName>
    <definedName name="_xlnm.Print_Area" localSheetId="23">'PS 104 - Provozní telefon'!$C$4:$J$76,'PS 104 - Provozní telefon'!$C$82:$J$101,'PS 104 - Provozní telefon'!$C$107:$K$163</definedName>
    <definedName name="_xlnm.Print_Area" localSheetId="24">'PS 105 - Uzemnění kolektoru'!$C$4:$J$76,'PS 105 - Uzemnění kolektoru'!$C$82:$J$100,'PS 105 - Uzemnění kolektoru'!$C$106:$K$132</definedName>
    <definedName name="_xlnm.Print_Area" localSheetId="25">'PS 106 - Vzduchotechnika'!$C$4:$J$76,'PS 106 - Vzduchotechnika'!$C$82:$J$105,'PS 106 - Vzduchotechnika'!$C$111:$K$186</definedName>
    <definedName name="_xlnm.Print_Area" localSheetId="0">'Rekapitulace stavby'!$D$4:$AO$76,'Rekapitulace stavby'!$C$82:$AQ$137</definedName>
    <definedName name="_xlnm.Print_Area" localSheetId="35">'Seznam figur'!$C$4:$G$1089</definedName>
    <definedName name="_xlnm.Print_Area" localSheetId="26">'SO 1.5.1 - Definitivní úp...'!$C$4:$J$76,'SO 1.5.1 - Definitivní úp...'!$C$82:$J$118,'SO 1.5.1 - Definitivní úp...'!$C$124:$K$233</definedName>
    <definedName name="_xlnm.Print_Area" localSheetId="27">'SO 1.5.2 - Úprava uličníc...'!$C$4:$J$76,'SO 1.5.2 - Úprava uličníc...'!$C$82:$J$105,'SO 1.5.2 - Úprava uličníc...'!$C$111:$K$177</definedName>
    <definedName name="_xlnm.Print_Area" localSheetId="28">'SO 1.5.3 - Prostor před k...'!$C$4:$J$76,'SO 1.5.3 - Prostor před k...'!$C$82:$J$114,'SO 1.5.3 - Prostor před k...'!$C$120:$K$206</definedName>
    <definedName name="_xlnm.Print_Area" localSheetId="29">'SO 1.5.4 - Inventarizace ...'!$C$4:$J$76,'SO 1.5.4 - Inventarizace ...'!$C$82:$J$100,'SO 1.5.4 - Inventarizace ...'!$C$106:$K$123</definedName>
    <definedName name="_xlnm.Print_Area" localSheetId="30">'SO 1.5.6 - Zeleň'!$C$4:$J$76,'SO 1.5.6 - Zeleň'!$C$82:$J$101,'SO 1.5.6 - Zeleň'!$C$107:$K$128</definedName>
    <definedName name="_xlnm.Print_Area" localSheetId="31">'SO 1.5.7 - Kašna'!$C$4:$J$76,'SO 1.5.7 - Kašna'!$C$82:$J$101,'SO 1.5.7 - Kašna'!$C$107:$K$126</definedName>
    <definedName name="_xlnm.Print_Area" localSheetId="32">'SO 1.5.8 - Městský mobiliář'!$C$4:$J$76,'SO 1.5.8 - Městský mobiliář'!$C$82:$J$102,'SO 1.5.8 - Městský mobiliář'!$C$108:$K$132</definedName>
    <definedName name="_xlnm.Print_Area" localSheetId="33">'SO 1.5.9 - Lavice'!$C$4:$J$76,'SO 1.5.9 - Lavice'!$C$82:$J$100,'SO 1.5.9 - Lavice'!$C$106:$K$123</definedName>
    <definedName name="_xlnm.Print_Area" localSheetId="1">'SO 110 - Kolektorové trasy'!$C$4:$J$76,'SO 110 - Kolektorové trasy'!$C$82:$J$112,'SO 110 - Kolektorové trasy'!$C$118:$K$1550</definedName>
    <definedName name="_xlnm.Print_Area" localSheetId="2">'SO 120 - Kolektorové šachty'!$C$4:$J$76,'SO 120 - Kolektorové šachty'!$C$82:$J$114,'SO 120 - Kolektorové šachty'!$C$120:$K$517</definedName>
    <definedName name="_xlnm.Print_Area" localSheetId="3">'SO 130 - Technické komory'!$C$4:$J$76,'SO 130 - Technické komory'!$C$82:$J$111,'SO 130 - Technické komory'!$C$117:$K$456</definedName>
    <definedName name="_xlnm.Print_Area" localSheetId="4">'SO 150 - Ocelové konstrukce'!$C$4:$J$76,'SO 150 - Ocelové konstrukce'!$C$82:$J$105,'SO 150 - Ocelové konstrukce'!$C$111:$K$606</definedName>
    <definedName name="_xlnm.Print_Area" localSheetId="5">'SO 210 - Zajištění povrch...'!$C$4:$J$76,'SO 210 - Zajištění povrch...'!$C$82:$J$105,'SO 210 - Zajištění povrch...'!$C$111:$K$195</definedName>
    <definedName name="_xlnm.Print_Area" localSheetId="6">'SO 220 - Stavební úpravy ...'!$C$4:$J$76,'SO 220 - Stavební úpravy ...'!$C$82:$J$110,'SO 220 - Stavební úpravy ...'!$C$116:$K$245</definedName>
    <definedName name="_xlnm.Print_Area" localSheetId="7">'SO 300 - Požárně bezpečno...'!$C$4:$J$76,'SO 300 - Požárně bezpečno...'!$C$82:$J$101,'SO 300 - Požárně bezpečno...'!$C$107:$K$127</definedName>
    <definedName name="_xlnm.Print_Area" localSheetId="8">'SO 401 - Odvodnění'!$C$4:$J$76,'SO 401 - Odvodnění'!$C$82:$J$103,'SO 401 - Odvodnění'!$C$109:$K$165</definedName>
    <definedName name="_xlnm.Print_Area" localSheetId="9">'SO 402 - Osvětlení a zásu...'!$C$4:$J$76,'SO 402 - Osvětlení a zásu...'!$C$82:$J$100,'SO 402 - Osvětlení a zásu...'!$C$106:$K$149</definedName>
    <definedName name="_xlnm.Print_Area" localSheetId="10">'SO 403 - Přívod NN pro PŘS'!$C$4:$J$76,'SO 403 - Přívod NN pro PŘS'!$C$82:$J$101,'SO 403 - Přívod NN pro PŘS'!$C$107:$K$142</definedName>
    <definedName name="_xlnm.Print_Area" localSheetId="12">'SO 501 - Přeložka kanalizace'!$C$4:$J$76,'SO 501 - Přeložka kanalizace'!$C$82:$J$111,'SO 501 - Přeložka kanalizace'!$C$117:$K$371</definedName>
    <definedName name="_xlnm.Print_Area" localSheetId="13">'SO 502 - Přeložka vodovodu'!$C$4:$J$76,'SO 502 - Přeložka vodovodu'!$C$82:$J$105,'SO 502 - Přeložka vodovodu'!$C$111:$K$274</definedName>
    <definedName name="_xlnm.Print_Area" localSheetId="14">'SO 601 - Přeložka přípoje...'!$C$4:$J$76,'SO 601 - Přeložka přípoje...'!$C$82:$J$108,'SO 601 - Přeložka přípoje...'!$C$114:$K$343</definedName>
    <definedName name="_xlnm.Print_Area" localSheetId="15">'SO 602 - Přeložka přípoje...'!$C$4:$J$76,'SO 602 - Přeložka přípoje...'!$C$82:$J$108,'SO 602 - Přeložka přípoje...'!$C$114:$K$251</definedName>
    <definedName name="_xlnm.Print_Area" localSheetId="16">'SO 702 - Provizorní přelo...'!$C$4:$J$76,'SO 702 - Provizorní přelo...'!$C$82:$J$104,'SO 702 - Provizorní přelo...'!$C$110:$K$197</definedName>
    <definedName name="_xlnm.Print_Area" localSheetId="17">'SO 703 - Provizorní přelo...'!$C$4:$J$76,'SO 703 - Provizorní přelo...'!$C$82:$J$114,'SO 703 - Provizorní přelo...'!$C$120:$K$446</definedName>
    <definedName name="_xlnm.Print_Area" localSheetId="18">'SO 706.01 - NTL plynovody'!$C$4:$J$76,'SO 706.01 - NTL plynovody'!$C$82:$J$113,'SO 706.01 - NTL plynovody'!$C$119:$K$380</definedName>
    <definedName name="_xlnm.Print_Area" localSheetId="19">'SO 706.02 - NTL plynovodn...'!$C$4:$J$76,'SO 706.02 - NTL plynovodn...'!$C$82:$J$117,'SO 706.02 - NTL plynovodn...'!$C$123:$K$365</definedName>
    <definedName name="_xlnm.Print_Area" localSheetId="11">'SO D.1.5.5 - Přípojky uli...'!$C$4:$J$76,'SO D.1.5.5 - Přípojky uli...'!$C$82:$J$107,'SO D.1.5.5 - Přípojky uli...'!$C$113:$K$221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36" l="1"/>
  <c r="J37" i="35"/>
  <c r="J36" i="35"/>
  <c r="AY136" i="1" s="1"/>
  <c r="J35" i="35"/>
  <c r="AX136" i="1"/>
  <c r="BI170" i="35"/>
  <c r="BH170" i="35"/>
  <c r="BG170" i="35"/>
  <c r="BF170" i="35"/>
  <c r="T170" i="35"/>
  <c r="R170" i="35"/>
  <c r="P170" i="35"/>
  <c r="BI169" i="35"/>
  <c r="BH169" i="35"/>
  <c r="BG169" i="35"/>
  <c r="BF169" i="35"/>
  <c r="T169" i="35"/>
  <c r="R169" i="35"/>
  <c r="P169" i="35"/>
  <c r="BI168" i="35"/>
  <c r="BH168" i="35"/>
  <c r="BG168" i="35"/>
  <c r="BF168" i="35"/>
  <c r="T168" i="35"/>
  <c r="R168" i="35"/>
  <c r="P168" i="35"/>
  <c r="BI166" i="35"/>
  <c r="BH166" i="35"/>
  <c r="BG166" i="35"/>
  <c r="BF166" i="35"/>
  <c r="T166" i="35"/>
  <c r="T165" i="35"/>
  <c r="R166" i="35"/>
  <c r="R165" i="35" s="1"/>
  <c r="P166" i="35"/>
  <c r="P165" i="35"/>
  <c r="BI164" i="35"/>
  <c r="BH164" i="35"/>
  <c r="BG164" i="35"/>
  <c r="BF164" i="35"/>
  <c r="T164" i="35"/>
  <c r="R164" i="35"/>
  <c r="P164" i="35"/>
  <c r="BI163" i="35"/>
  <c r="BH163" i="35"/>
  <c r="BG163" i="35"/>
  <c r="BF163" i="35"/>
  <c r="T163" i="35"/>
  <c r="R163" i="35"/>
  <c r="P163" i="35"/>
  <c r="BI162" i="35"/>
  <c r="BH162" i="35"/>
  <c r="BG162" i="35"/>
  <c r="BF162" i="35"/>
  <c r="T162" i="35"/>
  <c r="R162" i="35"/>
  <c r="P162" i="35"/>
  <c r="BI160" i="35"/>
  <c r="BH160" i="35"/>
  <c r="BG160" i="35"/>
  <c r="BF160" i="35"/>
  <c r="T160" i="35"/>
  <c r="R160" i="35"/>
  <c r="P160" i="35"/>
  <c r="BI159" i="35"/>
  <c r="BH159" i="35"/>
  <c r="BG159" i="35"/>
  <c r="BF159" i="35"/>
  <c r="T159" i="35"/>
  <c r="R159" i="35"/>
  <c r="P159" i="35"/>
  <c r="BI158" i="35"/>
  <c r="BH158" i="35"/>
  <c r="BG158" i="35"/>
  <c r="BF158" i="35"/>
  <c r="T158" i="35"/>
  <c r="R158" i="35"/>
  <c r="P158" i="35"/>
  <c r="BI156" i="35"/>
  <c r="BH156" i="35"/>
  <c r="BG156" i="35"/>
  <c r="BF156" i="35"/>
  <c r="T156" i="35"/>
  <c r="R156" i="35"/>
  <c r="P156" i="35"/>
  <c r="BI155" i="35"/>
  <c r="BH155" i="35"/>
  <c r="BG155" i="35"/>
  <c r="BF155" i="35"/>
  <c r="T155" i="35"/>
  <c r="R155" i="35"/>
  <c r="P155" i="35"/>
  <c r="BI153" i="35"/>
  <c r="BH153" i="35"/>
  <c r="BG153" i="35"/>
  <c r="BF153" i="35"/>
  <c r="T153" i="35"/>
  <c r="R153" i="35"/>
  <c r="P153" i="35"/>
  <c r="BI152" i="35"/>
  <c r="BH152" i="35"/>
  <c r="BG152" i="35"/>
  <c r="BF152" i="35"/>
  <c r="T152" i="35"/>
  <c r="R152" i="35"/>
  <c r="P152" i="35"/>
  <c r="BI151" i="35"/>
  <c r="BH151" i="35"/>
  <c r="BG151" i="35"/>
  <c r="BF151" i="35"/>
  <c r="T151" i="35"/>
  <c r="R151" i="35"/>
  <c r="P151" i="35"/>
  <c r="BI150" i="35"/>
  <c r="BH150" i="35"/>
  <c r="BG150" i="35"/>
  <c r="BF150" i="35"/>
  <c r="T150" i="35"/>
  <c r="R150" i="35"/>
  <c r="P150" i="35"/>
  <c r="BI149" i="35"/>
  <c r="BH149" i="35"/>
  <c r="BG149" i="35"/>
  <c r="BF149" i="35"/>
  <c r="T149" i="35"/>
  <c r="R149" i="35"/>
  <c r="P149" i="35"/>
  <c r="BI146" i="35"/>
  <c r="BH146" i="35"/>
  <c r="BG146" i="35"/>
  <c r="BF146" i="35"/>
  <c r="T146" i="35"/>
  <c r="T145" i="35" s="1"/>
  <c r="R146" i="35"/>
  <c r="R145" i="35" s="1"/>
  <c r="P146" i="35"/>
  <c r="P145" i="35" s="1"/>
  <c r="BI144" i="35"/>
  <c r="BH144" i="35"/>
  <c r="BG144" i="35"/>
  <c r="BF144" i="35"/>
  <c r="T144" i="35"/>
  <c r="T143" i="35"/>
  <c r="R144" i="35"/>
  <c r="R143" i="35" s="1"/>
  <c r="P144" i="35"/>
  <c r="P143" i="35" s="1"/>
  <c r="BI142" i="35"/>
  <c r="BH142" i="35"/>
  <c r="BG142" i="35"/>
  <c r="BF142" i="35"/>
  <c r="T142" i="35"/>
  <c r="T141" i="35" s="1"/>
  <c r="R142" i="35"/>
  <c r="R141" i="35"/>
  <c r="P142" i="35"/>
  <c r="P141" i="35" s="1"/>
  <c r="BI140" i="35"/>
  <c r="BH140" i="35"/>
  <c r="BG140" i="35"/>
  <c r="BF140" i="35"/>
  <c r="T140" i="35"/>
  <c r="T139" i="35" s="1"/>
  <c r="R140" i="35"/>
  <c r="R139" i="35" s="1"/>
  <c r="P140" i="35"/>
  <c r="P139" i="35" s="1"/>
  <c r="BI135" i="35"/>
  <c r="BH135" i="35"/>
  <c r="BG135" i="35"/>
  <c r="BF135" i="35"/>
  <c r="T135" i="35"/>
  <c r="T134" i="35"/>
  <c r="R135" i="35"/>
  <c r="R134" i="35" s="1"/>
  <c r="P135" i="35"/>
  <c r="P134" i="35" s="1"/>
  <c r="BI133" i="35"/>
  <c r="BH133" i="35"/>
  <c r="BG133" i="35"/>
  <c r="BF133" i="35"/>
  <c r="T133" i="35"/>
  <c r="R133" i="35"/>
  <c r="P133" i="35"/>
  <c r="BI131" i="35"/>
  <c r="BH131" i="35"/>
  <c r="BG131" i="35"/>
  <c r="BF131" i="35"/>
  <c r="T131" i="35"/>
  <c r="R131" i="35"/>
  <c r="P131" i="35"/>
  <c r="J126" i="35"/>
  <c r="J125" i="35"/>
  <c r="F125" i="35"/>
  <c r="F123" i="35"/>
  <c r="E121" i="35"/>
  <c r="J92" i="35"/>
  <c r="J91" i="35"/>
  <c r="F91" i="35"/>
  <c r="F89" i="35"/>
  <c r="E87" i="35"/>
  <c r="J18" i="35"/>
  <c r="E18" i="35"/>
  <c r="F92" i="35" s="1"/>
  <c r="J17" i="35"/>
  <c r="J12" i="35"/>
  <c r="J123" i="35" s="1"/>
  <c r="E7" i="35"/>
  <c r="E85" i="35"/>
  <c r="J39" i="34"/>
  <c r="J38" i="34"/>
  <c r="AY135" i="1"/>
  <c r="J37" i="34"/>
  <c r="AX135" i="1" s="1"/>
  <c r="BI123" i="34"/>
  <c r="BH123" i="34"/>
  <c r="BG123" i="34"/>
  <c r="BF123" i="34"/>
  <c r="T123" i="34"/>
  <c r="T122" i="34" s="1"/>
  <c r="T121" i="34" s="1"/>
  <c r="R123" i="34"/>
  <c r="R122" i="34" s="1"/>
  <c r="R121" i="34" s="1"/>
  <c r="P123" i="34"/>
  <c r="P122" i="34" s="1"/>
  <c r="P121" i="34" s="1"/>
  <c r="AU135" i="1" s="1"/>
  <c r="J118" i="34"/>
  <c r="J117" i="34"/>
  <c r="F117" i="34"/>
  <c r="F115" i="34"/>
  <c r="E113" i="34"/>
  <c r="J94" i="34"/>
  <c r="J93" i="34"/>
  <c r="F93" i="34"/>
  <c r="F91" i="34"/>
  <c r="E89" i="34"/>
  <c r="J20" i="34"/>
  <c r="E20" i="34"/>
  <c r="F118" i="34" s="1"/>
  <c r="J19" i="34"/>
  <c r="J14" i="34"/>
  <c r="J115" i="34"/>
  <c r="E7" i="34"/>
  <c r="E109" i="34"/>
  <c r="J39" i="33"/>
  <c r="J38" i="33"/>
  <c r="AY134" i="1" s="1"/>
  <c r="J37" i="33"/>
  <c r="AX134" i="1" s="1"/>
  <c r="BI132" i="33"/>
  <c r="BH132" i="33"/>
  <c r="BG132" i="33"/>
  <c r="BF132" i="33"/>
  <c r="T132" i="33"/>
  <c r="T131" i="33" s="1"/>
  <c r="R132" i="33"/>
  <c r="R131" i="33" s="1"/>
  <c r="P132" i="33"/>
  <c r="P131" i="33" s="1"/>
  <c r="BI130" i="33"/>
  <c r="BH130" i="33"/>
  <c r="BG130" i="33"/>
  <c r="BF130" i="33"/>
  <c r="T130" i="33"/>
  <c r="R130" i="33"/>
  <c r="P130" i="33"/>
  <c r="BI129" i="33"/>
  <c r="BH129" i="33"/>
  <c r="BG129" i="33"/>
  <c r="BF129" i="33"/>
  <c r="T129" i="33"/>
  <c r="R129" i="33"/>
  <c r="P129" i="33"/>
  <c r="BI128" i="33"/>
  <c r="BH128" i="33"/>
  <c r="BG128" i="33"/>
  <c r="BF128" i="33"/>
  <c r="T128" i="33"/>
  <c r="R128" i="33"/>
  <c r="P128" i="33"/>
  <c r="BI127" i="33"/>
  <c r="BH127" i="33"/>
  <c r="BG127" i="33"/>
  <c r="BF127" i="33"/>
  <c r="T127" i="33"/>
  <c r="R127" i="33"/>
  <c r="P127" i="33"/>
  <c r="BI125" i="33"/>
  <c r="BH125" i="33"/>
  <c r="BG125" i="33"/>
  <c r="BF125" i="33"/>
  <c r="T125" i="33"/>
  <c r="T124" i="33" s="1"/>
  <c r="R125" i="33"/>
  <c r="R124" i="33" s="1"/>
  <c r="P125" i="33"/>
  <c r="P124" i="33" s="1"/>
  <c r="J120" i="33"/>
  <c r="J119" i="33"/>
  <c r="F119" i="33"/>
  <c r="F117" i="33"/>
  <c r="E115" i="33"/>
  <c r="J94" i="33"/>
  <c r="J93" i="33"/>
  <c r="F93" i="33"/>
  <c r="F91" i="33"/>
  <c r="E89" i="33"/>
  <c r="J20" i="33"/>
  <c r="E20" i="33"/>
  <c r="F120" i="33" s="1"/>
  <c r="J19" i="33"/>
  <c r="J14" i="33"/>
  <c r="J117" i="33" s="1"/>
  <c r="E7" i="33"/>
  <c r="E85" i="33" s="1"/>
  <c r="J39" i="32"/>
  <c r="J38" i="32"/>
  <c r="AY133" i="1"/>
  <c r="J37" i="32"/>
  <c r="AX133" i="1"/>
  <c r="BI126" i="32"/>
  <c r="BH126" i="32"/>
  <c r="BG126" i="32"/>
  <c r="BF126" i="32"/>
  <c r="T126" i="32"/>
  <c r="T125" i="32"/>
  <c r="R126" i="32"/>
  <c r="R125" i="32"/>
  <c r="P126" i="32"/>
  <c r="P125" i="32"/>
  <c r="BI124" i="32"/>
  <c r="BH124" i="32"/>
  <c r="BG124" i="32"/>
  <c r="BF124" i="32"/>
  <c r="T124" i="32"/>
  <c r="T123" i="32"/>
  <c r="T122" i="32" s="1"/>
  <c r="R124" i="32"/>
  <c r="R123" i="32" s="1"/>
  <c r="P124" i="32"/>
  <c r="P123" i="32" s="1"/>
  <c r="P122" i="32" s="1"/>
  <c r="AU133" i="1" s="1"/>
  <c r="J119" i="32"/>
  <c r="J118" i="32"/>
  <c r="F118" i="32"/>
  <c r="F116" i="32"/>
  <c r="E114" i="32"/>
  <c r="J94" i="32"/>
  <c r="J93" i="32"/>
  <c r="F93" i="32"/>
  <c r="F91" i="32"/>
  <c r="E89" i="32"/>
  <c r="J20" i="32"/>
  <c r="E20" i="32"/>
  <c r="F119" i="32"/>
  <c r="J19" i="32"/>
  <c r="J14" i="32"/>
  <c r="J116" i="32" s="1"/>
  <c r="E7" i="32"/>
  <c r="E85" i="32" s="1"/>
  <c r="J39" i="31"/>
  <c r="J38" i="31"/>
  <c r="AY132" i="1"/>
  <c r="J37" i="31"/>
  <c r="AX132" i="1"/>
  <c r="BI128" i="31"/>
  <c r="BH128" i="31"/>
  <c r="BG128" i="31"/>
  <c r="BF128" i="31"/>
  <c r="T128" i="31"/>
  <c r="T127" i="31"/>
  <c r="R128" i="31"/>
  <c r="R127" i="31"/>
  <c r="P128" i="31"/>
  <c r="P127" i="31"/>
  <c r="BI126" i="31"/>
  <c r="BH126" i="31"/>
  <c r="BG126" i="31"/>
  <c r="BF126" i="31"/>
  <c r="T126" i="31"/>
  <c r="R126" i="31"/>
  <c r="P126" i="31"/>
  <c r="BI125" i="31"/>
  <c r="BH125" i="31"/>
  <c r="BG125" i="31"/>
  <c r="BF125" i="31"/>
  <c r="T125" i="31"/>
  <c r="R125" i="31"/>
  <c r="P125" i="31"/>
  <c r="BI124" i="31"/>
  <c r="BH124" i="31"/>
  <c r="BG124" i="31"/>
  <c r="BF124" i="31"/>
  <c r="T124" i="31"/>
  <c r="R124" i="31"/>
  <c r="P124" i="31"/>
  <c r="J119" i="31"/>
  <c r="J118" i="31"/>
  <c r="F118" i="31"/>
  <c r="F116" i="31"/>
  <c r="E114" i="31"/>
  <c r="J94" i="31"/>
  <c r="J93" i="31"/>
  <c r="F93" i="31"/>
  <c r="F91" i="31"/>
  <c r="E89" i="31"/>
  <c r="J20" i="31"/>
  <c r="E20" i="31"/>
  <c r="F119" i="31"/>
  <c r="J19" i="31"/>
  <c r="J14" i="31"/>
  <c r="J91" i="31" s="1"/>
  <c r="E7" i="31"/>
  <c r="E110" i="31" s="1"/>
  <c r="J39" i="30"/>
  <c r="J38" i="30"/>
  <c r="AY131" i="1"/>
  <c r="J37" i="30"/>
  <c r="AX131" i="1"/>
  <c r="BI123" i="30"/>
  <c r="BH123" i="30"/>
  <c r="BG123" i="30"/>
  <c r="BF123" i="30"/>
  <c r="T123" i="30"/>
  <c r="T122" i="30"/>
  <c r="T121" i="30" s="1"/>
  <c r="R123" i="30"/>
  <c r="R122" i="30" s="1"/>
  <c r="R121" i="30" s="1"/>
  <c r="P123" i="30"/>
  <c r="P122" i="30"/>
  <c r="P121" i="30" s="1"/>
  <c r="AU131" i="1" s="1"/>
  <c r="J118" i="30"/>
  <c r="J117" i="30"/>
  <c r="F117" i="30"/>
  <c r="F115" i="30"/>
  <c r="E113" i="30"/>
  <c r="J94" i="30"/>
  <c r="J93" i="30"/>
  <c r="F93" i="30"/>
  <c r="F91" i="30"/>
  <c r="E89" i="30"/>
  <c r="J20" i="30"/>
  <c r="E20" i="30"/>
  <c r="F118" i="30" s="1"/>
  <c r="J19" i="30"/>
  <c r="J14" i="30"/>
  <c r="J115" i="30"/>
  <c r="E7" i="30"/>
  <c r="E109" i="30"/>
  <c r="J39" i="29"/>
  <c r="J38" i="29"/>
  <c r="AY130" i="1" s="1"/>
  <c r="J37" i="29"/>
  <c r="AX130" i="1" s="1"/>
  <c r="BI206" i="29"/>
  <c r="BH206" i="29"/>
  <c r="BG206" i="29"/>
  <c r="BF206" i="29"/>
  <c r="T206" i="29"/>
  <c r="R206" i="29"/>
  <c r="P206" i="29"/>
  <c r="BI205" i="29"/>
  <c r="BH205" i="29"/>
  <c r="BG205" i="29"/>
  <c r="BF205" i="29"/>
  <c r="T205" i="29"/>
  <c r="R205" i="29"/>
  <c r="P205" i="29"/>
  <c r="BI202" i="29"/>
  <c r="BH202" i="29"/>
  <c r="BG202" i="29"/>
  <c r="BF202" i="29"/>
  <c r="T202" i="29"/>
  <c r="R202" i="29"/>
  <c r="P202" i="29"/>
  <c r="BI200" i="29"/>
  <c r="BH200" i="29"/>
  <c r="BG200" i="29"/>
  <c r="BF200" i="29"/>
  <c r="T200" i="29"/>
  <c r="T199" i="29"/>
  <c r="R200" i="29"/>
  <c r="R199" i="29"/>
  <c r="P200" i="29"/>
  <c r="P199" i="29"/>
  <c r="BI198" i="29"/>
  <c r="BH198" i="29"/>
  <c r="BG198" i="29"/>
  <c r="BF198" i="29"/>
  <c r="T198" i="29"/>
  <c r="T197" i="29"/>
  <c r="R198" i="29"/>
  <c r="R197" i="29"/>
  <c r="P198" i="29"/>
  <c r="P197" i="29"/>
  <c r="BI196" i="29"/>
  <c r="BH196" i="29"/>
  <c r="BG196" i="29"/>
  <c r="BF196" i="29"/>
  <c r="T196" i="29"/>
  <c r="R196" i="29"/>
  <c r="P196" i="29"/>
  <c r="BI195" i="29"/>
  <c r="BH195" i="29"/>
  <c r="BG195" i="29"/>
  <c r="BF195" i="29"/>
  <c r="T195" i="29"/>
  <c r="R195" i="29"/>
  <c r="P195" i="29"/>
  <c r="BI193" i="29"/>
  <c r="BH193" i="29"/>
  <c r="BG193" i="29"/>
  <c r="BF193" i="29"/>
  <c r="T193" i="29"/>
  <c r="R193" i="29"/>
  <c r="P193" i="29"/>
  <c r="BI192" i="29"/>
  <c r="BH192" i="29"/>
  <c r="BG192" i="29"/>
  <c r="BF192" i="29"/>
  <c r="T192" i="29"/>
  <c r="R192" i="29"/>
  <c r="P192" i="29"/>
  <c r="BI190" i="29"/>
  <c r="BH190" i="29"/>
  <c r="BG190" i="29"/>
  <c r="BF190" i="29"/>
  <c r="T190" i="29"/>
  <c r="T189" i="29"/>
  <c r="R190" i="29"/>
  <c r="R189" i="29"/>
  <c r="P190" i="29"/>
  <c r="P189" i="29"/>
  <c r="BI188" i="29"/>
  <c r="BH188" i="29"/>
  <c r="BG188" i="29"/>
  <c r="BF188" i="29"/>
  <c r="T188" i="29"/>
  <c r="R188" i="29"/>
  <c r="P188" i="29"/>
  <c r="BI187" i="29"/>
  <c r="BH187" i="29"/>
  <c r="BG187" i="29"/>
  <c r="BF187" i="29"/>
  <c r="T187" i="29"/>
  <c r="R187" i="29"/>
  <c r="P187" i="29"/>
  <c r="BI185" i="29"/>
  <c r="BH185" i="29"/>
  <c r="BG185" i="29"/>
  <c r="BF185" i="29"/>
  <c r="T185" i="29"/>
  <c r="R185" i="29"/>
  <c r="P185" i="29"/>
  <c r="BI184" i="29"/>
  <c r="BH184" i="29"/>
  <c r="BG184" i="29"/>
  <c r="BF184" i="29"/>
  <c r="T184" i="29"/>
  <c r="R184" i="29"/>
  <c r="P184" i="29"/>
  <c r="BI183" i="29"/>
  <c r="BH183" i="29"/>
  <c r="BG183" i="29"/>
  <c r="BF183" i="29"/>
  <c r="T183" i="29"/>
  <c r="R183" i="29"/>
  <c r="P183" i="29"/>
  <c r="BI182" i="29"/>
  <c r="BH182" i="29"/>
  <c r="BG182" i="29"/>
  <c r="BF182" i="29"/>
  <c r="T182" i="29"/>
  <c r="R182" i="29"/>
  <c r="P182" i="29"/>
  <c r="BI181" i="29"/>
  <c r="BH181" i="29"/>
  <c r="BG181" i="29"/>
  <c r="BF181" i="29"/>
  <c r="T181" i="29"/>
  <c r="R181" i="29"/>
  <c r="P181" i="29"/>
  <c r="BI180" i="29"/>
  <c r="BH180" i="29"/>
  <c r="BG180" i="29"/>
  <c r="BF180" i="29"/>
  <c r="T180" i="29"/>
  <c r="R180" i="29"/>
  <c r="P180" i="29"/>
  <c r="BI178" i="29"/>
  <c r="BH178" i="29"/>
  <c r="BG178" i="29"/>
  <c r="BF178" i="29"/>
  <c r="T178" i="29"/>
  <c r="T177" i="29"/>
  <c r="R178" i="29"/>
  <c r="R177" i="29"/>
  <c r="P178" i="29"/>
  <c r="P177" i="29"/>
  <c r="BI176" i="29"/>
  <c r="BH176" i="29"/>
  <c r="BG176" i="29"/>
  <c r="BF176" i="29"/>
  <c r="T176" i="29"/>
  <c r="R176" i="29"/>
  <c r="P176" i="29"/>
  <c r="BI175" i="29"/>
  <c r="BH175" i="29"/>
  <c r="BG175" i="29"/>
  <c r="BF175" i="29"/>
  <c r="T175" i="29"/>
  <c r="R175" i="29"/>
  <c r="P175" i="29"/>
  <c r="BI173" i="29"/>
  <c r="BH173" i="29"/>
  <c r="BG173" i="29"/>
  <c r="BF173" i="29"/>
  <c r="T173" i="29"/>
  <c r="R173" i="29"/>
  <c r="P173" i="29"/>
  <c r="BI172" i="29"/>
  <c r="BH172" i="29"/>
  <c r="BG172" i="29"/>
  <c r="BF172" i="29"/>
  <c r="T172" i="29"/>
  <c r="R172" i="29"/>
  <c r="P172" i="29"/>
  <c r="BI171" i="29"/>
  <c r="BH171" i="29"/>
  <c r="BG171" i="29"/>
  <c r="BF171" i="29"/>
  <c r="T171" i="29"/>
  <c r="R171" i="29"/>
  <c r="P171" i="29"/>
  <c r="BI170" i="29"/>
  <c r="BH170" i="29"/>
  <c r="BG170" i="29"/>
  <c r="BF170" i="29"/>
  <c r="T170" i="29"/>
  <c r="R170" i="29"/>
  <c r="P170" i="29"/>
  <c r="BI169" i="29"/>
  <c r="BH169" i="29"/>
  <c r="BG169" i="29"/>
  <c r="BF169" i="29"/>
  <c r="T169" i="29"/>
  <c r="R169" i="29"/>
  <c r="P169" i="29"/>
  <c r="BI168" i="29"/>
  <c r="BH168" i="29"/>
  <c r="BG168" i="29"/>
  <c r="BF168" i="29"/>
  <c r="T168" i="29"/>
  <c r="R168" i="29"/>
  <c r="P168" i="29"/>
  <c r="BI167" i="29"/>
  <c r="BH167" i="29"/>
  <c r="BG167" i="29"/>
  <c r="BF167" i="29"/>
  <c r="T167" i="29"/>
  <c r="R167" i="29"/>
  <c r="P167" i="29"/>
  <c r="BI165" i="29"/>
  <c r="BH165" i="29"/>
  <c r="BG165" i="29"/>
  <c r="BF165" i="29"/>
  <c r="T165" i="29"/>
  <c r="R165" i="29"/>
  <c r="P165" i="29"/>
  <c r="BI164" i="29"/>
  <c r="BH164" i="29"/>
  <c r="BG164" i="29"/>
  <c r="BF164" i="29"/>
  <c r="T164" i="29"/>
  <c r="R164" i="29"/>
  <c r="P164" i="29"/>
  <c r="BI161" i="29"/>
  <c r="BH161" i="29"/>
  <c r="BG161" i="29"/>
  <c r="BF161" i="29"/>
  <c r="T161" i="29"/>
  <c r="R161" i="29"/>
  <c r="P161" i="29"/>
  <c r="BI160" i="29"/>
  <c r="BH160" i="29"/>
  <c r="BG160" i="29"/>
  <c r="BF160" i="29"/>
  <c r="T160" i="29"/>
  <c r="R160" i="29"/>
  <c r="P160" i="29"/>
  <c r="BI159" i="29"/>
  <c r="BH159" i="29"/>
  <c r="BG159" i="29"/>
  <c r="BF159" i="29"/>
  <c r="T159" i="29"/>
  <c r="R159" i="29"/>
  <c r="P159" i="29"/>
  <c r="BI157" i="29"/>
  <c r="BH157" i="29"/>
  <c r="BG157" i="29"/>
  <c r="BF157" i="29"/>
  <c r="T157" i="29"/>
  <c r="R157" i="29"/>
  <c r="P157" i="29"/>
  <c r="BI156" i="29"/>
  <c r="BH156" i="29"/>
  <c r="BG156" i="29"/>
  <c r="BF156" i="29"/>
  <c r="T156" i="29"/>
  <c r="R156" i="29"/>
  <c r="P156" i="29"/>
  <c r="BI155" i="29"/>
  <c r="BH155" i="29"/>
  <c r="BG155" i="29"/>
  <c r="BF155" i="29"/>
  <c r="T155" i="29"/>
  <c r="R155" i="29"/>
  <c r="P155" i="29"/>
  <c r="BI153" i="29"/>
  <c r="BH153" i="29"/>
  <c r="BG153" i="29"/>
  <c r="BF153" i="29"/>
  <c r="T153" i="29"/>
  <c r="R153" i="29"/>
  <c r="P153" i="29"/>
  <c r="BI152" i="29"/>
  <c r="BH152" i="29"/>
  <c r="BG152" i="29"/>
  <c r="BF152" i="29"/>
  <c r="T152" i="29"/>
  <c r="R152" i="29"/>
  <c r="P152" i="29"/>
  <c r="BI151" i="29"/>
  <c r="BH151" i="29"/>
  <c r="BG151" i="29"/>
  <c r="BF151" i="29"/>
  <c r="T151" i="29"/>
  <c r="R151" i="29"/>
  <c r="P151" i="29"/>
  <c r="BI150" i="29"/>
  <c r="BH150" i="29"/>
  <c r="BG150" i="29"/>
  <c r="BF150" i="29"/>
  <c r="T150" i="29"/>
  <c r="R150" i="29"/>
  <c r="P150" i="29"/>
  <c r="BI149" i="29"/>
  <c r="BH149" i="29"/>
  <c r="BG149" i="29"/>
  <c r="BF149" i="29"/>
  <c r="T149" i="29"/>
  <c r="R149" i="29"/>
  <c r="P149" i="29"/>
  <c r="BI148" i="29"/>
  <c r="BH148" i="29"/>
  <c r="BG148" i="29"/>
  <c r="BF148" i="29"/>
  <c r="T148" i="29"/>
  <c r="R148" i="29"/>
  <c r="P148" i="29"/>
  <c r="BI146" i="29"/>
  <c r="BH146" i="29"/>
  <c r="BG146" i="29"/>
  <c r="BF146" i="29"/>
  <c r="T146" i="29"/>
  <c r="R146" i="29"/>
  <c r="P146" i="29"/>
  <c r="BI143" i="29"/>
  <c r="BH143" i="29"/>
  <c r="BG143" i="29"/>
  <c r="BF143" i="29"/>
  <c r="T143" i="29"/>
  <c r="R143" i="29"/>
  <c r="P143" i="29"/>
  <c r="BI142" i="29"/>
  <c r="BH142" i="29"/>
  <c r="BG142" i="29"/>
  <c r="BF142" i="29"/>
  <c r="T142" i="29"/>
  <c r="R142" i="29"/>
  <c r="P142" i="29"/>
  <c r="BI141" i="29"/>
  <c r="BH141" i="29"/>
  <c r="BG141" i="29"/>
  <c r="BF141" i="29"/>
  <c r="T141" i="29"/>
  <c r="R141" i="29"/>
  <c r="P141" i="29"/>
  <c r="BI140" i="29"/>
  <c r="BH140" i="29"/>
  <c r="BG140" i="29"/>
  <c r="BF140" i="29"/>
  <c r="T140" i="29"/>
  <c r="R140" i="29"/>
  <c r="P140" i="29"/>
  <c r="BI139" i="29"/>
  <c r="BH139" i="29"/>
  <c r="BG139" i="29"/>
  <c r="BF139" i="29"/>
  <c r="T139" i="29"/>
  <c r="R139" i="29"/>
  <c r="P139" i="29"/>
  <c r="BI138" i="29"/>
  <c r="BH138" i="29"/>
  <c r="BG138" i="29"/>
  <c r="BF138" i="29"/>
  <c r="T138" i="29"/>
  <c r="R138" i="29"/>
  <c r="P138" i="29"/>
  <c r="BI137" i="29"/>
  <c r="BH137" i="29"/>
  <c r="BG137" i="29"/>
  <c r="BF137" i="29"/>
  <c r="T137" i="29"/>
  <c r="R137" i="29"/>
  <c r="P137" i="29"/>
  <c r="J132" i="29"/>
  <c r="J131" i="29"/>
  <c r="F131" i="29"/>
  <c r="F129" i="29"/>
  <c r="E127" i="29"/>
  <c r="J94" i="29"/>
  <c r="J93" i="29"/>
  <c r="F93" i="29"/>
  <c r="F91" i="29"/>
  <c r="E89" i="29"/>
  <c r="J20" i="29"/>
  <c r="E20" i="29"/>
  <c r="F132" i="29" s="1"/>
  <c r="J19" i="29"/>
  <c r="J14" i="29"/>
  <c r="J129" i="29" s="1"/>
  <c r="E7" i="29"/>
  <c r="E123" i="29" s="1"/>
  <c r="J39" i="28"/>
  <c r="J38" i="28"/>
  <c r="AY129" i="1"/>
  <c r="J37" i="28"/>
  <c r="AX129" i="1"/>
  <c r="BI177" i="28"/>
  <c r="BH177" i="28"/>
  <c r="BG177" i="28"/>
  <c r="BF177" i="28"/>
  <c r="T177" i="28"/>
  <c r="T176" i="28"/>
  <c r="R177" i="28"/>
  <c r="R176" i="28"/>
  <c r="P177" i="28"/>
  <c r="P176" i="28"/>
  <c r="BI175" i="28"/>
  <c r="BH175" i="28"/>
  <c r="BG175" i="28"/>
  <c r="BF175" i="28"/>
  <c r="T175" i="28"/>
  <c r="T174" i="28"/>
  <c r="R175" i="28"/>
  <c r="R174" i="28"/>
  <c r="P175" i="28"/>
  <c r="P174" i="28"/>
  <c r="BI173" i="28"/>
  <c r="BH173" i="28"/>
  <c r="BG173" i="28"/>
  <c r="BF173" i="28"/>
  <c r="T173" i="28"/>
  <c r="R173" i="28"/>
  <c r="P173" i="28"/>
  <c r="BI172" i="28"/>
  <c r="BH172" i="28"/>
  <c r="BG172" i="28"/>
  <c r="BF172" i="28"/>
  <c r="T172" i="28"/>
  <c r="R172" i="28"/>
  <c r="P172" i="28"/>
  <c r="BI171" i="28"/>
  <c r="BH171" i="28"/>
  <c r="BG171" i="28"/>
  <c r="BF171" i="28"/>
  <c r="T171" i="28"/>
  <c r="R171" i="28"/>
  <c r="P171" i="28"/>
  <c r="BI170" i="28"/>
  <c r="BH170" i="28"/>
  <c r="BG170" i="28"/>
  <c r="BF170" i="28"/>
  <c r="T170" i="28"/>
  <c r="R170" i="28"/>
  <c r="P170" i="28"/>
  <c r="BI169" i="28"/>
  <c r="BH169" i="28"/>
  <c r="BG169" i="28"/>
  <c r="BF169" i="28"/>
  <c r="T169" i="28"/>
  <c r="R169" i="28"/>
  <c r="P169" i="28"/>
  <c r="BI168" i="28"/>
  <c r="BH168" i="28"/>
  <c r="BG168" i="28"/>
  <c r="BF168" i="28"/>
  <c r="T168" i="28"/>
  <c r="R168" i="28"/>
  <c r="P168" i="28"/>
  <c r="BI167" i="28"/>
  <c r="BH167" i="28"/>
  <c r="BG167" i="28"/>
  <c r="BF167" i="28"/>
  <c r="T167" i="28"/>
  <c r="R167" i="28"/>
  <c r="P167" i="28"/>
  <c r="BI166" i="28"/>
  <c r="BH166" i="28"/>
  <c r="BG166" i="28"/>
  <c r="BF166" i="28"/>
  <c r="T166" i="28"/>
  <c r="R166" i="28"/>
  <c r="P166" i="28"/>
  <c r="BI165" i="28"/>
  <c r="BH165" i="28"/>
  <c r="BG165" i="28"/>
  <c r="BF165" i="28"/>
  <c r="T165" i="28"/>
  <c r="R165" i="28"/>
  <c r="P165" i="28"/>
  <c r="BI164" i="28"/>
  <c r="BH164" i="28"/>
  <c r="BG164" i="28"/>
  <c r="BF164" i="28"/>
  <c r="T164" i="28"/>
  <c r="R164" i="28"/>
  <c r="P164" i="28"/>
  <c r="BI163" i="28"/>
  <c r="BH163" i="28"/>
  <c r="BG163" i="28"/>
  <c r="BF163" i="28"/>
  <c r="T163" i="28"/>
  <c r="R163" i="28"/>
  <c r="P163" i="28"/>
  <c r="BI162" i="28"/>
  <c r="BH162" i="28"/>
  <c r="BG162" i="28"/>
  <c r="BF162" i="28"/>
  <c r="T162" i="28"/>
  <c r="R162" i="28"/>
  <c r="P162" i="28"/>
  <c r="BI161" i="28"/>
  <c r="BH161" i="28"/>
  <c r="BG161" i="28"/>
  <c r="BF161" i="28"/>
  <c r="T161" i="28"/>
  <c r="R161" i="28"/>
  <c r="P161" i="28"/>
  <c r="BI160" i="28"/>
  <c r="BH160" i="28"/>
  <c r="BG160" i="28"/>
  <c r="BF160" i="28"/>
  <c r="T160" i="28"/>
  <c r="R160" i="28"/>
  <c r="P160" i="28"/>
  <c r="BI159" i="28"/>
  <c r="BH159" i="28"/>
  <c r="BG159" i="28"/>
  <c r="BF159" i="28"/>
  <c r="T159" i="28"/>
  <c r="R159" i="28"/>
  <c r="P159" i="28"/>
  <c r="BI158" i="28"/>
  <c r="BH158" i="28"/>
  <c r="BG158" i="28"/>
  <c r="BF158" i="28"/>
  <c r="T158" i="28"/>
  <c r="R158" i="28"/>
  <c r="P158" i="28"/>
  <c r="BI157" i="28"/>
  <c r="BH157" i="28"/>
  <c r="BG157" i="28"/>
  <c r="BF157" i="28"/>
  <c r="T157" i="28"/>
  <c r="R157" i="28"/>
  <c r="P157" i="28"/>
  <c r="BI156" i="28"/>
  <c r="BH156" i="28"/>
  <c r="BG156" i="28"/>
  <c r="BF156" i="28"/>
  <c r="T156" i="28"/>
  <c r="R156" i="28"/>
  <c r="P156" i="28"/>
  <c r="BI155" i="28"/>
  <c r="BH155" i="28"/>
  <c r="BG155" i="28"/>
  <c r="BF155" i="28"/>
  <c r="T155" i="28"/>
  <c r="R155" i="28"/>
  <c r="P155" i="28"/>
  <c r="BI154" i="28"/>
  <c r="BH154" i="28"/>
  <c r="BG154" i="28"/>
  <c r="BF154" i="28"/>
  <c r="T154" i="28"/>
  <c r="R154" i="28"/>
  <c r="P154" i="28"/>
  <c r="BI153" i="28"/>
  <c r="BH153" i="28"/>
  <c r="BG153" i="28"/>
  <c r="BF153" i="28"/>
  <c r="T153" i="28"/>
  <c r="R153" i="28"/>
  <c r="P153" i="28"/>
  <c r="BI152" i="28"/>
  <c r="BH152" i="28"/>
  <c r="BG152" i="28"/>
  <c r="BF152" i="28"/>
  <c r="T152" i="28"/>
  <c r="R152" i="28"/>
  <c r="P152" i="28"/>
  <c r="BI150" i="28"/>
  <c r="BH150" i="28"/>
  <c r="BG150" i="28"/>
  <c r="BF150" i="28"/>
  <c r="T150" i="28"/>
  <c r="R150" i="28"/>
  <c r="P150" i="28"/>
  <c r="BI149" i="28"/>
  <c r="BH149" i="28"/>
  <c r="BG149" i="28"/>
  <c r="BF149" i="28"/>
  <c r="T149" i="28"/>
  <c r="R149" i="28"/>
  <c r="P149" i="28"/>
  <c r="BI148" i="28"/>
  <c r="BH148" i="28"/>
  <c r="BG148" i="28"/>
  <c r="BF148" i="28"/>
  <c r="T148" i="28"/>
  <c r="R148" i="28"/>
  <c r="P148" i="28"/>
  <c r="BI146" i="28"/>
  <c r="BH146" i="28"/>
  <c r="BG146" i="28"/>
  <c r="BF146" i="28"/>
  <c r="T146" i="28"/>
  <c r="R146" i="28"/>
  <c r="P146" i="28"/>
  <c r="BI145" i="28"/>
  <c r="BH145" i="28"/>
  <c r="BG145" i="28"/>
  <c r="BF145" i="28"/>
  <c r="T145" i="28"/>
  <c r="R145" i="28"/>
  <c r="P145" i="28"/>
  <c r="BI142" i="28"/>
  <c r="BH142" i="28"/>
  <c r="BG142" i="28"/>
  <c r="BF142" i="28"/>
  <c r="T142" i="28"/>
  <c r="R142" i="28"/>
  <c r="P142" i="28"/>
  <c r="BI141" i="28"/>
  <c r="BH141" i="28"/>
  <c r="BG141" i="28"/>
  <c r="BF141" i="28"/>
  <c r="T141" i="28"/>
  <c r="R141" i="28"/>
  <c r="P141" i="28"/>
  <c r="BI140" i="28"/>
  <c r="BH140" i="28"/>
  <c r="BG140" i="28"/>
  <c r="BF140" i="28"/>
  <c r="T140" i="28"/>
  <c r="R140" i="28"/>
  <c r="P140" i="28"/>
  <c r="BI138" i="28"/>
  <c r="BH138" i="28"/>
  <c r="BG138" i="28"/>
  <c r="BF138" i="28"/>
  <c r="T138" i="28"/>
  <c r="R138" i="28"/>
  <c r="P138" i="28"/>
  <c r="BI137" i="28"/>
  <c r="BH137" i="28"/>
  <c r="BG137" i="28"/>
  <c r="BF137" i="28"/>
  <c r="T137" i="28"/>
  <c r="R137" i="28"/>
  <c r="P137" i="28"/>
  <c r="BI136" i="28"/>
  <c r="BH136" i="28"/>
  <c r="BG136" i="28"/>
  <c r="BF136" i="28"/>
  <c r="T136" i="28"/>
  <c r="R136" i="28"/>
  <c r="P136" i="28"/>
  <c r="BI135" i="28"/>
  <c r="BH135" i="28"/>
  <c r="BG135" i="28"/>
  <c r="BF135" i="28"/>
  <c r="T135" i="28"/>
  <c r="R135" i="28"/>
  <c r="P135" i="28"/>
  <c r="BI134" i="28"/>
  <c r="BH134" i="28"/>
  <c r="BG134" i="28"/>
  <c r="BF134" i="28"/>
  <c r="T134" i="28"/>
  <c r="R134" i="28"/>
  <c r="P134" i="28"/>
  <c r="BI133" i="28"/>
  <c r="BH133" i="28"/>
  <c r="BG133" i="28"/>
  <c r="BF133" i="28"/>
  <c r="T133" i="28"/>
  <c r="R133" i="28"/>
  <c r="P133" i="28"/>
  <c r="BI132" i="28"/>
  <c r="BH132" i="28"/>
  <c r="BG132" i="28"/>
  <c r="BF132" i="28"/>
  <c r="T132" i="28"/>
  <c r="R132" i="28"/>
  <c r="P132" i="28"/>
  <c r="BI131" i="28"/>
  <c r="BH131" i="28"/>
  <c r="BG131" i="28"/>
  <c r="BF131" i="28"/>
  <c r="T131" i="28"/>
  <c r="R131" i="28"/>
  <c r="P131" i="28"/>
  <c r="BI130" i="28"/>
  <c r="BH130" i="28"/>
  <c r="BG130" i="28"/>
  <c r="BF130" i="28"/>
  <c r="T130" i="28"/>
  <c r="R130" i="28"/>
  <c r="P130" i="28"/>
  <c r="BI129" i="28"/>
  <c r="BH129" i="28"/>
  <c r="BG129" i="28"/>
  <c r="BF129" i="28"/>
  <c r="T129" i="28"/>
  <c r="R129" i="28"/>
  <c r="P129" i="28"/>
  <c r="BI128" i="28"/>
  <c r="BH128" i="28"/>
  <c r="BG128" i="28"/>
  <c r="BF128" i="28"/>
  <c r="T128" i="28"/>
  <c r="R128" i="28"/>
  <c r="P128" i="28"/>
  <c r="J123" i="28"/>
  <c r="J122" i="28"/>
  <c r="F122" i="28"/>
  <c r="F120" i="28"/>
  <c r="E118" i="28"/>
  <c r="J94" i="28"/>
  <c r="J93" i="28"/>
  <c r="F93" i="28"/>
  <c r="F91" i="28"/>
  <c r="E89" i="28"/>
  <c r="J20" i="28"/>
  <c r="E20" i="28"/>
  <c r="F94" i="28" s="1"/>
  <c r="J19" i="28"/>
  <c r="J14" i="28"/>
  <c r="J120" i="28" s="1"/>
  <c r="E7" i="28"/>
  <c r="E85" i="28"/>
  <c r="J39" i="27"/>
  <c r="J38" i="27"/>
  <c r="AY128" i="1"/>
  <c r="J37" i="27"/>
  <c r="AX128" i="1"/>
  <c r="BI233" i="27"/>
  <c r="BH233" i="27"/>
  <c r="BG233" i="27"/>
  <c r="BF233" i="27"/>
  <c r="T233" i="27"/>
  <c r="R233" i="27"/>
  <c r="P233" i="27"/>
  <c r="BI232" i="27"/>
  <c r="BH232" i="27"/>
  <c r="BG232" i="27"/>
  <c r="BF232" i="27"/>
  <c r="T232" i="27"/>
  <c r="R232" i="27"/>
  <c r="P232" i="27"/>
  <c r="BI228" i="27"/>
  <c r="BH228" i="27"/>
  <c r="BG228" i="27"/>
  <c r="BF228" i="27"/>
  <c r="T228" i="27"/>
  <c r="R228" i="27"/>
  <c r="P228" i="27"/>
  <c r="BI226" i="27"/>
  <c r="BH226" i="27"/>
  <c r="BG226" i="27"/>
  <c r="BF226" i="27"/>
  <c r="T226" i="27"/>
  <c r="R226" i="27"/>
  <c r="P226" i="27"/>
  <c r="BI225" i="27"/>
  <c r="BH225" i="27"/>
  <c r="BG225" i="27"/>
  <c r="BF225" i="27"/>
  <c r="T225" i="27"/>
  <c r="R225" i="27"/>
  <c r="P225" i="27"/>
  <c r="BI223" i="27"/>
  <c r="BH223" i="27"/>
  <c r="BG223" i="27"/>
  <c r="BF223" i="27"/>
  <c r="T223" i="27"/>
  <c r="T222" i="27" s="1"/>
  <c r="R223" i="27"/>
  <c r="R222" i="27"/>
  <c r="P223" i="27"/>
  <c r="P222" i="27" s="1"/>
  <c r="BI221" i="27"/>
  <c r="BH221" i="27"/>
  <c r="BG221" i="27"/>
  <c r="BF221" i="27"/>
  <c r="T221" i="27"/>
  <c r="R221" i="27"/>
  <c r="P221" i="27"/>
  <c r="BI220" i="27"/>
  <c r="BH220" i="27"/>
  <c r="BG220" i="27"/>
  <c r="BF220" i="27"/>
  <c r="T220" i="27"/>
  <c r="R220" i="27"/>
  <c r="P220" i="27"/>
  <c r="BI218" i="27"/>
  <c r="BH218" i="27"/>
  <c r="BG218" i="27"/>
  <c r="BF218" i="27"/>
  <c r="T218" i="27"/>
  <c r="T217" i="27" s="1"/>
  <c r="R218" i="27"/>
  <c r="R217" i="27"/>
  <c r="P218" i="27"/>
  <c r="P217" i="27" s="1"/>
  <c r="BI216" i="27"/>
  <c r="BH216" i="27"/>
  <c r="BG216" i="27"/>
  <c r="BF216" i="27"/>
  <c r="T216" i="27"/>
  <c r="R216" i="27"/>
  <c r="P216" i="27"/>
  <c r="BI215" i="27"/>
  <c r="BH215" i="27"/>
  <c r="BG215" i="27"/>
  <c r="BF215" i="27"/>
  <c r="T215" i="27"/>
  <c r="R215" i="27"/>
  <c r="P215" i="27"/>
  <c r="BI214" i="27"/>
  <c r="BH214" i="27"/>
  <c r="BG214" i="27"/>
  <c r="BF214" i="27"/>
  <c r="T214" i="27"/>
  <c r="R214" i="27"/>
  <c r="P214" i="27"/>
  <c r="BI212" i="27"/>
  <c r="BH212" i="27"/>
  <c r="BG212" i="27"/>
  <c r="BF212" i="27"/>
  <c r="T212" i="27"/>
  <c r="R212" i="27"/>
  <c r="P212" i="27"/>
  <c r="BI211" i="27"/>
  <c r="BH211" i="27"/>
  <c r="BG211" i="27"/>
  <c r="BF211" i="27"/>
  <c r="T211" i="27"/>
  <c r="R211" i="27"/>
  <c r="P211" i="27"/>
  <c r="BI210" i="27"/>
  <c r="BH210" i="27"/>
  <c r="BG210" i="27"/>
  <c r="BF210" i="27"/>
  <c r="T210" i="27"/>
  <c r="R210" i="27"/>
  <c r="P210" i="27"/>
  <c r="BI209" i="27"/>
  <c r="BH209" i="27"/>
  <c r="BG209" i="27"/>
  <c r="BF209" i="27"/>
  <c r="T209" i="27"/>
  <c r="R209" i="27"/>
  <c r="P209" i="27"/>
  <c r="BI207" i="27"/>
  <c r="BH207" i="27"/>
  <c r="BG207" i="27"/>
  <c r="BF207" i="27"/>
  <c r="T207" i="27"/>
  <c r="R207" i="27"/>
  <c r="P207" i="27"/>
  <c r="BI206" i="27"/>
  <c r="BH206" i="27"/>
  <c r="BG206" i="27"/>
  <c r="BF206" i="27"/>
  <c r="T206" i="27"/>
  <c r="R206" i="27"/>
  <c r="P206" i="27"/>
  <c r="BI205" i="27"/>
  <c r="BH205" i="27"/>
  <c r="BG205" i="27"/>
  <c r="BF205" i="27"/>
  <c r="T205" i="27"/>
  <c r="R205" i="27"/>
  <c r="P205" i="27"/>
  <c r="BI203" i="27"/>
  <c r="BH203" i="27"/>
  <c r="BG203" i="27"/>
  <c r="BF203" i="27"/>
  <c r="T203" i="27"/>
  <c r="R203" i="27"/>
  <c r="P203" i="27"/>
  <c r="BI202" i="27"/>
  <c r="BH202" i="27"/>
  <c r="BG202" i="27"/>
  <c r="BF202" i="27"/>
  <c r="T202" i="27"/>
  <c r="R202" i="27"/>
  <c r="P202" i="27"/>
  <c r="BI201" i="27"/>
  <c r="BH201" i="27"/>
  <c r="BG201" i="27"/>
  <c r="BF201" i="27"/>
  <c r="T201" i="27"/>
  <c r="R201" i="27"/>
  <c r="P201" i="27"/>
  <c r="BI200" i="27"/>
  <c r="BH200" i="27"/>
  <c r="BG200" i="27"/>
  <c r="BF200" i="27"/>
  <c r="T200" i="27"/>
  <c r="R200" i="27"/>
  <c r="P200" i="27"/>
  <c r="BI198" i="27"/>
  <c r="BH198" i="27"/>
  <c r="BG198" i="27"/>
  <c r="BF198" i="27"/>
  <c r="T198" i="27"/>
  <c r="R198" i="27"/>
  <c r="P198" i="27"/>
  <c r="BI197" i="27"/>
  <c r="BH197" i="27"/>
  <c r="BG197" i="27"/>
  <c r="BF197" i="27"/>
  <c r="T197" i="27"/>
  <c r="R197" i="27"/>
  <c r="P197" i="27"/>
  <c r="BI195" i="27"/>
  <c r="BH195" i="27"/>
  <c r="BG195" i="27"/>
  <c r="BF195" i="27"/>
  <c r="T195" i="27"/>
  <c r="R195" i="27"/>
  <c r="P195" i="27"/>
  <c r="BI194" i="27"/>
  <c r="BH194" i="27"/>
  <c r="BG194" i="27"/>
  <c r="BF194" i="27"/>
  <c r="T194" i="27"/>
  <c r="R194" i="27"/>
  <c r="P194" i="27"/>
  <c r="BI193" i="27"/>
  <c r="BH193" i="27"/>
  <c r="BG193" i="27"/>
  <c r="BF193" i="27"/>
  <c r="T193" i="27"/>
  <c r="R193" i="27"/>
  <c r="P193" i="27"/>
  <c r="BI192" i="27"/>
  <c r="BH192" i="27"/>
  <c r="BG192" i="27"/>
  <c r="BF192" i="27"/>
  <c r="T192" i="27"/>
  <c r="R192" i="27"/>
  <c r="P192" i="27"/>
  <c r="BI191" i="27"/>
  <c r="BH191" i="27"/>
  <c r="BG191" i="27"/>
  <c r="BF191" i="27"/>
  <c r="T191" i="27"/>
  <c r="R191" i="27"/>
  <c r="P191" i="27"/>
  <c r="BI189" i="27"/>
  <c r="BH189" i="27"/>
  <c r="BG189" i="27"/>
  <c r="BF189" i="27"/>
  <c r="T189" i="27"/>
  <c r="R189" i="27"/>
  <c r="P189" i="27"/>
  <c r="BI188" i="27"/>
  <c r="BH188" i="27"/>
  <c r="BG188" i="27"/>
  <c r="BF188" i="27"/>
  <c r="T188" i="27"/>
  <c r="R188" i="27"/>
  <c r="P188" i="27"/>
  <c r="BI187" i="27"/>
  <c r="BH187" i="27"/>
  <c r="BG187" i="27"/>
  <c r="BF187" i="27"/>
  <c r="T187" i="27"/>
  <c r="R187" i="27"/>
  <c r="P187" i="27"/>
  <c r="BI186" i="27"/>
  <c r="BH186" i="27"/>
  <c r="BG186" i="27"/>
  <c r="BF186" i="27"/>
  <c r="T186" i="27"/>
  <c r="R186" i="27"/>
  <c r="P186" i="27"/>
  <c r="BI184" i="27"/>
  <c r="BH184" i="27"/>
  <c r="BG184" i="27"/>
  <c r="BF184" i="27"/>
  <c r="T184" i="27"/>
  <c r="R184" i="27"/>
  <c r="P184" i="27"/>
  <c r="BI183" i="27"/>
  <c r="BH183" i="27"/>
  <c r="BG183" i="27"/>
  <c r="BF183" i="27"/>
  <c r="T183" i="27"/>
  <c r="R183" i="27"/>
  <c r="P183" i="27"/>
  <c r="BI179" i="27"/>
  <c r="BH179" i="27"/>
  <c r="BG179" i="27"/>
  <c r="BF179" i="27"/>
  <c r="T179" i="27"/>
  <c r="R179" i="27"/>
  <c r="P179" i="27"/>
  <c r="BI178" i="27"/>
  <c r="BH178" i="27"/>
  <c r="BG178" i="27"/>
  <c r="BF178" i="27"/>
  <c r="T178" i="27"/>
  <c r="R178" i="27"/>
  <c r="P178" i="27"/>
  <c r="BI177" i="27"/>
  <c r="BH177" i="27"/>
  <c r="BG177" i="27"/>
  <c r="BF177" i="27"/>
  <c r="T177" i="27"/>
  <c r="R177" i="27"/>
  <c r="P177" i="27"/>
  <c r="BI176" i="27"/>
  <c r="BH176" i="27"/>
  <c r="BG176" i="27"/>
  <c r="BF176" i="27"/>
  <c r="T176" i="27"/>
  <c r="R176" i="27"/>
  <c r="P176" i="27"/>
  <c r="BI175" i="27"/>
  <c r="BH175" i="27"/>
  <c r="BG175" i="27"/>
  <c r="BF175" i="27"/>
  <c r="T175" i="27"/>
  <c r="R175" i="27"/>
  <c r="P175" i="27"/>
  <c r="BI174" i="27"/>
  <c r="BH174" i="27"/>
  <c r="BG174" i="27"/>
  <c r="BF174" i="27"/>
  <c r="T174" i="27"/>
  <c r="R174" i="27"/>
  <c r="P174" i="27"/>
  <c r="BI171" i="27"/>
  <c r="BH171" i="27"/>
  <c r="BG171" i="27"/>
  <c r="BF171" i="27"/>
  <c r="T171" i="27"/>
  <c r="R171" i="27"/>
  <c r="P171" i="27"/>
  <c r="BI169" i="27"/>
  <c r="BH169" i="27"/>
  <c r="BG169" i="27"/>
  <c r="BF169" i="27"/>
  <c r="T169" i="27"/>
  <c r="R169" i="27"/>
  <c r="P169" i="27"/>
  <c r="BI168" i="27"/>
  <c r="BH168" i="27"/>
  <c r="BG168" i="27"/>
  <c r="BF168" i="27"/>
  <c r="T168" i="27"/>
  <c r="R168" i="27"/>
  <c r="P168" i="27"/>
  <c r="BI167" i="27"/>
  <c r="BH167" i="27"/>
  <c r="BG167" i="27"/>
  <c r="BF167" i="27"/>
  <c r="T167" i="27"/>
  <c r="R167" i="27"/>
  <c r="P167" i="27"/>
  <c r="BI166" i="27"/>
  <c r="BH166" i="27"/>
  <c r="BG166" i="27"/>
  <c r="BF166" i="27"/>
  <c r="T166" i="27"/>
  <c r="R166" i="27"/>
  <c r="P166" i="27"/>
  <c r="BI164" i="27"/>
  <c r="BH164" i="27"/>
  <c r="BG164" i="27"/>
  <c r="BF164" i="27"/>
  <c r="T164" i="27"/>
  <c r="T163" i="27" s="1"/>
  <c r="R164" i="27"/>
  <c r="R163" i="27"/>
  <c r="P164" i="27"/>
  <c r="P163" i="27" s="1"/>
  <c r="BI162" i="27"/>
  <c r="BH162" i="27"/>
  <c r="BG162" i="27"/>
  <c r="BF162" i="27"/>
  <c r="T162" i="27"/>
  <c r="T161" i="27" s="1"/>
  <c r="R162" i="27"/>
  <c r="R161" i="27" s="1"/>
  <c r="P162" i="27"/>
  <c r="P161" i="27"/>
  <c r="BI160" i="27"/>
  <c r="BH160" i="27"/>
  <c r="BG160" i="27"/>
  <c r="BF160" i="27"/>
  <c r="T160" i="27"/>
  <c r="R160" i="27"/>
  <c r="P160" i="27"/>
  <c r="BI159" i="27"/>
  <c r="BH159" i="27"/>
  <c r="BG159" i="27"/>
  <c r="BF159" i="27"/>
  <c r="T159" i="27"/>
  <c r="R159" i="27"/>
  <c r="P159" i="27"/>
  <c r="BI158" i="27"/>
  <c r="BH158" i="27"/>
  <c r="BG158" i="27"/>
  <c r="BF158" i="27"/>
  <c r="T158" i="27"/>
  <c r="R158" i="27"/>
  <c r="P158" i="27"/>
  <c r="BI157" i="27"/>
  <c r="BH157" i="27"/>
  <c r="BG157" i="27"/>
  <c r="BF157" i="27"/>
  <c r="T157" i="27"/>
  <c r="R157" i="27"/>
  <c r="P157" i="27"/>
  <c r="BI156" i="27"/>
  <c r="BH156" i="27"/>
  <c r="BG156" i="27"/>
  <c r="BF156" i="27"/>
  <c r="T156" i="27"/>
  <c r="R156" i="27"/>
  <c r="P156" i="27"/>
  <c r="BI155" i="27"/>
  <c r="BH155" i="27"/>
  <c r="BG155" i="27"/>
  <c r="BF155" i="27"/>
  <c r="T155" i="27"/>
  <c r="R155" i="27"/>
  <c r="P155" i="27"/>
  <c r="BI153" i="27"/>
  <c r="BH153" i="27"/>
  <c r="BG153" i="27"/>
  <c r="BF153" i="27"/>
  <c r="T153" i="27"/>
  <c r="R153" i="27"/>
  <c r="P153" i="27"/>
  <c r="BI152" i="27"/>
  <c r="BH152" i="27"/>
  <c r="BG152" i="27"/>
  <c r="BF152" i="27"/>
  <c r="T152" i="27"/>
  <c r="R152" i="27"/>
  <c r="P152" i="27"/>
  <c r="BI151" i="27"/>
  <c r="BH151" i="27"/>
  <c r="BG151" i="27"/>
  <c r="BF151" i="27"/>
  <c r="T151" i="27"/>
  <c r="R151" i="27"/>
  <c r="P151" i="27"/>
  <c r="BI150" i="27"/>
  <c r="BH150" i="27"/>
  <c r="BG150" i="27"/>
  <c r="BF150" i="27"/>
  <c r="T150" i="27"/>
  <c r="R150" i="27"/>
  <c r="P150" i="27"/>
  <c r="BI149" i="27"/>
  <c r="BH149" i="27"/>
  <c r="BG149" i="27"/>
  <c r="BF149" i="27"/>
  <c r="T149" i="27"/>
  <c r="R149" i="27"/>
  <c r="P149" i="27"/>
  <c r="BI148" i="27"/>
  <c r="BH148" i="27"/>
  <c r="BG148" i="27"/>
  <c r="BF148" i="27"/>
  <c r="T148" i="27"/>
  <c r="R148" i="27"/>
  <c r="P148" i="27"/>
  <c r="BI147" i="27"/>
  <c r="BH147" i="27"/>
  <c r="BG147" i="27"/>
  <c r="BF147" i="27"/>
  <c r="T147" i="27"/>
  <c r="R147" i="27"/>
  <c r="P147" i="27"/>
  <c r="BI146" i="27"/>
  <c r="BH146" i="27"/>
  <c r="BG146" i="27"/>
  <c r="BF146" i="27"/>
  <c r="T146" i="27"/>
  <c r="R146" i="27"/>
  <c r="P146" i="27"/>
  <c r="BI145" i="27"/>
  <c r="BH145" i="27"/>
  <c r="BG145" i="27"/>
  <c r="BF145" i="27"/>
  <c r="T145" i="27"/>
  <c r="R145" i="27"/>
  <c r="P145" i="27"/>
  <c r="BI144" i="27"/>
  <c r="BH144" i="27"/>
  <c r="BG144" i="27"/>
  <c r="BF144" i="27"/>
  <c r="T144" i="27"/>
  <c r="R144" i="27"/>
  <c r="P144" i="27"/>
  <c r="BI143" i="27"/>
  <c r="BH143" i="27"/>
  <c r="BG143" i="27"/>
  <c r="BF143" i="27"/>
  <c r="T143" i="27"/>
  <c r="R143" i="27"/>
  <c r="P143" i="27"/>
  <c r="BI142" i="27"/>
  <c r="BH142" i="27"/>
  <c r="BG142" i="27"/>
  <c r="BF142" i="27"/>
  <c r="T142" i="27"/>
  <c r="R142" i="27"/>
  <c r="P142" i="27"/>
  <c r="BI141" i="27"/>
  <c r="BH141" i="27"/>
  <c r="BG141" i="27"/>
  <c r="BF141" i="27"/>
  <c r="T141" i="27"/>
  <c r="R141" i="27"/>
  <c r="P141" i="27"/>
  <c r="J136" i="27"/>
  <c r="J135" i="27"/>
  <c r="F135" i="27"/>
  <c r="F133" i="27"/>
  <c r="E131" i="27"/>
  <c r="J94" i="27"/>
  <c r="J93" i="27"/>
  <c r="F93" i="27"/>
  <c r="F91" i="27"/>
  <c r="E89" i="27"/>
  <c r="J20" i="27"/>
  <c r="E20" i="27"/>
  <c r="F94" i="27" s="1"/>
  <c r="J19" i="27"/>
  <c r="J14" i="27"/>
  <c r="J133" i="27" s="1"/>
  <c r="E7" i="27"/>
  <c r="E127" i="27"/>
  <c r="J39" i="26"/>
  <c r="J38" i="26"/>
  <c r="AY126" i="1" s="1"/>
  <c r="J37" i="26"/>
  <c r="AX126" i="1"/>
  <c r="BI186" i="26"/>
  <c r="BH186" i="26"/>
  <c r="BG186" i="26"/>
  <c r="BF186" i="26"/>
  <c r="T186" i="26"/>
  <c r="R186" i="26"/>
  <c r="P186" i="26"/>
  <c r="BI185" i="26"/>
  <c r="BH185" i="26"/>
  <c r="BG185" i="26"/>
  <c r="BF185" i="26"/>
  <c r="T185" i="26"/>
  <c r="R185" i="26"/>
  <c r="P185" i="26"/>
  <c r="BI183" i="26"/>
  <c r="BH183" i="26"/>
  <c r="BG183" i="26"/>
  <c r="BF183" i="26"/>
  <c r="T183" i="26"/>
  <c r="R183" i="26"/>
  <c r="P183" i="26"/>
  <c r="BI180" i="26"/>
  <c r="BH180" i="26"/>
  <c r="BG180" i="26"/>
  <c r="BF180" i="26"/>
  <c r="T180" i="26"/>
  <c r="R180" i="26"/>
  <c r="P180" i="26"/>
  <c r="BI179" i="26"/>
  <c r="BH179" i="26"/>
  <c r="BG179" i="26"/>
  <c r="BF179" i="26"/>
  <c r="T179" i="26"/>
  <c r="R179" i="26"/>
  <c r="P179" i="26"/>
  <c r="BI177" i="26"/>
  <c r="BH177" i="26"/>
  <c r="BG177" i="26"/>
  <c r="BF177" i="26"/>
  <c r="T177" i="26"/>
  <c r="R177" i="26"/>
  <c r="P177" i="26"/>
  <c r="BI176" i="26"/>
  <c r="BH176" i="26"/>
  <c r="BG176" i="26"/>
  <c r="BF176" i="26"/>
  <c r="T176" i="26"/>
  <c r="R176" i="26"/>
  <c r="P176" i="26"/>
  <c r="BI175" i="26"/>
  <c r="BH175" i="26"/>
  <c r="BG175" i="26"/>
  <c r="BF175" i="26"/>
  <c r="T175" i="26"/>
  <c r="R175" i="26"/>
  <c r="P175" i="26"/>
  <c r="BI174" i="26"/>
  <c r="BH174" i="26"/>
  <c r="BG174" i="26"/>
  <c r="BF174" i="26"/>
  <c r="T174" i="26"/>
  <c r="R174" i="26"/>
  <c r="P174" i="26"/>
  <c r="BI173" i="26"/>
  <c r="BH173" i="26"/>
  <c r="BG173" i="26"/>
  <c r="BF173" i="26"/>
  <c r="T173" i="26"/>
  <c r="R173" i="26"/>
  <c r="P173" i="26"/>
  <c r="BI171" i="26"/>
  <c r="BH171" i="26"/>
  <c r="BG171" i="26"/>
  <c r="BF171" i="26"/>
  <c r="T171" i="26"/>
  <c r="R171" i="26"/>
  <c r="P171" i="26"/>
  <c r="BI170" i="26"/>
  <c r="BH170" i="26"/>
  <c r="BG170" i="26"/>
  <c r="BF170" i="26"/>
  <c r="T170" i="26"/>
  <c r="R170" i="26"/>
  <c r="P170" i="26"/>
  <c r="BI168" i="26"/>
  <c r="BH168" i="26"/>
  <c r="BG168" i="26"/>
  <c r="BF168" i="26"/>
  <c r="T168" i="26"/>
  <c r="R168" i="26"/>
  <c r="P168" i="26"/>
  <c r="BI161" i="26"/>
  <c r="BH161" i="26"/>
  <c r="BG161" i="26"/>
  <c r="BF161" i="26"/>
  <c r="T161" i="26"/>
  <c r="R161" i="26"/>
  <c r="P161" i="26"/>
  <c r="BI158" i="26"/>
  <c r="BH158" i="26"/>
  <c r="BG158" i="26"/>
  <c r="BF158" i="26"/>
  <c r="T158" i="26"/>
  <c r="R158" i="26"/>
  <c r="P158" i="26"/>
  <c r="BI155" i="26"/>
  <c r="BH155" i="26"/>
  <c r="BG155" i="26"/>
  <c r="BF155" i="26"/>
  <c r="T155" i="26"/>
  <c r="R155" i="26"/>
  <c r="P155" i="26"/>
  <c r="BI154" i="26"/>
  <c r="BH154" i="26"/>
  <c r="BG154" i="26"/>
  <c r="BF154" i="26"/>
  <c r="T154" i="26"/>
  <c r="R154" i="26"/>
  <c r="P154" i="26"/>
  <c r="BI152" i="26"/>
  <c r="BH152" i="26"/>
  <c r="BG152" i="26"/>
  <c r="BF152" i="26"/>
  <c r="T152" i="26"/>
  <c r="R152" i="26"/>
  <c r="P152" i="26"/>
  <c r="BI151" i="26"/>
  <c r="BH151" i="26"/>
  <c r="BG151" i="26"/>
  <c r="BF151" i="26"/>
  <c r="T151" i="26"/>
  <c r="R151" i="26"/>
  <c r="P151" i="26"/>
  <c r="BI145" i="26"/>
  <c r="BH145" i="26"/>
  <c r="BG145" i="26"/>
  <c r="BF145" i="26"/>
  <c r="T145" i="26"/>
  <c r="R145" i="26"/>
  <c r="P145" i="26"/>
  <c r="BI144" i="26"/>
  <c r="BH144" i="26"/>
  <c r="BG144" i="26"/>
  <c r="BF144" i="26"/>
  <c r="T144" i="26"/>
  <c r="R144" i="26"/>
  <c r="P144" i="26"/>
  <c r="BI142" i="26"/>
  <c r="BH142" i="26"/>
  <c r="BG142" i="26"/>
  <c r="BF142" i="26"/>
  <c r="T142" i="26"/>
  <c r="R142" i="26"/>
  <c r="P142" i="26"/>
  <c r="BI141" i="26"/>
  <c r="BH141" i="26"/>
  <c r="BG141" i="26"/>
  <c r="BF141" i="26"/>
  <c r="T141" i="26"/>
  <c r="R141" i="26"/>
  <c r="P141" i="26"/>
  <c r="BI135" i="26"/>
  <c r="BH135" i="26"/>
  <c r="BG135" i="26"/>
  <c r="BF135" i="26"/>
  <c r="T135" i="26"/>
  <c r="R135" i="26"/>
  <c r="P135" i="26"/>
  <c r="BI134" i="26"/>
  <c r="BH134" i="26"/>
  <c r="BG134" i="26"/>
  <c r="BF134" i="26"/>
  <c r="T134" i="26"/>
  <c r="R134" i="26"/>
  <c r="P134" i="26"/>
  <c r="BI132" i="26"/>
  <c r="BH132" i="26"/>
  <c r="BG132" i="26"/>
  <c r="BF132" i="26"/>
  <c r="T132" i="26"/>
  <c r="R132" i="26"/>
  <c r="P132" i="26"/>
  <c r="BI129" i="26"/>
  <c r="BH129" i="26"/>
  <c r="BG129" i="26"/>
  <c r="BF129" i="26"/>
  <c r="T129" i="26"/>
  <c r="T128" i="26" s="1"/>
  <c r="T127" i="26" s="1"/>
  <c r="R129" i="26"/>
  <c r="R128" i="26" s="1"/>
  <c r="R127" i="26" s="1"/>
  <c r="P129" i="26"/>
  <c r="P128" i="26" s="1"/>
  <c r="P127" i="26" s="1"/>
  <c r="J123" i="26"/>
  <c r="J122" i="26"/>
  <c r="F122" i="26"/>
  <c r="F120" i="26"/>
  <c r="E118" i="26"/>
  <c r="J94" i="26"/>
  <c r="J93" i="26"/>
  <c r="F93" i="26"/>
  <c r="F91" i="26"/>
  <c r="E89" i="26"/>
  <c r="J20" i="26"/>
  <c r="E20" i="26"/>
  <c r="F94" i="26" s="1"/>
  <c r="J19" i="26"/>
  <c r="J14" i="26"/>
  <c r="J120" i="26"/>
  <c r="E7" i="26"/>
  <c r="E114" i="26"/>
  <c r="J39" i="25"/>
  <c r="J38" i="25"/>
  <c r="AY125" i="1" s="1"/>
  <c r="J37" i="25"/>
  <c r="AX125" i="1" s="1"/>
  <c r="BI132" i="25"/>
  <c r="BH132" i="25"/>
  <c r="BG132" i="25"/>
  <c r="BF132" i="25"/>
  <c r="T132" i="25"/>
  <c r="R132" i="25"/>
  <c r="P132" i="25"/>
  <c r="BI131" i="25"/>
  <c r="BH131" i="25"/>
  <c r="BG131" i="25"/>
  <c r="BF131" i="25"/>
  <c r="T131" i="25"/>
  <c r="R131" i="25"/>
  <c r="P131" i="25"/>
  <c r="BI130" i="25"/>
  <c r="BH130" i="25"/>
  <c r="BG130" i="25"/>
  <c r="BF130" i="25"/>
  <c r="T130" i="25"/>
  <c r="R130" i="25"/>
  <c r="P130" i="25"/>
  <c r="BI129" i="25"/>
  <c r="BH129" i="25"/>
  <c r="BG129" i="25"/>
  <c r="BF129" i="25"/>
  <c r="T129" i="25"/>
  <c r="R129" i="25"/>
  <c r="P129" i="25"/>
  <c r="BI128" i="25"/>
  <c r="BH128" i="25"/>
  <c r="BG128" i="25"/>
  <c r="BF128" i="25"/>
  <c r="T128" i="25"/>
  <c r="R128" i="25"/>
  <c r="P128" i="25"/>
  <c r="BI127" i="25"/>
  <c r="BH127" i="25"/>
  <c r="BG127" i="25"/>
  <c r="BF127" i="25"/>
  <c r="T127" i="25"/>
  <c r="R127" i="25"/>
  <c r="P127" i="25"/>
  <c r="BI126" i="25"/>
  <c r="BH126" i="25"/>
  <c r="BG126" i="25"/>
  <c r="BF126" i="25"/>
  <c r="T126" i="25"/>
  <c r="R126" i="25"/>
  <c r="P126" i="25"/>
  <c r="BI125" i="25"/>
  <c r="BH125" i="25"/>
  <c r="BG125" i="25"/>
  <c r="BF125" i="25"/>
  <c r="T125" i="25"/>
  <c r="R125" i="25"/>
  <c r="P125" i="25"/>
  <c r="BI124" i="25"/>
  <c r="BH124" i="25"/>
  <c r="BG124" i="25"/>
  <c r="BF124" i="25"/>
  <c r="T124" i="25"/>
  <c r="R124" i="25"/>
  <c r="P124" i="25"/>
  <c r="BI123" i="25"/>
  <c r="BH123" i="25"/>
  <c r="BG123" i="25"/>
  <c r="BF123" i="25"/>
  <c r="T123" i="25"/>
  <c r="R123" i="25"/>
  <c r="P123" i="25"/>
  <c r="J118" i="25"/>
  <c r="J117" i="25"/>
  <c r="F117" i="25"/>
  <c r="F115" i="25"/>
  <c r="E113" i="25"/>
  <c r="J94" i="25"/>
  <c r="J93" i="25"/>
  <c r="F93" i="25"/>
  <c r="F91" i="25"/>
  <c r="E89" i="25"/>
  <c r="J20" i="25"/>
  <c r="E20" i="25"/>
  <c r="F94" i="25" s="1"/>
  <c r="J19" i="25"/>
  <c r="J14" i="25"/>
  <c r="J91" i="25" s="1"/>
  <c r="E7" i="25"/>
  <c r="E109" i="25" s="1"/>
  <c r="J39" i="24"/>
  <c r="J38" i="24"/>
  <c r="AY124" i="1"/>
  <c r="J37" i="24"/>
  <c r="AX124" i="1"/>
  <c r="BI163" i="24"/>
  <c r="BH163" i="24"/>
  <c r="BG163" i="24"/>
  <c r="BF163" i="24"/>
  <c r="T163" i="24"/>
  <c r="R163" i="24"/>
  <c r="P163" i="24"/>
  <c r="BI162" i="24"/>
  <c r="BH162" i="24"/>
  <c r="BG162" i="24"/>
  <c r="BF162" i="24"/>
  <c r="T162" i="24"/>
  <c r="R162" i="24"/>
  <c r="P162" i="24"/>
  <c r="BI161" i="24"/>
  <c r="BH161" i="24"/>
  <c r="BG161" i="24"/>
  <c r="BF161" i="24"/>
  <c r="T161" i="24"/>
  <c r="R161" i="24"/>
  <c r="P161" i="24"/>
  <c r="BI160" i="24"/>
  <c r="BH160" i="24"/>
  <c r="BG160" i="24"/>
  <c r="BF160" i="24"/>
  <c r="T160" i="24"/>
  <c r="R160" i="24"/>
  <c r="P160" i="24"/>
  <c r="BI159" i="24"/>
  <c r="BH159" i="24"/>
  <c r="BG159" i="24"/>
  <c r="BF159" i="24"/>
  <c r="T159" i="24"/>
  <c r="R159" i="24"/>
  <c r="P159" i="24"/>
  <c r="BI158" i="24"/>
  <c r="BH158" i="24"/>
  <c r="BG158" i="24"/>
  <c r="BF158" i="24"/>
  <c r="T158" i="24"/>
  <c r="R158" i="24"/>
  <c r="P158" i="24"/>
  <c r="BI157" i="24"/>
  <c r="BH157" i="24"/>
  <c r="BG157" i="24"/>
  <c r="BF157" i="24"/>
  <c r="T157" i="24"/>
  <c r="R157" i="24"/>
  <c r="P157" i="24"/>
  <c r="BI156" i="24"/>
  <c r="BH156" i="24"/>
  <c r="BG156" i="24"/>
  <c r="BF156" i="24"/>
  <c r="T156" i="24"/>
  <c r="R156" i="24"/>
  <c r="P156" i="24"/>
  <c r="BI155" i="24"/>
  <c r="BH155" i="24"/>
  <c r="BG155" i="24"/>
  <c r="BF155" i="24"/>
  <c r="T155" i="24"/>
  <c r="R155" i="24"/>
  <c r="P155" i="24"/>
  <c r="BI153" i="24"/>
  <c r="BH153" i="24"/>
  <c r="BG153" i="24"/>
  <c r="BF153" i="24"/>
  <c r="T153" i="24"/>
  <c r="R153" i="24"/>
  <c r="P153" i="24"/>
  <c r="BI152" i="24"/>
  <c r="BH152" i="24"/>
  <c r="BG152" i="24"/>
  <c r="BF152" i="24"/>
  <c r="T152" i="24"/>
  <c r="R152" i="24"/>
  <c r="P152" i="24"/>
  <c r="BI151" i="24"/>
  <c r="BH151" i="24"/>
  <c r="BG151" i="24"/>
  <c r="BF151" i="24"/>
  <c r="T151" i="24"/>
  <c r="R151" i="24"/>
  <c r="P151" i="24"/>
  <c r="BI150" i="24"/>
  <c r="BH150" i="24"/>
  <c r="BG150" i="24"/>
  <c r="BF150" i="24"/>
  <c r="T150" i="24"/>
  <c r="R150" i="24"/>
  <c r="P150" i="24"/>
  <c r="BI149" i="24"/>
  <c r="BH149" i="24"/>
  <c r="BG149" i="24"/>
  <c r="BF149" i="24"/>
  <c r="T149" i="24"/>
  <c r="R149" i="24"/>
  <c r="P149" i="24"/>
  <c r="BI148" i="24"/>
  <c r="BH148" i="24"/>
  <c r="BG148" i="24"/>
  <c r="BF148" i="24"/>
  <c r="T148" i="24"/>
  <c r="R148" i="24"/>
  <c r="P148" i="24"/>
  <c r="BI147" i="24"/>
  <c r="BH147" i="24"/>
  <c r="BG147" i="24"/>
  <c r="BF147" i="24"/>
  <c r="T147" i="24"/>
  <c r="R147" i="24"/>
  <c r="P147" i="24"/>
  <c r="BI146" i="24"/>
  <c r="BH146" i="24"/>
  <c r="BG146" i="24"/>
  <c r="BF146" i="24"/>
  <c r="T146" i="24"/>
  <c r="R146" i="24"/>
  <c r="P146" i="24"/>
  <c r="BI145" i="24"/>
  <c r="BH145" i="24"/>
  <c r="BG145" i="24"/>
  <c r="BF145" i="24"/>
  <c r="T145" i="24"/>
  <c r="R145" i="24"/>
  <c r="P145" i="24"/>
  <c r="BI144" i="24"/>
  <c r="BH144" i="24"/>
  <c r="BG144" i="24"/>
  <c r="BF144" i="24"/>
  <c r="T144" i="24"/>
  <c r="R144" i="24"/>
  <c r="P144" i="24"/>
  <c r="BI143" i="24"/>
  <c r="BH143" i="24"/>
  <c r="BG143" i="24"/>
  <c r="BF143" i="24"/>
  <c r="T143" i="24"/>
  <c r="R143" i="24"/>
  <c r="P143" i="24"/>
  <c r="BI141" i="24"/>
  <c r="BH141" i="24"/>
  <c r="BG141" i="24"/>
  <c r="BF141" i="24"/>
  <c r="T141" i="24"/>
  <c r="R141" i="24"/>
  <c r="P141" i="24"/>
  <c r="BI140" i="24"/>
  <c r="BH140" i="24"/>
  <c r="BG140" i="24"/>
  <c r="BF140" i="24"/>
  <c r="T140" i="24"/>
  <c r="R140" i="24"/>
  <c r="P140" i="24"/>
  <c r="BI139" i="24"/>
  <c r="BH139" i="24"/>
  <c r="BG139" i="24"/>
  <c r="BF139" i="24"/>
  <c r="T139" i="24"/>
  <c r="R139" i="24"/>
  <c r="P139" i="24"/>
  <c r="BI138" i="24"/>
  <c r="BH138" i="24"/>
  <c r="BG138" i="24"/>
  <c r="BF138" i="24"/>
  <c r="T138" i="24"/>
  <c r="R138" i="24"/>
  <c r="P138" i="24"/>
  <c r="BI137" i="24"/>
  <c r="BH137" i="24"/>
  <c r="BG137" i="24"/>
  <c r="BF137" i="24"/>
  <c r="T137" i="24"/>
  <c r="R137" i="24"/>
  <c r="P137" i="24"/>
  <c r="BI136" i="24"/>
  <c r="BH136" i="24"/>
  <c r="BG136" i="24"/>
  <c r="BF136" i="24"/>
  <c r="T136" i="24"/>
  <c r="R136" i="24"/>
  <c r="P136" i="24"/>
  <c r="BI135" i="24"/>
  <c r="BH135" i="24"/>
  <c r="BG135" i="24"/>
  <c r="BF135" i="24"/>
  <c r="T135" i="24"/>
  <c r="R135" i="24"/>
  <c r="P135" i="24"/>
  <c r="BI134" i="24"/>
  <c r="BH134" i="24"/>
  <c r="BG134" i="24"/>
  <c r="BF134" i="24"/>
  <c r="T134" i="24"/>
  <c r="R134" i="24"/>
  <c r="P134" i="24"/>
  <c r="BI133" i="24"/>
  <c r="BH133" i="24"/>
  <c r="BG133" i="24"/>
  <c r="BF133" i="24"/>
  <c r="T133" i="24"/>
  <c r="R133" i="24"/>
  <c r="P133" i="24"/>
  <c r="BI132" i="24"/>
  <c r="BH132" i="24"/>
  <c r="BG132" i="24"/>
  <c r="BF132" i="24"/>
  <c r="T132" i="24"/>
  <c r="R132" i="24"/>
  <c r="P132" i="24"/>
  <c r="BI131" i="24"/>
  <c r="BH131" i="24"/>
  <c r="BG131" i="24"/>
  <c r="BF131" i="24"/>
  <c r="T131" i="24"/>
  <c r="R131" i="24"/>
  <c r="P131" i="24"/>
  <c r="BI130" i="24"/>
  <c r="BH130" i="24"/>
  <c r="BG130" i="24"/>
  <c r="BF130" i="24"/>
  <c r="T130" i="24"/>
  <c r="R130" i="24"/>
  <c r="P130" i="24"/>
  <c r="BI129" i="24"/>
  <c r="BH129" i="24"/>
  <c r="BG129" i="24"/>
  <c r="BF129" i="24"/>
  <c r="T129" i="24"/>
  <c r="R129" i="24"/>
  <c r="P129" i="24"/>
  <c r="BI128" i="24"/>
  <c r="BH128" i="24"/>
  <c r="BG128" i="24"/>
  <c r="BF128" i="24"/>
  <c r="T128" i="24"/>
  <c r="R128" i="24"/>
  <c r="P128" i="24"/>
  <c r="BI127" i="24"/>
  <c r="BH127" i="24"/>
  <c r="BG127" i="24"/>
  <c r="BF127" i="24"/>
  <c r="T127" i="24"/>
  <c r="R127" i="24"/>
  <c r="P127" i="24"/>
  <c r="BI126" i="24"/>
  <c r="BH126" i="24"/>
  <c r="BG126" i="24"/>
  <c r="BF126" i="24"/>
  <c r="T126" i="24"/>
  <c r="R126" i="24"/>
  <c r="P126" i="24"/>
  <c r="BI124" i="24"/>
  <c r="BH124" i="24"/>
  <c r="BG124" i="24"/>
  <c r="BF124" i="24"/>
  <c r="T124" i="24"/>
  <c r="R124" i="24"/>
  <c r="P124" i="24"/>
  <c r="J119" i="24"/>
  <c r="J118" i="24"/>
  <c r="F118" i="24"/>
  <c r="F116" i="24"/>
  <c r="E114" i="24"/>
  <c r="J94" i="24"/>
  <c r="J93" i="24"/>
  <c r="F93" i="24"/>
  <c r="F91" i="24"/>
  <c r="E89" i="24"/>
  <c r="J20" i="24"/>
  <c r="E20" i="24"/>
  <c r="F119" i="24" s="1"/>
  <c r="J19" i="24"/>
  <c r="J14" i="24"/>
  <c r="J116" i="24" s="1"/>
  <c r="E7" i="24"/>
  <c r="E85" i="24"/>
  <c r="J39" i="23"/>
  <c r="J38" i="23"/>
  <c r="AY123" i="1"/>
  <c r="J37" i="23"/>
  <c r="AX123" i="1"/>
  <c r="BI171" i="23"/>
  <c r="BH171" i="23"/>
  <c r="BG171" i="23"/>
  <c r="BF171" i="23"/>
  <c r="T171" i="23"/>
  <c r="R171" i="23"/>
  <c r="P171" i="23"/>
  <c r="BI170" i="23"/>
  <c r="BH170" i="23"/>
  <c r="BG170" i="23"/>
  <c r="BF170" i="23"/>
  <c r="T170" i="23"/>
  <c r="R170" i="23"/>
  <c r="P170" i="23"/>
  <c r="BI169" i="23"/>
  <c r="BH169" i="23"/>
  <c r="BG169" i="23"/>
  <c r="BF169" i="23"/>
  <c r="T169" i="23"/>
  <c r="R169" i="23"/>
  <c r="P169" i="23"/>
  <c r="BI168" i="23"/>
  <c r="BH168" i="23"/>
  <c r="BG168" i="23"/>
  <c r="BF168" i="23"/>
  <c r="T168" i="23"/>
  <c r="R168" i="23"/>
  <c r="P168" i="23"/>
  <c r="BI167" i="23"/>
  <c r="BH167" i="23"/>
  <c r="BG167" i="23"/>
  <c r="BF167" i="23"/>
  <c r="T167" i="23"/>
  <c r="R167" i="23"/>
  <c r="P167" i="23"/>
  <c r="BI166" i="23"/>
  <c r="BH166" i="23"/>
  <c r="BG166" i="23"/>
  <c r="BF166" i="23"/>
  <c r="T166" i="23"/>
  <c r="R166" i="23"/>
  <c r="P166" i="23"/>
  <c r="BI165" i="23"/>
  <c r="BH165" i="23"/>
  <c r="BG165" i="23"/>
  <c r="BF165" i="23"/>
  <c r="T165" i="23"/>
  <c r="R165" i="23"/>
  <c r="P165" i="23"/>
  <c r="BI164" i="23"/>
  <c r="BH164" i="23"/>
  <c r="BG164" i="23"/>
  <c r="BF164" i="23"/>
  <c r="T164" i="23"/>
  <c r="R164" i="23"/>
  <c r="P164" i="23"/>
  <c r="BI163" i="23"/>
  <c r="BH163" i="23"/>
  <c r="BG163" i="23"/>
  <c r="BF163" i="23"/>
  <c r="T163" i="23"/>
  <c r="R163" i="23"/>
  <c r="P163" i="23"/>
  <c r="BI162" i="23"/>
  <c r="BH162" i="23"/>
  <c r="BG162" i="23"/>
  <c r="BF162" i="23"/>
  <c r="T162" i="23"/>
  <c r="R162" i="23"/>
  <c r="P162" i="23"/>
  <c r="BI161" i="23"/>
  <c r="BH161" i="23"/>
  <c r="BG161" i="23"/>
  <c r="BF161" i="23"/>
  <c r="T161" i="23"/>
  <c r="R161" i="23"/>
  <c r="P161" i="23"/>
  <c r="BI160" i="23"/>
  <c r="BH160" i="23"/>
  <c r="BG160" i="23"/>
  <c r="BF160" i="23"/>
  <c r="T160" i="23"/>
  <c r="R160" i="23"/>
  <c r="P160" i="23"/>
  <c r="BI159" i="23"/>
  <c r="BH159" i="23"/>
  <c r="BG159" i="23"/>
  <c r="BF159" i="23"/>
  <c r="T159" i="23"/>
  <c r="R159" i="23"/>
  <c r="P159" i="23"/>
  <c r="BI158" i="23"/>
  <c r="BH158" i="23"/>
  <c r="BG158" i="23"/>
  <c r="BF158" i="23"/>
  <c r="T158" i="23"/>
  <c r="R158" i="23"/>
  <c r="P158" i="23"/>
  <c r="BI157" i="23"/>
  <c r="BH157" i="23"/>
  <c r="BG157" i="23"/>
  <c r="BF157" i="23"/>
  <c r="T157" i="23"/>
  <c r="R157" i="23"/>
  <c r="P157" i="23"/>
  <c r="BI156" i="23"/>
  <c r="BH156" i="23"/>
  <c r="BG156" i="23"/>
  <c r="BF156" i="23"/>
  <c r="T156" i="23"/>
  <c r="R156" i="23"/>
  <c r="P156" i="23"/>
  <c r="BI155" i="23"/>
  <c r="BH155" i="23"/>
  <c r="BG155" i="23"/>
  <c r="BF155" i="23"/>
  <c r="T155" i="23"/>
  <c r="R155" i="23"/>
  <c r="P155" i="23"/>
  <c r="BI154" i="23"/>
  <c r="BH154" i="23"/>
  <c r="BG154" i="23"/>
  <c r="BF154" i="23"/>
  <c r="T154" i="23"/>
  <c r="R154" i="23"/>
  <c r="P154" i="23"/>
  <c r="BI153" i="23"/>
  <c r="BH153" i="23"/>
  <c r="BG153" i="23"/>
  <c r="BF153" i="23"/>
  <c r="T153" i="23"/>
  <c r="R153" i="23"/>
  <c r="P153" i="23"/>
  <c r="BI152" i="23"/>
  <c r="BH152" i="23"/>
  <c r="BG152" i="23"/>
  <c r="BF152" i="23"/>
  <c r="T152" i="23"/>
  <c r="R152" i="23"/>
  <c r="P152" i="23"/>
  <c r="BI151" i="23"/>
  <c r="BH151" i="23"/>
  <c r="BG151" i="23"/>
  <c r="BF151" i="23"/>
  <c r="T151" i="23"/>
  <c r="R151" i="23"/>
  <c r="P151" i="23"/>
  <c r="BI150" i="23"/>
  <c r="BH150" i="23"/>
  <c r="BG150" i="23"/>
  <c r="BF150" i="23"/>
  <c r="T150" i="23"/>
  <c r="R150" i="23"/>
  <c r="P150" i="23"/>
  <c r="BI149" i="23"/>
  <c r="BH149" i="23"/>
  <c r="BG149" i="23"/>
  <c r="BF149" i="23"/>
  <c r="T149" i="23"/>
  <c r="R149" i="23"/>
  <c r="P149" i="23"/>
  <c r="BI148" i="23"/>
  <c r="BH148" i="23"/>
  <c r="BG148" i="23"/>
  <c r="BF148" i="23"/>
  <c r="T148" i="23"/>
  <c r="R148" i="23"/>
  <c r="P148" i="23"/>
  <c r="BI147" i="23"/>
  <c r="BH147" i="23"/>
  <c r="BG147" i="23"/>
  <c r="BF147" i="23"/>
  <c r="T147" i="23"/>
  <c r="R147" i="23"/>
  <c r="P147" i="23"/>
  <c r="BI146" i="23"/>
  <c r="BH146" i="23"/>
  <c r="BG146" i="23"/>
  <c r="BF146" i="23"/>
  <c r="T146" i="23"/>
  <c r="R146" i="23"/>
  <c r="P146" i="23"/>
  <c r="BI145" i="23"/>
  <c r="BH145" i="23"/>
  <c r="BG145" i="23"/>
  <c r="BF145" i="23"/>
  <c r="T145" i="23"/>
  <c r="R145" i="23"/>
  <c r="P145" i="23"/>
  <c r="BI144" i="23"/>
  <c r="BH144" i="23"/>
  <c r="BG144" i="23"/>
  <c r="BF144" i="23"/>
  <c r="T144" i="23"/>
  <c r="R144" i="23"/>
  <c r="P144" i="23"/>
  <c r="BI143" i="23"/>
  <c r="BH143" i="23"/>
  <c r="BG143" i="23"/>
  <c r="BF143" i="23"/>
  <c r="T143" i="23"/>
  <c r="R143" i="23"/>
  <c r="P143" i="23"/>
  <c r="BI142" i="23"/>
  <c r="BH142" i="23"/>
  <c r="BG142" i="23"/>
  <c r="BF142" i="23"/>
  <c r="T142" i="23"/>
  <c r="R142" i="23"/>
  <c r="P142" i="23"/>
  <c r="BI141" i="23"/>
  <c r="BH141" i="23"/>
  <c r="BG141" i="23"/>
  <c r="BF141" i="23"/>
  <c r="T141" i="23"/>
  <c r="R141" i="23"/>
  <c r="P141" i="23"/>
  <c r="BI140" i="23"/>
  <c r="BH140" i="23"/>
  <c r="BG140" i="23"/>
  <c r="BF140" i="23"/>
  <c r="T140" i="23"/>
  <c r="R140" i="23"/>
  <c r="P140" i="23"/>
  <c r="BI139" i="23"/>
  <c r="BH139" i="23"/>
  <c r="BG139" i="23"/>
  <c r="BF139" i="23"/>
  <c r="T139" i="23"/>
  <c r="R139" i="23"/>
  <c r="P139" i="23"/>
  <c r="BI138" i="23"/>
  <c r="BH138" i="23"/>
  <c r="BG138" i="23"/>
  <c r="BF138" i="23"/>
  <c r="T138" i="23"/>
  <c r="R138" i="23"/>
  <c r="P138" i="23"/>
  <c r="BI137" i="23"/>
  <c r="BH137" i="23"/>
  <c r="BG137" i="23"/>
  <c r="BF137" i="23"/>
  <c r="T137" i="23"/>
  <c r="R137" i="23"/>
  <c r="P137" i="23"/>
  <c r="BI135" i="23"/>
  <c r="BH135" i="23"/>
  <c r="BG135" i="23"/>
  <c r="BF135" i="23"/>
  <c r="T135" i="23"/>
  <c r="R135" i="23"/>
  <c r="P135" i="23"/>
  <c r="BI133" i="23"/>
  <c r="BH133" i="23"/>
  <c r="BG133" i="23"/>
  <c r="BF133" i="23"/>
  <c r="T133" i="23"/>
  <c r="R133" i="23"/>
  <c r="P133" i="23"/>
  <c r="BI131" i="23"/>
  <c r="BH131" i="23"/>
  <c r="BG131" i="23"/>
  <c r="BF131" i="23"/>
  <c r="T131" i="23"/>
  <c r="R131" i="23"/>
  <c r="P131" i="23"/>
  <c r="BI129" i="23"/>
  <c r="BH129" i="23"/>
  <c r="BG129" i="23"/>
  <c r="BF129" i="23"/>
  <c r="T129" i="23"/>
  <c r="R129" i="23"/>
  <c r="P129" i="23"/>
  <c r="BI127" i="23"/>
  <c r="BH127" i="23"/>
  <c r="BG127" i="23"/>
  <c r="BF127" i="23"/>
  <c r="T127" i="23"/>
  <c r="R127" i="23"/>
  <c r="P127" i="23"/>
  <c r="BI125" i="23"/>
  <c r="BH125" i="23"/>
  <c r="BG125" i="23"/>
  <c r="BF125" i="23"/>
  <c r="T125" i="23"/>
  <c r="R125" i="23"/>
  <c r="P125" i="23"/>
  <c r="BI123" i="23"/>
  <c r="BH123" i="23"/>
  <c r="BG123" i="23"/>
  <c r="BF123" i="23"/>
  <c r="T123" i="23"/>
  <c r="R123" i="23"/>
  <c r="P123" i="23"/>
  <c r="J118" i="23"/>
  <c r="J117" i="23"/>
  <c r="F117" i="23"/>
  <c r="F115" i="23"/>
  <c r="E113" i="23"/>
  <c r="J94" i="23"/>
  <c r="J93" i="23"/>
  <c r="F93" i="23"/>
  <c r="F91" i="23"/>
  <c r="E89" i="23"/>
  <c r="J20" i="23"/>
  <c r="E20" i="23"/>
  <c r="F118" i="23" s="1"/>
  <c r="J19" i="23"/>
  <c r="J14" i="23"/>
  <c r="J115" i="23"/>
  <c r="E7" i="23"/>
  <c r="E109" i="23" s="1"/>
  <c r="J39" i="22"/>
  <c r="J38" i="22"/>
  <c r="AY122" i="1" s="1"/>
  <c r="J37" i="22"/>
  <c r="AX122" i="1" s="1"/>
  <c r="BI174" i="22"/>
  <c r="BH174" i="22"/>
  <c r="BG174" i="22"/>
  <c r="BF174" i="22"/>
  <c r="T174" i="22"/>
  <c r="R174" i="22"/>
  <c r="P174" i="22"/>
  <c r="BI173" i="22"/>
  <c r="BH173" i="22"/>
  <c r="BG173" i="22"/>
  <c r="BF173" i="22"/>
  <c r="T173" i="22"/>
  <c r="R173" i="22"/>
  <c r="P173" i="22"/>
  <c r="BI172" i="22"/>
  <c r="BH172" i="22"/>
  <c r="BG172" i="22"/>
  <c r="BF172" i="22"/>
  <c r="T172" i="22"/>
  <c r="R172" i="22"/>
  <c r="P172" i="22"/>
  <c r="BI171" i="22"/>
  <c r="BH171" i="22"/>
  <c r="BG171" i="22"/>
  <c r="BF171" i="22"/>
  <c r="T171" i="22"/>
  <c r="R171" i="22"/>
  <c r="P171" i="22"/>
  <c r="BI170" i="22"/>
  <c r="BH170" i="22"/>
  <c r="BG170" i="22"/>
  <c r="BF170" i="22"/>
  <c r="T170" i="22"/>
  <c r="R170" i="22"/>
  <c r="P170" i="22"/>
  <c r="BI169" i="22"/>
  <c r="BH169" i="22"/>
  <c r="BG169" i="22"/>
  <c r="BF169" i="22"/>
  <c r="T169" i="22"/>
  <c r="R169" i="22"/>
  <c r="P169" i="22"/>
  <c r="BI168" i="22"/>
  <c r="BH168" i="22"/>
  <c r="BG168" i="22"/>
  <c r="BF168" i="22"/>
  <c r="T168" i="22"/>
  <c r="R168" i="22"/>
  <c r="P168" i="22"/>
  <c r="BI167" i="22"/>
  <c r="BH167" i="22"/>
  <c r="BG167" i="22"/>
  <c r="BF167" i="22"/>
  <c r="T167" i="22"/>
  <c r="R167" i="22"/>
  <c r="P167" i="22"/>
  <c r="BI166" i="22"/>
  <c r="BH166" i="22"/>
  <c r="BG166" i="22"/>
  <c r="BF166" i="22"/>
  <c r="T166" i="22"/>
  <c r="R166" i="22"/>
  <c r="P166" i="22"/>
  <c r="BI164" i="22"/>
  <c r="BH164" i="22"/>
  <c r="BG164" i="22"/>
  <c r="BF164" i="22"/>
  <c r="T164" i="22"/>
  <c r="R164" i="22"/>
  <c r="P164" i="22"/>
  <c r="BI162" i="22"/>
  <c r="BH162" i="22"/>
  <c r="BG162" i="22"/>
  <c r="BF162" i="22"/>
  <c r="T162" i="22"/>
  <c r="R162" i="22"/>
  <c r="P162" i="22"/>
  <c r="BI161" i="22"/>
  <c r="BH161" i="22"/>
  <c r="BG161" i="22"/>
  <c r="BF161" i="22"/>
  <c r="T161" i="22"/>
  <c r="R161" i="22"/>
  <c r="P161" i="22"/>
  <c r="BI160" i="22"/>
  <c r="BH160" i="22"/>
  <c r="BG160" i="22"/>
  <c r="BF160" i="22"/>
  <c r="T160" i="22"/>
  <c r="R160" i="22"/>
  <c r="P160" i="22"/>
  <c r="BI159" i="22"/>
  <c r="BH159" i="22"/>
  <c r="BG159" i="22"/>
  <c r="BF159" i="22"/>
  <c r="T159" i="22"/>
  <c r="R159" i="22"/>
  <c r="P159" i="22"/>
  <c r="BI158" i="22"/>
  <c r="BH158" i="22"/>
  <c r="BG158" i="22"/>
  <c r="BF158" i="22"/>
  <c r="T158" i="22"/>
  <c r="R158" i="22"/>
  <c r="P158" i="22"/>
  <c r="BI156" i="22"/>
  <c r="BH156" i="22"/>
  <c r="BG156" i="22"/>
  <c r="BF156" i="22"/>
  <c r="T156" i="22"/>
  <c r="R156" i="22"/>
  <c r="P156" i="22"/>
  <c r="BI155" i="22"/>
  <c r="BH155" i="22"/>
  <c r="BG155" i="22"/>
  <c r="BF155" i="22"/>
  <c r="T155" i="22"/>
  <c r="R155" i="22"/>
  <c r="P155" i="22"/>
  <c r="BI154" i="22"/>
  <c r="BH154" i="22"/>
  <c r="BG154" i="22"/>
  <c r="BF154" i="22"/>
  <c r="T154" i="22"/>
  <c r="R154" i="22"/>
  <c r="P154" i="22"/>
  <c r="BI153" i="22"/>
  <c r="BH153" i="22"/>
  <c r="BG153" i="22"/>
  <c r="BF153" i="22"/>
  <c r="T153" i="22"/>
  <c r="R153" i="22"/>
  <c r="P153" i="22"/>
  <c r="BI152" i="22"/>
  <c r="BH152" i="22"/>
  <c r="BG152" i="22"/>
  <c r="BF152" i="22"/>
  <c r="T152" i="22"/>
  <c r="R152" i="22"/>
  <c r="P152" i="22"/>
  <c r="BI151" i="22"/>
  <c r="BH151" i="22"/>
  <c r="BG151" i="22"/>
  <c r="BF151" i="22"/>
  <c r="T151" i="22"/>
  <c r="R151" i="22"/>
  <c r="P151" i="22"/>
  <c r="BI150" i="22"/>
  <c r="BH150" i="22"/>
  <c r="BG150" i="22"/>
  <c r="BF150" i="22"/>
  <c r="T150" i="22"/>
  <c r="R150" i="22"/>
  <c r="P150" i="22"/>
  <c r="BI149" i="22"/>
  <c r="BH149" i="22"/>
  <c r="BG149" i="22"/>
  <c r="BF149" i="22"/>
  <c r="T149" i="22"/>
  <c r="R149" i="22"/>
  <c r="P149" i="22"/>
  <c r="BI148" i="22"/>
  <c r="BH148" i="22"/>
  <c r="BG148" i="22"/>
  <c r="BF148" i="22"/>
  <c r="T148" i="22"/>
  <c r="R148" i="22"/>
  <c r="P148" i="22"/>
  <c r="BI146" i="22"/>
  <c r="BH146" i="22"/>
  <c r="BG146" i="22"/>
  <c r="BF146" i="22"/>
  <c r="T146" i="22"/>
  <c r="R146" i="22"/>
  <c r="P146" i="22"/>
  <c r="BI145" i="22"/>
  <c r="BH145" i="22"/>
  <c r="BG145" i="22"/>
  <c r="BF145" i="22"/>
  <c r="T145" i="22"/>
  <c r="R145" i="22"/>
  <c r="P145" i="22"/>
  <c r="BI143" i="22"/>
  <c r="BH143" i="22"/>
  <c r="BG143" i="22"/>
  <c r="BF143" i="22"/>
  <c r="T143" i="22"/>
  <c r="R143" i="22"/>
  <c r="P143" i="22"/>
  <c r="BI141" i="22"/>
  <c r="BH141" i="22"/>
  <c r="BG141" i="22"/>
  <c r="BF141" i="22"/>
  <c r="T141" i="22"/>
  <c r="R141" i="22"/>
  <c r="P141" i="22"/>
  <c r="BI138" i="22"/>
  <c r="BH138" i="22"/>
  <c r="BG138" i="22"/>
  <c r="BF138" i="22"/>
  <c r="T138" i="22"/>
  <c r="R138" i="22"/>
  <c r="P138" i="22"/>
  <c r="BI137" i="22"/>
  <c r="BH137" i="22"/>
  <c r="BG137" i="22"/>
  <c r="BF137" i="22"/>
  <c r="T137" i="22"/>
  <c r="R137" i="22"/>
  <c r="P137" i="22"/>
  <c r="BI136" i="22"/>
  <c r="BH136" i="22"/>
  <c r="BG136" i="22"/>
  <c r="BF136" i="22"/>
  <c r="T136" i="22"/>
  <c r="R136" i="22"/>
  <c r="P136" i="22"/>
  <c r="BI135" i="22"/>
  <c r="BH135" i="22"/>
  <c r="BG135" i="22"/>
  <c r="BF135" i="22"/>
  <c r="T135" i="22"/>
  <c r="R135" i="22"/>
  <c r="P135" i="22"/>
  <c r="BI134" i="22"/>
  <c r="BH134" i="22"/>
  <c r="BG134" i="22"/>
  <c r="BF134" i="22"/>
  <c r="T134" i="22"/>
  <c r="R134" i="22"/>
  <c r="P134" i="22"/>
  <c r="BI132" i="22"/>
  <c r="BH132" i="22"/>
  <c r="BG132" i="22"/>
  <c r="BF132" i="22"/>
  <c r="T132" i="22"/>
  <c r="R132" i="22"/>
  <c r="P132" i="22"/>
  <c r="BI131" i="22"/>
  <c r="BH131" i="22"/>
  <c r="BG131" i="22"/>
  <c r="BF131" i="22"/>
  <c r="T131" i="22"/>
  <c r="R131" i="22"/>
  <c r="P131" i="22"/>
  <c r="BI130" i="22"/>
  <c r="BH130" i="22"/>
  <c r="BG130" i="22"/>
  <c r="BF130" i="22"/>
  <c r="T130" i="22"/>
  <c r="R130" i="22"/>
  <c r="P130" i="22"/>
  <c r="BI129" i="22"/>
  <c r="BH129" i="22"/>
  <c r="BG129" i="22"/>
  <c r="BF129" i="22"/>
  <c r="T129" i="22"/>
  <c r="R129" i="22"/>
  <c r="P129" i="22"/>
  <c r="BI128" i="22"/>
  <c r="BH128" i="22"/>
  <c r="BG128" i="22"/>
  <c r="BF128" i="22"/>
  <c r="T128" i="22"/>
  <c r="R128" i="22"/>
  <c r="P128" i="22"/>
  <c r="BI127" i="22"/>
  <c r="BH127" i="22"/>
  <c r="BG127" i="22"/>
  <c r="BF127" i="22"/>
  <c r="T127" i="22"/>
  <c r="R127" i="22"/>
  <c r="P127" i="22"/>
  <c r="BI126" i="22"/>
  <c r="BH126" i="22"/>
  <c r="BG126" i="22"/>
  <c r="BF126" i="22"/>
  <c r="T126" i="22"/>
  <c r="R126" i="22"/>
  <c r="P126" i="22"/>
  <c r="BI125" i="22"/>
  <c r="BH125" i="22"/>
  <c r="BG125" i="22"/>
  <c r="BF125" i="22"/>
  <c r="T125" i="22"/>
  <c r="R125" i="22"/>
  <c r="P125" i="22"/>
  <c r="BI124" i="22"/>
  <c r="BH124" i="22"/>
  <c r="BG124" i="22"/>
  <c r="BF124" i="22"/>
  <c r="T124" i="22"/>
  <c r="R124" i="22"/>
  <c r="P124" i="22"/>
  <c r="J119" i="22"/>
  <c r="J118" i="22"/>
  <c r="F118" i="22"/>
  <c r="F116" i="22"/>
  <c r="E114" i="22"/>
  <c r="J94" i="22"/>
  <c r="J93" i="22"/>
  <c r="F93" i="22"/>
  <c r="F91" i="22"/>
  <c r="E89" i="22"/>
  <c r="J20" i="22"/>
  <c r="E20" i="22"/>
  <c r="F94" i="22" s="1"/>
  <c r="J19" i="22"/>
  <c r="J14" i="22"/>
  <c r="J116" i="22" s="1"/>
  <c r="E7" i="22"/>
  <c r="E85" i="22" s="1"/>
  <c r="J39" i="21"/>
  <c r="J38" i="21"/>
  <c r="AY121" i="1"/>
  <c r="J37" i="21"/>
  <c r="AX121" i="1"/>
  <c r="BI214" i="21"/>
  <c r="BH214" i="21"/>
  <c r="BG214" i="21"/>
  <c r="BF214" i="21"/>
  <c r="T214" i="21"/>
  <c r="R214" i="21"/>
  <c r="P214" i="21"/>
  <c r="BI213" i="21"/>
  <c r="BH213" i="21"/>
  <c r="BG213" i="21"/>
  <c r="BF213" i="21"/>
  <c r="T213" i="21"/>
  <c r="R213" i="21"/>
  <c r="P213" i="21"/>
  <c r="BI212" i="21"/>
  <c r="BH212" i="21"/>
  <c r="BG212" i="21"/>
  <c r="BF212" i="21"/>
  <c r="T212" i="21"/>
  <c r="R212" i="21"/>
  <c r="P212" i="21"/>
  <c r="BI211" i="21"/>
  <c r="BH211" i="21"/>
  <c r="BG211" i="21"/>
  <c r="BF211" i="21"/>
  <c r="T211" i="21"/>
  <c r="R211" i="21"/>
  <c r="P211" i="21"/>
  <c r="BI210" i="21"/>
  <c r="BH210" i="21"/>
  <c r="BG210" i="21"/>
  <c r="BF210" i="21"/>
  <c r="T210" i="21"/>
  <c r="R210" i="21"/>
  <c r="P210" i="21"/>
  <c r="BI209" i="21"/>
  <c r="BH209" i="21"/>
  <c r="BG209" i="21"/>
  <c r="BF209" i="21"/>
  <c r="T209" i="21"/>
  <c r="R209" i="21"/>
  <c r="P209" i="21"/>
  <c r="BI208" i="21"/>
  <c r="BH208" i="21"/>
  <c r="BG208" i="21"/>
  <c r="BF208" i="21"/>
  <c r="T208" i="21"/>
  <c r="R208" i="21"/>
  <c r="P208" i="21"/>
  <c r="BI207" i="21"/>
  <c r="BH207" i="21"/>
  <c r="BG207" i="21"/>
  <c r="BF207" i="21"/>
  <c r="T207" i="21"/>
  <c r="R207" i="21"/>
  <c r="P207" i="21"/>
  <c r="BI206" i="21"/>
  <c r="BH206" i="21"/>
  <c r="BG206" i="21"/>
  <c r="BF206" i="21"/>
  <c r="T206" i="21"/>
  <c r="R206" i="21"/>
  <c r="P206" i="21"/>
  <c r="BI205" i="21"/>
  <c r="BH205" i="21"/>
  <c r="BG205" i="21"/>
  <c r="BF205" i="21"/>
  <c r="T205" i="21"/>
  <c r="R205" i="21"/>
  <c r="P205" i="21"/>
  <c r="BI203" i="21"/>
  <c r="BH203" i="21"/>
  <c r="BG203" i="21"/>
  <c r="BF203" i="21"/>
  <c r="T203" i="21"/>
  <c r="R203" i="21"/>
  <c r="P203" i="21"/>
  <c r="BI202" i="21"/>
  <c r="BH202" i="21"/>
  <c r="BG202" i="21"/>
  <c r="BF202" i="21"/>
  <c r="T202" i="21"/>
  <c r="R202" i="21"/>
  <c r="P202" i="21"/>
  <c r="BI201" i="21"/>
  <c r="BH201" i="21"/>
  <c r="BG201" i="21"/>
  <c r="BF201" i="21"/>
  <c r="T201" i="21"/>
  <c r="R201" i="21"/>
  <c r="P201" i="21"/>
  <c r="BI200" i="21"/>
  <c r="BH200" i="21"/>
  <c r="BG200" i="21"/>
  <c r="BF200" i="21"/>
  <c r="T200" i="21"/>
  <c r="R200" i="21"/>
  <c r="P200" i="21"/>
  <c r="BI199" i="21"/>
  <c r="BH199" i="21"/>
  <c r="BG199" i="21"/>
  <c r="BF199" i="21"/>
  <c r="T199" i="21"/>
  <c r="R199" i="21"/>
  <c r="P199" i="21"/>
  <c r="BI197" i="21"/>
  <c r="BH197" i="21"/>
  <c r="BG197" i="21"/>
  <c r="BF197" i="21"/>
  <c r="T197" i="21"/>
  <c r="R197" i="21"/>
  <c r="P197" i="21"/>
  <c r="BI196" i="21"/>
  <c r="BH196" i="21"/>
  <c r="BG196" i="21"/>
  <c r="BF196" i="21"/>
  <c r="T196" i="21"/>
  <c r="R196" i="21"/>
  <c r="P196" i="21"/>
  <c r="BI195" i="21"/>
  <c r="BH195" i="21"/>
  <c r="BG195" i="21"/>
  <c r="BF195" i="21"/>
  <c r="T195" i="21"/>
  <c r="R195" i="21"/>
  <c r="P195" i="21"/>
  <c r="BI194" i="21"/>
  <c r="BH194" i="21"/>
  <c r="BG194" i="21"/>
  <c r="BF194" i="21"/>
  <c r="T194" i="21"/>
  <c r="R194" i="21"/>
  <c r="P194" i="21"/>
  <c r="BI193" i="21"/>
  <c r="BH193" i="21"/>
  <c r="BG193" i="21"/>
  <c r="BF193" i="21"/>
  <c r="T193" i="21"/>
  <c r="R193" i="21"/>
  <c r="P193" i="21"/>
  <c r="BI192" i="21"/>
  <c r="BH192" i="21"/>
  <c r="BG192" i="21"/>
  <c r="BF192" i="21"/>
  <c r="T192" i="21"/>
  <c r="R192" i="21"/>
  <c r="P192" i="21"/>
  <c r="BI191" i="21"/>
  <c r="BH191" i="21"/>
  <c r="BG191" i="21"/>
  <c r="BF191" i="21"/>
  <c r="T191" i="21"/>
  <c r="R191" i="21"/>
  <c r="P191" i="21"/>
  <c r="BI189" i="21"/>
  <c r="BH189" i="21"/>
  <c r="BG189" i="21"/>
  <c r="BF189" i="21"/>
  <c r="T189" i="21"/>
  <c r="R189" i="21"/>
  <c r="P189" i="21"/>
  <c r="BI188" i="21"/>
  <c r="BH188" i="21"/>
  <c r="BG188" i="21"/>
  <c r="BF188" i="21"/>
  <c r="T188" i="21"/>
  <c r="R188" i="21"/>
  <c r="P188" i="21"/>
  <c r="BI186" i="21"/>
  <c r="BH186" i="21"/>
  <c r="BG186" i="21"/>
  <c r="BF186" i="21"/>
  <c r="T186" i="21"/>
  <c r="R186" i="21"/>
  <c r="P186" i="21"/>
  <c r="BI185" i="21"/>
  <c r="BH185" i="21"/>
  <c r="BG185" i="21"/>
  <c r="BF185" i="21"/>
  <c r="T185" i="21"/>
  <c r="R185" i="21"/>
  <c r="P185" i="21"/>
  <c r="BI183" i="21"/>
  <c r="BH183" i="21"/>
  <c r="BG183" i="21"/>
  <c r="BF183" i="21"/>
  <c r="T183" i="21"/>
  <c r="R183" i="21"/>
  <c r="P183" i="21"/>
  <c r="BI182" i="21"/>
  <c r="BH182" i="21"/>
  <c r="BG182" i="21"/>
  <c r="BF182" i="21"/>
  <c r="T182" i="21"/>
  <c r="R182" i="21"/>
  <c r="P182" i="21"/>
  <c r="BI180" i="21"/>
  <c r="BH180" i="21"/>
  <c r="BG180" i="21"/>
  <c r="BF180" i="21"/>
  <c r="T180" i="21"/>
  <c r="R180" i="21"/>
  <c r="P180" i="21"/>
  <c r="BI178" i="21"/>
  <c r="BH178" i="21"/>
  <c r="BG178" i="21"/>
  <c r="BF178" i="21"/>
  <c r="T178" i="21"/>
  <c r="R178" i="21"/>
  <c r="P178" i="21"/>
  <c r="BI176" i="21"/>
  <c r="BH176" i="21"/>
  <c r="BG176" i="21"/>
  <c r="BF176" i="21"/>
  <c r="T176" i="21"/>
  <c r="R176" i="21"/>
  <c r="P176" i="21"/>
  <c r="BI174" i="21"/>
  <c r="BH174" i="21"/>
  <c r="BG174" i="21"/>
  <c r="BF174" i="21"/>
  <c r="T174" i="21"/>
  <c r="R174" i="21"/>
  <c r="P174" i="21"/>
  <c r="BI172" i="21"/>
  <c r="BH172" i="21"/>
  <c r="BG172" i="21"/>
  <c r="BF172" i="21"/>
  <c r="T172" i="21"/>
  <c r="R172" i="21"/>
  <c r="P172" i="21"/>
  <c r="BI170" i="21"/>
  <c r="BH170" i="21"/>
  <c r="BG170" i="21"/>
  <c r="BF170" i="21"/>
  <c r="T170" i="21"/>
  <c r="R170" i="21"/>
  <c r="P170" i="21"/>
  <c r="BI168" i="21"/>
  <c r="BH168" i="21"/>
  <c r="BG168" i="21"/>
  <c r="BF168" i="21"/>
  <c r="T168" i="21"/>
  <c r="R168" i="21"/>
  <c r="P168" i="21"/>
  <c r="BI167" i="21"/>
  <c r="BH167" i="21"/>
  <c r="BG167" i="21"/>
  <c r="BF167" i="21"/>
  <c r="T167" i="21"/>
  <c r="R167" i="21"/>
  <c r="P167" i="21"/>
  <c r="BI165" i="21"/>
  <c r="BH165" i="21"/>
  <c r="BG165" i="21"/>
  <c r="BF165" i="21"/>
  <c r="T165" i="21"/>
  <c r="R165" i="21"/>
  <c r="P165" i="21"/>
  <c r="BI163" i="21"/>
  <c r="BH163" i="21"/>
  <c r="BG163" i="21"/>
  <c r="BF163" i="21"/>
  <c r="T163" i="21"/>
  <c r="R163" i="21"/>
  <c r="P163" i="21"/>
  <c r="BI161" i="21"/>
  <c r="BH161" i="21"/>
  <c r="BG161" i="21"/>
  <c r="BF161" i="21"/>
  <c r="T161" i="21"/>
  <c r="R161" i="21"/>
  <c r="P161" i="21"/>
  <c r="BI159" i="21"/>
  <c r="BH159" i="21"/>
  <c r="BG159" i="21"/>
  <c r="BF159" i="21"/>
  <c r="T159" i="21"/>
  <c r="R159" i="21"/>
  <c r="P159" i="21"/>
  <c r="BI157" i="21"/>
  <c r="BH157" i="21"/>
  <c r="BG157" i="21"/>
  <c r="BF157" i="21"/>
  <c r="T157" i="21"/>
  <c r="R157" i="21"/>
  <c r="P157" i="21"/>
  <c r="BI155" i="21"/>
  <c r="BH155" i="21"/>
  <c r="BG155" i="21"/>
  <c r="BF155" i="21"/>
  <c r="T155" i="21"/>
  <c r="R155" i="21"/>
  <c r="P155" i="21"/>
  <c r="BI153" i="21"/>
  <c r="BH153" i="21"/>
  <c r="BG153" i="21"/>
  <c r="BF153" i="21"/>
  <c r="T153" i="21"/>
  <c r="R153" i="21"/>
  <c r="P153" i="21"/>
  <c r="BI152" i="21"/>
  <c r="BH152" i="21"/>
  <c r="BG152" i="21"/>
  <c r="BF152" i="21"/>
  <c r="T152" i="21"/>
  <c r="R152" i="21"/>
  <c r="P152" i="21"/>
  <c r="BI151" i="21"/>
  <c r="BH151" i="21"/>
  <c r="BG151" i="21"/>
  <c r="BF151" i="21"/>
  <c r="T151" i="21"/>
  <c r="R151" i="21"/>
  <c r="P151" i="21"/>
  <c r="BI149" i="21"/>
  <c r="BH149" i="21"/>
  <c r="BG149" i="21"/>
  <c r="BF149" i="21"/>
  <c r="T149" i="21"/>
  <c r="R149" i="21"/>
  <c r="P149" i="21"/>
  <c r="BI147" i="21"/>
  <c r="BH147" i="21"/>
  <c r="BG147" i="21"/>
  <c r="BF147" i="21"/>
  <c r="T147" i="21"/>
  <c r="R147" i="21"/>
  <c r="P147" i="21"/>
  <c r="BI146" i="21"/>
  <c r="BH146" i="21"/>
  <c r="BG146" i="21"/>
  <c r="BF146" i="21"/>
  <c r="T146" i="21"/>
  <c r="R146" i="21"/>
  <c r="P146" i="21"/>
  <c r="BI145" i="21"/>
  <c r="BH145" i="21"/>
  <c r="BG145" i="21"/>
  <c r="BF145" i="21"/>
  <c r="T145" i="21"/>
  <c r="R145" i="21"/>
  <c r="P145" i="21"/>
  <c r="BI143" i="21"/>
  <c r="BH143" i="21"/>
  <c r="BG143" i="21"/>
  <c r="BF143" i="21"/>
  <c r="T143" i="21"/>
  <c r="R143" i="21"/>
  <c r="P143" i="21"/>
  <c r="BI142" i="21"/>
  <c r="BH142" i="21"/>
  <c r="BG142" i="21"/>
  <c r="BF142" i="21"/>
  <c r="T142" i="21"/>
  <c r="R142" i="21"/>
  <c r="P142" i="21"/>
  <c r="BI141" i="21"/>
  <c r="BH141" i="21"/>
  <c r="BG141" i="21"/>
  <c r="BF141" i="21"/>
  <c r="T141" i="21"/>
  <c r="R141" i="21"/>
  <c r="P141" i="21"/>
  <c r="BI140" i="21"/>
  <c r="BH140" i="21"/>
  <c r="BG140" i="21"/>
  <c r="BF140" i="21"/>
  <c r="T140" i="21"/>
  <c r="R140" i="21"/>
  <c r="P140" i="21"/>
  <c r="BI139" i="21"/>
  <c r="BH139" i="21"/>
  <c r="BG139" i="21"/>
  <c r="BF139" i="21"/>
  <c r="T139" i="21"/>
  <c r="R139" i="21"/>
  <c r="P139" i="21"/>
  <c r="BI138" i="21"/>
  <c r="BH138" i="21"/>
  <c r="BG138" i="21"/>
  <c r="BF138" i="21"/>
  <c r="T138" i="21"/>
  <c r="R138" i="21"/>
  <c r="P138" i="21"/>
  <c r="BI137" i="21"/>
  <c r="BH137" i="21"/>
  <c r="BG137" i="21"/>
  <c r="BF137" i="21"/>
  <c r="T137" i="21"/>
  <c r="R137" i="21"/>
  <c r="P137" i="21"/>
  <c r="BI136" i="21"/>
  <c r="BH136" i="21"/>
  <c r="BG136" i="21"/>
  <c r="BF136" i="21"/>
  <c r="T136" i="21"/>
  <c r="R136" i="21"/>
  <c r="P136" i="21"/>
  <c r="BI135" i="21"/>
  <c r="BH135" i="21"/>
  <c r="BG135" i="21"/>
  <c r="BF135" i="21"/>
  <c r="T135" i="21"/>
  <c r="R135" i="21"/>
  <c r="P135" i="21"/>
  <c r="BI134" i="21"/>
  <c r="BH134" i="21"/>
  <c r="BG134" i="21"/>
  <c r="BF134" i="21"/>
  <c r="T134" i="21"/>
  <c r="R134" i="21"/>
  <c r="P134" i="21"/>
  <c r="BI133" i="21"/>
  <c r="BH133" i="21"/>
  <c r="BG133" i="21"/>
  <c r="BF133" i="21"/>
  <c r="T133" i="21"/>
  <c r="R133" i="21"/>
  <c r="P133" i="21"/>
  <c r="BI132" i="21"/>
  <c r="BH132" i="21"/>
  <c r="BG132" i="21"/>
  <c r="BF132" i="21"/>
  <c r="T132" i="21"/>
  <c r="R132" i="21"/>
  <c r="P132" i="21"/>
  <c r="BI131" i="21"/>
  <c r="BH131" i="21"/>
  <c r="BG131" i="21"/>
  <c r="BF131" i="21"/>
  <c r="T131" i="21"/>
  <c r="R131" i="21"/>
  <c r="P131" i="21"/>
  <c r="BI130" i="21"/>
  <c r="BH130" i="21"/>
  <c r="BG130" i="21"/>
  <c r="BF130" i="21"/>
  <c r="T130" i="21"/>
  <c r="R130" i="21"/>
  <c r="P130" i="21"/>
  <c r="BI129" i="21"/>
  <c r="BH129" i="21"/>
  <c r="BG129" i="21"/>
  <c r="BF129" i="21"/>
  <c r="T129" i="21"/>
  <c r="R129" i="21"/>
  <c r="P129" i="21"/>
  <c r="BI128" i="21"/>
  <c r="BH128" i="21"/>
  <c r="BG128" i="21"/>
  <c r="BF128" i="21"/>
  <c r="T128" i="21"/>
  <c r="R128" i="21"/>
  <c r="P128" i="21"/>
  <c r="BI127" i="21"/>
  <c r="BH127" i="21"/>
  <c r="BG127" i="21"/>
  <c r="BF127" i="21"/>
  <c r="T127" i="21"/>
  <c r="R127" i="21"/>
  <c r="P127" i="21"/>
  <c r="BI126" i="21"/>
  <c r="BH126" i="21"/>
  <c r="BG126" i="21"/>
  <c r="BF126" i="21"/>
  <c r="T126" i="21"/>
  <c r="R126" i="21"/>
  <c r="P126" i="21"/>
  <c r="BI125" i="21"/>
  <c r="BH125" i="21"/>
  <c r="BG125" i="21"/>
  <c r="BF125" i="21"/>
  <c r="T125" i="21"/>
  <c r="R125" i="21"/>
  <c r="P125" i="21"/>
  <c r="BI124" i="21"/>
  <c r="BH124" i="21"/>
  <c r="BG124" i="21"/>
  <c r="BF124" i="21"/>
  <c r="T124" i="21"/>
  <c r="R124" i="21"/>
  <c r="P124" i="21"/>
  <c r="J119" i="21"/>
  <c r="J118" i="21"/>
  <c r="F118" i="21"/>
  <c r="F116" i="21"/>
  <c r="E114" i="21"/>
  <c r="J94" i="21"/>
  <c r="J93" i="21"/>
  <c r="F93" i="21"/>
  <c r="F91" i="21"/>
  <c r="E89" i="21"/>
  <c r="J20" i="21"/>
  <c r="E20" i="21"/>
  <c r="F119" i="21" s="1"/>
  <c r="J19" i="21"/>
  <c r="J14" i="21"/>
  <c r="J116" i="21" s="1"/>
  <c r="E7" i="21"/>
  <c r="E110" i="21" s="1"/>
  <c r="J41" i="20"/>
  <c r="J40" i="20"/>
  <c r="AY119" i="1"/>
  <c r="J39" i="20"/>
  <c r="AX119" i="1"/>
  <c r="BI365" i="20"/>
  <c r="BH365" i="20"/>
  <c r="BG365" i="20"/>
  <c r="BF365" i="20"/>
  <c r="T365" i="20"/>
  <c r="R365" i="20"/>
  <c r="P365" i="20"/>
  <c r="BI364" i="20"/>
  <c r="BH364" i="20"/>
  <c r="BG364" i="20"/>
  <c r="BF364" i="20"/>
  <c r="T364" i="20"/>
  <c r="R364" i="20"/>
  <c r="P364" i="20"/>
  <c r="BI362" i="20"/>
  <c r="BH362" i="20"/>
  <c r="BG362" i="20"/>
  <c r="BF362" i="20"/>
  <c r="T362" i="20"/>
  <c r="R362" i="20"/>
  <c r="P362" i="20"/>
  <c r="BI359" i="20"/>
  <c r="BH359" i="20"/>
  <c r="BG359" i="20"/>
  <c r="BF359" i="20"/>
  <c r="T359" i="20"/>
  <c r="R359" i="20"/>
  <c r="P359" i="20"/>
  <c r="BI357" i="20"/>
  <c r="BH357" i="20"/>
  <c r="BG357" i="20"/>
  <c r="BF357" i="20"/>
  <c r="T357" i="20"/>
  <c r="R357" i="20"/>
  <c r="P357" i="20"/>
  <c r="BI354" i="20"/>
  <c r="BH354" i="20"/>
  <c r="BG354" i="20"/>
  <c r="BF354" i="20"/>
  <c r="T354" i="20"/>
  <c r="R354" i="20"/>
  <c r="P354" i="20"/>
  <c r="BI352" i="20"/>
  <c r="BH352" i="20"/>
  <c r="BG352" i="20"/>
  <c r="BF352" i="20"/>
  <c r="T352" i="20"/>
  <c r="R352" i="20"/>
  <c r="P352" i="20"/>
  <c r="BI351" i="20"/>
  <c r="BH351" i="20"/>
  <c r="BG351" i="20"/>
  <c r="BF351" i="20"/>
  <c r="T351" i="20"/>
  <c r="R351" i="20"/>
  <c r="P351" i="20"/>
  <c r="BI349" i="20"/>
  <c r="BH349" i="20"/>
  <c r="BG349" i="20"/>
  <c r="BF349" i="20"/>
  <c r="T349" i="20"/>
  <c r="R349" i="20"/>
  <c r="P349" i="20"/>
  <c r="BI348" i="20"/>
  <c r="BH348" i="20"/>
  <c r="BG348" i="20"/>
  <c r="BF348" i="20"/>
  <c r="T348" i="20"/>
  <c r="R348" i="20"/>
  <c r="P348" i="20"/>
  <c r="BI347" i="20"/>
  <c r="BH347" i="20"/>
  <c r="BG347" i="20"/>
  <c r="BF347" i="20"/>
  <c r="T347" i="20"/>
  <c r="R347" i="20"/>
  <c r="P347" i="20"/>
  <c r="BI346" i="20"/>
  <c r="BH346" i="20"/>
  <c r="BG346" i="20"/>
  <c r="BF346" i="20"/>
  <c r="T346" i="20"/>
  <c r="R346" i="20"/>
  <c r="P346" i="20"/>
  <c r="BI345" i="20"/>
  <c r="BH345" i="20"/>
  <c r="BG345" i="20"/>
  <c r="BF345" i="20"/>
  <c r="T345" i="20"/>
  <c r="R345" i="20"/>
  <c r="P345" i="20"/>
  <c r="BI344" i="20"/>
  <c r="BH344" i="20"/>
  <c r="BG344" i="20"/>
  <c r="BF344" i="20"/>
  <c r="T344" i="20"/>
  <c r="R344" i="20"/>
  <c r="P344" i="20"/>
  <c r="BI341" i="20"/>
  <c r="BH341" i="20"/>
  <c r="BG341" i="20"/>
  <c r="BF341" i="20"/>
  <c r="T341" i="20"/>
  <c r="R341" i="20"/>
  <c r="P341" i="20"/>
  <c r="BI338" i="20"/>
  <c r="BH338" i="20"/>
  <c r="BG338" i="20"/>
  <c r="BF338" i="20"/>
  <c r="T338" i="20"/>
  <c r="R338" i="20"/>
  <c r="P338" i="20"/>
  <c r="BI336" i="20"/>
  <c r="BH336" i="20"/>
  <c r="BG336" i="20"/>
  <c r="BF336" i="20"/>
  <c r="T336" i="20"/>
  <c r="R336" i="20"/>
  <c r="P336" i="20"/>
  <c r="BI335" i="20"/>
  <c r="BH335" i="20"/>
  <c r="BG335" i="20"/>
  <c r="BF335" i="20"/>
  <c r="T335" i="20"/>
  <c r="R335" i="20"/>
  <c r="P335" i="20"/>
  <c r="BI334" i="20"/>
  <c r="BH334" i="20"/>
  <c r="BG334" i="20"/>
  <c r="BF334" i="20"/>
  <c r="T334" i="20"/>
  <c r="R334" i="20"/>
  <c r="P334" i="20"/>
  <c r="BI333" i="20"/>
  <c r="BH333" i="20"/>
  <c r="BG333" i="20"/>
  <c r="BF333" i="20"/>
  <c r="T333" i="20"/>
  <c r="R333" i="20"/>
  <c r="P333" i="20"/>
  <c r="BI331" i="20"/>
  <c r="BH331" i="20"/>
  <c r="BG331" i="20"/>
  <c r="BF331" i="20"/>
  <c r="T331" i="20"/>
  <c r="R331" i="20"/>
  <c r="P331" i="20"/>
  <c r="BI330" i="20"/>
  <c r="BH330" i="20"/>
  <c r="BG330" i="20"/>
  <c r="BF330" i="20"/>
  <c r="T330" i="20"/>
  <c r="R330" i="20"/>
  <c r="P330" i="20"/>
  <c r="BI329" i="20"/>
  <c r="BH329" i="20"/>
  <c r="BG329" i="20"/>
  <c r="BF329" i="20"/>
  <c r="T329" i="20"/>
  <c r="R329" i="20"/>
  <c r="P329" i="20"/>
  <c r="BI328" i="20"/>
  <c r="BH328" i="20"/>
  <c r="BG328" i="20"/>
  <c r="BF328" i="20"/>
  <c r="T328" i="20"/>
  <c r="R328" i="20"/>
  <c r="P328" i="20"/>
  <c r="BI327" i="20"/>
  <c r="BH327" i="20"/>
  <c r="BG327" i="20"/>
  <c r="BF327" i="20"/>
  <c r="T327" i="20"/>
  <c r="R327" i="20"/>
  <c r="P327" i="20"/>
  <c r="BI326" i="20"/>
  <c r="BH326" i="20"/>
  <c r="BG326" i="20"/>
  <c r="BF326" i="20"/>
  <c r="T326" i="20"/>
  <c r="R326" i="20"/>
  <c r="P326" i="20"/>
  <c r="BI325" i="20"/>
  <c r="BH325" i="20"/>
  <c r="BG325" i="20"/>
  <c r="BF325" i="20"/>
  <c r="T325" i="20"/>
  <c r="R325" i="20"/>
  <c r="P325" i="20"/>
  <c r="BI324" i="20"/>
  <c r="BH324" i="20"/>
  <c r="BG324" i="20"/>
  <c r="BF324" i="20"/>
  <c r="T324" i="20"/>
  <c r="R324" i="20"/>
  <c r="P324" i="20"/>
  <c r="BI323" i="20"/>
  <c r="BH323" i="20"/>
  <c r="BG323" i="20"/>
  <c r="BF323" i="20"/>
  <c r="T323" i="20"/>
  <c r="R323" i="20"/>
  <c r="P323" i="20"/>
  <c r="BI322" i="20"/>
  <c r="BH322" i="20"/>
  <c r="BG322" i="20"/>
  <c r="BF322" i="20"/>
  <c r="T322" i="20"/>
  <c r="R322" i="20"/>
  <c r="P322" i="20"/>
  <c r="BI320" i="20"/>
  <c r="BH320" i="20"/>
  <c r="BG320" i="20"/>
  <c r="BF320" i="20"/>
  <c r="T320" i="20"/>
  <c r="R320" i="20"/>
  <c r="P320" i="20"/>
  <c r="BI318" i="20"/>
  <c r="BH318" i="20"/>
  <c r="BG318" i="20"/>
  <c r="BF318" i="20"/>
  <c r="T318" i="20"/>
  <c r="R318" i="20"/>
  <c r="P318" i="20"/>
  <c r="BI316" i="20"/>
  <c r="BH316" i="20"/>
  <c r="BG316" i="20"/>
  <c r="BF316" i="20"/>
  <c r="T316" i="20"/>
  <c r="R316" i="20"/>
  <c r="P316" i="20"/>
  <c r="BI315" i="20"/>
  <c r="BH315" i="20"/>
  <c r="BG315" i="20"/>
  <c r="BF315" i="20"/>
  <c r="T315" i="20"/>
  <c r="R315" i="20"/>
  <c r="P315" i="20"/>
  <c r="BI314" i="20"/>
  <c r="BH314" i="20"/>
  <c r="BG314" i="20"/>
  <c r="BF314" i="20"/>
  <c r="T314" i="20"/>
  <c r="R314" i="20"/>
  <c r="P314" i="20"/>
  <c r="BI312" i="20"/>
  <c r="BH312" i="20"/>
  <c r="BG312" i="20"/>
  <c r="BF312" i="20"/>
  <c r="T312" i="20"/>
  <c r="R312" i="20"/>
  <c r="P312" i="20"/>
  <c r="BI310" i="20"/>
  <c r="BH310" i="20"/>
  <c r="BG310" i="20"/>
  <c r="BF310" i="20"/>
  <c r="T310" i="20"/>
  <c r="R310" i="20"/>
  <c r="P310" i="20"/>
  <c r="BI308" i="20"/>
  <c r="BH308" i="20"/>
  <c r="BG308" i="20"/>
  <c r="BF308" i="20"/>
  <c r="T308" i="20"/>
  <c r="R308" i="20"/>
  <c r="P308" i="20"/>
  <c r="BI306" i="20"/>
  <c r="BH306" i="20"/>
  <c r="BG306" i="20"/>
  <c r="BF306" i="20"/>
  <c r="T306" i="20"/>
  <c r="R306" i="20"/>
  <c r="P306" i="20"/>
  <c r="BI305" i="20"/>
  <c r="BH305" i="20"/>
  <c r="BG305" i="20"/>
  <c r="BF305" i="20"/>
  <c r="T305" i="20"/>
  <c r="R305" i="20"/>
  <c r="P305" i="20"/>
  <c r="BI304" i="20"/>
  <c r="BH304" i="20"/>
  <c r="BG304" i="20"/>
  <c r="BF304" i="20"/>
  <c r="T304" i="20"/>
  <c r="R304" i="20"/>
  <c r="P304" i="20"/>
  <c r="BI302" i="20"/>
  <c r="BH302" i="20"/>
  <c r="BG302" i="20"/>
  <c r="BF302" i="20"/>
  <c r="T302" i="20"/>
  <c r="R302" i="20"/>
  <c r="P302" i="20"/>
  <c r="BI301" i="20"/>
  <c r="BH301" i="20"/>
  <c r="BG301" i="20"/>
  <c r="BF301" i="20"/>
  <c r="T301" i="20"/>
  <c r="R301" i="20"/>
  <c r="P301" i="20"/>
  <c r="BI300" i="20"/>
  <c r="BH300" i="20"/>
  <c r="BG300" i="20"/>
  <c r="BF300" i="20"/>
  <c r="T300" i="20"/>
  <c r="R300" i="20"/>
  <c r="P300" i="20"/>
  <c r="BI299" i="20"/>
  <c r="BH299" i="20"/>
  <c r="BG299" i="20"/>
  <c r="BF299" i="20"/>
  <c r="T299" i="20"/>
  <c r="R299" i="20"/>
  <c r="P299" i="20"/>
  <c r="BI298" i="20"/>
  <c r="BH298" i="20"/>
  <c r="BG298" i="20"/>
  <c r="BF298" i="20"/>
  <c r="T298" i="20"/>
  <c r="R298" i="20"/>
  <c r="P298" i="20"/>
  <c r="BI297" i="20"/>
  <c r="BH297" i="20"/>
  <c r="BG297" i="20"/>
  <c r="BF297" i="20"/>
  <c r="T297" i="20"/>
  <c r="R297" i="20"/>
  <c r="P297" i="20"/>
  <c r="BI296" i="20"/>
  <c r="BH296" i="20"/>
  <c r="BG296" i="20"/>
  <c r="BF296" i="20"/>
  <c r="T296" i="20"/>
  <c r="R296" i="20"/>
  <c r="P296" i="20"/>
  <c r="BI294" i="20"/>
  <c r="BH294" i="20"/>
  <c r="BG294" i="20"/>
  <c r="BF294" i="20"/>
  <c r="T294" i="20"/>
  <c r="R294" i="20"/>
  <c r="P294" i="20"/>
  <c r="BI292" i="20"/>
  <c r="BH292" i="20"/>
  <c r="BG292" i="20"/>
  <c r="BF292" i="20"/>
  <c r="T292" i="20"/>
  <c r="R292" i="20"/>
  <c r="P292" i="20"/>
  <c r="BI290" i="20"/>
  <c r="BH290" i="20"/>
  <c r="BG290" i="20"/>
  <c r="BF290" i="20"/>
  <c r="T290" i="20"/>
  <c r="R290" i="20"/>
  <c r="P290" i="20"/>
  <c r="BI289" i="20"/>
  <c r="BH289" i="20"/>
  <c r="BG289" i="20"/>
  <c r="BF289" i="20"/>
  <c r="T289" i="20"/>
  <c r="R289" i="20"/>
  <c r="P289" i="20"/>
  <c r="BI286" i="20"/>
  <c r="BH286" i="20"/>
  <c r="BG286" i="20"/>
  <c r="BF286" i="20"/>
  <c r="T286" i="20"/>
  <c r="R286" i="20"/>
  <c r="P286" i="20"/>
  <c r="BI285" i="20"/>
  <c r="BH285" i="20"/>
  <c r="BG285" i="20"/>
  <c r="BF285" i="20"/>
  <c r="T285" i="20"/>
  <c r="R285" i="20"/>
  <c r="P285" i="20"/>
  <c r="BI283" i="20"/>
  <c r="BH283" i="20"/>
  <c r="BG283" i="20"/>
  <c r="BF283" i="20"/>
  <c r="T283" i="20"/>
  <c r="R283" i="20"/>
  <c r="P283" i="20"/>
  <c r="BI282" i="20"/>
  <c r="BH282" i="20"/>
  <c r="BG282" i="20"/>
  <c r="BF282" i="20"/>
  <c r="T282" i="20"/>
  <c r="R282" i="20"/>
  <c r="P282" i="20"/>
  <c r="BI281" i="20"/>
  <c r="BH281" i="20"/>
  <c r="BG281" i="20"/>
  <c r="BF281" i="20"/>
  <c r="T281" i="20"/>
  <c r="R281" i="20"/>
  <c r="P281" i="20"/>
  <c r="BI279" i="20"/>
  <c r="BH279" i="20"/>
  <c r="BG279" i="20"/>
  <c r="BF279" i="20"/>
  <c r="T279" i="20"/>
  <c r="R279" i="20"/>
  <c r="P279" i="20"/>
  <c r="BI278" i="20"/>
  <c r="BH278" i="20"/>
  <c r="BG278" i="20"/>
  <c r="BF278" i="20"/>
  <c r="T278" i="20"/>
  <c r="R278" i="20"/>
  <c r="P278" i="20"/>
  <c r="BI275" i="20"/>
  <c r="BH275" i="20"/>
  <c r="BG275" i="20"/>
  <c r="BF275" i="20"/>
  <c r="T275" i="20"/>
  <c r="T274" i="20"/>
  <c r="R275" i="20"/>
  <c r="R274" i="20"/>
  <c r="P275" i="20"/>
  <c r="P274" i="20" s="1"/>
  <c r="BI273" i="20"/>
  <c r="BH273" i="20"/>
  <c r="BG273" i="20"/>
  <c r="BF273" i="20"/>
  <c r="T273" i="20"/>
  <c r="R273" i="20"/>
  <c r="P273" i="20"/>
  <c r="BI272" i="20"/>
  <c r="BH272" i="20"/>
  <c r="BG272" i="20"/>
  <c r="BF272" i="20"/>
  <c r="T272" i="20"/>
  <c r="R272" i="20"/>
  <c r="P272" i="20"/>
  <c r="BI271" i="20"/>
  <c r="BH271" i="20"/>
  <c r="BG271" i="20"/>
  <c r="BF271" i="20"/>
  <c r="T271" i="20"/>
  <c r="R271" i="20"/>
  <c r="P271" i="20"/>
  <c r="BI269" i="20"/>
  <c r="BH269" i="20"/>
  <c r="BG269" i="20"/>
  <c r="BF269" i="20"/>
  <c r="T269" i="20"/>
  <c r="R269" i="20"/>
  <c r="P269" i="20"/>
  <c r="BI267" i="20"/>
  <c r="BH267" i="20"/>
  <c r="BG267" i="20"/>
  <c r="BF267" i="20"/>
  <c r="T267" i="20"/>
  <c r="R267" i="20"/>
  <c r="P267" i="20"/>
  <c r="BI264" i="20"/>
  <c r="BH264" i="20"/>
  <c r="BG264" i="20"/>
  <c r="BF264" i="20"/>
  <c r="T264" i="20"/>
  <c r="R264" i="20"/>
  <c r="P264" i="20"/>
  <c r="BI263" i="20"/>
  <c r="BH263" i="20"/>
  <c r="BG263" i="20"/>
  <c r="BF263" i="20"/>
  <c r="T263" i="20"/>
  <c r="R263" i="20"/>
  <c r="P263" i="20"/>
  <c r="BI262" i="20"/>
  <c r="BH262" i="20"/>
  <c r="BG262" i="20"/>
  <c r="BF262" i="20"/>
  <c r="T262" i="20"/>
  <c r="R262" i="20"/>
  <c r="P262" i="20"/>
  <c r="BI260" i="20"/>
  <c r="BH260" i="20"/>
  <c r="BG260" i="20"/>
  <c r="BF260" i="20"/>
  <c r="T260" i="20"/>
  <c r="R260" i="20"/>
  <c r="P260" i="20"/>
  <c r="BI258" i="20"/>
  <c r="BH258" i="20"/>
  <c r="BG258" i="20"/>
  <c r="BF258" i="20"/>
  <c r="T258" i="20"/>
  <c r="R258" i="20"/>
  <c r="P258" i="20"/>
  <c r="BI256" i="20"/>
  <c r="BH256" i="20"/>
  <c r="BG256" i="20"/>
  <c r="BF256" i="20"/>
  <c r="T256" i="20"/>
  <c r="T255" i="20"/>
  <c r="R256" i="20"/>
  <c r="R255" i="20" s="1"/>
  <c r="P256" i="20"/>
  <c r="P255" i="20" s="1"/>
  <c r="BI249" i="20"/>
  <c r="BH249" i="20"/>
  <c r="BG249" i="20"/>
  <c r="BF249" i="20"/>
  <c r="T249" i="20"/>
  <c r="T248" i="20"/>
  <c r="R249" i="20"/>
  <c r="R248" i="20"/>
  <c r="P249" i="20"/>
  <c r="P248" i="20" s="1"/>
  <c r="BI247" i="20"/>
  <c r="BH247" i="20"/>
  <c r="BG247" i="20"/>
  <c r="BF247" i="20"/>
  <c r="T247" i="20"/>
  <c r="T246" i="20" s="1"/>
  <c r="R247" i="20"/>
  <c r="R246" i="20"/>
  <c r="P247" i="20"/>
  <c r="P246" i="20" s="1"/>
  <c r="BI244" i="20"/>
  <c r="BH244" i="20"/>
  <c r="BG244" i="20"/>
  <c r="BF244" i="20"/>
  <c r="T244" i="20"/>
  <c r="R244" i="20"/>
  <c r="P244" i="20"/>
  <c r="BI234" i="20"/>
  <c r="BH234" i="20"/>
  <c r="BG234" i="20"/>
  <c r="BF234" i="20"/>
  <c r="T234" i="20"/>
  <c r="R234" i="20"/>
  <c r="P234" i="20"/>
  <c r="BI223" i="20"/>
  <c r="BH223" i="20"/>
  <c r="BG223" i="20"/>
  <c r="BF223" i="20"/>
  <c r="T223" i="20"/>
  <c r="R223" i="20"/>
  <c r="P223" i="20"/>
  <c r="BI221" i="20"/>
  <c r="BH221" i="20"/>
  <c r="BG221" i="20"/>
  <c r="BF221" i="20"/>
  <c r="T221" i="20"/>
  <c r="R221" i="20"/>
  <c r="P221" i="20"/>
  <c r="BI218" i="20"/>
  <c r="BH218" i="20"/>
  <c r="BG218" i="20"/>
  <c r="BF218" i="20"/>
  <c r="T218" i="20"/>
  <c r="R218" i="20"/>
  <c r="P218" i="20"/>
  <c r="BI216" i="20"/>
  <c r="BH216" i="20"/>
  <c r="BG216" i="20"/>
  <c r="BF216" i="20"/>
  <c r="T216" i="20"/>
  <c r="R216" i="20"/>
  <c r="P216" i="20"/>
  <c r="BI214" i="20"/>
  <c r="BH214" i="20"/>
  <c r="BG214" i="20"/>
  <c r="BF214" i="20"/>
  <c r="T214" i="20"/>
  <c r="R214" i="20"/>
  <c r="P214" i="20"/>
  <c r="BI209" i="20"/>
  <c r="BH209" i="20"/>
  <c r="BG209" i="20"/>
  <c r="BF209" i="20"/>
  <c r="T209" i="20"/>
  <c r="R209" i="20"/>
  <c r="P209" i="20"/>
  <c r="BI207" i="20"/>
  <c r="BH207" i="20"/>
  <c r="BG207" i="20"/>
  <c r="BF207" i="20"/>
  <c r="T207" i="20"/>
  <c r="R207" i="20"/>
  <c r="P207" i="20"/>
  <c r="BI202" i="20"/>
  <c r="BH202" i="20"/>
  <c r="BG202" i="20"/>
  <c r="BF202" i="20"/>
  <c r="T202" i="20"/>
  <c r="R202" i="20"/>
  <c r="P202" i="20"/>
  <c r="BI200" i="20"/>
  <c r="BH200" i="20"/>
  <c r="BG200" i="20"/>
  <c r="BF200" i="20"/>
  <c r="T200" i="20"/>
  <c r="R200" i="20"/>
  <c r="P200" i="20"/>
  <c r="BI197" i="20"/>
  <c r="BH197" i="20"/>
  <c r="BG197" i="20"/>
  <c r="BF197" i="20"/>
  <c r="T197" i="20"/>
  <c r="R197" i="20"/>
  <c r="P197" i="20"/>
  <c r="BI194" i="20"/>
  <c r="BH194" i="20"/>
  <c r="BG194" i="20"/>
  <c r="BF194" i="20"/>
  <c r="T194" i="20"/>
  <c r="R194" i="20"/>
  <c r="P194" i="20"/>
  <c r="BI189" i="20"/>
  <c r="BH189" i="20"/>
  <c r="BG189" i="20"/>
  <c r="BF189" i="20"/>
  <c r="T189" i="20"/>
  <c r="R189" i="20"/>
  <c r="P189" i="20"/>
  <c r="BI186" i="20"/>
  <c r="BH186" i="20"/>
  <c r="BG186" i="20"/>
  <c r="BF186" i="20"/>
  <c r="T186" i="20"/>
  <c r="R186" i="20"/>
  <c r="P186" i="20"/>
  <c r="BI184" i="20"/>
  <c r="BH184" i="20"/>
  <c r="BG184" i="20"/>
  <c r="BF184" i="20"/>
  <c r="T184" i="20"/>
  <c r="R184" i="20"/>
  <c r="P184" i="20"/>
  <c r="BI182" i="20"/>
  <c r="BH182" i="20"/>
  <c r="BG182" i="20"/>
  <c r="BF182" i="20"/>
  <c r="T182" i="20"/>
  <c r="R182" i="20"/>
  <c r="P182" i="20"/>
  <c r="BI181" i="20"/>
  <c r="BH181" i="20"/>
  <c r="BG181" i="20"/>
  <c r="BF181" i="20"/>
  <c r="T181" i="20"/>
  <c r="R181" i="20"/>
  <c r="P181" i="20"/>
  <c r="BI174" i="20"/>
  <c r="BH174" i="20"/>
  <c r="BG174" i="20"/>
  <c r="BF174" i="20"/>
  <c r="T174" i="20"/>
  <c r="R174" i="20"/>
  <c r="P174" i="20"/>
  <c r="BI173" i="20"/>
  <c r="BH173" i="20"/>
  <c r="BG173" i="20"/>
  <c r="BF173" i="20"/>
  <c r="T173" i="20"/>
  <c r="R173" i="20"/>
  <c r="P173" i="20"/>
  <c r="BI172" i="20"/>
  <c r="BH172" i="20"/>
  <c r="BG172" i="20"/>
  <c r="BF172" i="20"/>
  <c r="T172" i="20"/>
  <c r="R172" i="20"/>
  <c r="P172" i="20"/>
  <c r="BI170" i="20"/>
  <c r="BH170" i="20"/>
  <c r="BG170" i="20"/>
  <c r="BF170" i="20"/>
  <c r="T170" i="20"/>
  <c r="R170" i="20"/>
  <c r="P170" i="20"/>
  <c r="BI164" i="20"/>
  <c r="BH164" i="20"/>
  <c r="BG164" i="20"/>
  <c r="BF164" i="20"/>
  <c r="T164" i="20"/>
  <c r="R164" i="20"/>
  <c r="P164" i="20"/>
  <c r="BI158" i="20"/>
  <c r="BH158" i="20"/>
  <c r="BG158" i="20"/>
  <c r="BF158" i="20"/>
  <c r="T158" i="20"/>
  <c r="R158" i="20"/>
  <c r="P158" i="20"/>
  <c r="BI152" i="20"/>
  <c r="BH152" i="20"/>
  <c r="BG152" i="20"/>
  <c r="BF152" i="20"/>
  <c r="T152" i="20"/>
  <c r="R152" i="20"/>
  <c r="P152" i="20"/>
  <c r="BI146" i="20"/>
  <c r="BH146" i="20"/>
  <c r="BG146" i="20"/>
  <c r="BF146" i="20"/>
  <c r="T146" i="20"/>
  <c r="R146" i="20"/>
  <c r="P146" i="20"/>
  <c r="BI143" i="20"/>
  <c r="BH143" i="20"/>
  <c r="BG143" i="20"/>
  <c r="BF143" i="20"/>
  <c r="T143" i="20"/>
  <c r="R143" i="20"/>
  <c r="P143" i="20"/>
  <c r="J137" i="20"/>
  <c r="J136" i="20"/>
  <c r="F136" i="20"/>
  <c r="F134" i="20"/>
  <c r="E132" i="20"/>
  <c r="J96" i="20"/>
  <c r="J95" i="20"/>
  <c r="F95" i="20"/>
  <c r="F93" i="20"/>
  <c r="E91" i="20"/>
  <c r="J22" i="20"/>
  <c r="E22" i="20"/>
  <c r="F137" i="20" s="1"/>
  <c r="J21" i="20"/>
  <c r="J16" i="20"/>
  <c r="J134" i="20"/>
  <c r="E7" i="20"/>
  <c r="E126" i="20" s="1"/>
  <c r="J41" i="19"/>
  <c r="J40" i="19"/>
  <c r="AY118" i="1" s="1"/>
  <c r="J39" i="19"/>
  <c r="AX118" i="1" s="1"/>
  <c r="BI380" i="19"/>
  <c r="BH380" i="19"/>
  <c r="BG380" i="19"/>
  <c r="BF380" i="19"/>
  <c r="T380" i="19"/>
  <c r="R380" i="19"/>
  <c r="P380" i="19"/>
  <c r="BI375" i="19"/>
  <c r="BH375" i="19"/>
  <c r="BG375" i="19"/>
  <c r="BF375" i="19"/>
  <c r="T375" i="19"/>
  <c r="R375" i="19"/>
  <c r="P375" i="19"/>
  <c r="BI372" i="19"/>
  <c r="BH372" i="19"/>
  <c r="BG372" i="19"/>
  <c r="BF372" i="19"/>
  <c r="T372" i="19"/>
  <c r="R372" i="19"/>
  <c r="P372" i="19"/>
  <c r="BI370" i="19"/>
  <c r="BH370" i="19"/>
  <c r="BG370" i="19"/>
  <c r="BF370" i="19"/>
  <c r="T370" i="19"/>
  <c r="R370" i="19"/>
  <c r="P370" i="19"/>
  <c r="BI367" i="19"/>
  <c r="BH367" i="19"/>
  <c r="BG367" i="19"/>
  <c r="BF367" i="19"/>
  <c r="T367" i="19"/>
  <c r="R367" i="19"/>
  <c r="P367" i="19"/>
  <c r="BI365" i="19"/>
  <c r="BH365" i="19"/>
  <c r="BG365" i="19"/>
  <c r="BF365" i="19"/>
  <c r="T365" i="19"/>
  <c r="R365" i="19"/>
  <c r="P365" i="19"/>
  <c r="BI364" i="19"/>
  <c r="BH364" i="19"/>
  <c r="BG364" i="19"/>
  <c r="BF364" i="19"/>
  <c r="T364" i="19"/>
  <c r="R364" i="19"/>
  <c r="P364" i="19"/>
  <c r="BI363" i="19"/>
  <c r="BH363" i="19"/>
  <c r="BG363" i="19"/>
  <c r="BF363" i="19"/>
  <c r="T363" i="19"/>
  <c r="R363" i="19"/>
  <c r="P363" i="19"/>
  <c r="BI362" i="19"/>
  <c r="BH362" i="19"/>
  <c r="BG362" i="19"/>
  <c r="BF362" i="19"/>
  <c r="T362" i="19"/>
  <c r="R362" i="19"/>
  <c r="P362" i="19"/>
  <c r="BI361" i="19"/>
  <c r="BH361" i="19"/>
  <c r="BG361" i="19"/>
  <c r="BF361" i="19"/>
  <c r="T361" i="19"/>
  <c r="R361" i="19"/>
  <c r="P361" i="19"/>
  <c r="BI359" i="19"/>
  <c r="BH359" i="19"/>
  <c r="BG359" i="19"/>
  <c r="BF359" i="19"/>
  <c r="T359" i="19"/>
  <c r="R359" i="19"/>
  <c r="P359" i="19"/>
  <c r="BI358" i="19"/>
  <c r="BH358" i="19"/>
  <c r="BG358" i="19"/>
  <c r="BF358" i="19"/>
  <c r="T358" i="19"/>
  <c r="R358" i="19"/>
  <c r="P358" i="19"/>
  <c r="BI357" i="19"/>
  <c r="BH357" i="19"/>
  <c r="BG357" i="19"/>
  <c r="BF357" i="19"/>
  <c r="T357" i="19"/>
  <c r="R357" i="19"/>
  <c r="P357" i="19"/>
  <c r="BI356" i="19"/>
  <c r="BH356" i="19"/>
  <c r="BG356" i="19"/>
  <c r="BF356" i="19"/>
  <c r="T356" i="19"/>
  <c r="R356" i="19"/>
  <c r="P356" i="19"/>
  <c r="BI355" i="19"/>
  <c r="BH355" i="19"/>
  <c r="BG355" i="19"/>
  <c r="BF355" i="19"/>
  <c r="T355" i="19"/>
  <c r="R355" i="19"/>
  <c r="P355" i="19"/>
  <c r="BI354" i="19"/>
  <c r="BH354" i="19"/>
  <c r="BG354" i="19"/>
  <c r="BF354" i="19"/>
  <c r="T354" i="19"/>
  <c r="R354" i="19"/>
  <c r="P354" i="19"/>
  <c r="BI351" i="19"/>
  <c r="BH351" i="19"/>
  <c r="BG351" i="19"/>
  <c r="BF351" i="19"/>
  <c r="T351" i="19"/>
  <c r="R351" i="19"/>
  <c r="P351" i="19"/>
  <c r="BI348" i="19"/>
  <c r="BH348" i="19"/>
  <c r="BG348" i="19"/>
  <c r="BF348" i="19"/>
  <c r="T348" i="19"/>
  <c r="R348" i="19"/>
  <c r="P348" i="19"/>
  <c r="BI347" i="19"/>
  <c r="BH347" i="19"/>
  <c r="BG347" i="19"/>
  <c r="BF347" i="19"/>
  <c r="T347" i="19"/>
  <c r="R347" i="19"/>
  <c r="P347" i="19"/>
  <c r="BI345" i="19"/>
  <c r="BH345" i="19"/>
  <c r="BG345" i="19"/>
  <c r="BF345" i="19"/>
  <c r="T345" i="19"/>
  <c r="R345" i="19"/>
  <c r="P345" i="19"/>
  <c r="BI344" i="19"/>
  <c r="BH344" i="19"/>
  <c r="BG344" i="19"/>
  <c r="BF344" i="19"/>
  <c r="T344" i="19"/>
  <c r="R344" i="19"/>
  <c r="P344" i="19"/>
  <c r="BI343" i="19"/>
  <c r="BH343" i="19"/>
  <c r="BG343" i="19"/>
  <c r="BF343" i="19"/>
  <c r="T343" i="19"/>
  <c r="R343" i="19"/>
  <c r="P343" i="19"/>
  <c r="BI342" i="19"/>
  <c r="BH342" i="19"/>
  <c r="BG342" i="19"/>
  <c r="BF342" i="19"/>
  <c r="T342" i="19"/>
  <c r="R342" i="19"/>
  <c r="P342" i="19"/>
  <c r="BI341" i="19"/>
  <c r="BH341" i="19"/>
  <c r="BG341" i="19"/>
  <c r="BF341" i="19"/>
  <c r="T341" i="19"/>
  <c r="R341" i="19"/>
  <c r="P341" i="19"/>
  <c r="BI340" i="19"/>
  <c r="BH340" i="19"/>
  <c r="BG340" i="19"/>
  <c r="BF340" i="19"/>
  <c r="T340" i="19"/>
  <c r="R340" i="19"/>
  <c r="P340" i="19"/>
  <c r="BI339" i="19"/>
  <c r="BH339" i="19"/>
  <c r="BG339" i="19"/>
  <c r="BF339" i="19"/>
  <c r="T339" i="19"/>
  <c r="R339" i="19"/>
  <c r="P339" i="19"/>
  <c r="BI338" i="19"/>
  <c r="BH338" i="19"/>
  <c r="BG338" i="19"/>
  <c r="BF338" i="19"/>
  <c r="T338" i="19"/>
  <c r="R338" i="19"/>
  <c r="P338" i="19"/>
  <c r="BI337" i="19"/>
  <c r="BH337" i="19"/>
  <c r="BG337" i="19"/>
  <c r="BF337" i="19"/>
  <c r="T337" i="19"/>
  <c r="R337" i="19"/>
  <c r="P337" i="19"/>
  <c r="BI336" i="19"/>
  <c r="BH336" i="19"/>
  <c r="BG336" i="19"/>
  <c r="BF336" i="19"/>
  <c r="T336" i="19"/>
  <c r="R336" i="19"/>
  <c r="P336" i="19"/>
  <c r="BI334" i="19"/>
  <c r="BH334" i="19"/>
  <c r="BG334" i="19"/>
  <c r="BF334" i="19"/>
  <c r="T334" i="19"/>
  <c r="R334" i="19"/>
  <c r="P334" i="19"/>
  <c r="BI333" i="19"/>
  <c r="BH333" i="19"/>
  <c r="BG333" i="19"/>
  <c r="BF333" i="19"/>
  <c r="T333" i="19"/>
  <c r="R333" i="19"/>
  <c r="P333" i="19"/>
  <c r="BI331" i="19"/>
  <c r="BH331" i="19"/>
  <c r="BG331" i="19"/>
  <c r="BF331" i="19"/>
  <c r="T331" i="19"/>
  <c r="R331" i="19"/>
  <c r="P331" i="19"/>
  <c r="BI330" i="19"/>
  <c r="BH330" i="19"/>
  <c r="BG330" i="19"/>
  <c r="BF330" i="19"/>
  <c r="T330" i="19"/>
  <c r="R330" i="19"/>
  <c r="P330" i="19"/>
  <c r="BI329" i="19"/>
  <c r="BH329" i="19"/>
  <c r="BG329" i="19"/>
  <c r="BF329" i="19"/>
  <c r="T329" i="19"/>
  <c r="R329" i="19"/>
  <c r="P329" i="19"/>
  <c r="BI328" i="19"/>
  <c r="BH328" i="19"/>
  <c r="BG328" i="19"/>
  <c r="BF328" i="19"/>
  <c r="T328" i="19"/>
  <c r="R328" i="19"/>
  <c r="P328" i="19"/>
  <c r="BI327" i="19"/>
  <c r="BH327" i="19"/>
  <c r="BG327" i="19"/>
  <c r="BF327" i="19"/>
  <c r="T327" i="19"/>
  <c r="R327" i="19"/>
  <c r="P327" i="19"/>
  <c r="BI326" i="19"/>
  <c r="BH326" i="19"/>
  <c r="BG326" i="19"/>
  <c r="BF326" i="19"/>
  <c r="T326" i="19"/>
  <c r="R326" i="19"/>
  <c r="P326" i="19"/>
  <c r="BI324" i="19"/>
  <c r="BH324" i="19"/>
  <c r="BG324" i="19"/>
  <c r="BF324" i="19"/>
  <c r="T324" i="19"/>
  <c r="R324" i="19"/>
  <c r="P324" i="19"/>
  <c r="BI322" i="19"/>
  <c r="BH322" i="19"/>
  <c r="BG322" i="19"/>
  <c r="BF322" i="19"/>
  <c r="T322" i="19"/>
  <c r="R322" i="19"/>
  <c r="P322" i="19"/>
  <c r="BI321" i="19"/>
  <c r="BH321" i="19"/>
  <c r="BG321" i="19"/>
  <c r="BF321" i="19"/>
  <c r="T321" i="19"/>
  <c r="R321" i="19"/>
  <c r="P321" i="19"/>
  <c r="BI320" i="19"/>
  <c r="BH320" i="19"/>
  <c r="BG320" i="19"/>
  <c r="BF320" i="19"/>
  <c r="T320" i="19"/>
  <c r="R320" i="19"/>
  <c r="P320" i="19"/>
  <c r="BI318" i="19"/>
  <c r="BH318" i="19"/>
  <c r="BG318" i="19"/>
  <c r="BF318" i="19"/>
  <c r="T318" i="19"/>
  <c r="R318" i="19"/>
  <c r="P318" i="19"/>
  <c r="BI317" i="19"/>
  <c r="BH317" i="19"/>
  <c r="BG317" i="19"/>
  <c r="BF317" i="19"/>
  <c r="T317" i="19"/>
  <c r="R317" i="19"/>
  <c r="P317" i="19"/>
  <c r="BI316" i="19"/>
  <c r="BH316" i="19"/>
  <c r="BG316" i="19"/>
  <c r="BF316" i="19"/>
  <c r="T316" i="19"/>
  <c r="R316" i="19"/>
  <c r="P316" i="19"/>
  <c r="BI314" i="19"/>
  <c r="BH314" i="19"/>
  <c r="BG314" i="19"/>
  <c r="BF314" i="19"/>
  <c r="T314" i="19"/>
  <c r="R314" i="19"/>
  <c r="P314" i="19"/>
  <c r="BI313" i="19"/>
  <c r="BH313" i="19"/>
  <c r="BG313" i="19"/>
  <c r="BF313" i="19"/>
  <c r="T313" i="19"/>
  <c r="R313" i="19"/>
  <c r="P313" i="19"/>
  <c r="BI311" i="19"/>
  <c r="BH311" i="19"/>
  <c r="BG311" i="19"/>
  <c r="BF311" i="19"/>
  <c r="T311" i="19"/>
  <c r="R311" i="19"/>
  <c r="P311" i="19"/>
  <c r="BI310" i="19"/>
  <c r="BH310" i="19"/>
  <c r="BG310" i="19"/>
  <c r="BF310" i="19"/>
  <c r="T310" i="19"/>
  <c r="R310" i="19"/>
  <c r="P310" i="19"/>
  <c r="BI309" i="19"/>
  <c r="BH309" i="19"/>
  <c r="BG309" i="19"/>
  <c r="BF309" i="19"/>
  <c r="T309" i="19"/>
  <c r="R309" i="19"/>
  <c r="P309" i="19"/>
  <c r="BI308" i="19"/>
  <c r="BH308" i="19"/>
  <c r="BG308" i="19"/>
  <c r="BF308" i="19"/>
  <c r="T308" i="19"/>
  <c r="R308" i="19"/>
  <c r="P308" i="19"/>
  <c r="BI307" i="19"/>
  <c r="BH307" i="19"/>
  <c r="BG307" i="19"/>
  <c r="BF307" i="19"/>
  <c r="T307" i="19"/>
  <c r="R307" i="19"/>
  <c r="P307" i="19"/>
  <c r="BI306" i="19"/>
  <c r="BH306" i="19"/>
  <c r="BG306" i="19"/>
  <c r="BF306" i="19"/>
  <c r="T306" i="19"/>
  <c r="R306" i="19"/>
  <c r="P306" i="19"/>
  <c r="BI305" i="19"/>
  <c r="BH305" i="19"/>
  <c r="BG305" i="19"/>
  <c r="BF305" i="19"/>
  <c r="T305" i="19"/>
  <c r="R305" i="19"/>
  <c r="P305" i="19"/>
  <c r="BI303" i="19"/>
  <c r="BH303" i="19"/>
  <c r="BG303" i="19"/>
  <c r="BF303" i="19"/>
  <c r="T303" i="19"/>
  <c r="R303" i="19"/>
  <c r="P303" i="19"/>
  <c r="BI302" i="19"/>
  <c r="BH302" i="19"/>
  <c r="BG302" i="19"/>
  <c r="BF302" i="19"/>
  <c r="T302" i="19"/>
  <c r="R302" i="19"/>
  <c r="P302" i="19"/>
  <c r="BI300" i="19"/>
  <c r="BH300" i="19"/>
  <c r="BG300" i="19"/>
  <c r="BF300" i="19"/>
  <c r="T300" i="19"/>
  <c r="R300" i="19"/>
  <c r="P300" i="19"/>
  <c r="BI298" i="19"/>
  <c r="BH298" i="19"/>
  <c r="BG298" i="19"/>
  <c r="BF298" i="19"/>
  <c r="T298" i="19"/>
  <c r="R298" i="19"/>
  <c r="P298" i="19"/>
  <c r="BI297" i="19"/>
  <c r="BH297" i="19"/>
  <c r="BG297" i="19"/>
  <c r="BF297" i="19"/>
  <c r="T297" i="19"/>
  <c r="R297" i="19"/>
  <c r="P297" i="19"/>
  <c r="BI296" i="19"/>
  <c r="BH296" i="19"/>
  <c r="BG296" i="19"/>
  <c r="BF296" i="19"/>
  <c r="T296" i="19"/>
  <c r="R296" i="19"/>
  <c r="P296" i="19"/>
  <c r="BI295" i="19"/>
  <c r="BH295" i="19"/>
  <c r="BG295" i="19"/>
  <c r="BF295" i="19"/>
  <c r="T295" i="19"/>
  <c r="R295" i="19"/>
  <c r="P295" i="19"/>
  <c r="BI294" i="19"/>
  <c r="BH294" i="19"/>
  <c r="BG294" i="19"/>
  <c r="BF294" i="19"/>
  <c r="T294" i="19"/>
  <c r="R294" i="19"/>
  <c r="P294" i="19"/>
  <c r="BI290" i="19"/>
  <c r="BH290" i="19"/>
  <c r="BG290" i="19"/>
  <c r="BF290" i="19"/>
  <c r="T290" i="19"/>
  <c r="R290" i="19"/>
  <c r="P290" i="19"/>
  <c r="BI289" i="19"/>
  <c r="BH289" i="19"/>
  <c r="BG289" i="19"/>
  <c r="BF289" i="19"/>
  <c r="T289" i="19"/>
  <c r="R289" i="19"/>
  <c r="P289" i="19"/>
  <c r="BI285" i="19"/>
  <c r="BH285" i="19"/>
  <c r="BG285" i="19"/>
  <c r="BF285" i="19"/>
  <c r="T285" i="19"/>
  <c r="R285" i="19"/>
  <c r="P285" i="19"/>
  <c r="BI284" i="19"/>
  <c r="BH284" i="19"/>
  <c r="BG284" i="19"/>
  <c r="BF284" i="19"/>
  <c r="T284" i="19"/>
  <c r="R284" i="19"/>
  <c r="P284" i="19"/>
  <c r="BI283" i="19"/>
  <c r="BH283" i="19"/>
  <c r="BG283" i="19"/>
  <c r="BF283" i="19"/>
  <c r="T283" i="19"/>
  <c r="R283" i="19"/>
  <c r="P283" i="19"/>
  <c r="BI282" i="19"/>
  <c r="BH282" i="19"/>
  <c r="BG282" i="19"/>
  <c r="BF282" i="19"/>
  <c r="T282" i="19"/>
  <c r="R282" i="19"/>
  <c r="P282" i="19"/>
  <c r="BI281" i="19"/>
  <c r="BH281" i="19"/>
  <c r="BG281" i="19"/>
  <c r="BF281" i="19"/>
  <c r="T281" i="19"/>
  <c r="R281" i="19"/>
  <c r="P281" i="19"/>
  <c r="BI280" i="19"/>
  <c r="BH280" i="19"/>
  <c r="BG280" i="19"/>
  <c r="BF280" i="19"/>
  <c r="T280" i="19"/>
  <c r="R280" i="19"/>
  <c r="P280" i="19"/>
  <c r="BI279" i="19"/>
  <c r="BH279" i="19"/>
  <c r="BG279" i="19"/>
  <c r="BF279" i="19"/>
  <c r="T279" i="19"/>
  <c r="R279" i="19"/>
  <c r="P279" i="19"/>
  <c r="BI278" i="19"/>
  <c r="BH278" i="19"/>
  <c r="BG278" i="19"/>
  <c r="BF278" i="19"/>
  <c r="T278" i="19"/>
  <c r="R278" i="19"/>
  <c r="P278" i="19"/>
  <c r="BI277" i="19"/>
  <c r="BH277" i="19"/>
  <c r="BG277" i="19"/>
  <c r="BF277" i="19"/>
  <c r="T277" i="19"/>
  <c r="R277" i="19"/>
  <c r="P277" i="19"/>
  <c r="BI276" i="19"/>
  <c r="BH276" i="19"/>
  <c r="BG276" i="19"/>
  <c r="BF276" i="19"/>
  <c r="T276" i="19"/>
  <c r="R276" i="19"/>
  <c r="P276" i="19"/>
  <c r="BI274" i="19"/>
  <c r="BH274" i="19"/>
  <c r="BG274" i="19"/>
  <c r="BF274" i="19"/>
  <c r="T274" i="19"/>
  <c r="R274" i="19"/>
  <c r="P274" i="19"/>
  <c r="BI273" i="19"/>
  <c r="BH273" i="19"/>
  <c r="BG273" i="19"/>
  <c r="BF273" i="19"/>
  <c r="T273" i="19"/>
  <c r="R273" i="19"/>
  <c r="P273" i="19"/>
  <c r="BI271" i="19"/>
  <c r="BH271" i="19"/>
  <c r="BG271" i="19"/>
  <c r="BF271" i="19"/>
  <c r="T271" i="19"/>
  <c r="R271" i="19"/>
  <c r="P271" i="19"/>
  <c r="BI270" i="19"/>
  <c r="BH270" i="19"/>
  <c r="BG270" i="19"/>
  <c r="BF270" i="19"/>
  <c r="T270" i="19"/>
  <c r="R270" i="19"/>
  <c r="P270" i="19"/>
  <c r="BI267" i="19"/>
  <c r="BH267" i="19"/>
  <c r="BG267" i="19"/>
  <c r="BF267" i="19"/>
  <c r="T267" i="19"/>
  <c r="T266" i="19"/>
  <c r="R267" i="19"/>
  <c r="R266" i="19"/>
  <c r="P267" i="19"/>
  <c r="P266" i="19" s="1"/>
  <c r="BI265" i="19"/>
  <c r="BH265" i="19"/>
  <c r="BG265" i="19"/>
  <c r="BF265" i="19"/>
  <c r="T265" i="19"/>
  <c r="R265" i="19"/>
  <c r="P265" i="19"/>
  <c r="BI264" i="19"/>
  <c r="BH264" i="19"/>
  <c r="BG264" i="19"/>
  <c r="BF264" i="19"/>
  <c r="T264" i="19"/>
  <c r="R264" i="19"/>
  <c r="P264" i="19"/>
  <c r="BI263" i="19"/>
  <c r="BH263" i="19"/>
  <c r="BG263" i="19"/>
  <c r="BF263" i="19"/>
  <c r="T263" i="19"/>
  <c r="R263" i="19"/>
  <c r="P263" i="19"/>
  <c r="BI261" i="19"/>
  <c r="BH261" i="19"/>
  <c r="BG261" i="19"/>
  <c r="BF261" i="19"/>
  <c r="T261" i="19"/>
  <c r="R261" i="19"/>
  <c r="P261" i="19"/>
  <c r="BI260" i="19"/>
  <c r="BH260" i="19"/>
  <c r="BG260" i="19"/>
  <c r="BF260" i="19"/>
  <c r="T260" i="19"/>
  <c r="R260" i="19"/>
  <c r="P260" i="19"/>
  <c r="BI257" i="19"/>
  <c r="BH257" i="19"/>
  <c r="BG257" i="19"/>
  <c r="BF257" i="19"/>
  <c r="T257" i="19"/>
  <c r="T256" i="19"/>
  <c r="R257" i="19"/>
  <c r="R256" i="19"/>
  <c r="P257" i="19"/>
  <c r="P256" i="19" s="1"/>
  <c r="BI255" i="19"/>
  <c r="BH255" i="19"/>
  <c r="BG255" i="19"/>
  <c r="BF255" i="19"/>
  <c r="T255" i="19"/>
  <c r="R255" i="19"/>
  <c r="P255" i="19"/>
  <c r="BI254" i="19"/>
  <c r="BH254" i="19"/>
  <c r="BG254" i="19"/>
  <c r="BF254" i="19"/>
  <c r="T254" i="19"/>
  <c r="R254" i="19"/>
  <c r="P254" i="19"/>
  <c r="BI245" i="19"/>
  <c r="BH245" i="19"/>
  <c r="BG245" i="19"/>
  <c r="BF245" i="19"/>
  <c r="T245" i="19"/>
  <c r="T244" i="19"/>
  <c r="R245" i="19"/>
  <c r="R244" i="19"/>
  <c r="P245" i="19"/>
  <c r="P244" i="19" s="1"/>
  <c r="BI243" i="19"/>
  <c r="BH243" i="19"/>
  <c r="BG243" i="19"/>
  <c r="BF243" i="19"/>
  <c r="T243" i="19"/>
  <c r="R243" i="19"/>
  <c r="P243" i="19"/>
  <c r="BI241" i="19"/>
  <c r="BH241" i="19"/>
  <c r="BG241" i="19"/>
  <c r="BF241" i="19"/>
  <c r="T241" i="19"/>
  <c r="R241" i="19"/>
  <c r="P241" i="19"/>
  <c r="BI232" i="19"/>
  <c r="BH232" i="19"/>
  <c r="BG232" i="19"/>
  <c r="BF232" i="19"/>
  <c r="T232" i="19"/>
  <c r="R232" i="19"/>
  <c r="P232" i="19"/>
  <c r="BI223" i="19"/>
  <c r="BH223" i="19"/>
  <c r="BG223" i="19"/>
  <c r="BF223" i="19"/>
  <c r="T223" i="19"/>
  <c r="R223" i="19"/>
  <c r="P223" i="19"/>
  <c r="BI221" i="19"/>
  <c r="BH221" i="19"/>
  <c r="BG221" i="19"/>
  <c r="BF221" i="19"/>
  <c r="T221" i="19"/>
  <c r="R221" i="19"/>
  <c r="P221" i="19"/>
  <c r="BI219" i="19"/>
  <c r="BH219" i="19"/>
  <c r="BG219" i="19"/>
  <c r="BF219" i="19"/>
  <c r="T219" i="19"/>
  <c r="R219" i="19"/>
  <c r="P219" i="19"/>
  <c r="BI217" i="19"/>
  <c r="BH217" i="19"/>
  <c r="BG217" i="19"/>
  <c r="BF217" i="19"/>
  <c r="T217" i="19"/>
  <c r="R217" i="19"/>
  <c r="P217" i="19"/>
  <c r="BI215" i="19"/>
  <c r="BH215" i="19"/>
  <c r="BG215" i="19"/>
  <c r="BF215" i="19"/>
  <c r="T215" i="19"/>
  <c r="R215" i="19"/>
  <c r="P215" i="19"/>
  <c r="BI211" i="19"/>
  <c r="BH211" i="19"/>
  <c r="BG211" i="19"/>
  <c r="BF211" i="19"/>
  <c r="T211" i="19"/>
  <c r="R211" i="19"/>
  <c r="P211" i="19"/>
  <c r="BI209" i="19"/>
  <c r="BH209" i="19"/>
  <c r="BG209" i="19"/>
  <c r="BF209" i="19"/>
  <c r="T209" i="19"/>
  <c r="R209" i="19"/>
  <c r="P209" i="19"/>
  <c r="BI205" i="19"/>
  <c r="BH205" i="19"/>
  <c r="BG205" i="19"/>
  <c r="BF205" i="19"/>
  <c r="T205" i="19"/>
  <c r="R205" i="19"/>
  <c r="P205" i="19"/>
  <c r="BI203" i="19"/>
  <c r="BH203" i="19"/>
  <c r="BG203" i="19"/>
  <c r="BF203" i="19"/>
  <c r="T203" i="19"/>
  <c r="R203" i="19"/>
  <c r="P203" i="19"/>
  <c r="BI200" i="19"/>
  <c r="BH200" i="19"/>
  <c r="BG200" i="19"/>
  <c r="BF200" i="19"/>
  <c r="T200" i="19"/>
  <c r="R200" i="19"/>
  <c r="P200" i="19"/>
  <c r="BI196" i="19"/>
  <c r="BH196" i="19"/>
  <c r="BG196" i="19"/>
  <c r="BF196" i="19"/>
  <c r="T196" i="19"/>
  <c r="R196" i="19"/>
  <c r="P196" i="19"/>
  <c r="BI191" i="19"/>
  <c r="BH191" i="19"/>
  <c r="BG191" i="19"/>
  <c r="BF191" i="19"/>
  <c r="T191" i="19"/>
  <c r="R191" i="19"/>
  <c r="P191" i="19"/>
  <c r="BI188" i="19"/>
  <c r="BH188" i="19"/>
  <c r="BG188" i="19"/>
  <c r="BF188" i="19"/>
  <c r="T188" i="19"/>
  <c r="R188" i="19"/>
  <c r="P188" i="19"/>
  <c r="BI186" i="19"/>
  <c r="BH186" i="19"/>
  <c r="BG186" i="19"/>
  <c r="BF186" i="19"/>
  <c r="T186" i="19"/>
  <c r="R186" i="19"/>
  <c r="P186" i="19"/>
  <c r="BI184" i="19"/>
  <c r="BH184" i="19"/>
  <c r="BG184" i="19"/>
  <c r="BF184" i="19"/>
  <c r="T184" i="19"/>
  <c r="R184" i="19"/>
  <c r="P184" i="19"/>
  <c r="BI183" i="19"/>
  <c r="BH183" i="19"/>
  <c r="BG183" i="19"/>
  <c r="BF183" i="19"/>
  <c r="T183" i="19"/>
  <c r="R183" i="19"/>
  <c r="P183" i="19"/>
  <c r="BI177" i="19"/>
  <c r="BH177" i="19"/>
  <c r="BG177" i="19"/>
  <c r="BF177" i="19"/>
  <c r="T177" i="19"/>
  <c r="R177" i="19"/>
  <c r="P177" i="19"/>
  <c r="BI176" i="19"/>
  <c r="BH176" i="19"/>
  <c r="BG176" i="19"/>
  <c r="BF176" i="19"/>
  <c r="T176" i="19"/>
  <c r="R176" i="19"/>
  <c r="P176" i="19"/>
  <c r="BI174" i="19"/>
  <c r="BH174" i="19"/>
  <c r="BG174" i="19"/>
  <c r="BF174" i="19"/>
  <c r="T174" i="19"/>
  <c r="R174" i="19"/>
  <c r="P174" i="19"/>
  <c r="BI173" i="19"/>
  <c r="BH173" i="19"/>
  <c r="BG173" i="19"/>
  <c r="BF173" i="19"/>
  <c r="T173" i="19"/>
  <c r="R173" i="19"/>
  <c r="P173" i="19"/>
  <c r="BI172" i="19"/>
  <c r="BH172" i="19"/>
  <c r="BG172" i="19"/>
  <c r="BF172" i="19"/>
  <c r="T172" i="19"/>
  <c r="R172" i="19"/>
  <c r="P172" i="19"/>
  <c r="BI170" i="19"/>
  <c r="BH170" i="19"/>
  <c r="BG170" i="19"/>
  <c r="BF170" i="19"/>
  <c r="T170" i="19"/>
  <c r="R170" i="19"/>
  <c r="P170" i="19"/>
  <c r="BI169" i="19"/>
  <c r="BH169" i="19"/>
  <c r="BG169" i="19"/>
  <c r="BF169" i="19"/>
  <c r="T169" i="19"/>
  <c r="R169" i="19"/>
  <c r="P169" i="19"/>
  <c r="BI168" i="19"/>
  <c r="BH168" i="19"/>
  <c r="BG168" i="19"/>
  <c r="BF168" i="19"/>
  <c r="T168" i="19"/>
  <c r="R168" i="19"/>
  <c r="P168" i="19"/>
  <c r="BI164" i="19"/>
  <c r="BH164" i="19"/>
  <c r="BG164" i="19"/>
  <c r="BF164" i="19"/>
  <c r="T164" i="19"/>
  <c r="R164" i="19"/>
  <c r="P164" i="19"/>
  <c r="BI160" i="19"/>
  <c r="BH160" i="19"/>
  <c r="BG160" i="19"/>
  <c r="BF160" i="19"/>
  <c r="T160" i="19"/>
  <c r="R160" i="19"/>
  <c r="P160" i="19"/>
  <c r="BI152" i="19"/>
  <c r="BH152" i="19"/>
  <c r="BG152" i="19"/>
  <c r="BF152" i="19"/>
  <c r="T152" i="19"/>
  <c r="R152" i="19"/>
  <c r="P152" i="19"/>
  <c r="BI144" i="19"/>
  <c r="BH144" i="19"/>
  <c r="BG144" i="19"/>
  <c r="BF144" i="19"/>
  <c r="T144" i="19"/>
  <c r="R144" i="19"/>
  <c r="P144" i="19"/>
  <c r="BI139" i="19"/>
  <c r="BH139" i="19"/>
  <c r="BG139" i="19"/>
  <c r="BF139" i="19"/>
  <c r="T139" i="19"/>
  <c r="R139" i="19"/>
  <c r="P139" i="19"/>
  <c r="J133" i="19"/>
  <c r="J132" i="19"/>
  <c r="F132" i="19"/>
  <c r="F130" i="19"/>
  <c r="E128" i="19"/>
  <c r="J96" i="19"/>
  <c r="J95" i="19"/>
  <c r="F95" i="19"/>
  <c r="F93" i="19"/>
  <c r="E91" i="19"/>
  <c r="J22" i="19"/>
  <c r="E22" i="19"/>
  <c r="F133" i="19" s="1"/>
  <c r="J21" i="19"/>
  <c r="J16" i="19"/>
  <c r="J93" i="19" s="1"/>
  <c r="E7" i="19"/>
  <c r="E85" i="19" s="1"/>
  <c r="J39" i="18"/>
  <c r="J38" i="18"/>
  <c r="AY116" i="1"/>
  <c r="J37" i="18"/>
  <c r="AX116" i="1"/>
  <c r="BI446" i="18"/>
  <c r="BH446" i="18"/>
  <c r="BG446" i="18"/>
  <c r="BF446" i="18"/>
  <c r="T446" i="18"/>
  <c r="R446" i="18"/>
  <c r="P446" i="18"/>
  <c r="BI445" i="18"/>
  <c r="BH445" i="18"/>
  <c r="BG445" i="18"/>
  <c r="BF445" i="18"/>
  <c r="T445" i="18"/>
  <c r="R445" i="18"/>
  <c r="P445" i="18"/>
  <c r="BI443" i="18"/>
  <c r="BH443" i="18"/>
  <c r="BG443" i="18"/>
  <c r="BF443" i="18"/>
  <c r="T443" i="18"/>
  <c r="R443" i="18"/>
  <c r="P443" i="18"/>
  <c r="BI440" i="18"/>
  <c r="BH440" i="18"/>
  <c r="BG440" i="18"/>
  <c r="BF440" i="18"/>
  <c r="T440" i="18"/>
  <c r="R440" i="18"/>
  <c r="P440" i="18"/>
  <c r="BI439" i="18"/>
  <c r="BH439" i="18"/>
  <c r="BG439" i="18"/>
  <c r="BF439" i="18"/>
  <c r="T439" i="18"/>
  <c r="R439" i="18"/>
  <c r="P439" i="18"/>
  <c r="BI438" i="18"/>
  <c r="BH438" i="18"/>
  <c r="BG438" i="18"/>
  <c r="BF438" i="18"/>
  <c r="T438" i="18"/>
  <c r="R438" i="18"/>
  <c r="P438" i="18"/>
  <c r="BI437" i="18"/>
  <c r="BH437" i="18"/>
  <c r="BG437" i="18"/>
  <c r="BF437" i="18"/>
  <c r="T437" i="18"/>
  <c r="R437" i="18"/>
  <c r="P437" i="18"/>
  <c r="BI435" i="18"/>
  <c r="BH435" i="18"/>
  <c r="BG435" i="18"/>
  <c r="BF435" i="18"/>
  <c r="T435" i="18"/>
  <c r="R435" i="18"/>
  <c r="P435" i="18"/>
  <c r="BI433" i="18"/>
  <c r="BH433" i="18"/>
  <c r="BG433" i="18"/>
  <c r="BF433" i="18"/>
  <c r="T433" i="18"/>
  <c r="R433" i="18"/>
  <c r="P433" i="18"/>
  <c r="BI432" i="18"/>
  <c r="BH432" i="18"/>
  <c r="BG432" i="18"/>
  <c r="BF432" i="18"/>
  <c r="T432" i="18"/>
  <c r="R432" i="18"/>
  <c r="P432" i="18"/>
  <c r="BI430" i="18"/>
  <c r="BH430" i="18"/>
  <c r="BG430" i="18"/>
  <c r="BF430" i="18"/>
  <c r="T430" i="18"/>
  <c r="R430" i="18"/>
  <c r="P430" i="18"/>
  <c r="BI428" i="18"/>
  <c r="BH428" i="18"/>
  <c r="BG428" i="18"/>
  <c r="BF428" i="18"/>
  <c r="T428" i="18"/>
  <c r="R428" i="18"/>
  <c r="P428" i="18"/>
  <c r="BI426" i="18"/>
  <c r="BH426" i="18"/>
  <c r="BG426" i="18"/>
  <c r="BF426" i="18"/>
  <c r="T426" i="18"/>
  <c r="R426" i="18"/>
  <c r="P426" i="18"/>
  <c r="BI424" i="18"/>
  <c r="BH424" i="18"/>
  <c r="BG424" i="18"/>
  <c r="BF424" i="18"/>
  <c r="T424" i="18"/>
  <c r="R424" i="18"/>
  <c r="P424" i="18"/>
  <c r="BI423" i="18"/>
  <c r="BH423" i="18"/>
  <c r="BG423" i="18"/>
  <c r="BF423" i="18"/>
  <c r="T423" i="18"/>
  <c r="R423" i="18"/>
  <c r="P423" i="18"/>
  <c r="BI420" i="18"/>
  <c r="BH420" i="18"/>
  <c r="BG420" i="18"/>
  <c r="BF420" i="18"/>
  <c r="T420" i="18"/>
  <c r="R420" i="18"/>
  <c r="P420" i="18"/>
  <c r="BI417" i="18"/>
  <c r="BH417" i="18"/>
  <c r="BG417" i="18"/>
  <c r="BF417" i="18"/>
  <c r="T417" i="18"/>
  <c r="R417" i="18"/>
  <c r="P417" i="18"/>
  <c r="BI415" i="18"/>
  <c r="BH415" i="18"/>
  <c r="BG415" i="18"/>
  <c r="BF415" i="18"/>
  <c r="T415" i="18"/>
  <c r="R415" i="18"/>
  <c r="P415" i="18"/>
  <c r="BI414" i="18"/>
  <c r="BH414" i="18"/>
  <c r="BG414" i="18"/>
  <c r="BF414" i="18"/>
  <c r="T414" i="18"/>
  <c r="R414" i="18"/>
  <c r="P414" i="18"/>
  <c r="BI413" i="18"/>
  <c r="BH413" i="18"/>
  <c r="BG413" i="18"/>
  <c r="BF413" i="18"/>
  <c r="T413" i="18"/>
  <c r="R413" i="18"/>
  <c r="P413" i="18"/>
  <c r="BI412" i="18"/>
  <c r="BH412" i="18"/>
  <c r="BG412" i="18"/>
  <c r="BF412" i="18"/>
  <c r="T412" i="18"/>
  <c r="R412" i="18"/>
  <c r="P412" i="18"/>
  <c r="BI411" i="18"/>
  <c r="BH411" i="18"/>
  <c r="BG411" i="18"/>
  <c r="BF411" i="18"/>
  <c r="T411" i="18"/>
  <c r="R411" i="18"/>
  <c r="P411" i="18"/>
  <c r="BI410" i="18"/>
  <c r="BH410" i="18"/>
  <c r="BG410" i="18"/>
  <c r="BF410" i="18"/>
  <c r="T410" i="18"/>
  <c r="R410" i="18"/>
  <c r="P410" i="18"/>
  <c r="BI409" i="18"/>
  <c r="BH409" i="18"/>
  <c r="BG409" i="18"/>
  <c r="BF409" i="18"/>
  <c r="T409" i="18"/>
  <c r="R409" i="18"/>
  <c r="P409" i="18"/>
  <c r="BI408" i="18"/>
  <c r="BH408" i="18"/>
  <c r="BG408" i="18"/>
  <c r="BF408" i="18"/>
  <c r="T408" i="18"/>
  <c r="R408" i="18"/>
  <c r="P408" i="18"/>
  <c r="BI405" i="18"/>
  <c r="BH405" i="18"/>
  <c r="BG405" i="18"/>
  <c r="BF405" i="18"/>
  <c r="T405" i="18"/>
  <c r="T404" i="18" s="1"/>
  <c r="R405" i="18"/>
  <c r="R404" i="18" s="1"/>
  <c r="P405" i="18"/>
  <c r="P404" i="18" s="1"/>
  <c r="BI402" i="18"/>
  <c r="BH402" i="18"/>
  <c r="BG402" i="18"/>
  <c r="BF402" i="18"/>
  <c r="T402" i="18"/>
  <c r="R402" i="18"/>
  <c r="P402" i="18"/>
  <c r="BI400" i="18"/>
  <c r="BH400" i="18"/>
  <c r="BG400" i="18"/>
  <c r="BF400" i="18"/>
  <c r="T400" i="18"/>
  <c r="R400" i="18"/>
  <c r="P400" i="18"/>
  <c r="BI398" i="18"/>
  <c r="BH398" i="18"/>
  <c r="BG398" i="18"/>
  <c r="BF398" i="18"/>
  <c r="T398" i="18"/>
  <c r="R398" i="18"/>
  <c r="P398" i="18"/>
  <c r="BI396" i="18"/>
  <c r="BH396" i="18"/>
  <c r="BG396" i="18"/>
  <c r="BF396" i="18"/>
  <c r="T396" i="18"/>
  <c r="R396" i="18"/>
  <c r="P396" i="18"/>
  <c r="BI394" i="18"/>
  <c r="BH394" i="18"/>
  <c r="BG394" i="18"/>
  <c r="BF394" i="18"/>
  <c r="T394" i="18"/>
  <c r="R394" i="18"/>
  <c r="P394" i="18"/>
  <c r="BI392" i="18"/>
  <c r="BH392" i="18"/>
  <c r="BG392" i="18"/>
  <c r="BF392" i="18"/>
  <c r="T392" i="18"/>
  <c r="R392" i="18"/>
  <c r="P392" i="18"/>
  <c r="BI390" i="18"/>
  <c r="BH390" i="18"/>
  <c r="BG390" i="18"/>
  <c r="BF390" i="18"/>
  <c r="T390" i="18"/>
  <c r="R390" i="18"/>
  <c r="P390" i="18"/>
  <c r="BI388" i="18"/>
  <c r="BH388" i="18"/>
  <c r="BG388" i="18"/>
  <c r="BF388" i="18"/>
  <c r="T388" i="18"/>
  <c r="R388" i="18"/>
  <c r="P388" i="18"/>
  <c r="BI386" i="18"/>
  <c r="BH386" i="18"/>
  <c r="BG386" i="18"/>
  <c r="BF386" i="18"/>
  <c r="T386" i="18"/>
  <c r="R386" i="18"/>
  <c r="P386" i="18"/>
  <c r="BI384" i="18"/>
  <c r="BH384" i="18"/>
  <c r="BG384" i="18"/>
  <c r="BF384" i="18"/>
  <c r="T384" i="18"/>
  <c r="R384" i="18"/>
  <c r="P384" i="18"/>
  <c r="BI382" i="18"/>
  <c r="BH382" i="18"/>
  <c r="BG382" i="18"/>
  <c r="BF382" i="18"/>
  <c r="T382" i="18"/>
  <c r="R382" i="18"/>
  <c r="P382" i="18"/>
  <c r="BI380" i="18"/>
  <c r="BH380" i="18"/>
  <c r="BG380" i="18"/>
  <c r="BF380" i="18"/>
  <c r="T380" i="18"/>
  <c r="R380" i="18"/>
  <c r="P380" i="18"/>
  <c r="BI378" i="18"/>
  <c r="BH378" i="18"/>
  <c r="BG378" i="18"/>
  <c r="BF378" i="18"/>
  <c r="T378" i="18"/>
  <c r="R378" i="18"/>
  <c r="P378" i="18"/>
  <c r="BI376" i="18"/>
  <c r="BH376" i="18"/>
  <c r="BG376" i="18"/>
  <c r="BF376" i="18"/>
  <c r="T376" i="18"/>
  <c r="R376" i="18"/>
  <c r="P376" i="18"/>
  <c r="BI374" i="18"/>
  <c r="BH374" i="18"/>
  <c r="BG374" i="18"/>
  <c r="BF374" i="18"/>
  <c r="T374" i="18"/>
  <c r="R374" i="18"/>
  <c r="P374" i="18"/>
  <c r="BI372" i="18"/>
  <c r="BH372" i="18"/>
  <c r="BG372" i="18"/>
  <c r="BF372" i="18"/>
  <c r="T372" i="18"/>
  <c r="R372" i="18"/>
  <c r="P372" i="18"/>
  <c r="BI370" i="18"/>
  <c r="BH370" i="18"/>
  <c r="BG370" i="18"/>
  <c r="BF370" i="18"/>
  <c r="T370" i="18"/>
  <c r="R370" i="18"/>
  <c r="P370" i="18"/>
  <c r="BI369" i="18"/>
  <c r="BH369" i="18"/>
  <c r="BG369" i="18"/>
  <c r="BF369" i="18"/>
  <c r="T369" i="18"/>
  <c r="R369" i="18"/>
  <c r="P369" i="18"/>
  <c r="BI368" i="18"/>
  <c r="BH368" i="18"/>
  <c r="BG368" i="18"/>
  <c r="BF368" i="18"/>
  <c r="T368" i="18"/>
  <c r="R368" i="18"/>
  <c r="P368" i="18"/>
  <c r="BI365" i="18"/>
  <c r="BH365" i="18"/>
  <c r="BG365" i="18"/>
  <c r="BF365" i="18"/>
  <c r="T365" i="18"/>
  <c r="R365" i="18"/>
  <c r="P365" i="18"/>
  <c r="BI363" i="18"/>
  <c r="BH363" i="18"/>
  <c r="BG363" i="18"/>
  <c r="BF363" i="18"/>
  <c r="T363" i="18"/>
  <c r="R363" i="18"/>
  <c r="P363" i="18"/>
  <c r="BI362" i="18"/>
  <c r="BH362" i="18"/>
  <c r="BG362" i="18"/>
  <c r="BF362" i="18"/>
  <c r="T362" i="18"/>
  <c r="R362" i="18"/>
  <c r="P362" i="18"/>
  <c r="BI361" i="18"/>
  <c r="BH361" i="18"/>
  <c r="BG361" i="18"/>
  <c r="BF361" i="18"/>
  <c r="T361" i="18"/>
  <c r="R361" i="18"/>
  <c r="P361" i="18"/>
  <c r="BI359" i="18"/>
  <c r="BH359" i="18"/>
  <c r="BG359" i="18"/>
  <c r="BF359" i="18"/>
  <c r="T359" i="18"/>
  <c r="R359" i="18"/>
  <c r="P359" i="18"/>
  <c r="BI358" i="18"/>
  <c r="BH358" i="18"/>
  <c r="BG358" i="18"/>
  <c r="BF358" i="18"/>
  <c r="T358" i="18"/>
  <c r="R358" i="18"/>
  <c r="P358" i="18"/>
  <c r="BI355" i="18"/>
  <c r="BH355" i="18"/>
  <c r="BG355" i="18"/>
  <c r="BF355" i="18"/>
  <c r="T355" i="18"/>
  <c r="R355" i="18"/>
  <c r="P355" i="18"/>
  <c r="BI354" i="18"/>
  <c r="BH354" i="18"/>
  <c r="BG354" i="18"/>
  <c r="BF354" i="18"/>
  <c r="T354" i="18"/>
  <c r="R354" i="18"/>
  <c r="P354" i="18"/>
  <c r="BI353" i="18"/>
  <c r="BH353" i="18"/>
  <c r="BG353" i="18"/>
  <c r="BF353" i="18"/>
  <c r="T353" i="18"/>
  <c r="R353" i="18"/>
  <c r="P353" i="18"/>
  <c r="BI352" i="18"/>
  <c r="BH352" i="18"/>
  <c r="BG352" i="18"/>
  <c r="BF352" i="18"/>
  <c r="T352" i="18"/>
  <c r="R352" i="18"/>
  <c r="P352" i="18"/>
  <c r="BI351" i="18"/>
  <c r="BH351" i="18"/>
  <c r="BG351" i="18"/>
  <c r="BF351" i="18"/>
  <c r="T351" i="18"/>
  <c r="R351" i="18"/>
  <c r="P351" i="18"/>
  <c r="BI348" i="18"/>
  <c r="BH348" i="18"/>
  <c r="BG348" i="18"/>
  <c r="BF348" i="18"/>
  <c r="T348" i="18"/>
  <c r="R348" i="18"/>
  <c r="P348" i="18"/>
  <c r="BI347" i="18"/>
  <c r="BH347" i="18"/>
  <c r="BG347" i="18"/>
  <c r="BF347" i="18"/>
  <c r="T347" i="18"/>
  <c r="R347" i="18"/>
  <c r="P347" i="18"/>
  <c r="BI346" i="18"/>
  <c r="BH346" i="18"/>
  <c r="BG346" i="18"/>
  <c r="BF346" i="18"/>
  <c r="T346" i="18"/>
  <c r="R346" i="18"/>
  <c r="P346" i="18"/>
  <c r="BI345" i="18"/>
  <c r="BH345" i="18"/>
  <c r="BG345" i="18"/>
  <c r="BF345" i="18"/>
  <c r="T345" i="18"/>
  <c r="R345" i="18"/>
  <c r="P345" i="18"/>
  <c r="BI344" i="18"/>
  <c r="BH344" i="18"/>
  <c r="BG344" i="18"/>
  <c r="BF344" i="18"/>
  <c r="T344" i="18"/>
  <c r="R344" i="18"/>
  <c r="P344" i="18"/>
  <c r="BI343" i="18"/>
  <c r="BH343" i="18"/>
  <c r="BG343" i="18"/>
  <c r="BF343" i="18"/>
  <c r="T343" i="18"/>
  <c r="R343" i="18"/>
  <c r="P343" i="18"/>
  <c r="BI342" i="18"/>
  <c r="BH342" i="18"/>
  <c r="BG342" i="18"/>
  <c r="BF342" i="18"/>
  <c r="T342" i="18"/>
  <c r="R342" i="18"/>
  <c r="P342" i="18"/>
  <c r="BI341" i="18"/>
  <c r="BH341" i="18"/>
  <c r="BG341" i="18"/>
  <c r="BF341" i="18"/>
  <c r="T341" i="18"/>
  <c r="R341" i="18"/>
  <c r="P341" i="18"/>
  <c r="BI340" i="18"/>
  <c r="BH340" i="18"/>
  <c r="BG340" i="18"/>
  <c r="BF340" i="18"/>
  <c r="T340" i="18"/>
  <c r="R340" i="18"/>
  <c r="P340" i="18"/>
  <c r="BI339" i="18"/>
  <c r="BH339" i="18"/>
  <c r="BG339" i="18"/>
  <c r="BF339" i="18"/>
  <c r="T339" i="18"/>
  <c r="R339" i="18"/>
  <c r="P339" i="18"/>
  <c r="BI338" i="18"/>
  <c r="BH338" i="18"/>
  <c r="BG338" i="18"/>
  <c r="BF338" i="18"/>
  <c r="T338" i="18"/>
  <c r="R338" i="18"/>
  <c r="P338" i="18"/>
  <c r="BI337" i="18"/>
  <c r="BH337" i="18"/>
  <c r="BG337" i="18"/>
  <c r="BF337" i="18"/>
  <c r="T337" i="18"/>
  <c r="R337" i="18"/>
  <c r="P337" i="18"/>
  <c r="BI336" i="18"/>
  <c r="BH336" i="18"/>
  <c r="BG336" i="18"/>
  <c r="BF336" i="18"/>
  <c r="T336" i="18"/>
  <c r="R336" i="18"/>
  <c r="P336" i="18"/>
  <c r="BI334" i="18"/>
  <c r="BH334" i="18"/>
  <c r="BG334" i="18"/>
  <c r="BF334" i="18"/>
  <c r="T334" i="18"/>
  <c r="R334" i="18"/>
  <c r="P334" i="18"/>
  <c r="BI333" i="18"/>
  <c r="BH333" i="18"/>
  <c r="BG333" i="18"/>
  <c r="BF333" i="18"/>
  <c r="T333" i="18"/>
  <c r="R333" i="18"/>
  <c r="P333" i="18"/>
  <c r="BI332" i="18"/>
  <c r="BH332" i="18"/>
  <c r="BG332" i="18"/>
  <c r="BF332" i="18"/>
  <c r="T332" i="18"/>
  <c r="R332" i="18"/>
  <c r="P332" i="18"/>
  <c r="BI330" i="18"/>
  <c r="BH330" i="18"/>
  <c r="BG330" i="18"/>
  <c r="BF330" i="18"/>
  <c r="T330" i="18"/>
  <c r="R330" i="18"/>
  <c r="P330" i="18"/>
  <c r="BI329" i="18"/>
  <c r="BH329" i="18"/>
  <c r="BG329" i="18"/>
  <c r="BF329" i="18"/>
  <c r="T329" i="18"/>
  <c r="R329" i="18"/>
  <c r="P329" i="18"/>
  <c r="BI328" i="18"/>
  <c r="BH328" i="18"/>
  <c r="BG328" i="18"/>
  <c r="BF328" i="18"/>
  <c r="T328" i="18"/>
  <c r="R328" i="18"/>
  <c r="P328" i="18"/>
  <c r="BI327" i="18"/>
  <c r="BH327" i="18"/>
  <c r="BG327" i="18"/>
  <c r="BF327" i="18"/>
  <c r="T327" i="18"/>
  <c r="R327" i="18"/>
  <c r="P327" i="18"/>
  <c r="BI326" i="18"/>
  <c r="BH326" i="18"/>
  <c r="BG326" i="18"/>
  <c r="BF326" i="18"/>
  <c r="T326" i="18"/>
  <c r="R326" i="18"/>
  <c r="P326" i="18"/>
  <c r="BI325" i="18"/>
  <c r="BH325" i="18"/>
  <c r="BG325" i="18"/>
  <c r="BF325" i="18"/>
  <c r="T325" i="18"/>
  <c r="R325" i="18"/>
  <c r="P325" i="18"/>
  <c r="BI324" i="18"/>
  <c r="BH324" i="18"/>
  <c r="BG324" i="18"/>
  <c r="BF324" i="18"/>
  <c r="T324" i="18"/>
  <c r="R324" i="18"/>
  <c r="P324" i="18"/>
  <c r="BI323" i="18"/>
  <c r="BH323" i="18"/>
  <c r="BG323" i="18"/>
  <c r="BF323" i="18"/>
  <c r="T323" i="18"/>
  <c r="R323" i="18"/>
  <c r="P323" i="18"/>
  <c r="BI322" i="18"/>
  <c r="BH322" i="18"/>
  <c r="BG322" i="18"/>
  <c r="BF322" i="18"/>
  <c r="T322" i="18"/>
  <c r="R322" i="18"/>
  <c r="P322" i="18"/>
  <c r="BI321" i="18"/>
  <c r="BH321" i="18"/>
  <c r="BG321" i="18"/>
  <c r="BF321" i="18"/>
  <c r="T321" i="18"/>
  <c r="R321" i="18"/>
  <c r="P321" i="18"/>
  <c r="BI320" i="18"/>
  <c r="BH320" i="18"/>
  <c r="BG320" i="18"/>
  <c r="BF320" i="18"/>
  <c r="T320" i="18"/>
  <c r="R320" i="18"/>
  <c r="P320" i="18"/>
  <c r="BI319" i="18"/>
  <c r="BH319" i="18"/>
  <c r="BG319" i="18"/>
  <c r="BF319" i="18"/>
  <c r="T319" i="18"/>
  <c r="R319" i="18"/>
  <c r="P319" i="18"/>
  <c r="BI318" i="18"/>
  <c r="BH318" i="18"/>
  <c r="BG318" i="18"/>
  <c r="BF318" i="18"/>
  <c r="T318" i="18"/>
  <c r="R318" i="18"/>
  <c r="P318" i="18"/>
  <c r="BI315" i="18"/>
  <c r="BH315" i="18"/>
  <c r="BG315" i="18"/>
  <c r="BF315" i="18"/>
  <c r="T315" i="18"/>
  <c r="R315" i="18"/>
  <c r="P315" i="18"/>
  <c r="BI312" i="18"/>
  <c r="BH312" i="18"/>
  <c r="BG312" i="18"/>
  <c r="BF312" i="18"/>
  <c r="T312" i="18"/>
  <c r="R312" i="18"/>
  <c r="P312" i="18"/>
  <c r="BI308" i="18"/>
  <c r="BH308" i="18"/>
  <c r="BG308" i="18"/>
  <c r="BF308" i="18"/>
  <c r="T308" i="18"/>
  <c r="R308" i="18"/>
  <c r="P308" i="18"/>
  <c r="BI305" i="18"/>
  <c r="BH305" i="18"/>
  <c r="BG305" i="18"/>
  <c r="BF305" i="18"/>
  <c r="T305" i="18"/>
  <c r="R305" i="18"/>
  <c r="P305" i="18"/>
  <c r="BI302" i="18"/>
  <c r="BH302" i="18"/>
  <c r="BG302" i="18"/>
  <c r="BF302" i="18"/>
  <c r="T302" i="18"/>
  <c r="R302" i="18"/>
  <c r="P302" i="18"/>
  <c r="BI299" i="18"/>
  <c r="BH299" i="18"/>
  <c r="BG299" i="18"/>
  <c r="BF299" i="18"/>
  <c r="T299" i="18"/>
  <c r="R299" i="18"/>
  <c r="P299" i="18"/>
  <c r="BI297" i="18"/>
  <c r="BH297" i="18"/>
  <c r="BG297" i="18"/>
  <c r="BF297" i="18"/>
  <c r="T297" i="18"/>
  <c r="R297" i="18"/>
  <c r="P297" i="18"/>
  <c r="BI295" i="18"/>
  <c r="BH295" i="18"/>
  <c r="BG295" i="18"/>
  <c r="BF295" i="18"/>
  <c r="T295" i="18"/>
  <c r="R295" i="18"/>
  <c r="P295" i="18"/>
  <c r="BI293" i="18"/>
  <c r="BH293" i="18"/>
  <c r="BG293" i="18"/>
  <c r="BF293" i="18"/>
  <c r="T293" i="18"/>
  <c r="R293" i="18"/>
  <c r="P293" i="18"/>
  <c r="BI292" i="18"/>
  <c r="BH292" i="18"/>
  <c r="BG292" i="18"/>
  <c r="BF292" i="18"/>
  <c r="T292" i="18"/>
  <c r="R292" i="18"/>
  <c r="P292" i="18"/>
  <c r="BI290" i="18"/>
  <c r="BH290" i="18"/>
  <c r="BG290" i="18"/>
  <c r="BF290" i="18"/>
  <c r="T290" i="18"/>
  <c r="R290" i="18"/>
  <c r="P290" i="18"/>
  <c r="BI289" i="18"/>
  <c r="BH289" i="18"/>
  <c r="BG289" i="18"/>
  <c r="BF289" i="18"/>
  <c r="T289" i="18"/>
  <c r="R289" i="18"/>
  <c r="P289" i="18"/>
  <c r="BI288" i="18"/>
  <c r="BH288" i="18"/>
  <c r="BG288" i="18"/>
  <c r="BF288" i="18"/>
  <c r="T288" i="18"/>
  <c r="R288" i="18"/>
  <c r="P288" i="18"/>
  <c r="BI287" i="18"/>
  <c r="BH287" i="18"/>
  <c r="BG287" i="18"/>
  <c r="BF287" i="18"/>
  <c r="T287" i="18"/>
  <c r="R287" i="18"/>
  <c r="P287" i="18"/>
  <c r="BI283" i="18"/>
  <c r="BH283" i="18"/>
  <c r="BG283" i="18"/>
  <c r="BF283" i="18"/>
  <c r="T283" i="18"/>
  <c r="R283" i="18"/>
  <c r="P283" i="18"/>
  <c r="BI280" i="18"/>
  <c r="BH280" i="18"/>
  <c r="BG280" i="18"/>
  <c r="BF280" i="18"/>
  <c r="T280" i="18"/>
  <c r="R280" i="18"/>
  <c r="P280" i="18"/>
  <c r="BI277" i="18"/>
  <c r="BH277" i="18"/>
  <c r="BG277" i="18"/>
  <c r="BF277" i="18"/>
  <c r="T277" i="18"/>
  <c r="R277" i="18"/>
  <c r="P277" i="18"/>
  <c r="BI276" i="18"/>
  <c r="BH276" i="18"/>
  <c r="BG276" i="18"/>
  <c r="BF276" i="18"/>
  <c r="T276" i="18"/>
  <c r="R276" i="18"/>
  <c r="P276" i="18"/>
  <c r="BI275" i="18"/>
  <c r="BH275" i="18"/>
  <c r="BG275" i="18"/>
  <c r="BF275" i="18"/>
  <c r="T275" i="18"/>
  <c r="R275" i="18"/>
  <c r="P275" i="18"/>
  <c r="BI271" i="18"/>
  <c r="BH271" i="18"/>
  <c r="BG271" i="18"/>
  <c r="BF271" i="18"/>
  <c r="T271" i="18"/>
  <c r="R271" i="18"/>
  <c r="P271" i="18"/>
  <c r="BI267" i="18"/>
  <c r="BH267" i="18"/>
  <c r="BG267" i="18"/>
  <c r="BF267" i="18"/>
  <c r="T267" i="18"/>
  <c r="R267" i="18"/>
  <c r="P267" i="18"/>
  <c r="BI263" i="18"/>
  <c r="BH263" i="18"/>
  <c r="BG263" i="18"/>
  <c r="BF263" i="18"/>
  <c r="T263" i="18"/>
  <c r="R263" i="18"/>
  <c r="P263" i="18"/>
  <c r="BI260" i="18"/>
  <c r="BH260" i="18"/>
  <c r="BG260" i="18"/>
  <c r="BF260" i="18"/>
  <c r="T260" i="18"/>
  <c r="R260" i="18"/>
  <c r="P260" i="18"/>
  <c r="BI257" i="18"/>
  <c r="BH257" i="18"/>
  <c r="BG257" i="18"/>
  <c r="BF257" i="18"/>
  <c r="T257" i="18"/>
  <c r="R257" i="18"/>
  <c r="P257" i="18"/>
  <c r="BI254" i="18"/>
  <c r="BH254" i="18"/>
  <c r="BG254" i="18"/>
  <c r="BF254" i="18"/>
  <c r="T254" i="18"/>
  <c r="R254" i="18"/>
  <c r="P254" i="18"/>
  <c r="BI251" i="18"/>
  <c r="BH251" i="18"/>
  <c r="BG251" i="18"/>
  <c r="BF251" i="18"/>
  <c r="T251" i="18"/>
  <c r="R251" i="18"/>
  <c r="P251" i="18"/>
  <c r="BI248" i="18"/>
  <c r="BH248" i="18"/>
  <c r="BG248" i="18"/>
  <c r="BF248" i="18"/>
  <c r="T248" i="18"/>
  <c r="R248" i="18"/>
  <c r="P248" i="18"/>
  <c r="BI246" i="18"/>
  <c r="BH246" i="18"/>
  <c r="BG246" i="18"/>
  <c r="BF246" i="18"/>
  <c r="T246" i="18"/>
  <c r="R246" i="18"/>
  <c r="P246" i="18"/>
  <c r="BI245" i="18"/>
  <c r="BH245" i="18"/>
  <c r="BG245" i="18"/>
  <c r="BF245" i="18"/>
  <c r="T245" i="18"/>
  <c r="R245" i="18"/>
  <c r="P245" i="18"/>
  <c r="BI244" i="18"/>
  <c r="BH244" i="18"/>
  <c r="BG244" i="18"/>
  <c r="BF244" i="18"/>
  <c r="T244" i="18"/>
  <c r="R244" i="18"/>
  <c r="P244" i="18"/>
  <c r="BI243" i="18"/>
  <c r="BH243" i="18"/>
  <c r="BG243" i="18"/>
  <c r="BF243" i="18"/>
  <c r="T243" i="18"/>
  <c r="R243" i="18"/>
  <c r="P243" i="18"/>
  <c r="BI242" i="18"/>
  <c r="BH242" i="18"/>
  <c r="BG242" i="18"/>
  <c r="BF242" i="18"/>
  <c r="T242" i="18"/>
  <c r="R242" i="18"/>
  <c r="P242" i="18"/>
  <c r="BI241" i="18"/>
  <c r="BH241" i="18"/>
  <c r="BG241" i="18"/>
  <c r="BF241" i="18"/>
  <c r="T241" i="18"/>
  <c r="R241" i="18"/>
  <c r="P241" i="18"/>
  <c r="BI240" i="18"/>
  <c r="BH240" i="18"/>
  <c r="BG240" i="18"/>
  <c r="BF240" i="18"/>
  <c r="T240" i="18"/>
  <c r="R240" i="18"/>
  <c r="P240" i="18"/>
  <c r="BI239" i="18"/>
  <c r="BH239" i="18"/>
  <c r="BG239" i="18"/>
  <c r="BF239" i="18"/>
  <c r="T239" i="18"/>
  <c r="R239" i="18"/>
  <c r="P239" i="18"/>
  <c r="BI238" i="18"/>
  <c r="BH238" i="18"/>
  <c r="BG238" i="18"/>
  <c r="BF238" i="18"/>
  <c r="T238" i="18"/>
  <c r="R238" i="18"/>
  <c r="P238" i="18"/>
  <c r="BI234" i="18"/>
  <c r="BH234" i="18"/>
  <c r="BG234" i="18"/>
  <c r="BF234" i="18"/>
  <c r="T234" i="18"/>
  <c r="R234" i="18"/>
  <c r="P234" i="18"/>
  <c r="BI232" i="18"/>
  <c r="BH232" i="18"/>
  <c r="BG232" i="18"/>
  <c r="BF232" i="18"/>
  <c r="T232" i="18"/>
  <c r="R232" i="18"/>
  <c r="P232" i="18"/>
  <c r="BI229" i="18"/>
  <c r="BH229" i="18"/>
  <c r="BG229" i="18"/>
  <c r="BF229" i="18"/>
  <c r="T229" i="18"/>
  <c r="R229" i="18"/>
  <c r="P229" i="18"/>
  <c r="BI227" i="18"/>
  <c r="BH227" i="18"/>
  <c r="BG227" i="18"/>
  <c r="BF227" i="18"/>
  <c r="T227" i="18"/>
  <c r="R227" i="18"/>
  <c r="P227" i="18"/>
  <c r="BI226" i="18"/>
  <c r="BH226" i="18"/>
  <c r="BG226" i="18"/>
  <c r="BF226" i="18"/>
  <c r="T226" i="18"/>
  <c r="R226" i="18"/>
  <c r="P226" i="18"/>
  <c r="BI223" i="18"/>
  <c r="BH223" i="18"/>
  <c r="BG223" i="18"/>
  <c r="BF223" i="18"/>
  <c r="T223" i="18"/>
  <c r="R223" i="18"/>
  <c r="P223" i="18"/>
  <c r="BI222" i="18"/>
  <c r="BH222" i="18"/>
  <c r="BG222" i="18"/>
  <c r="BF222" i="18"/>
  <c r="T222" i="18"/>
  <c r="R222" i="18"/>
  <c r="P222" i="18"/>
  <c r="BI221" i="18"/>
  <c r="BH221" i="18"/>
  <c r="BG221" i="18"/>
  <c r="BF221" i="18"/>
  <c r="T221" i="18"/>
  <c r="R221" i="18"/>
  <c r="P221" i="18"/>
  <c r="BI218" i="18"/>
  <c r="BH218" i="18"/>
  <c r="BG218" i="18"/>
  <c r="BF218" i="18"/>
  <c r="T218" i="18"/>
  <c r="R218" i="18"/>
  <c r="P218" i="18"/>
  <c r="BI213" i="18"/>
  <c r="BH213" i="18"/>
  <c r="BG213" i="18"/>
  <c r="BF213" i="18"/>
  <c r="T213" i="18"/>
  <c r="R213" i="18"/>
  <c r="P213" i="18"/>
  <c r="BI212" i="18"/>
  <c r="BH212" i="18"/>
  <c r="BG212" i="18"/>
  <c r="BF212" i="18"/>
  <c r="T212" i="18"/>
  <c r="R212" i="18"/>
  <c r="P212" i="18"/>
  <c r="BI211" i="18"/>
  <c r="BH211" i="18"/>
  <c r="BG211" i="18"/>
  <c r="BF211" i="18"/>
  <c r="T211" i="18"/>
  <c r="R211" i="18"/>
  <c r="P211" i="18"/>
  <c r="BI210" i="18"/>
  <c r="BH210" i="18"/>
  <c r="BG210" i="18"/>
  <c r="BF210" i="18"/>
  <c r="T210" i="18"/>
  <c r="R210" i="18"/>
  <c r="P210" i="18"/>
  <c r="BI209" i="18"/>
  <c r="BH209" i="18"/>
  <c r="BG209" i="18"/>
  <c r="BF209" i="18"/>
  <c r="T209" i="18"/>
  <c r="R209" i="18"/>
  <c r="P209" i="18"/>
  <c r="BI207" i="18"/>
  <c r="BH207" i="18"/>
  <c r="BG207" i="18"/>
  <c r="BF207" i="18"/>
  <c r="T207" i="18"/>
  <c r="R207" i="18"/>
  <c r="P207" i="18"/>
  <c r="BI205" i="18"/>
  <c r="BH205" i="18"/>
  <c r="BG205" i="18"/>
  <c r="BF205" i="18"/>
  <c r="T205" i="18"/>
  <c r="R205" i="18"/>
  <c r="P205" i="18"/>
  <c r="BI203" i="18"/>
  <c r="BH203" i="18"/>
  <c r="BG203" i="18"/>
  <c r="BF203" i="18"/>
  <c r="T203" i="18"/>
  <c r="R203" i="18"/>
  <c r="P203" i="18"/>
  <c r="BI201" i="18"/>
  <c r="BH201" i="18"/>
  <c r="BG201" i="18"/>
  <c r="BF201" i="18"/>
  <c r="T201" i="18"/>
  <c r="R201" i="18"/>
  <c r="P201" i="18"/>
  <c r="BI200" i="18"/>
  <c r="BH200" i="18"/>
  <c r="BG200" i="18"/>
  <c r="BF200" i="18"/>
  <c r="T200" i="18"/>
  <c r="R200" i="18"/>
  <c r="P200" i="18"/>
  <c r="BI199" i="18"/>
  <c r="BH199" i="18"/>
  <c r="BG199" i="18"/>
  <c r="BF199" i="18"/>
  <c r="T199" i="18"/>
  <c r="R199" i="18"/>
  <c r="P199" i="18"/>
  <c r="BI198" i="18"/>
  <c r="BH198" i="18"/>
  <c r="BG198" i="18"/>
  <c r="BF198" i="18"/>
  <c r="T198" i="18"/>
  <c r="R198" i="18"/>
  <c r="P198" i="18"/>
  <c r="BI197" i="18"/>
  <c r="BH197" i="18"/>
  <c r="BG197" i="18"/>
  <c r="BF197" i="18"/>
  <c r="T197" i="18"/>
  <c r="R197" i="18"/>
  <c r="P197" i="18"/>
  <c r="BI196" i="18"/>
  <c r="BH196" i="18"/>
  <c r="BG196" i="18"/>
  <c r="BF196" i="18"/>
  <c r="T196" i="18"/>
  <c r="R196" i="18"/>
  <c r="P196" i="18"/>
  <c r="BI195" i="18"/>
  <c r="BH195" i="18"/>
  <c r="BG195" i="18"/>
  <c r="BF195" i="18"/>
  <c r="T195" i="18"/>
  <c r="R195" i="18"/>
  <c r="P195" i="18"/>
  <c r="BI194" i="18"/>
  <c r="BH194" i="18"/>
  <c r="BG194" i="18"/>
  <c r="BF194" i="18"/>
  <c r="T194" i="18"/>
  <c r="R194" i="18"/>
  <c r="P194" i="18"/>
  <c r="BI191" i="18"/>
  <c r="BH191" i="18"/>
  <c r="BG191" i="18"/>
  <c r="BF191" i="18"/>
  <c r="T191" i="18"/>
  <c r="T190" i="18" s="1"/>
  <c r="R191" i="18"/>
  <c r="R190" i="18" s="1"/>
  <c r="P191" i="18"/>
  <c r="P190" i="18"/>
  <c r="BI187" i="18"/>
  <c r="BH187" i="18"/>
  <c r="BG187" i="18"/>
  <c r="BF187" i="18"/>
  <c r="T187" i="18"/>
  <c r="T186" i="18"/>
  <c r="R187" i="18"/>
  <c r="R186" i="18" s="1"/>
  <c r="P187" i="18"/>
  <c r="P186" i="18" s="1"/>
  <c r="BI185" i="18"/>
  <c r="BH185" i="18"/>
  <c r="BG185" i="18"/>
  <c r="BF185" i="18"/>
  <c r="T185" i="18"/>
  <c r="R185" i="18"/>
  <c r="P185" i="18"/>
  <c r="BI184" i="18"/>
  <c r="BH184" i="18"/>
  <c r="BG184" i="18"/>
  <c r="BF184" i="18"/>
  <c r="T184" i="18"/>
  <c r="R184" i="18"/>
  <c r="P184" i="18"/>
  <c r="BI182" i="18"/>
  <c r="BH182" i="18"/>
  <c r="BG182" i="18"/>
  <c r="BF182" i="18"/>
  <c r="T182" i="18"/>
  <c r="R182" i="18"/>
  <c r="P182" i="18"/>
  <c r="BI181" i="18"/>
  <c r="BH181" i="18"/>
  <c r="BG181" i="18"/>
  <c r="BF181" i="18"/>
  <c r="T181" i="18"/>
  <c r="R181" i="18"/>
  <c r="P181" i="18"/>
  <c r="BI179" i="18"/>
  <c r="BH179" i="18"/>
  <c r="BG179" i="18"/>
  <c r="BF179" i="18"/>
  <c r="T179" i="18"/>
  <c r="R179" i="18"/>
  <c r="P179" i="18"/>
  <c r="BI178" i="18"/>
  <c r="BH178" i="18"/>
  <c r="BG178" i="18"/>
  <c r="BF178" i="18"/>
  <c r="T178" i="18"/>
  <c r="R178" i="18"/>
  <c r="P178" i="18"/>
  <c r="BI176" i="18"/>
  <c r="BH176" i="18"/>
  <c r="BG176" i="18"/>
  <c r="BF176" i="18"/>
  <c r="T176" i="18"/>
  <c r="R176" i="18"/>
  <c r="P176" i="18"/>
  <c r="BI174" i="18"/>
  <c r="BH174" i="18"/>
  <c r="BG174" i="18"/>
  <c r="BF174" i="18"/>
  <c r="T174" i="18"/>
  <c r="R174" i="18"/>
  <c r="P174" i="18"/>
  <c r="BI172" i="18"/>
  <c r="BH172" i="18"/>
  <c r="BG172" i="18"/>
  <c r="BF172" i="18"/>
  <c r="T172" i="18"/>
  <c r="R172" i="18"/>
  <c r="P172" i="18"/>
  <c r="BI170" i="18"/>
  <c r="BH170" i="18"/>
  <c r="BG170" i="18"/>
  <c r="BF170" i="18"/>
  <c r="T170" i="18"/>
  <c r="R170" i="18"/>
  <c r="P170" i="18"/>
  <c r="BI166" i="18"/>
  <c r="BH166" i="18"/>
  <c r="BG166" i="18"/>
  <c r="BF166" i="18"/>
  <c r="T166" i="18"/>
  <c r="R166" i="18"/>
  <c r="P166" i="18"/>
  <c r="BI162" i="18"/>
  <c r="BH162" i="18"/>
  <c r="BG162" i="18"/>
  <c r="BF162" i="18"/>
  <c r="T162" i="18"/>
  <c r="R162" i="18"/>
  <c r="P162" i="18"/>
  <c r="BI160" i="18"/>
  <c r="BH160" i="18"/>
  <c r="BG160" i="18"/>
  <c r="BF160" i="18"/>
  <c r="T160" i="18"/>
  <c r="R160" i="18"/>
  <c r="P160" i="18"/>
  <c r="BI156" i="18"/>
  <c r="BH156" i="18"/>
  <c r="BG156" i="18"/>
  <c r="BF156" i="18"/>
  <c r="T156" i="18"/>
  <c r="R156" i="18"/>
  <c r="P156" i="18"/>
  <c r="BI154" i="18"/>
  <c r="BH154" i="18"/>
  <c r="BG154" i="18"/>
  <c r="BF154" i="18"/>
  <c r="T154" i="18"/>
  <c r="R154" i="18"/>
  <c r="P154" i="18"/>
  <c r="BI150" i="18"/>
  <c r="BH150" i="18"/>
  <c r="BG150" i="18"/>
  <c r="BF150" i="18"/>
  <c r="T150" i="18"/>
  <c r="R150" i="18"/>
  <c r="P150" i="18"/>
  <c r="BI148" i="18"/>
  <c r="BH148" i="18"/>
  <c r="BG148" i="18"/>
  <c r="BF148" i="18"/>
  <c r="T148" i="18"/>
  <c r="R148" i="18"/>
  <c r="P148" i="18"/>
  <c r="BI147" i="18"/>
  <c r="BH147" i="18"/>
  <c r="BG147" i="18"/>
  <c r="BF147" i="18"/>
  <c r="T147" i="18"/>
  <c r="R147" i="18"/>
  <c r="P147" i="18"/>
  <c r="BI146" i="18"/>
  <c r="BH146" i="18"/>
  <c r="BG146" i="18"/>
  <c r="BF146" i="18"/>
  <c r="T146" i="18"/>
  <c r="R146" i="18"/>
  <c r="P146" i="18"/>
  <c r="BI143" i="18"/>
  <c r="BH143" i="18"/>
  <c r="BG143" i="18"/>
  <c r="BF143" i="18"/>
  <c r="T143" i="18"/>
  <c r="R143" i="18"/>
  <c r="P143" i="18"/>
  <c r="BI142" i="18"/>
  <c r="BH142" i="18"/>
  <c r="BG142" i="18"/>
  <c r="BF142" i="18"/>
  <c r="T142" i="18"/>
  <c r="R142" i="18"/>
  <c r="P142" i="18"/>
  <c r="BI141" i="18"/>
  <c r="BH141" i="18"/>
  <c r="BG141" i="18"/>
  <c r="BF141" i="18"/>
  <c r="T141" i="18"/>
  <c r="R141" i="18"/>
  <c r="P141" i="18"/>
  <c r="BI137" i="18"/>
  <c r="BH137" i="18"/>
  <c r="BG137" i="18"/>
  <c r="BF137" i="18"/>
  <c r="T137" i="18"/>
  <c r="R137" i="18"/>
  <c r="P137" i="18"/>
  <c r="J132" i="18"/>
  <c r="J131" i="18"/>
  <c r="F131" i="18"/>
  <c r="F129" i="18"/>
  <c r="E127" i="18"/>
  <c r="J94" i="18"/>
  <c r="J93" i="18"/>
  <c r="F93" i="18"/>
  <c r="F91" i="18"/>
  <c r="E89" i="18"/>
  <c r="J20" i="18"/>
  <c r="E20" i="18"/>
  <c r="F132" i="18"/>
  <c r="J19" i="18"/>
  <c r="J14" i="18"/>
  <c r="J91" i="18"/>
  <c r="E7" i="18"/>
  <c r="E123" i="18" s="1"/>
  <c r="J39" i="17"/>
  <c r="J38" i="17"/>
  <c r="AY115" i="1" s="1"/>
  <c r="J37" i="17"/>
  <c r="AX115" i="1" s="1"/>
  <c r="BI196" i="17"/>
  <c r="BH196" i="17"/>
  <c r="BG196" i="17"/>
  <c r="BF196" i="17"/>
  <c r="T196" i="17"/>
  <c r="R196" i="17"/>
  <c r="P196" i="17"/>
  <c r="BI194" i="17"/>
  <c r="BH194" i="17"/>
  <c r="BG194" i="17"/>
  <c r="BF194" i="17"/>
  <c r="T194" i="17"/>
  <c r="R194" i="17"/>
  <c r="P194" i="17"/>
  <c r="BI191" i="17"/>
  <c r="BH191" i="17"/>
  <c r="BG191" i="17"/>
  <c r="BF191" i="17"/>
  <c r="T191" i="17"/>
  <c r="T190" i="17" s="1"/>
  <c r="R191" i="17"/>
  <c r="R190" i="17" s="1"/>
  <c r="P191" i="17"/>
  <c r="P190" i="17" s="1"/>
  <c r="BI188" i="17"/>
  <c r="BH188" i="17"/>
  <c r="BG188" i="17"/>
  <c r="BF188" i="17"/>
  <c r="T188" i="17"/>
  <c r="R188" i="17"/>
  <c r="P188" i="17"/>
  <c r="BI186" i="17"/>
  <c r="BH186" i="17"/>
  <c r="BG186" i="17"/>
  <c r="BF186" i="17"/>
  <c r="T186" i="17"/>
  <c r="R186" i="17"/>
  <c r="P186" i="17"/>
  <c r="BI184" i="17"/>
  <c r="BH184" i="17"/>
  <c r="BG184" i="17"/>
  <c r="BF184" i="17"/>
  <c r="T184" i="17"/>
  <c r="R184" i="17"/>
  <c r="P184" i="17"/>
  <c r="BI183" i="17"/>
  <c r="BH183" i="17"/>
  <c r="BG183" i="17"/>
  <c r="BF183" i="17"/>
  <c r="T183" i="17"/>
  <c r="R183" i="17"/>
  <c r="P183" i="17"/>
  <c r="BI181" i="17"/>
  <c r="BH181" i="17"/>
  <c r="BG181" i="17"/>
  <c r="BF181" i="17"/>
  <c r="T181" i="17"/>
  <c r="R181" i="17"/>
  <c r="P181" i="17"/>
  <c r="BI180" i="17"/>
  <c r="BH180" i="17"/>
  <c r="BG180" i="17"/>
  <c r="BF180" i="17"/>
  <c r="T180" i="17"/>
  <c r="R180" i="17"/>
  <c r="P180" i="17"/>
  <c r="BI178" i="17"/>
  <c r="BH178" i="17"/>
  <c r="BG178" i="17"/>
  <c r="BF178" i="17"/>
  <c r="T178" i="17"/>
  <c r="R178" i="17"/>
  <c r="P178" i="17"/>
  <c r="BI177" i="17"/>
  <c r="BH177" i="17"/>
  <c r="BG177" i="17"/>
  <c r="BF177" i="17"/>
  <c r="T177" i="17"/>
  <c r="R177" i="17"/>
  <c r="P177" i="17"/>
  <c r="BI176" i="17"/>
  <c r="BH176" i="17"/>
  <c r="BG176" i="17"/>
  <c r="BF176" i="17"/>
  <c r="T176" i="17"/>
  <c r="R176" i="17"/>
  <c r="P176" i="17"/>
  <c r="BI174" i="17"/>
  <c r="BH174" i="17"/>
  <c r="BG174" i="17"/>
  <c r="BF174" i="17"/>
  <c r="T174" i="17"/>
  <c r="R174" i="17"/>
  <c r="P174" i="17"/>
  <c r="BI173" i="17"/>
  <c r="BH173" i="17"/>
  <c r="BG173" i="17"/>
  <c r="BF173" i="17"/>
  <c r="T173" i="17"/>
  <c r="R173" i="17"/>
  <c r="P173" i="17"/>
  <c r="BI171" i="17"/>
  <c r="BH171" i="17"/>
  <c r="BG171" i="17"/>
  <c r="BF171" i="17"/>
  <c r="T171" i="17"/>
  <c r="R171" i="17"/>
  <c r="P171" i="17"/>
  <c r="BI170" i="17"/>
  <c r="BH170" i="17"/>
  <c r="BG170" i="17"/>
  <c r="BF170" i="17"/>
  <c r="T170" i="17"/>
  <c r="R170" i="17"/>
  <c r="P170" i="17"/>
  <c r="BI168" i="17"/>
  <c r="BH168" i="17"/>
  <c r="BG168" i="17"/>
  <c r="BF168" i="17"/>
  <c r="T168" i="17"/>
  <c r="R168" i="17"/>
  <c r="P168" i="17"/>
  <c r="BI167" i="17"/>
  <c r="BH167" i="17"/>
  <c r="BG167" i="17"/>
  <c r="BF167" i="17"/>
  <c r="T167" i="17"/>
  <c r="R167" i="17"/>
  <c r="P167" i="17"/>
  <c r="BI165" i="17"/>
  <c r="BH165" i="17"/>
  <c r="BG165" i="17"/>
  <c r="BF165" i="17"/>
  <c r="T165" i="17"/>
  <c r="R165" i="17"/>
  <c r="P165" i="17"/>
  <c r="BI164" i="17"/>
  <c r="BH164" i="17"/>
  <c r="BG164" i="17"/>
  <c r="BF164" i="17"/>
  <c r="T164" i="17"/>
  <c r="R164" i="17"/>
  <c r="P164" i="17"/>
  <c r="BI162" i="17"/>
  <c r="BH162" i="17"/>
  <c r="BG162" i="17"/>
  <c r="BF162" i="17"/>
  <c r="T162" i="17"/>
  <c r="R162" i="17"/>
  <c r="P162" i="17"/>
  <c r="BI160" i="17"/>
  <c r="BH160" i="17"/>
  <c r="BG160" i="17"/>
  <c r="BF160" i="17"/>
  <c r="T160" i="17"/>
  <c r="R160" i="17"/>
  <c r="P160" i="17"/>
  <c r="BI158" i="17"/>
  <c r="BH158" i="17"/>
  <c r="BG158" i="17"/>
  <c r="BF158" i="17"/>
  <c r="T158" i="17"/>
  <c r="R158" i="17"/>
  <c r="P158" i="17"/>
  <c r="BI157" i="17"/>
  <c r="BH157" i="17"/>
  <c r="BG157" i="17"/>
  <c r="BF157" i="17"/>
  <c r="T157" i="17"/>
  <c r="R157" i="17"/>
  <c r="P157" i="17"/>
  <c r="BI155" i="17"/>
  <c r="BH155" i="17"/>
  <c r="BG155" i="17"/>
  <c r="BF155" i="17"/>
  <c r="T155" i="17"/>
  <c r="R155" i="17"/>
  <c r="P155" i="17"/>
  <c r="BI154" i="17"/>
  <c r="BH154" i="17"/>
  <c r="BG154" i="17"/>
  <c r="BF154" i="17"/>
  <c r="T154" i="17"/>
  <c r="R154" i="17"/>
  <c r="P154" i="17"/>
  <c r="BI152" i="17"/>
  <c r="BH152" i="17"/>
  <c r="BG152" i="17"/>
  <c r="BF152" i="17"/>
  <c r="T152" i="17"/>
  <c r="R152" i="17"/>
  <c r="P152" i="17"/>
  <c r="BI151" i="17"/>
  <c r="BH151" i="17"/>
  <c r="BG151" i="17"/>
  <c r="BF151" i="17"/>
  <c r="T151" i="17"/>
  <c r="R151" i="17"/>
  <c r="P151" i="17"/>
  <c r="BI149" i="17"/>
  <c r="BH149" i="17"/>
  <c r="BG149" i="17"/>
  <c r="BF149" i="17"/>
  <c r="T149" i="17"/>
  <c r="R149" i="17"/>
  <c r="P149" i="17"/>
  <c r="BI147" i="17"/>
  <c r="BH147" i="17"/>
  <c r="BG147" i="17"/>
  <c r="BF147" i="17"/>
  <c r="T147" i="17"/>
  <c r="R147" i="17"/>
  <c r="P147" i="17"/>
  <c r="BI145" i="17"/>
  <c r="BH145" i="17"/>
  <c r="BG145" i="17"/>
  <c r="BF145" i="17"/>
  <c r="T145" i="17"/>
  <c r="R145" i="17"/>
  <c r="P145" i="17"/>
  <c r="BI143" i="17"/>
  <c r="BH143" i="17"/>
  <c r="BG143" i="17"/>
  <c r="BF143" i="17"/>
  <c r="T143" i="17"/>
  <c r="R143" i="17"/>
  <c r="P143" i="17"/>
  <c r="BI142" i="17"/>
  <c r="BH142" i="17"/>
  <c r="BG142" i="17"/>
  <c r="BF142" i="17"/>
  <c r="T142" i="17"/>
  <c r="R142" i="17"/>
  <c r="P142" i="17"/>
  <c r="BI141" i="17"/>
  <c r="BH141" i="17"/>
  <c r="BG141" i="17"/>
  <c r="BF141" i="17"/>
  <c r="T141" i="17"/>
  <c r="R141" i="17"/>
  <c r="P141" i="17"/>
  <c r="BI139" i="17"/>
  <c r="BH139" i="17"/>
  <c r="BG139" i="17"/>
  <c r="BF139" i="17"/>
  <c r="T139" i="17"/>
  <c r="R139" i="17"/>
  <c r="P139" i="17"/>
  <c r="BI137" i="17"/>
  <c r="BH137" i="17"/>
  <c r="BG137" i="17"/>
  <c r="BF137" i="17"/>
  <c r="T137" i="17"/>
  <c r="R137" i="17"/>
  <c r="P137" i="17"/>
  <c r="BI135" i="17"/>
  <c r="BH135" i="17"/>
  <c r="BG135" i="17"/>
  <c r="BF135" i="17"/>
  <c r="T135" i="17"/>
  <c r="R135" i="17"/>
  <c r="P135" i="17"/>
  <c r="BI133" i="17"/>
  <c r="BH133" i="17"/>
  <c r="BG133" i="17"/>
  <c r="BF133" i="17"/>
  <c r="T133" i="17"/>
  <c r="R133" i="17"/>
  <c r="P133" i="17"/>
  <c r="BI131" i="17"/>
  <c r="BH131" i="17"/>
  <c r="BG131" i="17"/>
  <c r="BF131" i="17"/>
  <c r="T131" i="17"/>
  <c r="R131" i="17"/>
  <c r="P131" i="17"/>
  <c r="BI129" i="17"/>
  <c r="BH129" i="17"/>
  <c r="BG129" i="17"/>
  <c r="BF129" i="17"/>
  <c r="T129" i="17"/>
  <c r="R129" i="17"/>
  <c r="P129" i="17"/>
  <c r="BI128" i="17"/>
  <c r="BH128" i="17"/>
  <c r="BG128" i="17"/>
  <c r="BF128" i="17"/>
  <c r="T128" i="17"/>
  <c r="R128" i="17"/>
  <c r="P128" i="17"/>
  <c r="J122" i="17"/>
  <c r="J121" i="17"/>
  <c r="F121" i="17"/>
  <c r="F119" i="17"/>
  <c r="E117" i="17"/>
  <c r="J94" i="17"/>
  <c r="J93" i="17"/>
  <c r="F93" i="17"/>
  <c r="F91" i="17"/>
  <c r="E89" i="17"/>
  <c r="J20" i="17"/>
  <c r="E20" i="17"/>
  <c r="F94" i="17" s="1"/>
  <c r="J19" i="17"/>
  <c r="J14" i="17"/>
  <c r="J119" i="17" s="1"/>
  <c r="E7" i="17"/>
  <c r="E85" i="17" s="1"/>
  <c r="J39" i="16"/>
  <c r="J38" i="16"/>
  <c r="AY113" i="1"/>
  <c r="J37" i="16"/>
  <c r="AX113" i="1"/>
  <c r="BI251" i="16"/>
  <c r="BH251" i="16"/>
  <c r="BG251" i="16"/>
  <c r="BF251" i="16"/>
  <c r="T251" i="16"/>
  <c r="R251" i="16"/>
  <c r="P251" i="16"/>
  <c r="BI250" i="16"/>
  <c r="BH250" i="16"/>
  <c r="BG250" i="16"/>
  <c r="BF250" i="16"/>
  <c r="T250" i="16"/>
  <c r="R250" i="16"/>
  <c r="P250" i="16"/>
  <c r="BI249" i="16"/>
  <c r="BH249" i="16"/>
  <c r="BG249" i="16"/>
  <c r="BF249" i="16"/>
  <c r="T249" i="16"/>
  <c r="R249" i="16"/>
  <c r="P249" i="16"/>
  <c r="BI246" i="16"/>
  <c r="BH246" i="16"/>
  <c r="BG246" i="16"/>
  <c r="BF246" i="16"/>
  <c r="T246" i="16"/>
  <c r="R246" i="16"/>
  <c r="P246" i="16"/>
  <c r="BI243" i="16"/>
  <c r="BH243" i="16"/>
  <c r="BG243" i="16"/>
  <c r="BF243" i="16"/>
  <c r="T243" i="16"/>
  <c r="R243" i="16"/>
  <c r="P243" i="16"/>
  <c r="BI240" i="16"/>
  <c r="BH240" i="16"/>
  <c r="BG240" i="16"/>
  <c r="BF240" i="16"/>
  <c r="T240" i="16"/>
  <c r="R240" i="16"/>
  <c r="P240" i="16"/>
  <c r="BI237" i="16"/>
  <c r="BH237" i="16"/>
  <c r="BG237" i="16"/>
  <c r="BF237" i="16"/>
  <c r="T237" i="16"/>
  <c r="R237" i="16"/>
  <c r="P237" i="16"/>
  <c r="BI234" i="16"/>
  <c r="BH234" i="16"/>
  <c r="BG234" i="16"/>
  <c r="BF234" i="16"/>
  <c r="T234" i="16"/>
  <c r="R234" i="16"/>
  <c r="P234" i="16"/>
  <c r="BI231" i="16"/>
  <c r="BH231" i="16"/>
  <c r="BG231" i="16"/>
  <c r="BF231" i="16"/>
  <c r="T231" i="16"/>
  <c r="R231" i="16"/>
  <c r="P231" i="16"/>
  <c r="BI226" i="16"/>
  <c r="BH226" i="16"/>
  <c r="BG226" i="16"/>
  <c r="BF226" i="16"/>
  <c r="T226" i="16"/>
  <c r="T225" i="16"/>
  <c r="R226" i="16"/>
  <c r="R225" i="16" s="1"/>
  <c r="P226" i="16"/>
  <c r="P225" i="16" s="1"/>
  <c r="BI221" i="16"/>
  <c r="BH221" i="16"/>
  <c r="BG221" i="16"/>
  <c r="BF221" i="16"/>
  <c r="T221" i="16"/>
  <c r="R221" i="16"/>
  <c r="P221" i="16"/>
  <c r="BI218" i="16"/>
  <c r="BH218" i="16"/>
  <c r="BG218" i="16"/>
  <c r="BF218" i="16"/>
  <c r="T218" i="16"/>
  <c r="R218" i="16"/>
  <c r="P218" i="16"/>
  <c r="BI215" i="16"/>
  <c r="BH215" i="16"/>
  <c r="BG215" i="16"/>
  <c r="BF215" i="16"/>
  <c r="T215" i="16"/>
  <c r="R215" i="16"/>
  <c r="P215" i="16"/>
  <c r="BI212" i="16"/>
  <c r="BH212" i="16"/>
  <c r="BG212" i="16"/>
  <c r="BF212" i="16"/>
  <c r="T212" i="16"/>
  <c r="R212" i="16"/>
  <c r="P212" i="16"/>
  <c r="BI209" i="16"/>
  <c r="BH209" i="16"/>
  <c r="BG209" i="16"/>
  <c r="BF209" i="16"/>
  <c r="T209" i="16"/>
  <c r="R209" i="16"/>
  <c r="P209" i="16"/>
  <c r="BI206" i="16"/>
  <c r="BH206" i="16"/>
  <c r="BG206" i="16"/>
  <c r="BF206" i="16"/>
  <c r="T206" i="16"/>
  <c r="R206" i="16"/>
  <c r="P206" i="16"/>
  <c r="BI202" i="16"/>
  <c r="BH202" i="16"/>
  <c r="BG202" i="16"/>
  <c r="BF202" i="16"/>
  <c r="T202" i="16"/>
  <c r="T201" i="16"/>
  <c r="R202" i="16"/>
  <c r="R201" i="16" s="1"/>
  <c r="P202" i="16"/>
  <c r="P201" i="16" s="1"/>
  <c r="BI200" i="16"/>
  <c r="BH200" i="16"/>
  <c r="BG200" i="16"/>
  <c r="BF200" i="16"/>
  <c r="T200" i="16"/>
  <c r="R200" i="16"/>
  <c r="P200" i="16"/>
  <c r="BI197" i="16"/>
  <c r="BH197" i="16"/>
  <c r="BG197" i="16"/>
  <c r="BF197" i="16"/>
  <c r="T197" i="16"/>
  <c r="R197" i="16"/>
  <c r="P197" i="16"/>
  <c r="BI196" i="16"/>
  <c r="BH196" i="16"/>
  <c r="BG196" i="16"/>
  <c r="BF196" i="16"/>
  <c r="T196" i="16"/>
  <c r="R196" i="16"/>
  <c r="P196" i="16"/>
  <c r="BI195" i="16"/>
  <c r="BH195" i="16"/>
  <c r="BG195" i="16"/>
  <c r="BF195" i="16"/>
  <c r="T195" i="16"/>
  <c r="R195" i="16"/>
  <c r="P195" i="16"/>
  <c r="BI194" i="16"/>
  <c r="BH194" i="16"/>
  <c r="BG194" i="16"/>
  <c r="BF194" i="16"/>
  <c r="T194" i="16"/>
  <c r="R194" i="16"/>
  <c r="P194" i="16"/>
  <c r="BI191" i="16"/>
  <c r="BH191" i="16"/>
  <c r="BG191" i="16"/>
  <c r="BF191" i="16"/>
  <c r="T191" i="16"/>
  <c r="R191" i="16"/>
  <c r="P191" i="16"/>
  <c r="BI190" i="16"/>
  <c r="BH190" i="16"/>
  <c r="BG190" i="16"/>
  <c r="BF190" i="16"/>
  <c r="T190" i="16"/>
  <c r="R190" i="16"/>
  <c r="P190" i="16"/>
  <c r="BI189" i="16"/>
  <c r="BH189" i="16"/>
  <c r="BG189" i="16"/>
  <c r="BF189" i="16"/>
  <c r="T189" i="16"/>
  <c r="R189" i="16"/>
  <c r="P189" i="16"/>
  <c r="BI186" i="16"/>
  <c r="BH186" i="16"/>
  <c r="BG186" i="16"/>
  <c r="BF186" i="16"/>
  <c r="T186" i="16"/>
  <c r="R186" i="16"/>
  <c r="P186" i="16"/>
  <c r="BI185" i="16"/>
  <c r="BH185" i="16"/>
  <c r="BG185" i="16"/>
  <c r="BF185" i="16"/>
  <c r="T185" i="16"/>
  <c r="R185" i="16"/>
  <c r="P185" i="16"/>
  <c r="BI182" i="16"/>
  <c r="BH182" i="16"/>
  <c r="BG182" i="16"/>
  <c r="BF182" i="16"/>
  <c r="T182" i="16"/>
  <c r="R182" i="16"/>
  <c r="P182" i="16"/>
  <c r="BI179" i="16"/>
  <c r="BH179" i="16"/>
  <c r="BG179" i="16"/>
  <c r="BF179" i="16"/>
  <c r="T179" i="16"/>
  <c r="R179" i="16"/>
  <c r="P179" i="16"/>
  <c r="BI175" i="16"/>
  <c r="BH175" i="16"/>
  <c r="BG175" i="16"/>
  <c r="BF175" i="16"/>
  <c r="T175" i="16"/>
  <c r="T174" i="16" s="1"/>
  <c r="R175" i="16"/>
  <c r="R174" i="16" s="1"/>
  <c r="P175" i="16"/>
  <c r="P174" i="16" s="1"/>
  <c r="BI171" i="16"/>
  <c r="BH171" i="16"/>
  <c r="BG171" i="16"/>
  <c r="BF171" i="16"/>
  <c r="T171" i="16"/>
  <c r="R171" i="16"/>
  <c r="P171" i="16"/>
  <c r="BI168" i="16"/>
  <c r="BH168" i="16"/>
  <c r="BG168" i="16"/>
  <c r="BF168" i="16"/>
  <c r="T168" i="16"/>
  <c r="R168" i="16"/>
  <c r="P168" i="16"/>
  <c r="BI165" i="16"/>
  <c r="BH165" i="16"/>
  <c r="BG165" i="16"/>
  <c r="BF165" i="16"/>
  <c r="T165" i="16"/>
  <c r="R165" i="16"/>
  <c r="P165" i="16"/>
  <c r="BI162" i="16"/>
  <c r="BH162" i="16"/>
  <c r="BG162" i="16"/>
  <c r="BF162" i="16"/>
  <c r="T162" i="16"/>
  <c r="R162" i="16"/>
  <c r="P162" i="16"/>
  <c r="BI152" i="16"/>
  <c r="BH152" i="16"/>
  <c r="BG152" i="16"/>
  <c r="BF152" i="16"/>
  <c r="T152" i="16"/>
  <c r="R152" i="16"/>
  <c r="P152" i="16"/>
  <c r="BI151" i="16"/>
  <c r="BH151" i="16"/>
  <c r="BG151" i="16"/>
  <c r="BF151" i="16"/>
  <c r="T151" i="16"/>
  <c r="R151" i="16"/>
  <c r="P151" i="16"/>
  <c r="BI148" i="16"/>
  <c r="BH148" i="16"/>
  <c r="BG148" i="16"/>
  <c r="BF148" i="16"/>
  <c r="T148" i="16"/>
  <c r="R148" i="16"/>
  <c r="P148" i="16"/>
  <c r="BI145" i="16"/>
  <c r="BH145" i="16"/>
  <c r="BG145" i="16"/>
  <c r="BF145" i="16"/>
  <c r="T145" i="16"/>
  <c r="R145" i="16"/>
  <c r="P145" i="16"/>
  <c r="BI144" i="16"/>
  <c r="BH144" i="16"/>
  <c r="BG144" i="16"/>
  <c r="BF144" i="16"/>
  <c r="T144" i="16"/>
  <c r="R144" i="16"/>
  <c r="P144" i="16"/>
  <c r="BI141" i="16"/>
  <c r="BH141" i="16"/>
  <c r="BG141" i="16"/>
  <c r="BF141" i="16"/>
  <c r="T141" i="16"/>
  <c r="R141" i="16"/>
  <c r="P141" i="16"/>
  <c r="BI137" i="16"/>
  <c r="BH137" i="16"/>
  <c r="BG137" i="16"/>
  <c r="BF137" i="16"/>
  <c r="T137" i="16"/>
  <c r="R137" i="16"/>
  <c r="P137" i="16"/>
  <c r="BI136" i="16"/>
  <c r="BH136" i="16"/>
  <c r="BG136" i="16"/>
  <c r="BF136" i="16"/>
  <c r="T136" i="16"/>
  <c r="R136" i="16"/>
  <c r="P136" i="16"/>
  <c r="BI133" i="16"/>
  <c r="BH133" i="16"/>
  <c r="BG133" i="16"/>
  <c r="BF133" i="16"/>
  <c r="T133" i="16"/>
  <c r="R133" i="16"/>
  <c r="P133" i="16"/>
  <c r="BI132" i="16"/>
  <c r="BH132" i="16"/>
  <c r="BG132" i="16"/>
  <c r="BF132" i="16"/>
  <c r="T132" i="16"/>
  <c r="R132" i="16"/>
  <c r="P132" i="16"/>
  <c r="J126" i="16"/>
  <c r="J125" i="16"/>
  <c r="F125" i="16"/>
  <c r="F123" i="16"/>
  <c r="E121" i="16"/>
  <c r="J94" i="16"/>
  <c r="J93" i="16"/>
  <c r="F93" i="16"/>
  <c r="F91" i="16"/>
  <c r="E89" i="16"/>
  <c r="J20" i="16"/>
  <c r="E20" i="16"/>
  <c r="F126" i="16" s="1"/>
  <c r="J19" i="16"/>
  <c r="J14" i="16"/>
  <c r="J123" i="16"/>
  <c r="E7" i="16"/>
  <c r="E85" i="16" s="1"/>
  <c r="J39" i="15"/>
  <c r="J38" i="15"/>
  <c r="AY112" i="1"/>
  <c r="J37" i="15"/>
  <c r="AX112" i="1"/>
  <c r="BI343" i="15"/>
  <c r="BH343" i="15"/>
  <c r="BG343" i="15"/>
  <c r="BF343" i="15"/>
  <c r="T343" i="15"/>
  <c r="R343" i="15"/>
  <c r="P343" i="15"/>
  <c r="BI340" i="15"/>
  <c r="BH340" i="15"/>
  <c r="BG340" i="15"/>
  <c r="BF340" i="15"/>
  <c r="T340" i="15"/>
  <c r="R340" i="15"/>
  <c r="P340" i="15"/>
  <c r="BI335" i="15"/>
  <c r="BH335" i="15"/>
  <c r="BG335" i="15"/>
  <c r="BF335" i="15"/>
  <c r="T335" i="15"/>
  <c r="T334" i="15"/>
  <c r="R335" i="15"/>
  <c r="R334" i="15"/>
  <c r="P335" i="15"/>
  <c r="P334" i="15"/>
  <c r="BI331" i="15"/>
  <c r="BH331" i="15"/>
  <c r="BG331" i="15"/>
  <c r="BF331" i="15"/>
  <c r="T331" i="15"/>
  <c r="R331" i="15"/>
  <c r="P331" i="15"/>
  <c r="BI327" i="15"/>
  <c r="BH327" i="15"/>
  <c r="BG327" i="15"/>
  <c r="BF327" i="15"/>
  <c r="T327" i="15"/>
  <c r="R327" i="15"/>
  <c r="P327" i="15"/>
  <c r="BI326" i="15"/>
  <c r="BH326" i="15"/>
  <c r="BG326" i="15"/>
  <c r="BF326" i="15"/>
  <c r="T326" i="15"/>
  <c r="R326" i="15"/>
  <c r="P326" i="15"/>
  <c r="BI323" i="15"/>
  <c r="BH323" i="15"/>
  <c r="BG323" i="15"/>
  <c r="BF323" i="15"/>
  <c r="T323" i="15"/>
  <c r="R323" i="15"/>
  <c r="P323" i="15"/>
  <c r="BI320" i="15"/>
  <c r="BH320" i="15"/>
  <c r="BG320" i="15"/>
  <c r="BF320" i="15"/>
  <c r="T320" i="15"/>
  <c r="R320" i="15"/>
  <c r="P320" i="15"/>
  <c r="BI317" i="15"/>
  <c r="BH317" i="15"/>
  <c r="BG317" i="15"/>
  <c r="BF317" i="15"/>
  <c r="T317" i="15"/>
  <c r="R317" i="15"/>
  <c r="P317" i="15"/>
  <c r="BI313" i="15"/>
  <c r="BH313" i="15"/>
  <c r="BG313" i="15"/>
  <c r="BF313" i="15"/>
  <c r="T313" i="15"/>
  <c r="R313" i="15"/>
  <c r="P313" i="15"/>
  <c r="BI311" i="15"/>
  <c r="BH311" i="15"/>
  <c r="BG311" i="15"/>
  <c r="BF311" i="15"/>
  <c r="T311" i="15"/>
  <c r="R311" i="15"/>
  <c r="P311" i="15"/>
  <c r="BI308" i="15"/>
  <c r="BH308" i="15"/>
  <c r="BG308" i="15"/>
  <c r="BF308" i="15"/>
  <c r="T308" i="15"/>
  <c r="R308" i="15"/>
  <c r="P308" i="15"/>
  <c r="BI301" i="15"/>
  <c r="BH301" i="15"/>
  <c r="BG301" i="15"/>
  <c r="BF301" i="15"/>
  <c r="T301" i="15"/>
  <c r="R301" i="15"/>
  <c r="P301" i="15"/>
  <c r="BI289" i="15"/>
  <c r="BH289" i="15"/>
  <c r="BG289" i="15"/>
  <c r="BF289" i="15"/>
  <c r="T289" i="15"/>
  <c r="R289" i="15"/>
  <c r="P289" i="15"/>
  <c r="BI285" i="15"/>
  <c r="BH285" i="15"/>
  <c r="BG285" i="15"/>
  <c r="BF285" i="15"/>
  <c r="T285" i="15"/>
  <c r="R285" i="15"/>
  <c r="P285" i="15"/>
  <c r="BI282" i="15"/>
  <c r="BH282" i="15"/>
  <c r="BG282" i="15"/>
  <c r="BF282" i="15"/>
  <c r="T282" i="15"/>
  <c r="R282" i="15"/>
  <c r="P282" i="15"/>
  <c r="BI279" i="15"/>
  <c r="BH279" i="15"/>
  <c r="BG279" i="15"/>
  <c r="BF279" i="15"/>
  <c r="T279" i="15"/>
  <c r="R279" i="15"/>
  <c r="P279" i="15"/>
  <c r="BI276" i="15"/>
  <c r="BH276" i="15"/>
  <c r="BG276" i="15"/>
  <c r="BF276" i="15"/>
  <c r="T276" i="15"/>
  <c r="R276" i="15"/>
  <c r="P276" i="15"/>
  <c r="BI275" i="15"/>
  <c r="BH275" i="15"/>
  <c r="BG275" i="15"/>
  <c r="BF275" i="15"/>
  <c r="T275" i="15"/>
  <c r="R275" i="15"/>
  <c r="P275" i="15"/>
  <c r="BI272" i="15"/>
  <c r="BH272" i="15"/>
  <c r="BG272" i="15"/>
  <c r="BF272" i="15"/>
  <c r="T272" i="15"/>
  <c r="R272" i="15"/>
  <c r="P272" i="15"/>
  <c r="BI271" i="15"/>
  <c r="BH271" i="15"/>
  <c r="BG271" i="15"/>
  <c r="BF271" i="15"/>
  <c r="T271" i="15"/>
  <c r="R271" i="15"/>
  <c r="P271" i="15"/>
  <c r="BI270" i="15"/>
  <c r="BH270" i="15"/>
  <c r="BG270" i="15"/>
  <c r="BF270" i="15"/>
  <c r="T270" i="15"/>
  <c r="R270" i="15"/>
  <c r="P270" i="15"/>
  <c r="BI269" i="15"/>
  <c r="BH269" i="15"/>
  <c r="BG269" i="15"/>
  <c r="BF269" i="15"/>
  <c r="T269" i="15"/>
  <c r="R269" i="15"/>
  <c r="P269" i="15"/>
  <c r="BI268" i="15"/>
  <c r="BH268" i="15"/>
  <c r="BG268" i="15"/>
  <c r="BF268" i="15"/>
  <c r="T268" i="15"/>
  <c r="R268" i="15"/>
  <c r="P268" i="15"/>
  <c r="BI267" i="15"/>
  <c r="BH267" i="15"/>
  <c r="BG267" i="15"/>
  <c r="BF267" i="15"/>
  <c r="T267" i="15"/>
  <c r="R267" i="15"/>
  <c r="P267" i="15"/>
  <c r="BI264" i="15"/>
  <c r="BH264" i="15"/>
  <c r="BG264" i="15"/>
  <c r="BF264" i="15"/>
  <c r="T264" i="15"/>
  <c r="R264" i="15"/>
  <c r="P264" i="15"/>
  <c r="BI263" i="15"/>
  <c r="BH263" i="15"/>
  <c r="BG263" i="15"/>
  <c r="BF263" i="15"/>
  <c r="T263" i="15"/>
  <c r="R263" i="15"/>
  <c r="P263" i="15"/>
  <c r="BI262" i="15"/>
  <c r="BH262" i="15"/>
  <c r="BG262" i="15"/>
  <c r="BF262" i="15"/>
  <c r="T262" i="15"/>
  <c r="R262" i="15"/>
  <c r="P262" i="15"/>
  <c r="BI258" i="15"/>
  <c r="BH258" i="15"/>
  <c r="BG258" i="15"/>
  <c r="BF258" i="15"/>
  <c r="T258" i="15"/>
  <c r="R258" i="15"/>
  <c r="P258" i="15"/>
  <c r="BI257" i="15"/>
  <c r="BH257" i="15"/>
  <c r="BG257" i="15"/>
  <c r="BF257" i="15"/>
  <c r="T257" i="15"/>
  <c r="R257" i="15"/>
  <c r="P257" i="15"/>
  <c r="BI256" i="15"/>
  <c r="BH256" i="15"/>
  <c r="BG256" i="15"/>
  <c r="BF256" i="15"/>
  <c r="T256" i="15"/>
  <c r="R256" i="15"/>
  <c r="P256" i="15"/>
  <c r="BI255" i="15"/>
  <c r="BH255" i="15"/>
  <c r="BG255" i="15"/>
  <c r="BF255" i="15"/>
  <c r="T255" i="15"/>
  <c r="R255" i="15"/>
  <c r="P255" i="15"/>
  <c r="BI254" i="15"/>
  <c r="BH254" i="15"/>
  <c r="BG254" i="15"/>
  <c r="BF254" i="15"/>
  <c r="T254" i="15"/>
  <c r="R254" i="15"/>
  <c r="P254" i="15"/>
  <c r="BI253" i="15"/>
  <c r="BH253" i="15"/>
  <c r="BG253" i="15"/>
  <c r="BF253" i="15"/>
  <c r="T253" i="15"/>
  <c r="R253" i="15"/>
  <c r="P253" i="15"/>
  <c r="BI252" i="15"/>
  <c r="BH252" i="15"/>
  <c r="BG252" i="15"/>
  <c r="BF252" i="15"/>
  <c r="T252" i="15"/>
  <c r="R252" i="15"/>
  <c r="P252" i="15"/>
  <c r="BI251" i="15"/>
  <c r="BH251" i="15"/>
  <c r="BG251" i="15"/>
  <c r="BF251" i="15"/>
  <c r="T251" i="15"/>
  <c r="R251" i="15"/>
  <c r="P251" i="15"/>
  <c r="BI250" i="15"/>
  <c r="BH250" i="15"/>
  <c r="BG250" i="15"/>
  <c r="BF250" i="15"/>
  <c r="T250" i="15"/>
  <c r="R250" i="15"/>
  <c r="P250" i="15"/>
  <c r="BI249" i="15"/>
  <c r="BH249" i="15"/>
  <c r="BG249" i="15"/>
  <c r="BF249" i="15"/>
  <c r="T249" i="15"/>
  <c r="R249" i="15"/>
  <c r="P249" i="15"/>
  <c r="BI248" i="15"/>
  <c r="BH248" i="15"/>
  <c r="BG248" i="15"/>
  <c r="BF248" i="15"/>
  <c r="T248" i="15"/>
  <c r="R248" i="15"/>
  <c r="P248" i="15"/>
  <c r="BI244" i="15"/>
  <c r="BH244" i="15"/>
  <c r="BG244" i="15"/>
  <c r="BF244" i="15"/>
  <c r="T244" i="15"/>
  <c r="R244" i="15"/>
  <c r="P244" i="15"/>
  <c r="BI243" i="15"/>
  <c r="BH243" i="15"/>
  <c r="BG243" i="15"/>
  <c r="BF243" i="15"/>
  <c r="T243" i="15"/>
  <c r="R243" i="15"/>
  <c r="P243" i="15"/>
  <c r="BI242" i="15"/>
  <c r="BH242" i="15"/>
  <c r="BG242" i="15"/>
  <c r="BF242" i="15"/>
  <c r="T242" i="15"/>
  <c r="R242" i="15"/>
  <c r="P242" i="15"/>
  <c r="BI241" i="15"/>
  <c r="BH241" i="15"/>
  <c r="BG241" i="15"/>
  <c r="BF241" i="15"/>
  <c r="T241" i="15"/>
  <c r="R241" i="15"/>
  <c r="P241" i="15"/>
  <c r="BI240" i="15"/>
  <c r="BH240" i="15"/>
  <c r="BG240" i="15"/>
  <c r="BF240" i="15"/>
  <c r="T240" i="15"/>
  <c r="R240" i="15"/>
  <c r="P240" i="15"/>
  <c r="BI237" i="15"/>
  <c r="BH237" i="15"/>
  <c r="BG237" i="15"/>
  <c r="BF237" i="15"/>
  <c r="T237" i="15"/>
  <c r="R237" i="15"/>
  <c r="P237" i="15"/>
  <c r="BI234" i="15"/>
  <c r="BH234" i="15"/>
  <c r="BG234" i="15"/>
  <c r="BF234" i="15"/>
  <c r="T234" i="15"/>
  <c r="R234" i="15"/>
  <c r="P234" i="15"/>
  <c r="BI229" i="15"/>
  <c r="BH229" i="15"/>
  <c r="BG229" i="15"/>
  <c r="BF229" i="15"/>
  <c r="T229" i="15"/>
  <c r="R229" i="15"/>
  <c r="P229" i="15"/>
  <c r="BI226" i="15"/>
  <c r="BH226" i="15"/>
  <c r="BG226" i="15"/>
  <c r="BF226" i="15"/>
  <c r="T226" i="15"/>
  <c r="R226" i="15"/>
  <c r="P226" i="15"/>
  <c r="BI221" i="15"/>
  <c r="BH221" i="15"/>
  <c r="BG221" i="15"/>
  <c r="BF221" i="15"/>
  <c r="T221" i="15"/>
  <c r="R221" i="15"/>
  <c r="P221" i="15"/>
  <c r="BI218" i="15"/>
  <c r="BH218" i="15"/>
  <c r="BG218" i="15"/>
  <c r="BF218" i="15"/>
  <c r="T218" i="15"/>
  <c r="R218" i="15"/>
  <c r="P218" i="15"/>
  <c r="BI215" i="15"/>
  <c r="BH215" i="15"/>
  <c r="BG215" i="15"/>
  <c r="BF215" i="15"/>
  <c r="T215" i="15"/>
  <c r="R215" i="15"/>
  <c r="P215" i="15"/>
  <c r="BI211" i="15"/>
  <c r="BH211" i="15"/>
  <c r="BG211" i="15"/>
  <c r="BF211" i="15"/>
  <c r="T211" i="15"/>
  <c r="R211" i="15"/>
  <c r="P211" i="15"/>
  <c r="BI209" i="15"/>
  <c r="BH209" i="15"/>
  <c r="BG209" i="15"/>
  <c r="BF209" i="15"/>
  <c r="T209" i="15"/>
  <c r="R209" i="15"/>
  <c r="P209" i="15"/>
  <c r="BI208" i="15"/>
  <c r="BH208" i="15"/>
  <c r="BG208" i="15"/>
  <c r="BF208" i="15"/>
  <c r="T208" i="15"/>
  <c r="R208" i="15"/>
  <c r="P208" i="15"/>
  <c r="BI205" i="15"/>
  <c r="BH205" i="15"/>
  <c r="BG205" i="15"/>
  <c r="BF205" i="15"/>
  <c r="T205" i="15"/>
  <c r="R205" i="15"/>
  <c r="P205" i="15"/>
  <c r="BI202" i="15"/>
  <c r="BH202" i="15"/>
  <c r="BG202" i="15"/>
  <c r="BF202" i="15"/>
  <c r="T202" i="15"/>
  <c r="R202" i="15"/>
  <c r="P202" i="15"/>
  <c r="BI198" i="15"/>
  <c r="BH198" i="15"/>
  <c r="BG198" i="15"/>
  <c r="BF198" i="15"/>
  <c r="T198" i="15"/>
  <c r="R198" i="15"/>
  <c r="P198" i="15"/>
  <c r="BI194" i="15"/>
  <c r="BH194" i="15"/>
  <c r="BG194" i="15"/>
  <c r="BF194" i="15"/>
  <c r="T194" i="15"/>
  <c r="R194" i="15"/>
  <c r="P194" i="15"/>
  <c r="BI190" i="15"/>
  <c r="BH190" i="15"/>
  <c r="BG190" i="15"/>
  <c r="BF190" i="15"/>
  <c r="T190" i="15"/>
  <c r="R190" i="15"/>
  <c r="P190" i="15"/>
  <c r="BI187" i="15"/>
  <c r="BH187" i="15"/>
  <c r="BG187" i="15"/>
  <c r="BF187" i="15"/>
  <c r="T187" i="15"/>
  <c r="R187" i="15"/>
  <c r="P187" i="15"/>
  <c r="BI181" i="15"/>
  <c r="BH181" i="15"/>
  <c r="BG181" i="15"/>
  <c r="BF181" i="15"/>
  <c r="T181" i="15"/>
  <c r="R181" i="15"/>
  <c r="P181" i="15"/>
  <c r="BI178" i="15"/>
  <c r="BH178" i="15"/>
  <c r="BG178" i="15"/>
  <c r="BF178" i="15"/>
  <c r="T178" i="15"/>
  <c r="R178" i="15"/>
  <c r="P178" i="15"/>
  <c r="BI165" i="15"/>
  <c r="BH165" i="15"/>
  <c r="BG165" i="15"/>
  <c r="BF165" i="15"/>
  <c r="T165" i="15"/>
  <c r="R165" i="15"/>
  <c r="P165" i="15"/>
  <c r="BI162" i="15"/>
  <c r="BH162" i="15"/>
  <c r="BG162" i="15"/>
  <c r="BF162" i="15"/>
  <c r="T162" i="15"/>
  <c r="R162" i="15"/>
  <c r="P162" i="15"/>
  <c r="BI158" i="15"/>
  <c r="BH158" i="15"/>
  <c r="BG158" i="15"/>
  <c r="BF158" i="15"/>
  <c r="T158" i="15"/>
  <c r="R158" i="15"/>
  <c r="P158" i="15"/>
  <c r="BI155" i="15"/>
  <c r="BH155" i="15"/>
  <c r="BG155" i="15"/>
  <c r="BF155" i="15"/>
  <c r="T155" i="15"/>
  <c r="R155" i="15"/>
  <c r="P155" i="15"/>
  <c r="BI154" i="15"/>
  <c r="BH154" i="15"/>
  <c r="BG154" i="15"/>
  <c r="BF154" i="15"/>
  <c r="T154" i="15"/>
  <c r="R154" i="15"/>
  <c r="P154" i="15"/>
  <c r="BI150" i="15"/>
  <c r="BH150" i="15"/>
  <c r="BG150" i="15"/>
  <c r="BF150" i="15"/>
  <c r="T150" i="15"/>
  <c r="R150" i="15"/>
  <c r="P150" i="15"/>
  <c r="BI146" i="15"/>
  <c r="BH146" i="15"/>
  <c r="BG146" i="15"/>
  <c r="BF146" i="15"/>
  <c r="T146" i="15"/>
  <c r="R146" i="15"/>
  <c r="P146" i="15"/>
  <c r="BI145" i="15"/>
  <c r="BH145" i="15"/>
  <c r="BG145" i="15"/>
  <c r="BF145" i="15"/>
  <c r="T145" i="15"/>
  <c r="R145" i="15"/>
  <c r="P145" i="15"/>
  <c r="BI142" i="15"/>
  <c r="BH142" i="15"/>
  <c r="BG142" i="15"/>
  <c r="BF142" i="15"/>
  <c r="T142" i="15"/>
  <c r="R142" i="15"/>
  <c r="P142" i="15"/>
  <c r="BI139" i="15"/>
  <c r="BH139" i="15"/>
  <c r="BG139" i="15"/>
  <c r="BF139" i="15"/>
  <c r="T139" i="15"/>
  <c r="R139" i="15"/>
  <c r="P139" i="15"/>
  <c r="BI136" i="15"/>
  <c r="BH136" i="15"/>
  <c r="BG136" i="15"/>
  <c r="BF136" i="15"/>
  <c r="T136" i="15"/>
  <c r="R136" i="15"/>
  <c r="P136" i="15"/>
  <c r="BI132" i="15"/>
  <c r="BH132" i="15"/>
  <c r="BG132" i="15"/>
  <c r="BF132" i="15"/>
  <c r="T132" i="15"/>
  <c r="R132" i="15"/>
  <c r="P132" i="15"/>
  <c r="J126" i="15"/>
  <c r="J125" i="15"/>
  <c r="F125" i="15"/>
  <c r="F123" i="15"/>
  <c r="E121" i="15"/>
  <c r="J94" i="15"/>
  <c r="J93" i="15"/>
  <c r="F93" i="15"/>
  <c r="F91" i="15"/>
  <c r="E89" i="15"/>
  <c r="J20" i="15"/>
  <c r="E20" i="15"/>
  <c r="F126" i="15" s="1"/>
  <c r="J19" i="15"/>
  <c r="J14" i="15"/>
  <c r="J123" i="15"/>
  <c r="E7" i="15"/>
  <c r="E117" i="15" s="1"/>
  <c r="J39" i="14"/>
  <c r="J38" i="14"/>
  <c r="AY110" i="1"/>
  <c r="J37" i="14"/>
  <c r="AX110" i="1"/>
  <c r="BI273" i="14"/>
  <c r="BH273" i="14"/>
  <c r="BG273" i="14"/>
  <c r="BF273" i="14"/>
  <c r="T273" i="14"/>
  <c r="R273" i="14"/>
  <c r="P273" i="14"/>
  <c r="BI272" i="14"/>
  <c r="BH272" i="14"/>
  <c r="BG272" i="14"/>
  <c r="BF272" i="14"/>
  <c r="T272" i="14"/>
  <c r="R272" i="14"/>
  <c r="P272" i="14"/>
  <c r="BI271" i="14"/>
  <c r="BH271" i="14"/>
  <c r="BG271" i="14"/>
  <c r="BF271" i="14"/>
  <c r="T271" i="14"/>
  <c r="R271" i="14"/>
  <c r="P271" i="14"/>
  <c r="BI270" i="14"/>
  <c r="BH270" i="14"/>
  <c r="BG270" i="14"/>
  <c r="BF270" i="14"/>
  <c r="T270" i="14"/>
  <c r="R270" i="14"/>
  <c r="P270" i="14"/>
  <c r="BI269" i="14"/>
  <c r="BH269" i="14"/>
  <c r="BG269" i="14"/>
  <c r="BF269" i="14"/>
  <c r="T269" i="14"/>
  <c r="R269" i="14"/>
  <c r="P269" i="14"/>
  <c r="BI268" i="14"/>
  <c r="BH268" i="14"/>
  <c r="BG268" i="14"/>
  <c r="BF268" i="14"/>
  <c r="T268" i="14"/>
  <c r="R268" i="14"/>
  <c r="P268" i="14"/>
  <c r="BI267" i="14"/>
  <c r="BH267" i="14"/>
  <c r="BG267" i="14"/>
  <c r="BF267" i="14"/>
  <c r="T267" i="14"/>
  <c r="R267" i="14"/>
  <c r="P267" i="14"/>
  <c r="BI266" i="14"/>
  <c r="BH266" i="14"/>
  <c r="BG266" i="14"/>
  <c r="BF266" i="14"/>
  <c r="T266" i="14"/>
  <c r="R266" i="14"/>
  <c r="P266" i="14"/>
  <c r="BI265" i="14"/>
  <c r="BH265" i="14"/>
  <c r="BG265" i="14"/>
  <c r="BF265" i="14"/>
  <c r="T265" i="14"/>
  <c r="R265" i="14"/>
  <c r="P265" i="14"/>
  <c r="BI264" i="14"/>
  <c r="BH264" i="14"/>
  <c r="BG264" i="14"/>
  <c r="BF264" i="14"/>
  <c r="T264" i="14"/>
  <c r="R264" i="14"/>
  <c r="P264" i="14"/>
  <c r="BI263" i="14"/>
  <c r="BH263" i="14"/>
  <c r="BG263" i="14"/>
  <c r="BF263" i="14"/>
  <c r="T263" i="14"/>
  <c r="R263" i="14"/>
  <c r="P263" i="14"/>
  <c r="BI262" i="14"/>
  <c r="BH262" i="14"/>
  <c r="BG262" i="14"/>
  <c r="BF262" i="14"/>
  <c r="T262" i="14"/>
  <c r="R262" i="14"/>
  <c r="P262" i="14"/>
  <c r="BI261" i="14"/>
  <c r="BH261" i="14"/>
  <c r="BG261" i="14"/>
  <c r="BF261" i="14"/>
  <c r="T261" i="14"/>
  <c r="R261" i="14"/>
  <c r="P261" i="14"/>
  <c r="BI260" i="14"/>
  <c r="BH260" i="14"/>
  <c r="BG260" i="14"/>
  <c r="BF260" i="14"/>
  <c r="T260" i="14"/>
  <c r="R260" i="14"/>
  <c r="P260" i="14"/>
  <c r="BI259" i="14"/>
  <c r="BH259" i="14"/>
  <c r="BG259" i="14"/>
  <c r="BF259" i="14"/>
  <c r="T259" i="14"/>
  <c r="R259" i="14"/>
  <c r="P259" i="14"/>
  <c r="BI258" i="14"/>
  <c r="BH258" i="14"/>
  <c r="BG258" i="14"/>
  <c r="BF258" i="14"/>
  <c r="T258" i="14"/>
  <c r="R258" i="14"/>
  <c r="P258" i="14"/>
  <c r="BI257" i="14"/>
  <c r="BH257" i="14"/>
  <c r="BG257" i="14"/>
  <c r="BF257" i="14"/>
  <c r="T257" i="14"/>
  <c r="R257" i="14"/>
  <c r="P257" i="14"/>
  <c r="BI254" i="14"/>
  <c r="BH254" i="14"/>
  <c r="BG254" i="14"/>
  <c r="BF254" i="14"/>
  <c r="T254" i="14"/>
  <c r="R254" i="14"/>
  <c r="P254" i="14"/>
  <c r="BI253" i="14"/>
  <c r="BH253" i="14"/>
  <c r="BG253" i="14"/>
  <c r="BF253" i="14"/>
  <c r="T253" i="14"/>
  <c r="R253" i="14"/>
  <c r="P253" i="14"/>
  <c r="BI251" i="14"/>
  <c r="BH251" i="14"/>
  <c r="BG251" i="14"/>
  <c r="BF251" i="14"/>
  <c r="T251" i="14"/>
  <c r="R251" i="14"/>
  <c r="P251" i="14"/>
  <c r="BI250" i="14"/>
  <c r="BH250" i="14"/>
  <c r="BG250" i="14"/>
  <c r="BF250" i="14"/>
  <c r="T250" i="14"/>
  <c r="R250" i="14"/>
  <c r="P250" i="14"/>
  <c r="BI249" i="14"/>
  <c r="BH249" i="14"/>
  <c r="BG249" i="14"/>
  <c r="BF249" i="14"/>
  <c r="T249" i="14"/>
  <c r="R249" i="14"/>
  <c r="P249" i="14"/>
  <c r="BI248" i="14"/>
  <c r="BH248" i="14"/>
  <c r="BG248" i="14"/>
  <c r="BF248" i="14"/>
  <c r="T248" i="14"/>
  <c r="R248" i="14"/>
  <c r="P248" i="14"/>
  <c r="BI246" i="14"/>
  <c r="BH246" i="14"/>
  <c r="BG246" i="14"/>
  <c r="BF246" i="14"/>
  <c r="T246" i="14"/>
  <c r="R246" i="14"/>
  <c r="P246" i="14"/>
  <c r="BI245" i="14"/>
  <c r="BH245" i="14"/>
  <c r="BG245" i="14"/>
  <c r="BF245" i="14"/>
  <c r="T245" i="14"/>
  <c r="R245" i="14"/>
  <c r="P245" i="14"/>
  <c r="BI244" i="14"/>
  <c r="BH244" i="14"/>
  <c r="BG244" i="14"/>
  <c r="BF244" i="14"/>
  <c r="T244" i="14"/>
  <c r="R244" i="14"/>
  <c r="P244" i="14"/>
  <c r="BI243" i="14"/>
  <c r="BH243" i="14"/>
  <c r="BG243" i="14"/>
  <c r="BF243" i="14"/>
  <c r="T243" i="14"/>
  <c r="R243" i="14"/>
  <c r="P243" i="14"/>
  <c r="BI242" i="14"/>
  <c r="BH242" i="14"/>
  <c r="BG242" i="14"/>
  <c r="BF242" i="14"/>
  <c r="T242" i="14"/>
  <c r="R242" i="14"/>
  <c r="P242" i="14"/>
  <c r="BI241" i="14"/>
  <c r="BH241" i="14"/>
  <c r="BG241" i="14"/>
  <c r="BF241" i="14"/>
  <c r="T241" i="14"/>
  <c r="R241" i="14"/>
  <c r="P241" i="14"/>
  <c r="BI240" i="14"/>
  <c r="BH240" i="14"/>
  <c r="BG240" i="14"/>
  <c r="BF240" i="14"/>
  <c r="T240" i="14"/>
  <c r="R240" i="14"/>
  <c r="P240" i="14"/>
  <c r="BI239" i="14"/>
  <c r="BH239" i="14"/>
  <c r="BG239" i="14"/>
  <c r="BF239" i="14"/>
  <c r="T239" i="14"/>
  <c r="R239" i="14"/>
  <c r="P239" i="14"/>
  <c r="BI238" i="14"/>
  <c r="BH238" i="14"/>
  <c r="BG238" i="14"/>
  <c r="BF238" i="14"/>
  <c r="T238" i="14"/>
  <c r="R238" i="14"/>
  <c r="P238" i="14"/>
  <c r="BI237" i="14"/>
  <c r="BH237" i="14"/>
  <c r="BG237" i="14"/>
  <c r="BF237" i="14"/>
  <c r="T237" i="14"/>
  <c r="R237" i="14"/>
  <c r="P237" i="14"/>
  <c r="BI236" i="14"/>
  <c r="BH236" i="14"/>
  <c r="BG236" i="14"/>
  <c r="BF236" i="14"/>
  <c r="T236" i="14"/>
  <c r="R236" i="14"/>
  <c r="P236" i="14"/>
  <c r="BI235" i="14"/>
  <c r="BH235" i="14"/>
  <c r="BG235" i="14"/>
  <c r="BF235" i="14"/>
  <c r="T235" i="14"/>
  <c r="R235" i="14"/>
  <c r="P235" i="14"/>
  <c r="BI234" i="14"/>
  <c r="BH234" i="14"/>
  <c r="BG234" i="14"/>
  <c r="BF234" i="14"/>
  <c r="T234" i="14"/>
  <c r="R234" i="14"/>
  <c r="P234" i="14"/>
  <c r="BI233" i="14"/>
  <c r="BH233" i="14"/>
  <c r="BG233" i="14"/>
  <c r="BF233" i="14"/>
  <c r="T233" i="14"/>
  <c r="R233" i="14"/>
  <c r="P233" i="14"/>
  <c r="BI232" i="14"/>
  <c r="BH232" i="14"/>
  <c r="BG232" i="14"/>
  <c r="BF232" i="14"/>
  <c r="T232" i="14"/>
  <c r="R232" i="14"/>
  <c r="P232" i="14"/>
  <c r="BI231" i="14"/>
  <c r="BH231" i="14"/>
  <c r="BG231" i="14"/>
  <c r="BF231" i="14"/>
  <c r="T231" i="14"/>
  <c r="R231" i="14"/>
  <c r="P231" i="14"/>
  <c r="BI230" i="14"/>
  <c r="BH230" i="14"/>
  <c r="BG230" i="14"/>
  <c r="BF230" i="14"/>
  <c r="T230" i="14"/>
  <c r="R230" i="14"/>
  <c r="P230" i="14"/>
  <c r="BI229" i="14"/>
  <c r="BH229" i="14"/>
  <c r="BG229" i="14"/>
  <c r="BF229" i="14"/>
  <c r="T229" i="14"/>
  <c r="R229" i="14"/>
  <c r="P229" i="14"/>
  <c r="BI228" i="14"/>
  <c r="BH228" i="14"/>
  <c r="BG228" i="14"/>
  <c r="BF228" i="14"/>
  <c r="T228" i="14"/>
  <c r="R228" i="14"/>
  <c r="P228" i="14"/>
  <c r="BI227" i="14"/>
  <c r="BH227" i="14"/>
  <c r="BG227" i="14"/>
  <c r="BF227" i="14"/>
  <c r="T227" i="14"/>
  <c r="R227" i="14"/>
  <c r="P227" i="14"/>
  <c r="BI226" i="14"/>
  <c r="BH226" i="14"/>
  <c r="BG226" i="14"/>
  <c r="BF226" i="14"/>
  <c r="T226" i="14"/>
  <c r="R226" i="14"/>
  <c r="P226" i="14"/>
  <c r="BI225" i="14"/>
  <c r="BH225" i="14"/>
  <c r="BG225" i="14"/>
  <c r="BF225" i="14"/>
  <c r="T225" i="14"/>
  <c r="R225" i="14"/>
  <c r="P225" i="14"/>
  <c r="BI224" i="14"/>
  <c r="BH224" i="14"/>
  <c r="BG224" i="14"/>
  <c r="BF224" i="14"/>
  <c r="T224" i="14"/>
  <c r="R224" i="14"/>
  <c r="P224" i="14"/>
  <c r="BI223" i="14"/>
  <c r="BH223" i="14"/>
  <c r="BG223" i="14"/>
  <c r="BF223" i="14"/>
  <c r="T223" i="14"/>
  <c r="R223" i="14"/>
  <c r="P223" i="14"/>
  <c r="BI222" i="14"/>
  <c r="BH222" i="14"/>
  <c r="BG222" i="14"/>
  <c r="BF222" i="14"/>
  <c r="T222" i="14"/>
  <c r="R222" i="14"/>
  <c r="P222" i="14"/>
  <c r="BI221" i="14"/>
  <c r="BH221" i="14"/>
  <c r="BG221" i="14"/>
  <c r="BF221" i="14"/>
  <c r="T221" i="14"/>
  <c r="R221" i="14"/>
  <c r="P221" i="14"/>
  <c r="BI220" i="14"/>
  <c r="BH220" i="14"/>
  <c r="BG220" i="14"/>
  <c r="BF220" i="14"/>
  <c r="T220" i="14"/>
  <c r="R220" i="14"/>
  <c r="P220" i="14"/>
  <c r="BI219" i="14"/>
  <c r="BH219" i="14"/>
  <c r="BG219" i="14"/>
  <c r="BF219" i="14"/>
  <c r="T219" i="14"/>
  <c r="R219" i="14"/>
  <c r="P219" i="14"/>
  <c r="BI218" i="14"/>
  <c r="BH218" i="14"/>
  <c r="BG218" i="14"/>
  <c r="BF218" i="14"/>
  <c r="T218" i="14"/>
  <c r="R218" i="14"/>
  <c r="P218" i="14"/>
  <c r="BI217" i="14"/>
  <c r="BH217" i="14"/>
  <c r="BG217" i="14"/>
  <c r="BF217" i="14"/>
  <c r="T217" i="14"/>
  <c r="R217" i="14"/>
  <c r="P217" i="14"/>
  <c r="BI216" i="14"/>
  <c r="BH216" i="14"/>
  <c r="BG216" i="14"/>
  <c r="BF216" i="14"/>
  <c r="T216" i="14"/>
  <c r="R216" i="14"/>
  <c r="P216" i="14"/>
  <c r="BI215" i="14"/>
  <c r="BH215" i="14"/>
  <c r="BG215" i="14"/>
  <c r="BF215" i="14"/>
  <c r="T215" i="14"/>
  <c r="R215" i="14"/>
  <c r="P215" i="14"/>
  <c r="BI214" i="14"/>
  <c r="BH214" i="14"/>
  <c r="BG214" i="14"/>
  <c r="BF214" i="14"/>
  <c r="T214" i="14"/>
  <c r="R214" i="14"/>
  <c r="P214" i="14"/>
  <c r="BI213" i="14"/>
  <c r="BH213" i="14"/>
  <c r="BG213" i="14"/>
  <c r="BF213" i="14"/>
  <c r="T213" i="14"/>
  <c r="R213" i="14"/>
  <c r="P213" i="14"/>
  <c r="BI212" i="14"/>
  <c r="BH212" i="14"/>
  <c r="BG212" i="14"/>
  <c r="BF212" i="14"/>
  <c r="T212" i="14"/>
  <c r="R212" i="14"/>
  <c r="P212" i="14"/>
  <c r="BI211" i="14"/>
  <c r="BH211" i="14"/>
  <c r="BG211" i="14"/>
  <c r="BF211" i="14"/>
  <c r="T211" i="14"/>
  <c r="R211" i="14"/>
  <c r="P211" i="14"/>
  <c r="BI210" i="14"/>
  <c r="BH210" i="14"/>
  <c r="BG210" i="14"/>
  <c r="BF210" i="14"/>
  <c r="T210" i="14"/>
  <c r="R210" i="14"/>
  <c r="P210" i="14"/>
  <c r="BI209" i="14"/>
  <c r="BH209" i="14"/>
  <c r="BG209" i="14"/>
  <c r="BF209" i="14"/>
  <c r="T209" i="14"/>
  <c r="R209" i="14"/>
  <c r="P209" i="14"/>
  <c r="BI208" i="14"/>
  <c r="BH208" i="14"/>
  <c r="BG208" i="14"/>
  <c r="BF208" i="14"/>
  <c r="T208" i="14"/>
  <c r="R208" i="14"/>
  <c r="P208" i="14"/>
  <c r="BI207" i="14"/>
  <c r="BH207" i="14"/>
  <c r="BG207" i="14"/>
  <c r="BF207" i="14"/>
  <c r="T207" i="14"/>
  <c r="R207" i="14"/>
  <c r="P207" i="14"/>
  <c r="BI206" i="14"/>
  <c r="BH206" i="14"/>
  <c r="BG206" i="14"/>
  <c r="BF206" i="14"/>
  <c r="T206" i="14"/>
  <c r="R206" i="14"/>
  <c r="P206" i="14"/>
  <c r="BI205" i="14"/>
  <c r="BH205" i="14"/>
  <c r="BG205" i="14"/>
  <c r="BF205" i="14"/>
  <c r="T205" i="14"/>
  <c r="R205" i="14"/>
  <c r="P205" i="14"/>
  <c r="BI204" i="14"/>
  <c r="BH204" i="14"/>
  <c r="BG204" i="14"/>
  <c r="BF204" i="14"/>
  <c r="T204" i="14"/>
  <c r="R204" i="14"/>
  <c r="P204" i="14"/>
  <c r="BI203" i="14"/>
  <c r="BH203" i="14"/>
  <c r="BG203" i="14"/>
  <c r="BF203" i="14"/>
  <c r="T203" i="14"/>
  <c r="R203" i="14"/>
  <c r="P203" i="14"/>
  <c r="BI202" i="14"/>
  <c r="BH202" i="14"/>
  <c r="BG202" i="14"/>
  <c r="BF202" i="14"/>
  <c r="T202" i="14"/>
  <c r="R202" i="14"/>
  <c r="P202" i="14"/>
  <c r="BI201" i="14"/>
  <c r="BH201" i="14"/>
  <c r="BG201" i="14"/>
  <c r="BF201" i="14"/>
  <c r="T201" i="14"/>
  <c r="R201" i="14"/>
  <c r="P201" i="14"/>
  <c r="BI200" i="14"/>
  <c r="BH200" i="14"/>
  <c r="BG200" i="14"/>
  <c r="BF200" i="14"/>
  <c r="T200" i="14"/>
  <c r="R200" i="14"/>
  <c r="P200" i="14"/>
  <c r="BI199" i="14"/>
  <c r="BH199" i="14"/>
  <c r="BG199" i="14"/>
  <c r="BF199" i="14"/>
  <c r="T199" i="14"/>
  <c r="R199" i="14"/>
  <c r="P199" i="14"/>
  <c r="BI198" i="14"/>
  <c r="BH198" i="14"/>
  <c r="BG198" i="14"/>
  <c r="BF198" i="14"/>
  <c r="T198" i="14"/>
  <c r="R198" i="14"/>
  <c r="P198" i="14"/>
  <c r="BI197" i="14"/>
  <c r="BH197" i="14"/>
  <c r="BG197" i="14"/>
  <c r="BF197" i="14"/>
  <c r="T197" i="14"/>
  <c r="R197" i="14"/>
  <c r="P197" i="14"/>
  <c r="BI196" i="14"/>
  <c r="BH196" i="14"/>
  <c r="BG196" i="14"/>
  <c r="BF196" i="14"/>
  <c r="T196" i="14"/>
  <c r="R196" i="14"/>
  <c r="P196" i="14"/>
  <c r="BI195" i="14"/>
  <c r="BH195" i="14"/>
  <c r="BG195" i="14"/>
  <c r="BF195" i="14"/>
  <c r="T195" i="14"/>
  <c r="R195" i="14"/>
  <c r="P195" i="14"/>
  <c r="BI194" i="14"/>
  <c r="BH194" i="14"/>
  <c r="BG194" i="14"/>
  <c r="BF194" i="14"/>
  <c r="T194" i="14"/>
  <c r="R194" i="14"/>
  <c r="P194" i="14"/>
  <c r="BI193" i="14"/>
  <c r="BH193" i="14"/>
  <c r="BG193" i="14"/>
  <c r="BF193" i="14"/>
  <c r="T193" i="14"/>
  <c r="R193" i="14"/>
  <c r="P193" i="14"/>
  <c r="BI192" i="14"/>
  <c r="BH192" i="14"/>
  <c r="BG192" i="14"/>
  <c r="BF192" i="14"/>
  <c r="T192" i="14"/>
  <c r="R192" i="14"/>
  <c r="P192" i="14"/>
  <c r="BI191" i="14"/>
  <c r="BH191" i="14"/>
  <c r="BG191" i="14"/>
  <c r="BF191" i="14"/>
  <c r="T191" i="14"/>
  <c r="R191" i="14"/>
  <c r="P191" i="14"/>
  <c r="BI190" i="14"/>
  <c r="BH190" i="14"/>
  <c r="BG190" i="14"/>
  <c r="BF190" i="14"/>
  <c r="T190" i="14"/>
  <c r="R190" i="14"/>
  <c r="P190" i="14"/>
  <c r="BI189" i="14"/>
  <c r="BH189" i="14"/>
  <c r="BG189" i="14"/>
  <c r="BF189" i="14"/>
  <c r="T189" i="14"/>
  <c r="R189" i="14"/>
  <c r="P189" i="14"/>
  <c r="BI188" i="14"/>
  <c r="BH188" i="14"/>
  <c r="BG188" i="14"/>
  <c r="BF188" i="14"/>
  <c r="T188" i="14"/>
  <c r="R188" i="14"/>
  <c r="P188" i="14"/>
  <c r="BI187" i="14"/>
  <c r="BH187" i="14"/>
  <c r="BG187" i="14"/>
  <c r="BF187" i="14"/>
  <c r="T187" i="14"/>
  <c r="R187" i="14"/>
  <c r="P187" i="14"/>
  <c r="BI186" i="14"/>
  <c r="BH186" i="14"/>
  <c r="BG186" i="14"/>
  <c r="BF186" i="14"/>
  <c r="T186" i="14"/>
  <c r="R186" i="14"/>
  <c r="P186" i="14"/>
  <c r="BI185" i="14"/>
  <c r="BH185" i="14"/>
  <c r="BG185" i="14"/>
  <c r="BF185" i="14"/>
  <c r="T185" i="14"/>
  <c r="R185" i="14"/>
  <c r="P185" i="14"/>
  <c r="BI184" i="14"/>
  <c r="BH184" i="14"/>
  <c r="BG184" i="14"/>
  <c r="BF184" i="14"/>
  <c r="T184" i="14"/>
  <c r="R184" i="14"/>
  <c r="P184" i="14"/>
  <c r="BI183" i="14"/>
  <c r="BH183" i="14"/>
  <c r="BG183" i="14"/>
  <c r="BF183" i="14"/>
  <c r="T183" i="14"/>
  <c r="R183" i="14"/>
  <c r="P183" i="14"/>
  <c r="BI182" i="14"/>
  <c r="BH182" i="14"/>
  <c r="BG182" i="14"/>
  <c r="BF182" i="14"/>
  <c r="T182" i="14"/>
  <c r="R182" i="14"/>
  <c r="P182" i="14"/>
  <c r="BI179" i="14"/>
  <c r="BH179" i="14"/>
  <c r="BG179" i="14"/>
  <c r="BF179" i="14"/>
  <c r="T179" i="14"/>
  <c r="R179" i="14"/>
  <c r="P179" i="14"/>
  <c r="BI178" i="14"/>
  <c r="BH178" i="14"/>
  <c r="BG178" i="14"/>
  <c r="BF178" i="14"/>
  <c r="T178" i="14"/>
  <c r="R178" i="14"/>
  <c r="P178" i="14"/>
  <c r="BI176" i="14"/>
  <c r="BH176" i="14"/>
  <c r="BG176" i="14"/>
  <c r="BF176" i="14"/>
  <c r="T176" i="14"/>
  <c r="R176" i="14"/>
  <c r="P176" i="14"/>
  <c r="BI173" i="14"/>
  <c r="BH173" i="14"/>
  <c r="BG173" i="14"/>
  <c r="BF173" i="14"/>
  <c r="T173" i="14"/>
  <c r="R173" i="14"/>
  <c r="P173" i="14"/>
  <c r="BI172" i="14"/>
  <c r="BH172" i="14"/>
  <c r="BG172" i="14"/>
  <c r="BF172" i="14"/>
  <c r="T172" i="14"/>
  <c r="R172" i="14"/>
  <c r="P172" i="14"/>
  <c r="BI170" i="14"/>
  <c r="BH170" i="14"/>
  <c r="BG170" i="14"/>
  <c r="BF170" i="14"/>
  <c r="T170" i="14"/>
  <c r="R170" i="14"/>
  <c r="P170" i="14"/>
  <c r="BI157" i="14"/>
  <c r="BH157" i="14"/>
  <c r="BG157" i="14"/>
  <c r="BF157" i="14"/>
  <c r="T157" i="14"/>
  <c r="R157" i="14"/>
  <c r="P157" i="14"/>
  <c r="BI156" i="14"/>
  <c r="BH156" i="14"/>
  <c r="BG156" i="14"/>
  <c r="BF156" i="14"/>
  <c r="T156" i="14"/>
  <c r="R156" i="14"/>
  <c r="P156" i="14"/>
  <c r="BI155" i="14"/>
  <c r="BH155" i="14"/>
  <c r="BG155" i="14"/>
  <c r="BF155" i="14"/>
  <c r="T155" i="14"/>
  <c r="R155" i="14"/>
  <c r="P155" i="14"/>
  <c r="BI142" i="14"/>
  <c r="BH142" i="14"/>
  <c r="BG142" i="14"/>
  <c r="BF142" i="14"/>
  <c r="T142" i="14"/>
  <c r="R142" i="14"/>
  <c r="P142" i="14"/>
  <c r="BI129" i="14"/>
  <c r="BH129" i="14"/>
  <c r="BG129" i="14"/>
  <c r="BF129" i="14"/>
  <c r="T129" i="14"/>
  <c r="R129" i="14"/>
  <c r="P129" i="14"/>
  <c r="J123" i="14"/>
  <c r="J122" i="14"/>
  <c r="F122" i="14"/>
  <c r="F120" i="14"/>
  <c r="E118" i="14"/>
  <c r="J94" i="14"/>
  <c r="J93" i="14"/>
  <c r="F93" i="14"/>
  <c r="F91" i="14"/>
  <c r="E89" i="14"/>
  <c r="J20" i="14"/>
  <c r="E20" i="14"/>
  <c r="F123" i="14" s="1"/>
  <c r="J19" i="14"/>
  <c r="J14" i="14"/>
  <c r="J120" i="14"/>
  <c r="E7" i="14"/>
  <c r="E114" i="14" s="1"/>
  <c r="J39" i="13"/>
  <c r="J38" i="13"/>
  <c r="AY109" i="1"/>
  <c r="J37" i="13"/>
  <c r="AX109" i="1"/>
  <c r="BI371" i="13"/>
  <c r="BH371" i="13"/>
  <c r="BG371" i="13"/>
  <c r="BF371" i="13"/>
  <c r="T371" i="13"/>
  <c r="R371" i="13"/>
  <c r="P371" i="13"/>
  <c r="BI370" i="13"/>
  <c r="BH370" i="13"/>
  <c r="BG370" i="13"/>
  <c r="BF370" i="13"/>
  <c r="T370" i="13"/>
  <c r="R370" i="13"/>
  <c r="P370" i="13"/>
  <c r="BI369" i="13"/>
  <c r="BH369" i="13"/>
  <c r="BG369" i="13"/>
  <c r="BF369" i="13"/>
  <c r="T369" i="13"/>
  <c r="R369" i="13"/>
  <c r="P369" i="13"/>
  <c r="BI367" i="13"/>
  <c r="BH367" i="13"/>
  <c r="BG367" i="13"/>
  <c r="BF367" i="13"/>
  <c r="T367" i="13"/>
  <c r="R367" i="13"/>
  <c r="P367" i="13"/>
  <c r="BI364" i="13"/>
  <c r="BH364" i="13"/>
  <c r="BG364" i="13"/>
  <c r="BF364" i="13"/>
  <c r="T364" i="13"/>
  <c r="R364" i="13"/>
  <c r="P364" i="13"/>
  <c r="BI362" i="13"/>
  <c r="BH362" i="13"/>
  <c r="BG362" i="13"/>
  <c r="BF362" i="13"/>
  <c r="T362" i="13"/>
  <c r="R362" i="13"/>
  <c r="P362" i="13"/>
  <c r="BI360" i="13"/>
  <c r="BH360" i="13"/>
  <c r="BG360" i="13"/>
  <c r="BF360" i="13"/>
  <c r="T360" i="13"/>
  <c r="R360" i="13"/>
  <c r="P360" i="13"/>
  <c r="BI358" i="13"/>
  <c r="BH358" i="13"/>
  <c r="BG358" i="13"/>
  <c r="BF358" i="13"/>
  <c r="T358" i="13"/>
  <c r="R358" i="13"/>
  <c r="P358" i="13"/>
  <c r="BI355" i="13"/>
  <c r="BH355" i="13"/>
  <c r="BG355" i="13"/>
  <c r="BF355" i="13"/>
  <c r="T355" i="13"/>
  <c r="R355" i="13"/>
  <c r="P355" i="13"/>
  <c r="BI354" i="13"/>
  <c r="BH354" i="13"/>
  <c r="BG354" i="13"/>
  <c r="BF354" i="13"/>
  <c r="T354" i="13"/>
  <c r="R354" i="13"/>
  <c r="P354" i="13"/>
  <c r="BI351" i="13"/>
  <c r="BH351" i="13"/>
  <c r="BG351" i="13"/>
  <c r="BF351" i="13"/>
  <c r="T351" i="13"/>
  <c r="R351" i="13"/>
  <c r="P351" i="13"/>
  <c r="BI349" i="13"/>
  <c r="BH349" i="13"/>
  <c r="BG349" i="13"/>
  <c r="BF349" i="13"/>
  <c r="T349" i="13"/>
  <c r="R349" i="13"/>
  <c r="P349" i="13"/>
  <c r="BI347" i="13"/>
  <c r="BH347" i="13"/>
  <c r="BG347" i="13"/>
  <c r="BF347" i="13"/>
  <c r="T347" i="13"/>
  <c r="R347" i="13"/>
  <c r="P347" i="13"/>
  <c r="BI345" i="13"/>
  <c r="BH345" i="13"/>
  <c r="BG345" i="13"/>
  <c r="BF345" i="13"/>
  <c r="T345" i="13"/>
  <c r="R345" i="13"/>
  <c r="P345" i="13"/>
  <c r="BI343" i="13"/>
  <c r="BH343" i="13"/>
  <c r="BG343" i="13"/>
  <c r="BF343" i="13"/>
  <c r="T343" i="13"/>
  <c r="R343" i="13"/>
  <c r="P343" i="13"/>
  <c r="BI341" i="13"/>
  <c r="BH341" i="13"/>
  <c r="BG341" i="13"/>
  <c r="BF341" i="13"/>
  <c r="T341" i="13"/>
  <c r="R341" i="13"/>
  <c r="P341" i="13"/>
  <c r="BI340" i="13"/>
  <c r="BH340" i="13"/>
  <c r="BG340" i="13"/>
  <c r="BF340" i="13"/>
  <c r="T340" i="13"/>
  <c r="R340" i="13"/>
  <c r="P340" i="13"/>
  <c r="BI338" i="13"/>
  <c r="BH338" i="13"/>
  <c r="BG338" i="13"/>
  <c r="BF338" i="13"/>
  <c r="T338" i="13"/>
  <c r="R338" i="13"/>
  <c r="P338" i="13"/>
  <c r="BI337" i="13"/>
  <c r="BH337" i="13"/>
  <c r="BG337" i="13"/>
  <c r="BF337" i="13"/>
  <c r="T337" i="13"/>
  <c r="R337" i="13"/>
  <c r="P337" i="13"/>
  <c r="BI336" i="13"/>
  <c r="BH336" i="13"/>
  <c r="BG336" i="13"/>
  <c r="BF336" i="13"/>
  <c r="T336" i="13"/>
  <c r="R336" i="13"/>
  <c r="P336" i="13"/>
  <c r="BI335" i="13"/>
  <c r="BH335" i="13"/>
  <c r="BG335" i="13"/>
  <c r="BF335" i="13"/>
  <c r="T335" i="13"/>
  <c r="R335" i="13"/>
  <c r="P335" i="13"/>
  <c r="BI334" i="13"/>
  <c r="BH334" i="13"/>
  <c r="BG334" i="13"/>
  <c r="BF334" i="13"/>
  <c r="T334" i="13"/>
  <c r="R334" i="13"/>
  <c r="P334" i="13"/>
  <c r="BI329" i="13"/>
  <c r="BH329" i="13"/>
  <c r="BG329" i="13"/>
  <c r="BF329" i="13"/>
  <c r="T329" i="13"/>
  <c r="R329" i="13"/>
  <c r="P329" i="13"/>
  <c r="BI327" i="13"/>
  <c r="BH327" i="13"/>
  <c r="BG327" i="13"/>
  <c r="BF327" i="13"/>
  <c r="T327" i="13"/>
  <c r="R327" i="13"/>
  <c r="P327" i="13"/>
  <c r="BI325" i="13"/>
  <c r="BH325" i="13"/>
  <c r="BG325" i="13"/>
  <c r="BF325" i="13"/>
  <c r="T325" i="13"/>
  <c r="R325" i="13"/>
  <c r="P325" i="13"/>
  <c r="BI323" i="13"/>
  <c r="BH323" i="13"/>
  <c r="BG323" i="13"/>
  <c r="BF323" i="13"/>
  <c r="T323" i="13"/>
  <c r="R323" i="13"/>
  <c r="P323" i="13"/>
  <c r="BI321" i="13"/>
  <c r="BH321" i="13"/>
  <c r="BG321" i="13"/>
  <c r="BF321" i="13"/>
  <c r="T321" i="13"/>
  <c r="R321" i="13"/>
  <c r="P321" i="13"/>
  <c r="BI320" i="13"/>
  <c r="BH320" i="13"/>
  <c r="BG320" i="13"/>
  <c r="BF320" i="13"/>
  <c r="T320" i="13"/>
  <c r="R320" i="13"/>
  <c r="P320" i="13"/>
  <c r="BI319" i="13"/>
  <c r="BH319" i="13"/>
  <c r="BG319" i="13"/>
  <c r="BF319" i="13"/>
  <c r="T319" i="13"/>
  <c r="R319" i="13"/>
  <c r="P319" i="13"/>
  <c r="BI317" i="13"/>
  <c r="BH317" i="13"/>
  <c r="BG317" i="13"/>
  <c r="BF317" i="13"/>
  <c r="T317" i="13"/>
  <c r="R317" i="13"/>
  <c r="P317" i="13"/>
  <c r="BI316" i="13"/>
  <c r="BH316" i="13"/>
  <c r="BG316" i="13"/>
  <c r="BF316" i="13"/>
  <c r="T316" i="13"/>
  <c r="R316" i="13"/>
  <c r="P316" i="13"/>
  <c r="BI314" i="13"/>
  <c r="BH314" i="13"/>
  <c r="BG314" i="13"/>
  <c r="BF314" i="13"/>
  <c r="T314" i="13"/>
  <c r="R314" i="13"/>
  <c r="P314" i="13"/>
  <c r="BI313" i="13"/>
  <c r="BH313" i="13"/>
  <c r="BG313" i="13"/>
  <c r="BF313" i="13"/>
  <c r="T313" i="13"/>
  <c r="R313" i="13"/>
  <c r="P313" i="13"/>
  <c r="BI309" i="13"/>
  <c r="BH309" i="13"/>
  <c r="BG309" i="13"/>
  <c r="BF309" i="13"/>
  <c r="T309" i="13"/>
  <c r="R309" i="13"/>
  <c r="P309" i="13"/>
  <c r="BI308" i="13"/>
  <c r="BH308" i="13"/>
  <c r="BG308" i="13"/>
  <c r="BF308" i="13"/>
  <c r="T308" i="13"/>
  <c r="R308" i="13"/>
  <c r="P308" i="13"/>
  <c r="BI307" i="13"/>
  <c r="BH307" i="13"/>
  <c r="BG307" i="13"/>
  <c r="BF307" i="13"/>
  <c r="T307" i="13"/>
  <c r="R307" i="13"/>
  <c r="P307" i="13"/>
  <c r="BI306" i="13"/>
  <c r="BH306" i="13"/>
  <c r="BG306" i="13"/>
  <c r="BF306" i="13"/>
  <c r="T306" i="13"/>
  <c r="R306" i="13"/>
  <c r="P306" i="13"/>
  <c r="BI305" i="13"/>
  <c r="BH305" i="13"/>
  <c r="BG305" i="13"/>
  <c r="BF305" i="13"/>
  <c r="T305" i="13"/>
  <c r="R305" i="13"/>
  <c r="P305" i="13"/>
  <c r="BI301" i="13"/>
  <c r="BH301" i="13"/>
  <c r="BG301" i="13"/>
  <c r="BF301" i="13"/>
  <c r="T301" i="13"/>
  <c r="R301" i="13"/>
  <c r="P301" i="13"/>
  <c r="BI300" i="13"/>
  <c r="BH300" i="13"/>
  <c r="BG300" i="13"/>
  <c r="BF300" i="13"/>
  <c r="T300" i="13"/>
  <c r="R300" i="13"/>
  <c r="P300" i="13"/>
  <c r="BI299" i="13"/>
  <c r="BH299" i="13"/>
  <c r="BG299" i="13"/>
  <c r="BF299" i="13"/>
  <c r="T299" i="13"/>
  <c r="R299" i="13"/>
  <c r="P299" i="13"/>
  <c r="BI298" i="13"/>
  <c r="BH298" i="13"/>
  <c r="BG298" i="13"/>
  <c r="BF298" i="13"/>
  <c r="T298" i="13"/>
  <c r="R298" i="13"/>
  <c r="P298" i="13"/>
  <c r="BI296" i="13"/>
  <c r="BH296" i="13"/>
  <c r="BG296" i="13"/>
  <c r="BF296" i="13"/>
  <c r="T296" i="13"/>
  <c r="R296" i="13"/>
  <c r="P296" i="13"/>
  <c r="BI295" i="13"/>
  <c r="BH295" i="13"/>
  <c r="BG295" i="13"/>
  <c r="BF295" i="13"/>
  <c r="T295" i="13"/>
  <c r="R295" i="13"/>
  <c r="P295" i="13"/>
  <c r="BI294" i="13"/>
  <c r="BH294" i="13"/>
  <c r="BG294" i="13"/>
  <c r="BF294" i="13"/>
  <c r="T294" i="13"/>
  <c r="R294" i="13"/>
  <c r="P294" i="13"/>
  <c r="BI293" i="13"/>
  <c r="BH293" i="13"/>
  <c r="BG293" i="13"/>
  <c r="BF293" i="13"/>
  <c r="T293" i="13"/>
  <c r="R293" i="13"/>
  <c r="P293" i="13"/>
  <c r="BI292" i="13"/>
  <c r="BH292" i="13"/>
  <c r="BG292" i="13"/>
  <c r="BF292" i="13"/>
  <c r="T292" i="13"/>
  <c r="R292" i="13"/>
  <c r="P292" i="13"/>
  <c r="BI291" i="13"/>
  <c r="BH291" i="13"/>
  <c r="BG291" i="13"/>
  <c r="BF291" i="13"/>
  <c r="T291" i="13"/>
  <c r="R291" i="13"/>
  <c r="P291" i="13"/>
  <c r="BI290" i="13"/>
  <c r="BH290" i="13"/>
  <c r="BG290" i="13"/>
  <c r="BF290" i="13"/>
  <c r="T290" i="13"/>
  <c r="R290" i="13"/>
  <c r="P290" i="13"/>
  <c r="BI289" i="13"/>
  <c r="BH289" i="13"/>
  <c r="BG289" i="13"/>
  <c r="BF289" i="13"/>
  <c r="T289" i="13"/>
  <c r="R289" i="13"/>
  <c r="P289" i="13"/>
  <c r="BI288" i="13"/>
  <c r="BH288" i="13"/>
  <c r="BG288" i="13"/>
  <c r="BF288" i="13"/>
  <c r="T288" i="13"/>
  <c r="R288" i="13"/>
  <c r="P288" i="13"/>
  <c r="BI287" i="13"/>
  <c r="BH287" i="13"/>
  <c r="BG287" i="13"/>
  <c r="BF287" i="13"/>
  <c r="T287" i="13"/>
  <c r="R287" i="13"/>
  <c r="P287" i="13"/>
  <c r="BI286" i="13"/>
  <c r="BH286" i="13"/>
  <c r="BG286" i="13"/>
  <c r="BF286" i="13"/>
  <c r="T286" i="13"/>
  <c r="R286" i="13"/>
  <c r="P286" i="13"/>
  <c r="BI285" i="13"/>
  <c r="BH285" i="13"/>
  <c r="BG285" i="13"/>
  <c r="BF285" i="13"/>
  <c r="T285" i="13"/>
  <c r="R285" i="13"/>
  <c r="P285" i="13"/>
  <c r="BI284" i="13"/>
  <c r="BH284" i="13"/>
  <c r="BG284" i="13"/>
  <c r="BF284" i="13"/>
  <c r="T284" i="13"/>
  <c r="R284" i="13"/>
  <c r="P284" i="13"/>
  <c r="BI283" i="13"/>
  <c r="BH283" i="13"/>
  <c r="BG283" i="13"/>
  <c r="BF283" i="13"/>
  <c r="T283" i="13"/>
  <c r="R283" i="13"/>
  <c r="P283" i="13"/>
  <c r="BI282" i="13"/>
  <c r="BH282" i="13"/>
  <c r="BG282" i="13"/>
  <c r="BF282" i="13"/>
  <c r="T282" i="13"/>
  <c r="R282" i="13"/>
  <c r="P282" i="13"/>
  <c r="BI281" i="13"/>
  <c r="BH281" i="13"/>
  <c r="BG281" i="13"/>
  <c r="BF281" i="13"/>
  <c r="T281" i="13"/>
  <c r="R281" i="13"/>
  <c r="P281" i="13"/>
  <c r="BI280" i="13"/>
  <c r="BH280" i="13"/>
  <c r="BG280" i="13"/>
  <c r="BF280" i="13"/>
  <c r="T280" i="13"/>
  <c r="R280" i="13"/>
  <c r="P280" i="13"/>
  <c r="BI279" i="13"/>
  <c r="BH279" i="13"/>
  <c r="BG279" i="13"/>
  <c r="BF279" i="13"/>
  <c r="T279" i="13"/>
  <c r="R279" i="13"/>
  <c r="P279" i="13"/>
  <c r="BI278" i="13"/>
  <c r="BH278" i="13"/>
  <c r="BG278" i="13"/>
  <c r="BF278" i="13"/>
  <c r="T278" i="13"/>
  <c r="R278" i="13"/>
  <c r="P278" i="13"/>
  <c r="BI277" i="13"/>
  <c r="BH277" i="13"/>
  <c r="BG277" i="13"/>
  <c r="BF277" i="13"/>
  <c r="T277" i="13"/>
  <c r="R277" i="13"/>
  <c r="P277" i="13"/>
  <c r="BI276" i="13"/>
  <c r="BH276" i="13"/>
  <c r="BG276" i="13"/>
  <c r="BF276" i="13"/>
  <c r="T276" i="13"/>
  <c r="R276" i="13"/>
  <c r="P276" i="13"/>
  <c r="BI275" i="13"/>
  <c r="BH275" i="13"/>
  <c r="BG275" i="13"/>
  <c r="BF275" i="13"/>
  <c r="T275" i="13"/>
  <c r="R275" i="13"/>
  <c r="P275" i="13"/>
  <c r="BI274" i="13"/>
  <c r="BH274" i="13"/>
  <c r="BG274" i="13"/>
  <c r="BF274" i="13"/>
  <c r="T274" i="13"/>
  <c r="R274" i="13"/>
  <c r="P274" i="13"/>
  <c r="BI273" i="13"/>
  <c r="BH273" i="13"/>
  <c r="BG273" i="13"/>
  <c r="BF273" i="13"/>
  <c r="T273" i="13"/>
  <c r="R273" i="13"/>
  <c r="P273" i="13"/>
  <c r="BI272" i="13"/>
  <c r="BH272" i="13"/>
  <c r="BG272" i="13"/>
  <c r="BF272" i="13"/>
  <c r="T272" i="13"/>
  <c r="R272" i="13"/>
  <c r="P272" i="13"/>
  <c r="BI271" i="13"/>
  <c r="BH271" i="13"/>
  <c r="BG271" i="13"/>
  <c r="BF271" i="13"/>
  <c r="T271" i="13"/>
  <c r="R271" i="13"/>
  <c r="P271" i="13"/>
  <c r="BI270" i="13"/>
  <c r="BH270" i="13"/>
  <c r="BG270" i="13"/>
  <c r="BF270" i="13"/>
  <c r="T270" i="13"/>
  <c r="R270" i="13"/>
  <c r="P270" i="13"/>
  <c r="BI269" i="13"/>
  <c r="BH269" i="13"/>
  <c r="BG269" i="13"/>
  <c r="BF269" i="13"/>
  <c r="T269" i="13"/>
  <c r="R269" i="13"/>
  <c r="P269" i="13"/>
  <c r="BI268" i="13"/>
  <c r="BH268" i="13"/>
  <c r="BG268" i="13"/>
  <c r="BF268" i="13"/>
  <c r="T268" i="13"/>
  <c r="R268" i="13"/>
  <c r="P268" i="13"/>
  <c r="BI267" i="13"/>
  <c r="BH267" i="13"/>
  <c r="BG267" i="13"/>
  <c r="BF267" i="13"/>
  <c r="T267" i="13"/>
  <c r="R267" i="13"/>
  <c r="P267" i="13"/>
  <c r="BI266" i="13"/>
  <c r="BH266" i="13"/>
  <c r="BG266" i="13"/>
  <c r="BF266" i="13"/>
  <c r="T266" i="13"/>
  <c r="R266" i="13"/>
  <c r="P266" i="13"/>
  <c r="BI265" i="13"/>
  <c r="BH265" i="13"/>
  <c r="BG265" i="13"/>
  <c r="BF265" i="13"/>
  <c r="T265" i="13"/>
  <c r="R265" i="13"/>
  <c r="P265" i="13"/>
  <c r="BI264" i="13"/>
  <c r="BH264" i="13"/>
  <c r="BG264" i="13"/>
  <c r="BF264" i="13"/>
  <c r="T264" i="13"/>
  <c r="R264" i="13"/>
  <c r="P264" i="13"/>
  <c r="BI262" i="13"/>
  <c r="BH262" i="13"/>
  <c r="BG262" i="13"/>
  <c r="BF262" i="13"/>
  <c r="T262" i="13"/>
  <c r="R262" i="13"/>
  <c r="P262" i="13"/>
  <c r="BI261" i="13"/>
  <c r="BH261" i="13"/>
  <c r="BG261" i="13"/>
  <c r="BF261" i="13"/>
  <c r="T261" i="13"/>
  <c r="R261" i="13"/>
  <c r="P261" i="13"/>
  <c r="BI259" i="13"/>
  <c r="BH259" i="13"/>
  <c r="BG259" i="13"/>
  <c r="BF259" i="13"/>
  <c r="T259" i="13"/>
  <c r="R259" i="13"/>
  <c r="P259" i="13"/>
  <c r="BI258" i="13"/>
  <c r="BH258" i="13"/>
  <c r="BG258" i="13"/>
  <c r="BF258" i="13"/>
  <c r="T258" i="13"/>
  <c r="R258" i="13"/>
  <c r="P258" i="13"/>
  <c r="BI256" i="13"/>
  <c r="BH256" i="13"/>
  <c r="BG256" i="13"/>
  <c r="BF256" i="13"/>
  <c r="T256" i="13"/>
  <c r="R256" i="13"/>
  <c r="P256" i="13"/>
  <c r="BI254" i="13"/>
  <c r="BH254" i="13"/>
  <c r="BG254" i="13"/>
  <c r="BF254" i="13"/>
  <c r="T254" i="13"/>
  <c r="R254" i="13"/>
  <c r="P254" i="13"/>
  <c r="BI253" i="13"/>
  <c r="BH253" i="13"/>
  <c r="BG253" i="13"/>
  <c r="BF253" i="13"/>
  <c r="T253" i="13"/>
  <c r="R253" i="13"/>
  <c r="P253" i="13"/>
  <c r="BI252" i="13"/>
  <c r="BH252" i="13"/>
  <c r="BG252" i="13"/>
  <c r="BF252" i="13"/>
  <c r="T252" i="13"/>
  <c r="R252" i="13"/>
  <c r="P252" i="13"/>
  <c r="BI251" i="13"/>
  <c r="BH251" i="13"/>
  <c r="BG251" i="13"/>
  <c r="BF251" i="13"/>
  <c r="T251" i="13"/>
  <c r="R251" i="13"/>
  <c r="P251" i="13"/>
  <c r="BI250" i="13"/>
  <c r="BH250" i="13"/>
  <c r="BG250" i="13"/>
  <c r="BF250" i="13"/>
  <c r="T250" i="13"/>
  <c r="R250" i="13"/>
  <c r="P250" i="13"/>
  <c r="BI248" i="13"/>
  <c r="BH248" i="13"/>
  <c r="BG248" i="13"/>
  <c r="BF248" i="13"/>
  <c r="T248" i="13"/>
  <c r="R248" i="13"/>
  <c r="P248" i="13"/>
  <c r="BI244" i="13"/>
  <c r="BH244" i="13"/>
  <c r="BG244" i="13"/>
  <c r="BF244" i="13"/>
  <c r="T244" i="13"/>
  <c r="R244" i="13"/>
  <c r="P244" i="13"/>
  <c r="BI243" i="13"/>
  <c r="BH243" i="13"/>
  <c r="BG243" i="13"/>
  <c r="BF243" i="13"/>
  <c r="T243" i="13"/>
  <c r="R243" i="13"/>
  <c r="P243" i="13"/>
  <c r="BI240" i="13"/>
  <c r="BH240" i="13"/>
  <c r="BG240" i="13"/>
  <c r="BF240" i="13"/>
  <c r="T240" i="13"/>
  <c r="R240" i="13"/>
  <c r="P240" i="13"/>
  <c r="BI238" i="13"/>
  <c r="BH238" i="13"/>
  <c r="BG238" i="13"/>
  <c r="BF238" i="13"/>
  <c r="T238" i="13"/>
  <c r="R238" i="13"/>
  <c r="P238" i="13"/>
  <c r="BI236" i="13"/>
  <c r="BH236" i="13"/>
  <c r="BG236" i="13"/>
  <c r="BF236" i="13"/>
  <c r="T236" i="13"/>
  <c r="R236" i="13"/>
  <c r="P236" i="13"/>
  <c r="BI234" i="13"/>
  <c r="BH234" i="13"/>
  <c r="BG234" i="13"/>
  <c r="BF234" i="13"/>
  <c r="T234" i="13"/>
  <c r="R234" i="13"/>
  <c r="P234" i="13"/>
  <c r="BI232" i="13"/>
  <c r="BH232" i="13"/>
  <c r="BG232" i="13"/>
  <c r="BF232" i="13"/>
  <c r="T232" i="13"/>
  <c r="R232" i="13"/>
  <c r="P232" i="13"/>
  <c r="BI229" i="13"/>
  <c r="BH229" i="13"/>
  <c r="BG229" i="13"/>
  <c r="BF229" i="13"/>
  <c r="T229" i="13"/>
  <c r="R229" i="13"/>
  <c r="P229" i="13"/>
  <c r="BI228" i="13"/>
  <c r="BH228" i="13"/>
  <c r="BG228" i="13"/>
  <c r="BF228" i="13"/>
  <c r="T228" i="13"/>
  <c r="R228" i="13"/>
  <c r="P228" i="13"/>
  <c r="BI226" i="13"/>
  <c r="BH226" i="13"/>
  <c r="BG226" i="13"/>
  <c r="BF226" i="13"/>
  <c r="T226" i="13"/>
  <c r="R226" i="13"/>
  <c r="P226" i="13"/>
  <c r="BI224" i="13"/>
  <c r="BH224" i="13"/>
  <c r="BG224" i="13"/>
  <c r="BF224" i="13"/>
  <c r="T224" i="13"/>
  <c r="R224" i="13"/>
  <c r="P224" i="13"/>
  <c r="BI222" i="13"/>
  <c r="BH222" i="13"/>
  <c r="BG222" i="13"/>
  <c r="BF222" i="13"/>
  <c r="T222" i="13"/>
  <c r="R222" i="13"/>
  <c r="P222" i="13"/>
  <c r="BI220" i="13"/>
  <c r="BH220" i="13"/>
  <c r="BG220" i="13"/>
  <c r="BF220" i="13"/>
  <c r="T220" i="13"/>
  <c r="R220" i="13"/>
  <c r="P220" i="13"/>
  <c r="BI219" i="13"/>
  <c r="BH219" i="13"/>
  <c r="BG219" i="13"/>
  <c r="BF219" i="13"/>
  <c r="T219" i="13"/>
  <c r="R219" i="13"/>
  <c r="P219" i="13"/>
  <c r="BI217" i="13"/>
  <c r="BH217" i="13"/>
  <c r="BG217" i="13"/>
  <c r="BF217" i="13"/>
  <c r="T217" i="13"/>
  <c r="R217" i="13"/>
  <c r="P217" i="13"/>
  <c r="BI212" i="13"/>
  <c r="BH212" i="13"/>
  <c r="BG212" i="13"/>
  <c r="BF212" i="13"/>
  <c r="T212" i="13"/>
  <c r="R212" i="13"/>
  <c r="P212" i="13"/>
  <c r="BI211" i="13"/>
  <c r="BH211" i="13"/>
  <c r="BG211" i="13"/>
  <c r="BF211" i="13"/>
  <c r="T211" i="13"/>
  <c r="R211" i="13"/>
  <c r="P211" i="13"/>
  <c r="BI209" i="13"/>
  <c r="BH209" i="13"/>
  <c r="BG209" i="13"/>
  <c r="BF209" i="13"/>
  <c r="T209" i="13"/>
  <c r="R209" i="13"/>
  <c r="P209" i="13"/>
  <c r="BI205" i="13"/>
  <c r="BH205" i="13"/>
  <c r="BG205" i="13"/>
  <c r="BF205" i="13"/>
  <c r="T205" i="13"/>
  <c r="R205" i="13"/>
  <c r="P205" i="13"/>
  <c r="BI203" i="13"/>
  <c r="BH203" i="13"/>
  <c r="BG203" i="13"/>
  <c r="BF203" i="13"/>
  <c r="T203" i="13"/>
  <c r="R203" i="13"/>
  <c r="P203" i="13"/>
  <c r="BI201" i="13"/>
  <c r="BH201" i="13"/>
  <c r="BG201" i="13"/>
  <c r="BF201" i="13"/>
  <c r="T201" i="13"/>
  <c r="R201" i="13"/>
  <c r="P201" i="13"/>
  <c r="BI199" i="13"/>
  <c r="BH199" i="13"/>
  <c r="BG199" i="13"/>
  <c r="BF199" i="13"/>
  <c r="T199" i="13"/>
  <c r="R199" i="13"/>
  <c r="P199" i="13"/>
  <c r="BI197" i="13"/>
  <c r="BH197" i="13"/>
  <c r="BG197" i="13"/>
  <c r="BF197" i="13"/>
  <c r="T197" i="13"/>
  <c r="R197" i="13"/>
  <c r="P197" i="13"/>
  <c r="BI195" i="13"/>
  <c r="BH195" i="13"/>
  <c r="BG195" i="13"/>
  <c r="BF195" i="13"/>
  <c r="T195" i="13"/>
  <c r="R195" i="13"/>
  <c r="P195" i="13"/>
  <c r="BI193" i="13"/>
  <c r="BH193" i="13"/>
  <c r="BG193" i="13"/>
  <c r="BF193" i="13"/>
  <c r="T193" i="13"/>
  <c r="R193" i="13"/>
  <c r="P193" i="13"/>
  <c r="BI188" i="13"/>
  <c r="BH188" i="13"/>
  <c r="BG188" i="13"/>
  <c r="BF188" i="13"/>
  <c r="T188" i="13"/>
  <c r="R188" i="13"/>
  <c r="P188" i="13"/>
  <c r="BI186" i="13"/>
  <c r="BH186" i="13"/>
  <c r="BG186" i="13"/>
  <c r="BF186" i="13"/>
  <c r="T186" i="13"/>
  <c r="R186" i="13"/>
  <c r="P186" i="13"/>
  <c r="BI184" i="13"/>
  <c r="BH184" i="13"/>
  <c r="BG184" i="13"/>
  <c r="BF184" i="13"/>
  <c r="T184" i="13"/>
  <c r="R184" i="13"/>
  <c r="P184" i="13"/>
  <c r="BI182" i="13"/>
  <c r="BH182" i="13"/>
  <c r="BG182" i="13"/>
  <c r="BF182" i="13"/>
  <c r="T182" i="13"/>
  <c r="R182" i="13"/>
  <c r="P182" i="13"/>
  <c r="BI177" i="13"/>
  <c r="BH177" i="13"/>
  <c r="BG177" i="13"/>
  <c r="BF177" i="13"/>
  <c r="T177" i="13"/>
  <c r="R177" i="13"/>
  <c r="P177" i="13"/>
  <c r="BI175" i="13"/>
  <c r="BH175" i="13"/>
  <c r="BG175" i="13"/>
  <c r="BF175" i="13"/>
  <c r="T175" i="13"/>
  <c r="R175" i="13"/>
  <c r="P175" i="13"/>
  <c r="BI172" i="13"/>
  <c r="BH172" i="13"/>
  <c r="BG172" i="13"/>
  <c r="BF172" i="13"/>
  <c r="T172" i="13"/>
  <c r="R172" i="13"/>
  <c r="P172" i="13"/>
  <c r="BI169" i="13"/>
  <c r="BH169" i="13"/>
  <c r="BG169" i="13"/>
  <c r="BF169" i="13"/>
  <c r="T169" i="13"/>
  <c r="R169" i="13"/>
  <c r="P169" i="13"/>
  <c r="BI166" i="13"/>
  <c r="BH166" i="13"/>
  <c r="BG166" i="13"/>
  <c r="BF166" i="13"/>
  <c r="T166" i="13"/>
  <c r="R166" i="13"/>
  <c r="P166" i="13"/>
  <c r="BI163" i="13"/>
  <c r="BH163" i="13"/>
  <c r="BG163" i="13"/>
  <c r="BF163" i="13"/>
  <c r="T163" i="13"/>
  <c r="R163" i="13"/>
  <c r="P163" i="13"/>
  <c r="BI159" i="13"/>
  <c r="BH159" i="13"/>
  <c r="BG159" i="13"/>
  <c r="BF159" i="13"/>
  <c r="T159" i="13"/>
  <c r="R159" i="13"/>
  <c r="P159" i="13"/>
  <c r="BI157" i="13"/>
  <c r="BH157" i="13"/>
  <c r="BG157" i="13"/>
  <c r="BF157" i="13"/>
  <c r="T157" i="13"/>
  <c r="R157" i="13"/>
  <c r="P157" i="13"/>
  <c r="BI153" i="13"/>
  <c r="BH153" i="13"/>
  <c r="BG153" i="13"/>
  <c r="BF153" i="13"/>
  <c r="T153" i="13"/>
  <c r="R153" i="13"/>
  <c r="P153" i="13"/>
  <c r="BI151" i="13"/>
  <c r="BH151" i="13"/>
  <c r="BG151" i="13"/>
  <c r="BF151" i="13"/>
  <c r="T151" i="13"/>
  <c r="R151" i="13"/>
  <c r="P151" i="13"/>
  <c r="BI147" i="13"/>
  <c r="BH147" i="13"/>
  <c r="BG147" i="13"/>
  <c r="BF147" i="13"/>
  <c r="T147" i="13"/>
  <c r="R147" i="13"/>
  <c r="P147" i="13"/>
  <c r="BI145" i="13"/>
  <c r="BH145" i="13"/>
  <c r="BG145" i="13"/>
  <c r="BF145" i="13"/>
  <c r="T145" i="13"/>
  <c r="R145" i="13"/>
  <c r="P145" i="13"/>
  <c r="BI143" i="13"/>
  <c r="BH143" i="13"/>
  <c r="BG143" i="13"/>
  <c r="BF143" i="13"/>
  <c r="T143" i="13"/>
  <c r="R143" i="13"/>
  <c r="P143" i="13"/>
  <c r="BI141" i="13"/>
  <c r="BH141" i="13"/>
  <c r="BG141" i="13"/>
  <c r="BF141" i="13"/>
  <c r="T141" i="13"/>
  <c r="R141" i="13"/>
  <c r="P141" i="13"/>
  <c r="BI139" i="13"/>
  <c r="BH139" i="13"/>
  <c r="BG139" i="13"/>
  <c r="BF139" i="13"/>
  <c r="T139" i="13"/>
  <c r="R139" i="13"/>
  <c r="P139" i="13"/>
  <c r="BI137" i="13"/>
  <c r="BH137" i="13"/>
  <c r="BG137" i="13"/>
  <c r="BF137" i="13"/>
  <c r="T137" i="13"/>
  <c r="R137" i="13"/>
  <c r="P137" i="13"/>
  <c r="BI135" i="13"/>
  <c r="BH135" i="13"/>
  <c r="BG135" i="13"/>
  <c r="BF135" i="13"/>
  <c r="T135" i="13"/>
  <c r="R135" i="13"/>
  <c r="P135" i="13"/>
  <c r="J129" i="13"/>
  <c r="J128" i="13"/>
  <c r="F128" i="13"/>
  <c r="F126" i="13"/>
  <c r="E124" i="13"/>
  <c r="J94" i="13"/>
  <c r="J93" i="13"/>
  <c r="F93" i="13"/>
  <c r="F91" i="13"/>
  <c r="E89" i="13"/>
  <c r="J20" i="13"/>
  <c r="E20" i="13"/>
  <c r="F129" i="13" s="1"/>
  <c r="J19" i="13"/>
  <c r="J14" i="13"/>
  <c r="J126" i="13"/>
  <c r="E7" i="13"/>
  <c r="E120" i="13"/>
  <c r="J39" i="12"/>
  <c r="J38" i="12"/>
  <c r="AY107" i="1"/>
  <c r="J37" i="12"/>
  <c r="AX107" i="1" s="1"/>
  <c r="BI220" i="12"/>
  <c r="BH220" i="12"/>
  <c r="BG220" i="12"/>
  <c r="BF220" i="12"/>
  <c r="T220" i="12"/>
  <c r="R220" i="12"/>
  <c r="P220" i="12"/>
  <c r="BI218" i="12"/>
  <c r="BH218" i="12"/>
  <c r="BG218" i="12"/>
  <c r="BF218" i="12"/>
  <c r="T218" i="12"/>
  <c r="R218" i="12"/>
  <c r="P218" i="12"/>
  <c r="BI215" i="12"/>
  <c r="BH215" i="12"/>
  <c r="BG215" i="12"/>
  <c r="BF215" i="12"/>
  <c r="T215" i="12"/>
  <c r="T214" i="12" s="1"/>
  <c r="R215" i="12"/>
  <c r="R214" i="12"/>
  <c r="P215" i="12"/>
  <c r="P214" i="12" s="1"/>
  <c r="BI212" i="12"/>
  <c r="BH212" i="12"/>
  <c r="BG212" i="12"/>
  <c r="BF212" i="12"/>
  <c r="T212" i="12"/>
  <c r="R212" i="12"/>
  <c r="P212" i="12"/>
  <c r="BI210" i="12"/>
  <c r="BH210" i="12"/>
  <c r="BG210" i="12"/>
  <c r="BF210" i="12"/>
  <c r="T210" i="12"/>
  <c r="R210" i="12"/>
  <c r="P210" i="12"/>
  <c r="BI207" i="12"/>
  <c r="BH207" i="12"/>
  <c r="BG207" i="12"/>
  <c r="BF207" i="12"/>
  <c r="T207" i="12"/>
  <c r="R207" i="12"/>
  <c r="P207" i="12"/>
  <c r="BI205" i="12"/>
  <c r="BH205" i="12"/>
  <c r="BG205" i="12"/>
  <c r="BF205" i="12"/>
  <c r="T205" i="12"/>
  <c r="R205" i="12"/>
  <c r="P205" i="12"/>
  <c r="BI204" i="12"/>
  <c r="BH204" i="12"/>
  <c r="BG204" i="12"/>
  <c r="BF204" i="12"/>
  <c r="T204" i="12"/>
  <c r="R204" i="12"/>
  <c r="P204" i="12"/>
  <c r="BI202" i="12"/>
  <c r="BH202" i="12"/>
  <c r="BG202" i="12"/>
  <c r="BF202" i="12"/>
  <c r="T202" i="12"/>
  <c r="R202" i="12"/>
  <c r="P202" i="12"/>
  <c r="BI200" i="12"/>
  <c r="BH200" i="12"/>
  <c r="BG200" i="12"/>
  <c r="BF200" i="12"/>
  <c r="T200" i="12"/>
  <c r="R200" i="12"/>
  <c r="P200" i="12"/>
  <c r="BI198" i="12"/>
  <c r="BH198" i="12"/>
  <c r="BG198" i="12"/>
  <c r="BF198" i="12"/>
  <c r="T198" i="12"/>
  <c r="R198" i="12"/>
  <c r="P198" i="12"/>
  <c r="BI196" i="12"/>
  <c r="BH196" i="12"/>
  <c r="BG196" i="12"/>
  <c r="BF196" i="12"/>
  <c r="T196" i="12"/>
  <c r="R196" i="12"/>
  <c r="P196" i="12"/>
  <c r="BI195" i="12"/>
  <c r="BH195" i="12"/>
  <c r="BG195" i="12"/>
  <c r="BF195" i="12"/>
  <c r="T195" i="12"/>
  <c r="R195" i="12"/>
  <c r="P195" i="12"/>
  <c r="BI194" i="12"/>
  <c r="BH194" i="12"/>
  <c r="BG194" i="12"/>
  <c r="BF194" i="12"/>
  <c r="T194" i="12"/>
  <c r="R194" i="12"/>
  <c r="P194" i="12"/>
  <c r="BI193" i="12"/>
  <c r="BH193" i="12"/>
  <c r="BG193" i="12"/>
  <c r="BF193" i="12"/>
  <c r="T193" i="12"/>
  <c r="R193" i="12"/>
  <c r="P193" i="12"/>
  <c r="BI192" i="12"/>
  <c r="BH192" i="12"/>
  <c r="BG192" i="12"/>
  <c r="BF192" i="12"/>
  <c r="T192" i="12"/>
  <c r="R192" i="12"/>
  <c r="P192" i="12"/>
  <c r="BI190" i="12"/>
  <c r="BH190" i="12"/>
  <c r="BG190" i="12"/>
  <c r="BF190" i="12"/>
  <c r="T190" i="12"/>
  <c r="R190" i="12"/>
  <c r="P190" i="12"/>
  <c r="BI188" i="12"/>
  <c r="BH188" i="12"/>
  <c r="BG188" i="12"/>
  <c r="BF188" i="12"/>
  <c r="T188" i="12"/>
  <c r="R188" i="12"/>
  <c r="P188" i="12"/>
  <c r="BI186" i="12"/>
  <c r="BH186" i="12"/>
  <c r="BG186" i="12"/>
  <c r="BF186" i="12"/>
  <c r="T186" i="12"/>
  <c r="R186" i="12"/>
  <c r="P186" i="12"/>
  <c r="BI184" i="12"/>
  <c r="BH184" i="12"/>
  <c r="BG184" i="12"/>
  <c r="BF184" i="12"/>
  <c r="T184" i="12"/>
  <c r="R184" i="12"/>
  <c r="P184" i="12"/>
  <c r="BI182" i="12"/>
  <c r="BH182" i="12"/>
  <c r="BG182" i="12"/>
  <c r="BF182" i="12"/>
  <c r="T182" i="12"/>
  <c r="R182" i="12"/>
  <c r="P182" i="12"/>
  <c r="BI180" i="12"/>
  <c r="BH180" i="12"/>
  <c r="BG180" i="12"/>
  <c r="BF180" i="12"/>
  <c r="T180" i="12"/>
  <c r="R180" i="12"/>
  <c r="P180" i="12"/>
  <c r="BI178" i="12"/>
  <c r="BH178" i="12"/>
  <c r="BG178" i="12"/>
  <c r="BF178" i="12"/>
  <c r="T178" i="12"/>
  <c r="R178" i="12"/>
  <c r="P178" i="12"/>
  <c r="BI176" i="12"/>
  <c r="BH176" i="12"/>
  <c r="BG176" i="12"/>
  <c r="BF176" i="12"/>
  <c r="T176" i="12"/>
  <c r="R176" i="12"/>
  <c r="P176" i="12"/>
  <c r="BI174" i="12"/>
  <c r="BH174" i="12"/>
  <c r="BG174" i="12"/>
  <c r="BF174" i="12"/>
  <c r="T174" i="12"/>
  <c r="R174" i="12"/>
  <c r="P174" i="12"/>
  <c r="BI170" i="12"/>
  <c r="BH170" i="12"/>
  <c r="BG170" i="12"/>
  <c r="BF170" i="12"/>
  <c r="T170" i="12"/>
  <c r="R170" i="12"/>
  <c r="P170" i="12"/>
  <c r="BI168" i="12"/>
  <c r="BH168" i="12"/>
  <c r="BG168" i="12"/>
  <c r="BF168" i="12"/>
  <c r="T168" i="12"/>
  <c r="R168" i="12"/>
  <c r="P168" i="12"/>
  <c r="BI164" i="12"/>
  <c r="BH164" i="12"/>
  <c r="BG164" i="12"/>
  <c r="BF164" i="12"/>
  <c r="T164" i="12"/>
  <c r="R164" i="12"/>
  <c r="P164" i="12"/>
  <c r="BI161" i="12"/>
  <c r="BH161" i="12"/>
  <c r="BG161" i="12"/>
  <c r="BF161" i="12"/>
  <c r="T161" i="12"/>
  <c r="T160" i="12"/>
  <c r="R161" i="12"/>
  <c r="R160" i="12" s="1"/>
  <c r="P161" i="12"/>
  <c r="P160" i="12"/>
  <c r="BI158" i="12"/>
  <c r="BH158" i="12"/>
  <c r="BG158" i="12"/>
  <c r="BF158" i="12"/>
  <c r="T158" i="12"/>
  <c r="R158" i="12"/>
  <c r="P158" i="12"/>
  <c r="BI154" i="12"/>
  <c r="BH154" i="12"/>
  <c r="BG154" i="12"/>
  <c r="BF154" i="12"/>
  <c r="T154" i="12"/>
  <c r="R154" i="12"/>
  <c r="P154" i="12"/>
  <c r="BI150" i="12"/>
  <c r="BH150" i="12"/>
  <c r="BG150" i="12"/>
  <c r="BF150" i="12"/>
  <c r="T150" i="12"/>
  <c r="R150" i="12"/>
  <c r="P150" i="12"/>
  <c r="BI148" i="12"/>
  <c r="BH148" i="12"/>
  <c r="BG148" i="12"/>
  <c r="BF148" i="12"/>
  <c r="T148" i="12"/>
  <c r="R148" i="12"/>
  <c r="P148" i="12"/>
  <c r="BI146" i="12"/>
  <c r="BH146" i="12"/>
  <c r="BG146" i="12"/>
  <c r="BF146" i="12"/>
  <c r="T146" i="12"/>
  <c r="R146" i="12"/>
  <c r="P146" i="12"/>
  <c r="BI144" i="12"/>
  <c r="BH144" i="12"/>
  <c r="BG144" i="12"/>
  <c r="BF144" i="12"/>
  <c r="T144" i="12"/>
  <c r="R144" i="12"/>
  <c r="P144" i="12"/>
  <c r="BI143" i="12"/>
  <c r="BH143" i="12"/>
  <c r="BG143" i="12"/>
  <c r="BF143" i="12"/>
  <c r="T143" i="12"/>
  <c r="R143" i="12"/>
  <c r="P143" i="12"/>
  <c r="BI141" i="12"/>
  <c r="BH141" i="12"/>
  <c r="BG141" i="12"/>
  <c r="BF141" i="12"/>
  <c r="T141" i="12"/>
  <c r="R141" i="12"/>
  <c r="P141" i="12"/>
  <c r="BI140" i="12"/>
  <c r="BH140" i="12"/>
  <c r="BG140" i="12"/>
  <c r="BF140" i="12"/>
  <c r="T140" i="12"/>
  <c r="R140" i="12"/>
  <c r="P140" i="12"/>
  <c r="BI138" i="12"/>
  <c r="BH138" i="12"/>
  <c r="BG138" i="12"/>
  <c r="BF138" i="12"/>
  <c r="T138" i="12"/>
  <c r="R138" i="12"/>
  <c r="P138" i="12"/>
  <c r="BI137" i="12"/>
  <c r="BH137" i="12"/>
  <c r="BG137" i="12"/>
  <c r="BF137" i="12"/>
  <c r="T137" i="12"/>
  <c r="R137" i="12"/>
  <c r="P137" i="12"/>
  <c r="BI135" i="12"/>
  <c r="BH135" i="12"/>
  <c r="BG135" i="12"/>
  <c r="BF135" i="12"/>
  <c r="T135" i="12"/>
  <c r="R135" i="12"/>
  <c r="P135" i="12"/>
  <c r="BI131" i="12"/>
  <c r="BH131" i="12"/>
  <c r="BG131" i="12"/>
  <c r="BF131" i="12"/>
  <c r="T131" i="12"/>
  <c r="R131" i="12"/>
  <c r="P131" i="12"/>
  <c r="J125" i="12"/>
  <c r="J124" i="12"/>
  <c r="F124" i="12"/>
  <c r="F122" i="12"/>
  <c r="E120" i="12"/>
  <c r="J94" i="12"/>
  <c r="J93" i="12"/>
  <c r="F93" i="12"/>
  <c r="F91" i="12"/>
  <c r="E89" i="12"/>
  <c r="J20" i="12"/>
  <c r="E20" i="12"/>
  <c r="F94" i="12" s="1"/>
  <c r="J19" i="12"/>
  <c r="J14" i="12"/>
  <c r="J122" i="12"/>
  <c r="E7" i="12"/>
  <c r="E85" i="12" s="1"/>
  <c r="J39" i="11"/>
  <c r="J38" i="11"/>
  <c r="AY106" i="1" s="1"/>
  <c r="J37" i="11"/>
  <c r="AX106" i="1" s="1"/>
  <c r="BI142" i="11"/>
  <c r="BH142" i="11"/>
  <c r="BG142" i="11"/>
  <c r="BF142" i="11"/>
  <c r="T142" i="11"/>
  <c r="R142" i="11"/>
  <c r="P142" i="11"/>
  <c r="BI141" i="11"/>
  <c r="BH141" i="11"/>
  <c r="BG141" i="11"/>
  <c r="BF141" i="11"/>
  <c r="T141" i="11"/>
  <c r="R141" i="11"/>
  <c r="P141" i="11"/>
  <c r="BI140" i="11"/>
  <c r="BH140" i="11"/>
  <c r="BG140" i="11"/>
  <c r="BF140" i="11"/>
  <c r="T140" i="11"/>
  <c r="R140" i="11"/>
  <c r="P140" i="11"/>
  <c r="BI139" i="11"/>
  <c r="BH139" i="11"/>
  <c r="BG139" i="11"/>
  <c r="BF139" i="11"/>
  <c r="T139" i="11"/>
  <c r="R139" i="11"/>
  <c r="P139" i="11"/>
  <c r="BI138" i="11"/>
  <c r="BH138" i="11"/>
  <c r="BG138" i="11"/>
  <c r="BF138" i="11"/>
  <c r="T138" i="11"/>
  <c r="R138" i="11"/>
  <c r="P138" i="11"/>
  <c r="BI137" i="11"/>
  <c r="BH137" i="11"/>
  <c r="BG137" i="11"/>
  <c r="BF137" i="11"/>
  <c r="T137" i="11"/>
  <c r="R137" i="11"/>
  <c r="P137" i="11"/>
  <c r="BI136" i="11"/>
  <c r="BH136" i="11"/>
  <c r="BG136" i="11"/>
  <c r="BF136" i="11"/>
  <c r="T136" i="11"/>
  <c r="R136" i="11"/>
  <c r="P136" i="11"/>
  <c r="BI135" i="11"/>
  <c r="BH135" i="11"/>
  <c r="BG135" i="11"/>
  <c r="BF135" i="11"/>
  <c r="T135" i="11"/>
  <c r="R135" i="11"/>
  <c r="P135" i="11"/>
  <c r="BI134" i="11"/>
  <c r="BH134" i="11"/>
  <c r="BG134" i="11"/>
  <c r="BF134" i="11"/>
  <c r="T134" i="11"/>
  <c r="R134" i="11"/>
  <c r="P134" i="11"/>
  <c r="BI133" i="11"/>
  <c r="BH133" i="11"/>
  <c r="BG133" i="11"/>
  <c r="BF133" i="11"/>
  <c r="T133" i="11"/>
  <c r="R133" i="11"/>
  <c r="P133" i="11"/>
  <c r="BI132" i="11"/>
  <c r="BH132" i="11"/>
  <c r="BG132" i="11"/>
  <c r="BF132" i="11"/>
  <c r="T132" i="11"/>
  <c r="R132" i="11"/>
  <c r="P132" i="11"/>
  <c r="BI131" i="11"/>
  <c r="BH131" i="11"/>
  <c r="BG131" i="11"/>
  <c r="BF131" i="11"/>
  <c r="T131" i="11"/>
  <c r="R131" i="11"/>
  <c r="P131" i="11"/>
  <c r="BI130" i="11"/>
  <c r="BH130" i="11"/>
  <c r="BG130" i="11"/>
  <c r="BF130" i="11"/>
  <c r="T130" i="11"/>
  <c r="R130" i="11"/>
  <c r="P130" i="11"/>
  <c r="BI129" i="11"/>
  <c r="BH129" i="11"/>
  <c r="BG129" i="11"/>
  <c r="BF129" i="11"/>
  <c r="T129" i="11"/>
  <c r="R129" i="11"/>
  <c r="P129" i="11"/>
  <c r="BI128" i="11"/>
  <c r="BH128" i="11"/>
  <c r="BG128" i="11"/>
  <c r="BF128" i="11"/>
  <c r="T128" i="11"/>
  <c r="R128" i="11"/>
  <c r="P128" i="11"/>
  <c r="BI127" i="11"/>
  <c r="BH127" i="11"/>
  <c r="BG127" i="11"/>
  <c r="BF127" i="11"/>
  <c r="T127" i="11"/>
  <c r="R127" i="11"/>
  <c r="P127" i="11"/>
  <c r="BI126" i="11"/>
  <c r="BH126" i="11"/>
  <c r="BG126" i="11"/>
  <c r="BF126" i="11"/>
  <c r="T126" i="11"/>
  <c r="R126" i="11"/>
  <c r="P126" i="11"/>
  <c r="BI125" i="11"/>
  <c r="BH125" i="11"/>
  <c r="BG125" i="11"/>
  <c r="BF125" i="11"/>
  <c r="T125" i="11"/>
  <c r="R125" i="11"/>
  <c r="P125" i="11"/>
  <c r="J119" i="11"/>
  <c r="J118" i="11"/>
  <c r="F118" i="11"/>
  <c r="F116" i="11"/>
  <c r="E114" i="11"/>
  <c r="J94" i="11"/>
  <c r="J93" i="11"/>
  <c r="F93" i="11"/>
  <c r="F91" i="11"/>
  <c r="E89" i="11"/>
  <c r="J20" i="11"/>
  <c r="E20" i="11"/>
  <c r="F119" i="11" s="1"/>
  <c r="J19" i="11"/>
  <c r="J14" i="11"/>
  <c r="J91" i="11"/>
  <c r="E7" i="11"/>
  <c r="E110" i="11" s="1"/>
  <c r="J39" i="10"/>
  <c r="J38" i="10"/>
  <c r="AY105" i="1" s="1"/>
  <c r="J37" i="10"/>
  <c r="AX105" i="1" s="1"/>
  <c r="BI149" i="10"/>
  <c r="BH149" i="10"/>
  <c r="BG149" i="10"/>
  <c r="BF149" i="10"/>
  <c r="T149" i="10"/>
  <c r="R149" i="10"/>
  <c r="P149" i="10"/>
  <c r="BI148" i="10"/>
  <c r="BH148" i="10"/>
  <c r="BG148" i="10"/>
  <c r="BF148" i="10"/>
  <c r="T148" i="10"/>
  <c r="R148" i="10"/>
  <c r="P148" i="10"/>
  <c r="BI147" i="10"/>
  <c r="BH147" i="10"/>
  <c r="BG147" i="10"/>
  <c r="BF147" i="10"/>
  <c r="T147" i="10"/>
  <c r="R147" i="10"/>
  <c r="P147" i="10"/>
  <c r="BI146" i="10"/>
  <c r="BH146" i="10"/>
  <c r="BG146" i="10"/>
  <c r="BF146" i="10"/>
  <c r="T146" i="10"/>
  <c r="R146" i="10"/>
  <c r="P146" i="10"/>
  <c r="BI145" i="10"/>
  <c r="BH145" i="10"/>
  <c r="BG145" i="10"/>
  <c r="BF145" i="10"/>
  <c r="T145" i="10"/>
  <c r="R145" i="10"/>
  <c r="P145" i="10"/>
  <c r="BI144" i="10"/>
  <c r="BH144" i="10"/>
  <c r="BG144" i="10"/>
  <c r="BF144" i="10"/>
  <c r="T144" i="10"/>
  <c r="R144" i="10"/>
  <c r="P144" i="10"/>
  <c r="BI143" i="10"/>
  <c r="BH143" i="10"/>
  <c r="BG143" i="10"/>
  <c r="BF143" i="10"/>
  <c r="T143" i="10"/>
  <c r="R143" i="10"/>
  <c r="P143" i="10"/>
  <c r="BI142" i="10"/>
  <c r="BH142" i="10"/>
  <c r="BG142" i="10"/>
  <c r="BF142" i="10"/>
  <c r="T142" i="10"/>
  <c r="R142" i="10"/>
  <c r="P142" i="10"/>
  <c r="BI141" i="10"/>
  <c r="BH141" i="10"/>
  <c r="BG141" i="10"/>
  <c r="BF141" i="10"/>
  <c r="T141" i="10"/>
  <c r="R141" i="10"/>
  <c r="P141" i="10"/>
  <c r="BI140" i="10"/>
  <c r="BH140" i="10"/>
  <c r="BG140" i="10"/>
  <c r="BF140" i="10"/>
  <c r="T140" i="10"/>
  <c r="R140" i="10"/>
  <c r="P140" i="10"/>
  <c r="BI139" i="10"/>
  <c r="BH139" i="10"/>
  <c r="BG139" i="10"/>
  <c r="BF139" i="10"/>
  <c r="T139" i="10"/>
  <c r="R139" i="10"/>
  <c r="P139" i="10"/>
  <c r="BI138" i="10"/>
  <c r="BH138" i="10"/>
  <c r="BG138" i="10"/>
  <c r="BF138" i="10"/>
  <c r="T138" i="10"/>
  <c r="R138" i="10"/>
  <c r="P138" i="10"/>
  <c r="BI137" i="10"/>
  <c r="BH137" i="10"/>
  <c r="BG137" i="10"/>
  <c r="BF137" i="10"/>
  <c r="T137" i="10"/>
  <c r="R137" i="10"/>
  <c r="P137" i="10"/>
  <c r="BI136" i="10"/>
  <c r="BH136" i="10"/>
  <c r="BG136" i="10"/>
  <c r="BF136" i="10"/>
  <c r="T136" i="10"/>
  <c r="R136" i="10"/>
  <c r="P136" i="10"/>
  <c r="BI135" i="10"/>
  <c r="BH135" i="10"/>
  <c r="BG135" i="10"/>
  <c r="BF135" i="10"/>
  <c r="T135" i="10"/>
  <c r="R135" i="10"/>
  <c r="P135" i="10"/>
  <c r="BI134" i="10"/>
  <c r="BH134" i="10"/>
  <c r="BG134" i="10"/>
  <c r="BF134" i="10"/>
  <c r="T134" i="10"/>
  <c r="R134" i="10"/>
  <c r="P134" i="10"/>
  <c r="BI133" i="10"/>
  <c r="BH133" i="10"/>
  <c r="BG133" i="10"/>
  <c r="BF133" i="10"/>
  <c r="T133" i="10"/>
  <c r="R133" i="10"/>
  <c r="P133" i="10"/>
  <c r="BI132" i="10"/>
  <c r="BH132" i="10"/>
  <c r="BG132" i="10"/>
  <c r="BF132" i="10"/>
  <c r="T132" i="10"/>
  <c r="R132" i="10"/>
  <c r="P132" i="10"/>
  <c r="BI131" i="10"/>
  <c r="BH131" i="10"/>
  <c r="BG131" i="10"/>
  <c r="BF131" i="10"/>
  <c r="T131" i="10"/>
  <c r="R131" i="10"/>
  <c r="P131" i="10"/>
  <c r="BI130" i="10"/>
  <c r="BH130" i="10"/>
  <c r="BG130" i="10"/>
  <c r="BF130" i="10"/>
  <c r="T130" i="10"/>
  <c r="R130" i="10"/>
  <c r="P130" i="10"/>
  <c r="BI129" i="10"/>
  <c r="BH129" i="10"/>
  <c r="BG129" i="10"/>
  <c r="BF129" i="10"/>
  <c r="T129" i="10"/>
  <c r="R129" i="10"/>
  <c r="P129" i="10"/>
  <c r="BI128" i="10"/>
  <c r="BH128" i="10"/>
  <c r="BG128" i="10"/>
  <c r="BF128" i="10"/>
  <c r="T128" i="10"/>
  <c r="R128" i="10"/>
  <c r="P128" i="10"/>
  <c r="BI127" i="10"/>
  <c r="BH127" i="10"/>
  <c r="BG127" i="10"/>
  <c r="BF127" i="10"/>
  <c r="T127" i="10"/>
  <c r="R127" i="10"/>
  <c r="P127" i="10"/>
  <c r="BI126" i="10"/>
  <c r="BH126" i="10"/>
  <c r="BG126" i="10"/>
  <c r="BF126" i="10"/>
  <c r="T126" i="10"/>
  <c r="R126" i="10"/>
  <c r="P126" i="10"/>
  <c r="BI125" i="10"/>
  <c r="BH125" i="10"/>
  <c r="BG125" i="10"/>
  <c r="BF125" i="10"/>
  <c r="T125" i="10"/>
  <c r="R125" i="10"/>
  <c r="P125" i="10"/>
  <c r="BI123" i="10"/>
  <c r="BH123" i="10"/>
  <c r="BG123" i="10"/>
  <c r="BF123" i="10"/>
  <c r="T123" i="10"/>
  <c r="R123" i="10"/>
  <c r="P123" i="10"/>
  <c r="J118" i="10"/>
  <c r="J117" i="10"/>
  <c r="F117" i="10"/>
  <c r="F115" i="10"/>
  <c r="E113" i="10"/>
  <c r="J94" i="10"/>
  <c r="J93" i="10"/>
  <c r="F93" i="10"/>
  <c r="F91" i="10"/>
  <c r="E89" i="10"/>
  <c r="J20" i="10"/>
  <c r="E20" i="10"/>
  <c r="F118" i="10" s="1"/>
  <c r="J19" i="10"/>
  <c r="J14" i="10"/>
  <c r="J115" i="10" s="1"/>
  <c r="E7" i="10"/>
  <c r="E85" i="10" s="1"/>
  <c r="J39" i="9"/>
  <c r="J38" i="9"/>
  <c r="AY104" i="1"/>
  <c r="J37" i="9"/>
  <c r="AX104" i="1"/>
  <c r="BI165" i="9"/>
  <c r="BH165" i="9"/>
  <c r="BG165" i="9"/>
  <c r="BF165" i="9"/>
  <c r="T165" i="9"/>
  <c r="R165" i="9"/>
  <c r="P165" i="9"/>
  <c r="BI164" i="9"/>
  <c r="BH164" i="9"/>
  <c r="BG164" i="9"/>
  <c r="BF164" i="9"/>
  <c r="T164" i="9"/>
  <c r="R164" i="9"/>
  <c r="P164" i="9"/>
  <c r="BI162" i="9"/>
  <c r="BH162" i="9"/>
  <c r="BG162" i="9"/>
  <c r="BF162" i="9"/>
  <c r="T162" i="9"/>
  <c r="R162" i="9"/>
  <c r="P162" i="9"/>
  <c r="BI161" i="9"/>
  <c r="BH161" i="9"/>
  <c r="BG161" i="9"/>
  <c r="BF161" i="9"/>
  <c r="T161" i="9"/>
  <c r="R161" i="9"/>
  <c r="P161" i="9"/>
  <c r="BI160" i="9"/>
  <c r="BH160" i="9"/>
  <c r="BG160" i="9"/>
  <c r="BF160" i="9"/>
  <c r="T160" i="9"/>
  <c r="R160" i="9"/>
  <c r="P160" i="9"/>
  <c r="BI159" i="9"/>
  <c r="BH159" i="9"/>
  <c r="BG159" i="9"/>
  <c r="BF159" i="9"/>
  <c r="T159" i="9"/>
  <c r="R159" i="9"/>
  <c r="P159" i="9"/>
  <c r="BI156" i="9"/>
  <c r="BH156" i="9"/>
  <c r="BG156" i="9"/>
  <c r="BF156" i="9"/>
  <c r="T156" i="9"/>
  <c r="R156" i="9"/>
  <c r="P156" i="9"/>
  <c r="BI154" i="9"/>
  <c r="BH154" i="9"/>
  <c r="BG154" i="9"/>
  <c r="BF154" i="9"/>
  <c r="T154" i="9"/>
  <c r="R154" i="9"/>
  <c r="P154" i="9"/>
  <c r="BI153" i="9"/>
  <c r="BH153" i="9"/>
  <c r="BG153" i="9"/>
  <c r="BF153" i="9"/>
  <c r="T153" i="9"/>
  <c r="R153" i="9"/>
  <c r="P153" i="9"/>
  <c r="BI152" i="9"/>
  <c r="BH152" i="9"/>
  <c r="BG152" i="9"/>
  <c r="BF152" i="9"/>
  <c r="T152" i="9"/>
  <c r="R152" i="9"/>
  <c r="P152" i="9"/>
  <c r="BI151" i="9"/>
  <c r="BH151" i="9"/>
  <c r="BG151" i="9"/>
  <c r="BF151" i="9"/>
  <c r="T151" i="9"/>
  <c r="R151" i="9"/>
  <c r="P151" i="9"/>
  <c r="BI150" i="9"/>
  <c r="BH150" i="9"/>
  <c r="BG150" i="9"/>
  <c r="BF150" i="9"/>
  <c r="T150" i="9"/>
  <c r="R150" i="9"/>
  <c r="P150" i="9"/>
  <c r="BI149" i="9"/>
  <c r="BH149" i="9"/>
  <c r="BG149" i="9"/>
  <c r="BF149" i="9"/>
  <c r="T149" i="9"/>
  <c r="R149" i="9"/>
  <c r="P149" i="9"/>
  <c r="BI148" i="9"/>
  <c r="BH148" i="9"/>
  <c r="BG148" i="9"/>
  <c r="BF148" i="9"/>
  <c r="T148" i="9"/>
  <c r="R148" i="9"/>
  <c r="P148" i="9"/>
  <c r="BI147" i="9"/>
  <c r="BH147" i="9"/>
  <c r="BG147" i="9"/>
  <c r="BF147" i="9"/>
  <c r="T147" i="9"/>
  <c r="R147" i="9"/>
  <c r="P147" i="9"/>
  <c r="BI146" i="9"/>
  <c r="BH146" i="9"/>
  <c r="BG146" i="9"/>
  <c r="BF146" i="9"/>
  <c r="T146" i="9"/>
  <c r="R146" i="9"/>
  <c r="P146" i="9"/>
  <c r="BI145" i="9"/>
  <c r="BH145" i="9"/>
  <c r="BG145" i="9"/>
  <c r="BF145" i="9"/>
  <c r="T145" i="9"/>
  <c r="R145" i="9"/>
  <c r="P145" i="9"/>
  <c r="BI144" i="9"/>
  <c r="BH144" i="9"/>
  <c r="BG144" i="9"/>
  <c r="BF144" i="9"/>
  <c r="T144" i="9"/>
  <c r="R144" i="9"/>
  <c r="P144" i="9"/>
  <c r="BI143" i="9"/>
  <c r="BH143" i="9"/>
  <c r="BG143" i="9"/>
  <c r="BF143" i="9"/>
  <c r="T143" i="9"/>
  <c r="R143" i="9"/>
  <c r="P143" i="9"/>
  <c r="BI142" i="9"/>
  <c r="BH142" i="9"/>
  <c r="BG142" i="9"/>
  <c r="BF142" i="9"/>
  <c r="T142" i="9"/>
  <c r="R142" i="9"/>
  <c r="P142" i="9"/>
  <c r="BI141" i="9"/>
  <c r="BH141" i="9"/>
  <c r="BG141" i="9"/>
  <c r="BF141" i="9"/>
  <c r="T141" i="9"/>
  <c r="R141" i="9"/>
  <c r="P141" i="9"/>
  <c r="BI140" i="9"/>
  <c r="BH140" i="9"/>
  <c r="BG140" i="9"/>
  <c r="BF140" i="9"/>
  <c r="T140" i="9"/>
  <c r="R140" i="9"/>
  <c r="P140" i="9"/>
  <c r="BI139" i="9"/>
  <c r="BH139" i="9"/>
  <c r="BG139" i="9"/>
  <c r="BF139" i="9"/>
  <c r="T139" i="9"/>
  <c r="R139" i="9"/>
  <c r="P139" i="9"/>
  <c r="BI138" i="9"/>
  <c r="BH138" i="9"/>
  <c r="BG138" i="9"/>
  <c r="BF138" i="9"/>
  <c r="T138" i="9"/>
  <c r="R138" i="9"/>
  <c r="P138" i="9"/>
  <c r="BI137" i="9"/>
  <c r="BH137" i="9"/>
  <c r="BG137" i="9"/>
  <c r="BF137" i="9"/>
  <c r="T137" i="9"/>
  <c r="R137" i="9"/>
  <c r="P137" i="9"/>
  <c r="BI136" i="9"/>
  <c r="BH136" i="9"/>
  <c r="BG136" i="9"/>
  <c r="BF136" i="9"/>
  <c r="T136" i="9"/>
  <c r="R136" i="9"/>
  <c r="P136" i="9"/>
  <c r="BI135" i="9"/>
  <c r="BH135" i="9"/>
  <c r="BG135" i="9"/>
  <c r="BF135" i="9"/>
  <c r="T135" i="9"/>
  <c r="R135" i="9"/>
  <c r="P135" i="9"/>
  <c r="BI133" i="9"/>
  <c r="BH133" i="9"/>
  <c r="BG133" i="9"/>
  <c r="BF133" i="9"/>
  <c r="T133" i="9"/>
  <c r="R133" i="9"/>
  <c r="P133" i="9"/>
  <c r="BI131" i="9"/>
  <c r="BH131" i="9"/>
  <c r="BG131" i="9"/>
  <c r="BF131" i="9"/>
  <c r="T131" i="9"/>
  <c r="R131" i="9"/>
  <c r="P131" i="9"/>
  <c r="BI129" i="9"/>
  <c r="BH129" i="9"/>
  <c r="BG129" i="9"/>
  <c r="BF129" i="9"/>
  <c r="T129" i="9"/>
  <c r="R129" i="9"/>
  <c r="P129" i="9"/>
  <c r="BI128" i="9"/>
  <c r="BH128" i="9"/>
  <c r="BG128" i="9"/>
  <c r="BF128" i="9"/>
  <c r="T128" i="9"/>
  <c r="R128" i="9"/>
  <c r="P128" i="9"/>
  <c r="BI127" i="9"/>
  <c r="BH127" i="9"/>
  <c r="BG127" i="9"/>
  <c r="BF127" i="9"/>
  <c r="T127" i="9"/>
  <c r="R127" i="9"/>
  <c r="P127" i="9"/>
  <c r="J121" i="9"/>
  <c r="J120" i="9"/>
  <c r="F120" i="9"/>
  <c r="F118" i="9"/>
  <c r="E116" i="9"/>
  <c r="J94" i="9"/>
  <c r="J93" i="9"/>
  <c r="F93" i="9"/>
  <c r="F91" i="9"/>
  <c r="E89" i="9"/>
  <c r="J20" i="9"/>
  <c r="E20" i="9"/>
  <c r="F121" i="9" s="1"/>
  <c r="J19" i="9"/>
  <c r="J14" i="9"/>
  <c r="J118" i="9" s="1"/>
  <c r="E7" i="9"/>
  <c r="E85" i="9"/>
  <c r="J37" i="8"/>
  <c r="J36" i="8"/>
  <c r="AY102" i="1" s="1"/>
  <c r="J35" i="8"/>
  <c r="AX102" i="1"/>
  <c r="BI127" i="8"/>
  <c r="BH127" i="8"/>
  <c r="BG127" i="8"/>
  <c r="BF127" i="8"/>
  <c r="T127" i="8"/>
  <c r="T126" i="8"/>
  <c r="T125" i="8"/>
  <c r="R127" i="8"/>
  <c r="R126" i="8"/>
  <c r="R125" i="8" s="1"/>
  <c r="P127" i="8"/>
  <c r="P126" i="8"/>
  <c r="P125" i="8"/>
  <c r="BI124" i="8"/>
  <c r="BH124" i="8"/>
  <c r="BG124" i="8"/>
  <c r="BF124" i="8"/>
  <c r="T124" i="8"/>
  <c r="R124" i="8"/>
  <c r="P124" i="8"/>
  <c r="BI123" i="8"/>
  <c r="BH123" i="8"/>
  <c r="BG123" i="8"/>
  <c r="BF123" i="8"/>
  <c r="T123" i="8"/>
  <c r="R123" i="8"/>
  <c r="P123" i="8"/>
  <c r="J117" i="8"/>
  <c r="J116" i="8"/>
  <c r="F116" i="8"/>
  <c r="F114" i="8"/>
  <c r="E112" i="8"/>
  <c r="J92" i="8"/>
  <c r="J91" i="8"/>
  <c r="F91" i="8"/>
  <c r="F89" i="8"/>
  <c r="E87" i="8"/>
  <c r="J18" i="8"/>
  <c r="E18" i="8"/>
  <c r="F117" i="8" s="1"/>
  <c r="J17" i="8"/>
  <c r="J12" i="8"/>
  <c r="J114" i="8"/>
  <c r="E7" i="8"/>
  <c r="E110" i="8"/>
  <c r="J39" i="7"/>
  <c r="J38" i="7"/>
  <c r="AY101" i="1"/>
  <c r="J37" i="7"/>
  <c r="AX101" i="1" s="1"/>
  <c r="BI243" i="7"/>
  <c r="BH243" i="7"/>
  <c r="BG243" i="7"/>
  <c r="BF243" i="7"/>
  <c r="T243" i="7"/>
  <c r="R243" i="7"/>
  <c r="P243" i="7"/>
  <c r="BI240" i="7"/>
  <c r="BH240" i="7"/>
  <c r="BG240" i="7"/>
  <c r="BF240" i="7"/>
  <c r="T240" i="7"/>
  <c r="R240" i="7"/>
  <c r="P240" i="7"/>
  <c r="BI237" i="7"/>
  <c r="BH237" i="7"/>
  <c r="BG237" i="7"/>
  <c r="BF237" i="7"/>
  <c r="T237" i="7"/>
  <c r="R237" i="7"/>
  <c r="P237" i="7"/>
  <c r="BI231" i="7"/>
  <c r="BH231" i="7"/>
  <c r="BG231" i="7"/>
  <c r="BF231" i="7"/>
  <c r="T231" i="7"/>
  <c r="R231" i="7"/>
  <c r="P231" i="7"/>
  <c r="BI228" i="7"/>
  <c r="BH228" i="7"/>
  <c r="BG228" i="7"/>
  <c r="BF228" i="7"/>
  <c r="T228" i="7"/>
  <c r="R228" i="7"/>
  <c r="P228" i="7"/>
  <c r="BI225" i="7"/>
  <c r="BH225" i="7"/>
  <c r="BG225" i="7"/>
  <c r="BF225" i="7"/>
  <c r="T225" i="7"/>
  <c r="R225" i="7"/>
  <c r="P225" i="7"/>
  <c r="BI222" i="7"/>
  <c r="BH222" i="7"/>
  <c r="BG222" i="7"/>
  <c r="BF222" i="7"/>
  <c r="T222" i="7"/>
  <c r="R222" i="7"/>
  <c r="P222" i="7"/>
  <c r="BI216" i="7"/>
  <c r="BH216" i="7"/>
  <c r="BG216" i="7"/>
  <c r="BF216" i="7"/>
  <c r="T216" i="7"/>
  <c r="R216" i="7"/>
  <c r="P216" i="7"/>
  <c r="BI214" i="7"/>
  <c r="BH214" i="7"/>
  <c r="BG214" i="7"/>
  <c r="BF214" i="7"/>
  <c r="T214" i="7"/>
  <c r="R214" i="7"/>
  <c r="P214" i="7"/>
  <c r="BI212" i="7"/>
  <c r="BH212" i="7"/>
  <c r="BG212" i="7"/>
  <c r="BF212" i="7"/>
  <c r="T212" i="7"/>
  <c r="R212" i="7"/>
  <c r="P212" i="7"/>
  <c r="BI210" i="7"/>
  <c r="BH210" i="7"/>
  <c r="BG210" i="7"/>
  <c r="BF210" i="7"/>
  <c r="T210" i="7"/>
  <c r="R210" i="7"/>
  <c r="P210" i="7"/>
  <c r="BI208" i="7"/>
  <c r="BH208" i="7"/>
  <c r="BG208" i="7"/>
  <c r="BF208" i="7"/>
  <c r="T208" i="7"/>
  <c r="R208" i="7"/>
  <c r="P208" i="7"/>
  <c r="BI207" i="7"/>
  <c r="BH207" i="7"/>
  <c r="BG207" i="7"/>
  <c r="BF207" i="7"/>
  <c r="T207" i="7"/>
  <c r="R207" i="7"/>
  <c r="P207" i="7"/>
  <c r="BI205" i="7"/>
  <c r="BH205" i="7"/>
  <c r="BG205" i="7"/>
  <c r="BF205" i="7"/>
  <c r="T205" i="7"/>
  <c r="R205" i="7"/>
  <c r="P205" i="7"/>
  <c r="BI202" i="7"/>
  <c r="BH202" i="7"/>
  <c r="BG202" i="7"/>
  <c r="BF202" i="7"/>
  <c r="T202" i="7"/>
  <c r="T201" i="7" s="1"/>
  <c r="R202" i="7"/>
  <c r="R201" i="7" s="1"/>
  <c r="P202" i="7"/>
  <c r="P201" i="7" s="1"/>
  <c r="BI200" i="7"/>
  <c r="BH200" i="7"/>
  <c r="BG200" i="7"/>
  <c r="BF200" i="7"/>
  <c r="T200" i="7"/>
  <c r="R200" i="7"/>
  <c r="P200" i="7"/>
  <c r="BI198" i="7"/>
  <c r="BH198" i="7"/>
  <c r="BG198" i="7"/>
  <c r="BF198" i="7"/>
  <c r="T198" i="7"/>
  <c r="R198" i="7"/>
  <c r="P198" i="7"/>
  <c r="BI197" i="7"/>
  <c r="BH197" i="7"/>
  <c r="BG197" i="7"/>
  <c r="BF197" i="7"/>
  <c r="T197" i="7"/>
  <c r="R197" i="7"/>
  <c r="P197" i="7"/>
  <c r="BI196" i="7"/>
  <c r="BH196" i="7"/>
  <c r="BG196" i="7"/>
  <c r="BF196" i="7"/>
  <c r="T196" i="7"/>
  <c r="R196" i="7"/>
  <c r="P196" i="7"/>
  <c r="BI193" i="7"/>
  <c r="BH193" i="7"/>
  <c r="BG193" i="7"/>
  <c r="BF193" i="7"/>
  <c r="T193" i="7"/>
  <c r="R193" i="7"/>
  <c r="P193" i="7"/>
  <c r="BI191" i="7"/>
  <c r="BH191" i="7"/>
  <c r="BG191" i="7"/>
  <c r="BF191" i="7"/>
  <c r="T191" i="7"/>
  <c r="R191" i="7"/>
  <c r="P191" i="7"/>
  <c r="BI189" i="7"/>
  <c r="BH189" i="7"/>
  <c r="BG189" i="7"/>
  <c r="BF189" i="7"/>
  <c r="T189" i="7"/>
  <c r="R189" i="7"/>
  <c r="P189" i="7"/>
  <c r="BI187" i="7"/>
  <c r="BH187" i="7"/>
  <c r="BG187" i="7"/>
  <c r="BF187" i="7"/>
  <c r="T187" i="7"/>
  <c r="R187" i="7"/>
  <c r="P187" i="7"/>
  <c r="BI185" i="7"/>
  <c r="BH185" i="7"/>
  <c r="BG185" i="7"/>
  <c r="BF185" i="7"/>
  <c r="T185" i="7"/>
  <c r="R185" i="7"/>
  <c r="P185" i="7"/>
  <c r="BI183" i="7"/>
  <c r="BH183" i="7"/>
  <c r="BG183" i="7"/>
  <c r="BF183" i="7"/>
  <c r="T183" i="7"/>
  <c r="R183" i="7"/>
  <c r="P183" i="7"/>
  <c r="BI179" i="7"/>
  <c r="BH179" i="7"/>
  <c r="BG179" i="7"/>
  <c r="BF179" i="7"/>
  <c r="T179" i="7"/>
  <c r="R179" i="7"/>
  <c r="P179" i="7"/>
  <c r="BI176" i="7"/>
  <c r="BH176" i="7"/>
  <c r="BG176" i="7"/>
  <c r="BF176" i="7"/>
  <c r="T176" i="7"/>
  <c r="R176" i="7"/>
  <c r="P176" i="7"/>
  <c r="BI175" i="7"/>
  <c r="BH175" i="7"/>
  <c r="BG175" i="7"/>
  <c r="BF175" i="7"/>
  <c r="T175" i="7"/>
  <c r="R175" i="7"/>
  <c r="P175" i="7"/>
  <c r="BI171" i="7"/>
  <c r="BH171" i="7"/>
  <c r="BG171" i="7"/>
  <c r="BF171" i="7"/>
  <c r="T171" i="7"/>
  <c r="R171" i="7"/>
  <c r="P171" i="7"/>
  <c r="BI167" i="7"/>
  <c r="BH167" i="7"/>
  <c r="BG167" i="7"/>
  <c r="BF167" i="7"/>
  <c r="T167" i="7"/>
  <c r="R167" i="7"/>
  <c r="P167" i="7"/>
  <c r="BI164" i="7"/>
  <c r="BH164" i="7"/>
  <c r="BG164" i="7"/>
  <c r="BF164" i="7"/>
  <c r="T164" i="7"/>
  <c r="R164" i="7"/>
  <c r="P164" i="7"/>
  <c r="BI161" i="7"/>
  <c r="BH161" i="7"/>
  <c r="BG161" i="7"/>
  <c r="BF161" i="7"/>
  <c r="T161" i="7"/>
  <c r="R161" i="7"/>
  <c r="P161" i="7"/>
  <c r="BI159" i="7"/>
  <c r="BH159" i="7"/>
  <c r="BG159" i="7"/>
  <c r="BF159" i="7"/>
  <c r="T159" i="7"/>
  <c r="R159" i="7"/>
  <c r="P159" i="7"/>
  <c r="BI157" i="7"/>
  <c r="BH157" i="7"/>
  <c r="BG157" i="7"/>
  <c r="BF157" i="7"/>
  <c r="T157" i="7"/>
  <c r="R157" i="7"/>
  <c r="P157" i="7"/>
  <c r="BI154" i="7"/>
  <c r="BH154" i="7"/>
  <c r="BG154" i="7"/>
  <c r="BF154" i="7"/>
  <c r="T154" i="7"/>
  <c r="R154" i="7"/>
  <c r="P154" i="7"/>
  <c r="BI152" i="7"/>
  <c r="BH152" i="7"/>
  <c r="BG152" i="7"/>
  <c r="BF152" i="7"/>
  <c r="T152" i="7"/>
  <c r="R152" i="7"/>
  <c r="P152" i="7"/>
  <c r="BI150" i="7"/>
  <c r="BH150" i="7"/>
  <c r="BG150" i="7"/>
  <c r="BF150" i="7"/>
  <c r="T150" i="7"/>
  <c r="R150" i="7"/>
  <c r="P150" i="7"/>
  <c r="BI149" i="7"/>
  <c r="BH149" i="7"/>
  <c r="BG149" i="7"/>
  <c r="BF149" i="7"/>
  <c r="T149" i="7"/>
  <c r="R149" i="7"/>
  <c r="P149" i="7"/>
  <c r="BI144" i="7"/>
  <c r="BH144" i="7"/>
  <c r="BG144" i="7"/>
  <c r="BF144" i="7"/>
  <c r="T144" i="7"/>
  <c r="R144" i="7"/>
  <c r="P144" i="7"/>
  <c r="BI142" i="7"/>
  <c r="BH142" i="7"/>
  <c r="BG142" i="7"/>
  <c r="BF142" i="7"/>
  <c r="T142" i="7"/>
  <c r="R142" i="7"/>
  <c r="P142" i="7"/>
  <c r="BI140" i="7"/>
  <c r="BH140" i="7"/>
  <c r="BG140" i="7"/>
  <c r="BF140" i="7"/>
  <c r="T140" i="7"/>
  <c r="R140" i="7"/>
  <c r="P140" i="7"/>
  <c r="BI138" i="7"/>
  <c r="BH138" i="7"/>
  <c r="BG138" i="7"/>
  <c r="BF138" i="7"/>
  <c r="T138" i="7"/>
  <c r="R138" i="7"/>
  <c r="P138" i="7"/>
  <c r="BI134" i="7"/>
  <c r="BH134" i="7"/>
  <c r="BG134" i="7"/>
  <c r="BF134" i="7"/>
  <c r="T134" i="7"/>
  <c r="T133" i="7" s="1"/>
  <c r="R134" i="7"/>
  <c r="R133" i="7"/>
  <c r="P134" i="7"/>
  <c r="P133" i="7"/>
  <c r="J128" i="7"/>
  <c r="J127" i="7"/>
  <c r="F127" i="7"/>
  <c r="F125" i="7"/>
  <c r="E123" i="7"/>
  <c r="J94" i="7"/>
  <c r="J93" i="7"/>
  <c r="F93" i="7"/>
  <c r="F91" i="7"/>
  <c r="E89" i="7"/>
  <c r="J20" i="7"/>
  <c r="E20" i="7"/>
  <c r="F128" i="7"/>
  <c r="J19" i="7"/>
  <c r="J14" i="7"/>
  <c r="J125" i="7"/>
  <c r="E7" i="7"/>
  <c r="E85" i="7" s="1"/>
  <c r="J39" i="6"/>
  <c r="J38" i="6"/>
  <c r="AY100" i="1"/>
  <c r="J37" i="6"/>
  <c r="AX100" i="1" s="1"/>
  <c r="BI195" i="6"/>
  <c r="BH195" i="6"/>
  <c r="BG195" i="6"/>
  <c r="BF195" i="6"/>
  <c r="T195" i="6"/>
  <c r="T194" i="6" s="1"/>
  <c r="R195" i="6"/>
  <c r="R194" i="6" s="1"/>
  <c r="P195" i="6"/>
  <c r="P194" i="6"/>
  <c r="BI191" i="6"/>
  <c r="BH191" i="6"/>
  <c r="BG191" i="6"/>
  <c r="BF191" i="6"/>
  <c r="T191" i="6"/>
  <c r="R191" i="6"/>
  <c r="P191" i="6"/>
  <c r="BI188" i="6"/>
  <c r="BH188" i="6"/>
  <c r="BG188" i="6"/>
  <c r="BF188" i="6"/>
  <c r="T188" i="6"/>
  <c r="R188" i="6"/>
  <c r="P188" i="6"/>
  <c r="BI184" i="6"/>
  <c r="BH184" i="6"/>
  <c r="BG184" i="6"/>
  <c r="BF184" i="6"/>
  <c r="T184" i="6"/>
  <c r="R184" i="6"/>
  <c r="P184" i="6"/>
  <c r="BI181" i="6"/>
  <c r="BH181" i="6"/>
  <c r="BG181" i="6"/>
  <c r="BF181" i="6"/>
  <c r="T181" i="6"/>
  <c r="R181" i="6"/>
  <c r="P181" i="6"/>
  <c r="BI179" i="6"/>
  <c r="BH179" i="6"/>
  <c r="BG179" i="6"/>
  <c r="BF179" i="6"/>
  <c r="T179" i="6"/>
  <c r="R179" i="6"/>
  <c r="P179" i="6"/>
  <c r="BI176" i="6"/>
  <c r="BH176" i="6"/>
  <c r="BG176" i="6"/>
  <c r="BF176" i="6"/>
  <c r="T176" i="6"/>
  <c r="R176" i="6"/>
  <c r="P176" i="6"/>
  <c r="BI173" i="6"/>
  <c r="BH173" i="6"/>
  <c r="BG173" i="6"/>
  <c r="BF173" i="6"/>
  <c r="T173" i="6"/>
  <c r="R173" i="6"/>
  <c r="P173" i="6"/>
  <c r="BI169" i="6"/>
  <c r="BH169" i="6"/>
  <c r="BG169" i="6"/>
  <c r="BF169" i="6"/>
  <c r="T169" i="6"/>
  <c r="R169" i="6"/>
  <c r="P169" i="6"/>
  <c r="BI167" i="6"/>
  <c r="BH167" i="6"/>
  <c r="BG167" i="6"/>
  <c r="BF167" i="6"/>
  <c r="T167" i="6"/>
  <c r="R167" i="6"/>
  <c r="P167" i="6"/>
  <c r="BI155" i="6"/>
  <c r="BH155" i="6"/>
  <c r="BG155" i="6"/>
  <c r="BF155" i="6"/>
  <c r="T155" i="6"/>
  <c r="R155" i="6"/>
  <c r="P155" i="6"/>
  <c r="BI152" i="6"/>
  <c r="BH152" i="6"/>
  <c r="BG152" i="6"/>
  <c r="BF152" i="6"/>
  <c r="T152" i="6"/>
  <c r="R152" i="6"/>
  <c r="P152" i="6"/>
  <c r="BI149" i="6"/>
  <c r="BH149" i="6"/>
  <c r="BG149" i="6"/>
  <c r="BF149" i="6"/>
  <c r="T149" i="6"/>
  <c r="R149" i="6"/>
  <c r="P149" i="6"/>
  <c r="BI145" i="6"/>
  <c r="BH145" i="6"/>
  <c r="BG145" i="6"/>
  <c r="BF145" i="6"/>
  <c r="T145" i="6"/>
  <c r="R145" i="6"/>
  <c r="P145" i="6"/>
  <c r="BI142" i="6"/>
  <c r="BH142" i="6"/>
  <c r="BG142" i="6"/>
  <c r="BF142" i="6"/>
  <c r="T142" i="6"/>
  <c r="R142" i="6"/>
  <c r="P142" i="6"/>
  <c r="BI139" i="6"/>
  <c r="BH139" i="6"/>
  <c r="BG139" i="6"/>
  <c r="BF139" i="6"/>
  <c r="T139" i="6"/>
  <c r="R139" i="6"/>
  <c r="P139" i="6"/>
  <c r="BI138" i="6"/>
  <c r="BH138" i="6"/>
  <c r="BG138" i="6"/>
  <c r="BF138" i="6"/>
  <c r="T138" i="6"/>
  <c r="R138" i="6"/>
  <c r="P138" i="6"/>
  <c r="BI132" i="6"/>
  <c r="BH132" i="6"/>
  <c r="BG132" i="6"/>
  <c r="BF132" i="6"/>
  <c r="T132" i="6"/>
  <c r="R132" i="6"/>
  <c r="P132" i="6"/>
  <c r="BI129" i="6"/>
  <c r="BH129" i="6"/>
  <c r="BG129" i="6"/>
  <c r="BF129" i="6"/>
  <c r="T129" i="6"/>
  <c r="R129" i="6"/>
  <c r="P129" i="6"/>
  <c r="J123" i="6"/>
  <c r="J122" i="6"/>
  <c r="F122" i="6"/>
  <c r="F120" i="6"/>
  <c r="E118" i="6"/>
  <c r="J94" i="6"/>
  <c r="J93" i="6"/>
  <c r="F93" i="6"/>
  <c r="F91" i="6"/>
  <c r="E89" i="6"/>
  <c r="J20" i="6"/>
  <c r="E20" i="6"/>
  <c r="F123" i="6" s="1"/>
  <c r="J19" i="6"/>
  <c r="J14" i="6"/>
  <c r="J120" i="6"/>
  <c r="E7" i="6"/>
  <c r="E114" i="6" s="1"/>
  <c r="T128" i="5"/>
  <c r="T127" i="5"/>
  <c r="J39" i="5"/>
  <c r="J38" i="5"/>
  <c r="AY99" i="1"/>
  <c r="J37" i="5"/>
  <c r="AX99" i="1"/>
  <c r="BI605" i="5"/>
  <c r="BH605" i="5"/>
  <c r="BG605" i="5"/>
  <c r="BF605" i="5"/>
  <c r="T605" i="5"/>
  <c r="R605" i="5"/>
  <c r="P605" i="5"/>
  <c r="BI518" i="5"/>
  <c r="BH518" i="5"/>
  <c r="BG518" i="5"/>
  <c r="BF518" i="5"/>
  <c r="T518" i="5"/>
  <c r="R518" i="5"/>
  <c r="P518" i="5"/>
  <c r="BI516" i="5"/>
  <c r="BH516" i="5"/>
  <c r="BG516" i="5"/>
  <c r="BF516" i="5"/>
  <c r="T516" i="5"/>
  <c r="R516" i="5"/>
  <c r="P516" i="5"/>
  <c r="BI514" i="5"/>
  <c r="BH514" i="5"/>
  <c r="BG514" i="5"/>
  <c r="BF514" i="5"/>
  <c r="T514" i="5"/>
  <c r="R514" i="5"/>
  <c r="P514" i="5"/>
  <c r="BI512" i="5"/>
  <c r="BH512" i="5"/>
  <c r="BG512" i="5"/>
  <c r="BF512" i="5"/>
  <c r="T512" i="5"/>
  <c r="R512" i="5"/>
  <c r="P512" i="5"/>
  <c r="BI510" i="5"/>
  <c r="BH510" i="5"/>
  <c r="BG510" i="5"/>
  <c r="BF510" i="5"/>
  <c r="T510" i="5"/>
  <c r="R510" i="5"/>
  <c r="P510" i="5"/>
  <c r="BI508" i="5"/>
  <c r="BH508" i="5"/>
  <c r="BG508" i="5"/>
  <c r="BF508" i="5"/>
  <c r="T508" i="5"/>
  <c r="R508" i="5"/>
  <c r="P508" i="5"/>
  <c r="BI506" i="5"/>
  <c r="BH506" i="5"/>
  <c r="BG506" i="5"/>
  <c r="BF506" i="5"/>
  <c r="T506" i="5"/>
  <c r="R506" i="5"/>
  <c r="P506" i="5"/>
  <c r="BI504" i="5"/>
  <c r="BH504" i="5"/>
  <c r="BG504" i="5"/>
  <c r="BF504" i="5"/>
  <c r="T504" i="5"/>
  <c r="R504" i="5"/>
  <c r="P504" i="5"/>
  <c r="BI503" i="5"/>
  <c r="BH503" i="5"/>
  <c r="BG503" i="5"/>
  <c r="BF503" i="5"/>
  <c r="T503" i="5"/>
  <c r="R503" i="5"/>
  <c r="P503" i="5"/>
  <c r="BI501" i="5"/>
  <c r="BH501" i="5"/>
  <c r="BG501" i="5"/>
  <c r="BF501" i="5"/>
  <c r="T501" i="5"/>
  <c r="R501" i="5"/>
  <c r="P501" i="5"/>
  <c r="BI499" i="5"/>
  <c r="BH499" i="5"/>
  <c r="BG499" i="5"/>
  <c r="BF499" i="5"/>
  <c r="T499" i="5"/>
  <c r="R499" i="5"/>
  <c r="P499" i="5"/>
  <c r="BI497" i="5"/>
  <c r="BH497" i="5"/>
  <c r="BG497" i="5"/>
  <c r="BF497" i="5"/>
  <c r="T497" i="5"/>
  <c r="R497" i="5"/>
  <c r="P497" i="5"/>
  <c r="BI495" i="5"/>
  <c r="BH495" i="5"/>
  <c r="BG495" i="5"/>
  <c r="BF495" i="5"/>
  <c r="T495" i="5"/>
  <c r="R495" i="5"/>
  <c r="P495" i="5"/>
  <c r="BI493" i="5"/>
  <c r="BH493" i="5"/>
  <c r="BG493" i="5"/>
  <c r="BF493" i="5"/>
  <c r="T493" i="5"/>
  <c r="R493" i="5"/>
  <c r="P493" i="5"/>
  <c r="BI491" i="5"/>
  <c r="BH491" i="5"/>
  <c r="BG491" i="5"/>
  <c r="BF491" i="5"/>
  <c r="T491" i="5"/>
  <c r="R491" i="5"/>
  <c r="P491" i="5"/>
  <c r="BI489" i="5"/>
  <c r="BH489" i="5"/>
  <c r="BG489" i="5"/>
  <c r="BF489" i="5"/>
  <c r="T489" i="5"/>
  <c r="R489" i="5"/>
  <c r="P489" i="5"/>
  <c r="BI480" i="5"/>
  <c r="BH480" i="5"/>
  <c r="BG480" i="5"/>
  <c r="BF480" i="5"/>
  <c r="T480" i="5"/>
  <c r="R480" i="5"/>
  <c r="P480" i="5"/>
  <c r="BI478" i="5"/>
  <c r="BH478" i="5"/>
  <c r="BG478" i="5"/>
  <c r="BF478" i="5"/>
  <c r="T478" i="5"/>
  <c r="R478" i="5"/>
  <c r="P478" i="5"/>
  <c r="BI476" i="5"/>
  <c r="BH476" i="5"/>
  <c r="BG476" i="5"/>
  <c r="BF476" i="5"/>
  <c r="T476" i="5"/>
  <c r="R476" i="5"/>
  <c r="P476" i="5"/>
  <c r="BI474" i="5"/>
  <c r="BH474" i="5"/>
  <c r="BG474" i="5"/>
  <c r="BF474" i="5"/>
  <c r="T474" i="5"/>
  <c r="R474" i="5"/>
  <c r="P474" i="5"/>
  <c r="BI472" i="5"/>
  <c r="BH472" i="5"/>
  <c r="BG472" i="5"/>
  <c r="BF472" i="5"/>
  <c r="T472" i="5"/>
  <c r="R472" i="5"/>
  <c r="P472" i="5"/>
  <c r="BI470" i="5"/>
  <c r="BH470" i="5"/>
  <c r="BG470" i="5"/>
  <c r="BF470" i="5"/>
  <c r="T470" i="5"/>
  <c r="R470" i="5"/>
  <c r="P470" i="5"/>
  <c r="BI468" i="5"/>
  <c r="BH468" i="5"/>
  <c r="BG468" i="5"/>
  <c r="BF468" i="5"/>
  <c r="T468" i="5"/>
  <c r="R468" i="5"/>
  <c r="P468" i="5"/>
  <c r="BI460" i="5"/>
  <c r="BH460" i="5"/>
  <c r="BG460" i="5"/>
  <c r="BF460" i="5"/>
  <c r="T460" i="5"/>
  <c r="R460" i="5"/>
  <c r="P460" i="5"/>
  <c r="BI458" i="5"/>
  <c r="BH458" i="5"/>
  <c r="BG458" i="5"/>
  <c r="BF458" i="5"/>
  <c r="T458" i="5"/>
  <c r="R458" i="5"/>
  <c r="P458" i="5"/>
  <c r="BI456" i="5"/>
  <c r="BH456" i="5"/>
  <c r="BG456" i="5"/>
  <c r="BF456" i="5"/>
  <c r="T456" i="5"/>
  <c r="R456" i="5"/>
  <c r="P456" i="5"/>
  <c r="BI454" i="5"/>
  <c r="BH454" i="5"/>
  <c r="BG454" i="5"/>
  <c r="BF454" i="5"/>
  <c r="T454" i="5"/>
  <c r="R454" i="5"/>
  <c r="P454" i="5"/>
  <c r="BI452" i="5"/>
  <c r="BH452" i="5"/>
  <c r="BG452" i="5"/>
  <c r="BF452" i="5"/>
  <c r="T452" i="5"/>
  <c r="R452" i="5"/>
  <c r="P452" i="5"/>
  <c r="BI446" i="5"/>
  <c r="BH446" i="5"/>
  <c r="BG446" i="5"/>
  <c r="BF446" i="5"/>
  <c r="T446" i="5"/>
  <c r="R446" i="5"/>
  <c r="P446" i="5"/>
  <c r="BI444" i="5"/>
  <c r="BH444" i="5"/>
  <c r="BG444" i="5"/>
  <c r="BF444" i="5"/>
  <c r="T444" i="5"/>
  <c r="R444" i="5"/>
  <c r="P444" i="5"/>
  <c r="BI442" i="5"/>
  <c r="BH442" i="5"/>
  <c r="BG442" i="5"/>
  <c r="BF442" i="5"/>
  <c r="T442" i="5"/>
  <c r="R442" i="5"/>
  <c r="P442" i="5"/>
  <c r="BI440" i="5"/>
  <c r="BH440" i="5"/>
  <c r="BG440" i="5"/>
  <c r="BF440" i="5"/>
  <c r="T440" i="5"/>
  <c r="R440" i="5"/>
  <c r="P440" i="5"/>
  <c r="BI438" i="5"/>
  <c r="BH438" i="5"/>
  <c r="BG438" i="5"/>
  <c r="BF438" i="5"/>
  <c r="T438" i="5"/>
  <c r="R438" i="5"/>
  <c r="P438" i="5"/>
  <c r="BI436" i="5"/>
  <c r="BH436" i="5"/>
  <c r="BG436" i="5"/>
  <c r="BF436" i="5"/>
  <c r="T436" i="5"/>
  <c r="R436" i="5"/>
  <c r="P436" i="5"/>
  <c r="BI434" i="5"/>
  <c r="BH434" i="5"/>
  <c r="BG434" i="5"/>
  <c r="BF434" i="5"/>
  <c r="T434" i="5"/>
  <c r="R434" i="5"/>
  <c r="P434" i="5"/>
  <c r="BI432" i="5"/>
  <c r="BH432" i="5"/>
  <c r="BG432" i="5"/>
  <c r="BF432" i="5"/>
  <c r="T432" i="5"/>
  <c r="R432" i="5"/>
  <c r="P432" i="5"/>
  <c r="BI430" i="5"/>
  <c r="BH430" i="5"/>
  <c r="BG430" i="5"/>
  <c r="BF430" i="5"/>
  <c r="T430" i="5"/>
  <c r="R430" i="5"/>
  <c r="P430" i="5"/>
  <c r="BI428" i="5"/>
  <c r="BH428" i="5"/>
  <c r="BG428" i="5"/>
  <c r="BF428" i="5"/>
  <c r="T428" i="5"/>
  <c r="R428" i="5"/>
  <c r="P428" i="5"/>
  <c r="BI426" i="5"/>
  <c r="BH426" i="5"/>
  <c r="BG426" i="5"/>
  <c r="BF426" i="5"/>
  <c r="T426" i="5"/>
  <c r="R426" i="5"/>
  <c r="P426" i="5"/>
  <c r="BI424" i="5"/>
  <c r="BH424" i="5"/>
  <c r="BG424" i="5"/>
  <c r="BF424" i="5"/>
  <c r="T424" i="5"/>
  <c r="R424" i="5"/>
  <c r="P424" i="5"/>
  <c r="BI411" i="5"/>
  <c r="BH411" i="5"/>
  <c r="BG411" i="5"/>
  <c r="BF411" i="5"/>
  <c r="T411" i="5"/>
  <c r="R411" i="5"/>
  <c r="P411" i="5"/>
  <c r="BI409" i="5"/>
  <c r="BH409" i="5"/>
  <c r="BG409" i="5"/>
  <c r="BF409" i="5"/>
  <c r="T409" i="5"/>
  <c r="R409" i="5"/>
  <c r="P409" i="5"/>
  <c r="BI407" i="5"/>
  <c r="BH407" i="5"/>
  <c r="BG407" i="5"/>
  <c r="BF407" i="5"/>
  <c r="T407" i="5"/>
  <c r="R407" i="5"/>
  <c r="P407" i="5"/>
  <c r="BI405" i="5"/>
  <c r="BH405" i="5"/>
  <c r="BG405" i="5"/>
  <c r="BF405" i="5"/>
  <c r="T405" i="5"/>
  <c r="R405" i="5"/>
  <c r="P405" i="5"/>
  <c r="BI403" i="5"/>
  <c r="BH403" i="5"/>
  <c r="BG403" i="5"/>
  <c r="BF403" i="5"/>
  <c r="T403" i="5"/>
  <c r="R403" i="5"/>
  <c r="P403" i="5"/>
  <c r="BI401" i="5"/>
  <c r="BH401" i="5"/>
  <c r="BG401" i="5"/>
  <c r="BF401" i="5"/>
  <c r="T401" i="5"/>
  <c r="R401" i="5"/>
  <c r="P401" i="5"/>
  <c r="BI399" i="5"/>
  <c r="BH399" i="5"/>
  <c r="BG399" i="5"/>
  <c r="BF399" i="5"/>
  <c r="T399" i="5"/>
  <c r="R399" i="5"/>
  <c r="P399" i="5"/>
  <c r="BI397" i="5"/>
  <c r="BH397" i="5"/>
  <c r="BG397" i="5"/>
  <c r="BF397" i="5"/>
  <c r="T397" i="5"/>
  <c r="R397" i="5"/>
  <c r="P397" i="5"/>
  <c r="BI395" i="5"/>
  <c r="BH395" i="5"/>
  <c r="BG395" i="5"/>
  <c r="BF395" i="5"/>
  <c r="T395" i="5"/>
  <c r="R395" i="5"/>
  <c r="P395" i="5"/>
  <c r="BI393" i="5"/>
  <c r="BH393" i="5"/>
  <c r="BG393" i="5"/>
  <c r="BF393" i="5"/>
  <c r="T393" i="5"/>
  <c r="R393" i="5"/>
  <c r="P393" i="5"/>
  <c r="BI391" i="5"/>
  <c r="BH391" i="5"/>
  <c r="BG391" i="5"/>
  <c r="BF391" i="5"/>
  <c r="T391" i="5"/>
  <c r="R391" i="5"/>
  <c r="P391" i="5"/>
  <c r="BI389" i="5"/>
  <c r="BH389" i="5"/>
  <c r="BG389" i="5"/>
  <c r="BF389" i="5"/>
  <c r="T389" i="5"/>
  <c r="R389" i="5"/>
  <c r="P389" i="5"/>
  <c r="BI387" i="5"/>
  <c r="BH387" i="5"/>
  <c r="BG387" i="5"/>
  <c r="BF387" i="5"/>
  <c r="T387" i="5"/>
  <c r="R387" i="5"/>
  <c r="P387" i="5"/>
  <c r="BI385" i="5"/>
  <c r="BH385" i="5"/>
  <c r="BG385" i="5"/>
  <c r="BF385" i="5"/>
  <c r="T385" i="5"/>
  <c r="R385" i="5"/>
  <c r="P385" i="5"/>
  <c r="BI383" i="5"/>
  <c r="BH383" i="5"/>
  <c r="BG383" i="5"/>
  <c r="BF383" i="5"/>
  <c r="T383" i="5"/>
  <c r="R383" i="5"/>
  <c r="P383" i="5"/>
  <c r="BI381" i="5"/>
  <c r="BH381" i="5"/>
  <c r="BG381" i="5"/>
  <c r="BF381" i="5"/>
  <c r="T381" i="5"/>
  <c r="R381" i="5"/>
  <c r="P381" i="5"/>
  <c r="BI379" i="5"/>
  <c r="BH379" i="5"/>
  <c r="BG379" i="5"/>
  <c r="BF379" i="5"/>
  <c r="T379" i="5"/>
  <c r="R379" i="5"/>
  <c r="P379" i="5"/>
  <c r="BI377" i="5"/>
  <c r="BH377" i="5"/>
  <c r="BG377" i="5"/>
  <c r="BF377" i="5"/>
  <c r="T377" i="5"/>
  <c r="R377" i="5"/>
  <c r="P377" i="5"/>
  <c r="BI375" i="5"/>
  <c r="BH375" i="5"/>
  <c r="BG375" i="5"/>
  <c r="BF375" i="5"/>
  <c r="T375" i="5"/>
  <c r="R375" i="5"/>
  <c r="P375" i="5"/>
  <c r="BI373" i="5"/>
  <c r="BH373" i="5"/>
  <c r="BG373" i="5"/>
  <c r="BF373" i="5"/>
  <c r="T373" i="5"/>
  <c r="R373" i="5"/>
  <c r="P373" i="5"/>
  <c r="BI371" i="5"/>
  <c r="BH371" i="5"/>
  <c r="BG371" i="5"/>
  <c r="BF371" i="5"/>
  <c r="T371" i="5"/>
  <c r="R371" i="5"/>
  <c r="P371" i="5"/>
  <c r="BI369" i="5"/>
  <c r="BH369" i="5"/>
  <c r="BG369" i="5"/>
  <c r="BF369" i="5"/>
  <c r="T369" i="5"/>
  <c r="R369" i="5"/>
  <c r="P369" i="5"/>
  <c r="BI367" i="5"/>
  <c r="BH367" i="5"/>
  <c r="BG367" i="5"/>
  <c r="BF367" i="5"/>
  <c r="T367" i="5"/>
  <c r="R367" i="5"/>
  <c r="P367" i="5"/>
  <c r="BI365" i="5"/>
  <c r="BH365" i="5"/>
  <c r="BG365" i="5"/>
  <c r="BF365" i="5"/>
  <c r="T365" i="5"/>
  <c r="R365" i="5"/>
  <c r="P365" i="5"/>
  <c r="BI363" i="5"/>
  <c r="BH363" i="5"/>
  <c r="BG363" i="5"/>
  <c r="BF363" i="5"/>
  <c r="T363" i="5"/>
  <c r="R363" i="5"/>
  <c r="P363" i="5"/>
  <c r="BI361" i="5"/>
  <c r="BH361" i="5"/>
  <c r="BG361" i="5"/>
  <c r="BF361" i="5"/>
  <c r="T361" i="5"/>
  <c r="R361" i="5"/>
  <c r="P361" i="5"/>
  <c r="BI359" i="5"/>
  <c r="BH359" i="5"/>
  <c r="BG359" i="5"/>
  <c r="BF359" i="5"/>
  <c r="T359" i="5"/>
  <c r="R359" i="5"/>
  <c r="P359" i="5"/>
  <c r="BI357" i="5"/>
  <c r="BH357" i="5"/>
  <c r="BG357" i="5"/>
  <c r="BF357" i="5"/>
  <c r="T357" i="5"/>
  <c r="R357" i="5"/>
  <c r="P357" i="5"/>
  <c r="BI355" i="5"/>
  <c r="BH355" i="5"/>
  <c r="BG355" i="5"/>
  <c r="BF355" i="5"/>
  <c r="T355" i="5"/>
  <c r="R355" i="5"/>
  <c r="P355" i="5"/>
  <c r="BI353" i="5"/>
  <c r="BH353" i="5"/>
  <c r="BG353" i="5"/>
  <c r="BF353" i="5"/>
  <c r="T353" i="5"/>
  <c r="R353" i="5"/>
  <c r="P353" i="5"/>
  <c r="BI351" i="5"/>
  <c r="BH351" i="5"/>
  <c r="BG351" i="5"/>
  <c r="BF351" i="5"/>
  <c r="T351" i="5"/>
  <c r="R351" i="5"/>
  <c r="P351" i="5"/>
  <c r="BI349" i="5"/>
  <c r="BH349" i="5"/>
  <c r="BG349" i="5"/>
  <c r="BF349" i="5"/>
  <c r="T349" i="5"/>
  <c r="R349" i="5"/>
  <c r="P349" i="5"/>
  <c r="BI347" i="5"/>
  <c r="BH347" i="5"/>
  <c r="BG347" i="5"/>
  <c r="BF347" i="5"/>
  <c r="T347" i="5"/>
  <c r="R347" i="5"/>
  <c r="P347" i="5"/>
  <c r="BI345" i="5"/>
  <c r="BH345" i="5"/>
  <c r="BG345" i="5"/>
  <c r="BF345" i="5"/>
  <c r="T345" i="5"/>
  <c r="R345" i="5"/>
  <c r="P345" i="5"/>
  <c r="BI343" i="5"/>
  <c r="BH343" i="5"/>
  <c r="BG343" i="5"/>
  <c r="BF343" i="5"/>
  <c r="T343" i="5"/>
  <c r="R343" i="5"/>
  <c r="P343" i="5"/>
  <c r="BI341" i="5"/>
  <c r="BH341" i="5"/>
  <c r="BG341" i="5"/>
  <c r="BF341" i="5"/>
  <c r="T341" i="5"/>
  <c r="R341" i="5"/>
  <c r="P341" i="5"/>
  <c r="BI339" i="5"/>
  <c r="BH339" i="5"/>
  <c r="BG339" i="5"/>
  <c r="BF339" i="5"/>
  <c r="T339" i="5"/>
  <c r="R339" i="5"/>
  <c r="P339" i="5"/>
  <c r="BI337" i="5"/>
  <c r="BH337" i="5"/>
  <c r="BG337" i="5"/>
  <c r="BF337" i="5"/>
  <c r="T337" i="5"/>
  <c r="R337" i="5"/>
  <c r="P337" i="5"/>
  <c r="BI335" i="5"/>
  <c r="BH335" i="5"/>
  <c r="BG335" i="5"/>
  <c r="BF335" i="5"/>
  <c r="T335" i="5"/>
  <c r="R335" i="5"/>
  <c r="P335" i="5"/>
  <c r="BI333" i="5"/>
  <c r="BH333" i="5"/>
  <c r="BG333" i="5"/>
  <c r="BF333" i="5"/>
  <c r="T333" i="5"/>
  <c r="R333" i="5"/>
  <c r="P333" i="5"/>
  <c r="BI331" i="5"/>
  <c r="BH331" i="5"/>
  <c r="BG331" i="5"/>
  <c r="BF331" i="5"/>
  <c r="T331" i="5"/>
  <c r="R331" i="5"/>
  <c r="P331" i="5"/>
  <c r="BI329" i="5"/>
  <c r="BH329" i="5"/>
  <c r="BG329" i="5"/>
  <c r="BF329" i="5"/>
  <c r="T329" i="5"/>
  <c r="R329" i="5"/>
  <c r="P329" i="5"/>
  <c r="BI327" i="5"/>
  <c r="BH327" i="5"/>
  <c r="BG327" i="5"/>
  <c r="BF327" i="5"/>
  <c r="T327" i="5"/>
  <c r="R327" i="5"/>
  <c r="P327" i="5"/>
  <c r="BI325" i="5"/>
  <c r="BH325" i="5"/>
  <c r="BG325" i="5"/>
  <c r="BF325" i="5"/>
  <c r="T325" i="5"/>
  <c r="R325" i="5"/>
  <c r="P325" i="5"/>
  <c r="BI323" i="5"/>
  <c r="BH323" i="5"/>
  <c r="BG323" i="5"/>
  <c r="BF323" i="5"/>
  <c r="T323" i="5"/>
  <c r="R323" i="5"/>
  <c r="P323" i="5"/>
  <c r="BI321" i="5"/>
  <c r="BH321" i="5"/>
  <c r="BG321" i="5"/>
  <c r="BF321" i="5"/>
  <c r="T321" i="5"/>
  <c r="R321" i="5"/>
  <c r="P321" i="5"/>
  <c r="BI319" i="5"/>
  <c r="BH319" i="5"/>
  <c r="BG319" i="5"/>
  <c r="BF319" i="5"/>
  <c r="T319" i="5"/>
  <c r="R319" i="5"/>
  <c r="P319" i="5"/>
  <c r="BI317" i="5"/>
  <c r="BH317" i="5"/>
  <c r="BG317" i="5"/>
  <c r="BF317" i="5"/>
  <c r="T317" i="5"/>
  <c r="R317" i="5"/>
  <c r="P317" i="5"/>
  <c r="BI315" i="5"/>
  <c r="BH315" i="5"/>
  <c r="BG315" i="5"/>
  <c r="BF315" i="5"/>
  <c r="T315" i="5"/>
  <c r="R315" i="5"/>
  <c r="P315" i="5"/>
  <c r="BI313" i="5"/>
  <c r="BH313" i="5"/>
  <c r="BG313" i="5"/>
  <c r="BF313" i="5"/>
  <c r="T313" i="5"/>
  <c r="R313" i="5"/>
  <c r="P313" i="5"/>
  <c r="BI311" i="5"/>
  <c r="BH311" i="5"/>
  <c r="BG311" i="5"/>
  <c r="BF311" i="5"/>
  <c r="T311" i="5"/>
  <c r="R311" i="5"/>
  <c r="P311" i="5"/>
  <c r="BI309" i="5"/>
  <c r="BH309" i="5"/>
  <c r="BG309" i="5"/>
  <c r="BF309" i="5"/>
  <c r="T309" i="5"/>
  <c r="R309" i="5"/>
  <c r="P309" i="5"/>
  <c r="BI307" i="5"/>
  <c r="BH307" i="5"/>
  <c r="BG307" i="5"/>
  <c r="BF307" i="5"/>
  <c r="T307" i="5"/>
  <c r="R307" i="5"/>
  <c r="P307" i="5"/>
  <c r="BI305" i="5"/>
  <c r="BH305" i="5"/>
  <c r="BG305" i="5"/>
  <c r="BF305" i="5"/>
  <c r="T305" i="5"/>
  <c r="R305" i="5"/>
  <c r="P305" i="5"/>
  <c r="BI250" i="5"/>
  <c r="BH250" i="5"/>
  <c r="BG250" i="5"/>
  <c r="BF250" i="5"/>
  <c r="T250" i="5"/>
  <c r="R250" i="5"/>
  <c r="P250" i="5"/>
  <c r="BI248" i="5"/>
  <c r="BH248" i="5"/>
  <c r="BG248" i="5"/>
  <c r="BF248" i="5"/>
  <c r="T248" i="5"/>
  <c r="R248" i="5"/>
  <c r="P248" i="5"/>
  <c r="BI232" i="5"/>
  <c r="BH232" i="5"/>
  <c r="BG232" i="5"/>
  <c r="BF232" i="5"/>
  <c r="T232" i="5"/>
  <c r="R232" i="5"/>
  <c r="P232" i="5"/>
  <c r="BI230" i="5"/>
  <c r="BH230" i="5"/>
  <c r="BG230" i="5"/>
  <c r="BF230" i="5"/>
  <c r="T230" i="5"/>
  <c r="R230" i="5"/>
  <c r="P230" i="5"/>
  <c r="BI229" i="5"/>
  <c r="BH229" i="5"/>
  <c r="BG229" i="5"/>
  <c r="BF229" i="5"/>
  <c r="T229" i="5"/>
  <c r="R229" i="5"/>
  <c r="P229" i="5"/>
  <c r="BI227" i="5"/>
  <c r="BH227" i="5"/>
  <c r="BG227" i="5"/>
  <c r="BF227" i="5"/>
  <c r="T227" i="5"/>
  <c r="R227" i="5"/>
  <c r="P227" i="5"/>
  <c r="BI225" i="5"/>
  <c r="BH225" i="5"/>
  <c r="BG225" i="5"/>
  <c r="BF225" i="5"/>
  <c r="T225" i="5"/>
  <c r="R225" i="5"/>
  <c r="P225" i="5"/>
  <c r="BI223" i="5"/>
  <c r="BH223" i="5"/>
  <c r="BG223" i="5"/>
  <c r="BF223" i="5"/>
  <c r="T223" i="5"/>
  <c r="R223" i="5"/>
  <c r="P223" i="5"/>
  <c r="BI221" i="5"/>
  <c r="BH221" i="5"/>
  <c r="BG221" i="5"/>
  <c r="BF221" i="5"/>
  <c r="T221" i="5"/>
  <c r="R221" i="5"/>
  <c r="P221" i="5"/>
  <c r="BI215" i="5"/>
  <c r="BH215" i="5"/>
  <c r="BG215" i="5"/>
  <c r="BF215" i="5"/>
  <c r="T215" i="5"/>
  <c r="R215" i="5"/>
  <c r="P215" i="5"/>
  <c r="BI213" i="5"/>
  <c r="BH213" i="5"/>
  <c r="BG213" i="5"/>
  <c r="BF213" i="5"/>
  <c r="T213" i="5"/>
  <c r="R213" i="5"/>
  <c r="P213" i="5"/>
  <c r="BI211" i="5"/>
  <c r="BH211" i="5"/>
  <c r="BG211" i="5"/>
  <c r="BF211" i="5"/>
  <c r="T211" i="5"/>
  <c r="R211" i="5"/>
  <c r="P211" i="5"/>
  <c r="BI207" i="5"/>
  <c r="BH207" i="5"/>
  <c r="BG207" i="5"/>
  <c r="BF207" i="5"/>
  <c r="T207" i="5"/>
  <c r="R207" i="5"/>
  <c r="P207" i="5"/>
  <c r="BI129" i="5"/>
  <c r="BH129" i="5"/>
  <c r="BG129" i="5"/>
  <c r="BF129" i="5"/>
  <c r="T129" i="5"/>
  <c r="R129" i="5"/>
  <c r="R128" i="5" s="1"/>
  <c r="R127" i="5" s="1"/>
  <c r="P129" i="5"/>
  <c r="P128" i="5" s="1"/>
  <c r="P127" i="5" s="1"/>
  <c r="J123" i="5"/>
  <c r="J122" i="5"/>
  <c r="F122" i="5"/>
  <c r="F120" i="5"/>
  <c r="E118" i="5"/>
  <c r="J94" i="5"/>
  <c r="J93" i="5"/>
  <c r="F93" i="5"/>
  <c r="F91" i="5"/>
  <c r="E89" i="5"/>
  <c r="J20" i="5"/>
  <c r="E20" i="5"/>
  <c r="F123" i="5"/>
  <c r="J19" i="5"/>
  <c r="J14" i="5"/>
  <c r="J91" i="5"/>
  <c r="E7" i="5"/>
  <c r="E114" i="5" s="1"/>
  <c r="J39" i="4"/>
  <c r="J38" i="4"/>
  <c r="AY98" i="1"/>
  <c r="J37" i="4"/>
  <c r="AX98" i="1"/>
  <c r="BI455" i="4"/>
  <c r="BH455" i="4"/>
  <c r="BG455" i="4"/>
  <c r="BF455" i="4"/>
  <c r="T455" i="4"/>
  <c r="R455" i="4"/>
  <c r="P455" i="4"/>
  <c r="BI449" i="4"/>
  <c r="BH449" i="4"/>
  <c r="BG449" i="4"/>
  <c r="BF449" i="4"/>
  <c r="T449" i="4"/>
  <c r="R449" i="4"/>
  <c r="P449" i="4"/>
  <c r="BI444" i="4"/>
  <c r="BH444" i="4"/>
  <c r="BG444" i="4"/>
  <c r="BF444" i="4"/>
  <c r="T444" i="4"/>
  <c r="R444" i="4"/>
  <c r="P444" i="4"/>
  <c r="BI441" i="4"/>
  <c r="BH441" i="4"/>
  <c r="BG441" i="4"/>
  <c r="BF441" i="4"/>
  <c r="T441" i="4"/>
  <c r="T440" i="4" s="1"/>
  <c r="R441" i="4"/>
  <c r="R440" i="4"/>
  <c r="P441" i="4"/>
  <c r="P440" i="4"/>
  <c r="BI438" i="4"/>
  <c r="BH438" i="4"/>
  <c r="BG438" i="4"/>
  <c r="BF438" i="4"/>
  <c r="T438" i="4"/>
  <c r="R438" i="4"/>
  <c r="P438" i="4"/>
  <c r="BI436" i="4"/>
  <c r="BH436" i="4"/>
  <c r="BG436" i="4"/>
  <c r="BF436" i="4"/>
  <c r="T436" i="4"/>
  <c r="R436" i="4"/>
  <c r="P436" i="4"/>
  <c r="BI434" i="4"/>
  <c r="BH434" i="4"/>
  <c r="BG434" i="4"/>
  <c r="BF434" i="4"/>
  <c r="T434" i="4"/>
  <c r="R434" i="4"/>
  <c r="P434" i="4"/>
  <c r="BI432" i="4"/>
  <c r="BH432" i="4"/>
  <c r="BG432" i="4"/>
  <c r="BF432" i="4"/>
  <c r="T432" i="4"/>
  <c r="R432" i="4"/>
  <c r="P432" i="4"/>
  <c r="BI426" i="4"/>
  <c r="BH426" i="4"/>
  <c r="BG426" i="4"/>
  <c r="BF426" i="4"/>
  <c r="T426" i="4"/>
  <c r="R426" i="4"/>
  <c r="P426" i="4"/>
  <c r="BI421" i="4"/>
  <c r="BH421" i="4"/>
  <c r="BG421" i="4"/>
  <c r="BF421" i="4"/>
  <c r="T421" i="4"/>
  <c r="R421" i="4"/>
  <c r="P421" i="4"/>
  <c r="BI418" i="4"/>
  <c r="BH418" i="4"/>
  <c r="BG418" i="4"/>
  <c r="BF418" i="4"/>
  <c r="T418" i="4"/>
  <c r="R418" i="4"/>
  <c r="P418" i="4"/>
  <c r="BI416" i="4"/>
  <c r="BH416" i="4"/>
  <c r="BG416" i="4"/>
  <c r="BF416" i="4"/>
  <c r="T416" i="4"/>
  <c r="R416" i="4"/>
  <c r="P416" i="4"/>
  <c r="BI414" i="4"/>
  <c r="BH414" i="4"/>
  <c r="BG414" i="4"/>
  <c r="BF414" i="4"/>
  <c r="T414" i="4"/>
  <c r="R414" i="4"/>
  <c r="P414" i="4"/>
  <c r="BI413" i="4"/>
  <c r="BH413" i="4"/>
  <c r="BG413" i="4"/>
  <c r="BF413" i="4"/>
  <c r="T413" i="4"/>
  <c r="R413" i="4"/>
  <c r="P413" i="4"/>
  <c r="BI410" i="4"/>
  <c r="BH410" i="4"/>
  <c r="BG410" i="4"/>
  <c r="BF410" i="4"/>
  <c r="T410" i="4"/>
  <c r="R410" i="4"/>
  <c r="P410" i="4"/>
  <c r="BI405" i="4"/>
  <c r="BH405" i="4"/>
  <c r="BG405" i="4"/>
  <c r="BF405" i="4"/>
  <c r="T405" i="4"/>
  <c r="R405" i="4"/>
  <c r="P405" i="4"/>
  <c r="BI399" i="4"/>
  <c r="BH399" i="4"/>
  <c r="BG399" i="4"/>
  <c r="BF399" i="4"/>
  <c r="T399" i="4"/>
  <c r="R399" i="4"/>
  <c r="P399" i="4"/>
  <c r="BI394" i="4"/>
  <c r="BH394" i="4"/>
  <c r="BG394" i="4"/>
  <c r="BF394" i="4"/>
  <c r="T394" i="4"/>
  <c r="R394" i="4"/>
  <c r="P394" i="4"/>
  <c r="BI392" i="4"/>
  <c r="BH392" i="4"/>
  <c r="BG392" i="4"/>
  <c r="BF392" i="4"/>
  <c r="T392" i="4"/>
  <c r="R392" i="4"/>
  <c r="P392" i="4"/>
  <c r="BI389" i="4"/>
  <c r="BH389" i="4"/>
  <c r="BG389" i="4"/>
  <c r="BF389" i="4"/>
  <c r="T389" i="4"/>
  <c r="R389" i="4"/>
  <c r="P389" i="4"/>
  <c r="BI386" i="4"/>
  <c r="BH386" i="4"/>
  <c r="BG386" i="4"/>
  <c r="BF386" i="4"/>
  <c r="T386" i="4"/>
  <c r="R386" i="4"/>
  <c r="P386" i="4"/>
  <c r="BI384" i="4"/>
  <c r="BH384" i="4"/>
  <c r="BG384" i="4"/>
  <c r="BF384" i="4"/>
  <c r="T384" i="4"/>
  <c r="R384" i="4"/>
  <c r="P384" i="4"/>
  <c r="BI382" i="4"/>
  <c r="BH382" i="4"/>
  <c r="BG382" i="4"/>
  <c r="BF382" i="4"/>
  <c r="T382" i="4"/>
  <c r="R382" i="4"/>
  <c r="P382" i="4"/>
  <c r="BI380" i="4"/>
  <c r="BH380" i="4"/>
  <c r="BG380" i="4"/>
  <c r="BF380" i="4"/>
  <c r="T380" i="4"/>
  <c r="R380" i="4"/>
  <c r="P380" i="4"/>
  <c r="BI379" i="4"/>
  <c r="BH379" i="4"/>
  <c r="BG379" i="4"/>
  <c r="BF379" i="4"/>
  <c r="T379" i="4"/>
  <c r="R379" i="4"/>
  <c r="P379" i="4"/>
  <c r="BI374" i="4"/>
  <c r="BH374" i="4"/>
  <c r="BG374" i="4"/>
  <c r="BF374" i="4"/>
  <c r="T374" i="4"/>
  <c r="R374" i="4"/>
  <c r="P374" i="4"/>
  <c r="BI372" i="4"/>
  <c r="BH372" i="4"/>
  <c r="BG372" i="4"/>
  <c r="BF372" i="4"/>
  <c r="T372" i="4"/>
  <c r="R372" i="4"/>
  <c r="P372" i="4"/>
  <c r="BI369" i="4"/>
  <c r="BH369" i="4"/>
  <c r="BG369" i="4"/>
  <c r="BF369" i="4"/>
  <c r="T369" i="4"/>
  <c r="R369" i="4"/>
  <c r="P369" i="4"/>
  <c r="BI362" i="4"/>
  <c r="BH362" i="4"/>
  <c r="BG362" i="4"/>
  <c r="BF362" i="4"/>
  <c r="T362" i="4"/>
  <c r="R362" i="4"/>
  <c r="P362" i="4"/>
  <c r="BI359" i="4"/>
  <c r="BH359" i="4"/>
  <c r="BG359" i="4"/>
  <c r="BF359" i="4"/>
  <c r="T359" i="4"/>
  <c r="R359" i="4"/>
  <c r="P359" i="4"/>
  <c r="BI354" i="4"/>
  <c r="BH354" i="4"/>
  <c r="BG354" i="4"/>
  <c r="BF354" i="4"/>
  <c r="T354" i="4"/>
  <c r="R354" i="4"/>
  <c r="P354" i="4"/>
  <c r="BI352" i="4"/>
  <c r="BH352" i="4"/>
  <c r="BG352" i="4"/>
  <c r="BF352" i="4"/>
  <c r="T352" i="4"/>
  <c r="R352" i="4"/>
  <c r="P352" i="4"/>
  <c r="BI344" i="4"/>
  <c r="BH344" i="4"/>
  <c r="BG344" i="4"/>
  <c r="BF344" i="4"/>
  <c r="T344" i="4"/>
  <c r="R344" i="4"/>
  <c r="P344" i="4"/>
  <c r="BI339" i="4"/>
  <c r="BH339" i="4"/>
  <c r="BG339" i="4"/>
  <c r="BF339" i="4"/>
  <c r="T339" i="4"/>
  <c r="R339" i="4"/>
  <c r="P339" i="4"/>
  <c r="BI332" i="4"/>
  <c r="BH332" i="4"/>
  <c r="BG332" i="4"/>
  <c r="BF332" i="4"/>
  <c r="T332" i="4"/>
  <c r="R332" i="4"/>
  <c r="P332" i="4"/>
  <c r="BI326" i="4"/>
  <c r="BH326" i="4"/>
  <c r="BG326" i="4"/>
  <c r="BF326" i="4"/>
  <c r="T326" i="4"/>
  <c r="R326" i="4"/>
  <c r="P326" i="4"/>
  <c r="BI324" i="4"/>
  <c r="BH324" i="4"/>
  <c r="BG324" i="4"/>
  <c r="BF324" i="4"/>
  <c r="T324" i="4"/>
  <c r="R324" i="4"/>
  <c r="P324" i="4"/>
  <c r="BI319" i="4"/>
  <c r="BH319" i="4"/>
  <c r="BG319" i="4"/>
  <c r="BF319" i="4"/>
  <c r="T319" i="4"/>
  <c r="R319" i="4"/>
  <c r="P319" i="4"/>
  <c r="BI314" i="4"/>
  <c r="BH314" i="4"/>
  <c r="BG314" i="4"/>
  <c r="BF314" i="4"/>
  <c r="T314" i="4"/>
  <c r="R314" i="4"/>
  <c r="P314" i="4"/>
  <c r="BI310" i="4"/>
  <c r="BH310" i="4"/>
  <c r="BG310" i="4"/>
  <c r="BF310" i="4"/>
  <c r="T310" i="4"/>
  <c r="R310" i="4"/>
  <c r="P310" i="4"/>
  <c r="BI308" i="4"/>
  <c r="BH308" i="4"/>
  <c r="BG308" i="4"/>
  <c r="BF308" i="4"/>
  <c r="T308" i="4"/>
  <c r="R308" i="4"/>
  <c r="P308" i="4"/>
  <c r="BI307" i="4"/>
  <c r="BH307" i="4"/>
  <c r="BG307" i="4"/>
  <c r="BF307" i="4"/>
  <c r="T307" i="4"/>
  <c r="R307" i="4"/>
  <c r="P307" i="4"/>
  <c r="BI305" i="4"/>
  <c r="BH305" i="4"/>
  <c r="BG305" i="4"/>
  <c r="BF305" i="4"/>
  <c r="T305" i="4"/>
  <c r="R305" i="4"/>
  <c r="P305" i="4"/>
  <c r="BI302" i="4"/>
  <c r="BH302" i="4"/>
  <c r="BG302" i="4"/>
  <c r="BF302" i="4"/>
  <c r="T302" i="4"/>
  <c r="R302" i="4"/>
  <c r="P302" i="4"/>
  <c r="BI298" i="4"/>
  <c r="BH298" i="4"/>
  <c r="BG298" i="4"/>
  <c r="BF298" i="4"/>
  <c r="T298" i="4"/>
  <c r="R298" i="4"/>
  <c r="P298" i="4"/>
  <c r="BI296" i="4"/>
  <c r="BH296" i="4"/>
  <c r="BG296" i="4"/>
  <c r="BF296" i="4"/>
  <c r="T296" i="4"/>
  <c r="R296" i="4"/>
  <c r="P296" i="4"/>
  <c r="BI294" i="4"/>
  <c r="BH294" i="4"/>
  <c r="BG294" i="4"/>
  <c r="BF294" i="4"/>
  <c r="T294" i="4"/>
  <c r="R294" i="4"/>
  <c r="P294" i="4"/>
  <c r="BI292" i="4"/>
  <c r="BH292" i="4"/>
  <c r="BG292" i="4"/>
  <c r="BF292" i="4"/>
  <c r="T292" i="4"/>
  <c r="R292" i="4"/>
  <c r="P292" i="4"/>
  <c r="BI288" i="4"/>
  <c r="BH288" i="4"/>
  <c r="BG288" i="4"/>
  <c r="BF288" i="4"/>
  <c r="T288" i="4"/>
  <c r="R288" i="4"/>
  <c r="P288" i="4"/>
  <c r="BI281" i="4"/>
  <c r="BH281" i="4"/>
  <c r="BG281" i="4"/>
  <c r="BF281" i="4"/>
  <c r="T281" i="4"/>
  <c r="R281" i="4"/>
  <c r="P281" i="4"/>
  <c r="BI280" i="4"/>
  <c r="BH280" i="4"/>
  <c r="BG280" i="4"/>
  <c r="BF280" i="4"/>
  <c r="T280" i="4"/>
  <c r="R280" i="4"/>
  <c r="P280" i="4"/>
  <c r="BI276" i="4"/>
  <c r="BH276" i="4"/>
  <c r="BG276" i="4"/>
  <c r="BF276" i="4"/>
  <c r="T276" i="4"/>
  <c r="R276" i="4"/>
  <c r="P276" i="4"/>
  <c r="BI274" i="4"/>
  <c r="BH274" i="4"/>
  <c r="BG274" i="4"/>
  <c r="BF274" i="4"/>
  <c r="T274" i="4"/>
  <c r="R274" i="4"/>
  <c r="P274" i="4"/>
  <c r="BI273" i="4"/>
  <c r="BH273" i="4"/>
  <c r="BG273" i="4"/>
  <c r="BF273" i="4"/>
  <c r="T273" i="4"/>
  <c r="R273" i="4"/>
  <c r="P273" i="4"/>
  <c r="BI268" i="4"/>
  <c r="BH268" i="4"/>
  <c r="BG268" i="4"/>
  <c r="BF268" i="4"/>
  <c r="T268" i="4"/>
  <c r="R268" i="4"/>
  <c r="P268" i="4"/>
  <c r="BI263" i="4"/>
  <c r="BH263" i="4"/>
  <c r="BG263" i="4"/>
  <c r="BF263" i="4"/>
  <c r="T263" i="4"/>
  <c r="R263" i="4"/>
  <c r="P263" i="4"/>
  <c r="BI258" i="4"/>
  <c r="BH258" i="4"/>
  <c r="BG258" i="4"/>
  <c r="BF258" i="4"/>
  <c r="T258" i="4"/>
  <c r="R258" i="4"/>
  <c r="P258" i="4"/>
  <c r="BI252" i="4"/>
  <c r="BH252" i="4"/>
  <c r="BG252" i="4"/>
  <c r="BF252" i="4"/>
  <c r="T252" i="4"/>
  <c r="R252" i="4"/>
  <c r="P252" i="4"/>
  <c r="BI250" i="4"/>
  <c r="BH250" i="4"/>
  <c r="BG250" i="4"/>
  <c r="BF250" i="4"/>
  <c r="T250" i="4"/>
  <c r="R250" i="4"/>
  <c r="P250" i="4"/>
  <c r="BI248" i="4"/>
  <c r="BH248" i="4"/>
  <c r="BG248" i="4"/>
  <c r="BF248" i="4"/>
  <c r="T248" i="4"/>
  <c r="R248" i="4"/>
  <c r="P248" i="4"/>
  <c r="BI244" i="4"/>
  <c r="BH244" i="4"/>
  <c r="BG244" i="4"/>
  <c r="BF244" i="4"/>
  <c r="T244" i="4"/>
  <c r="R244" i="4"/>
  <c r="P244" i="4"/>
  <c r="BI242" i="4"/>
  <c r="BH242" i="4"/>
  <c r="BG242" i="4"/>
  <c r="BF242" i="4"/>
  <c r="T242" i="4"/>
  <c r="R242" i="4"/>
  <c r="P242" i="4"/>
  <c r="BI240" i="4"/>
  <c r="BH240" i="4"/>
  <c r="BG240" i="4"/>
  <c r="BF240" i="4"/>
  <c r="T240" i="4"/>
  <c r="R240" i="4"/>
  <c r="P240" i="4"/>
  <c r="BI236" i="4"/>
  <c r="BH236" i="4"/>
  <c r="BG236" i="4"/>
  <c r="BF236" i="4"/>
  <c r="T236" i="4"/>
  <c r="R236" i="4"/>
  <c r="P236" i="4"/>
  <c r="BI234" i="4"/>
  <c r="BH234" i="4"/>
  <c r="BG234" i="4"/>
  <c r="BF234" i="4"/>
  <c r="T234" i="4"/>
  <c r="R234" i="4"/>
  <c r="P234" i="4"/>
  <c r="BI232" i="4"/>
  <c r="BH232" i="4"/>
  <c r="BG232" i="4"/>
  <c r="BF232" i="4"/>
  <c r="T232" i="4"/>
  <c r="R232" i="4"/>
  <c r="P232" i="4"/>
  <c r="BI228" i="4"/>
  <c r="BH228" i="4"/>
  <c r="BG228" i="4"/>
  <c r="BF228" i="4"/>
  <c r="T228" i="4"/>
  <c r="R228" i="4"/>
  <c r="P228" i="4"/>
  <c r="BI226" i="4"/>
  <c r="BH226" i="4"/>
  <c r="BG226" i="4"/>
  <c r="BF226" i="4"/>
  <c r="T226" i="4"/>
  <c r="R226" i="4"/>
  <c r="P226" i="4"/>
  <c r="BI220" i="4"/>
  <c r="BH220" i="4"/>
  <c r="BG220" i="4"/>
  <c r="BF220" i="4"/>
  <c r="T220" i="4"/>
  <c r="R220" i="4"/>
  <c r="P220" i="4"/>
  <c r="BI214" i="4"/>
  <c r="BH214" i="4"/>
  <c r="BG214" i="4"/>
  <c r="BF214" i="4"/>
  <c r="T214" i="4"/>
  <c r="R214" i="4"/>
  <c r="P214" i="4"/>
  <c r="BI208" i="4"/>
  <c r="BH208" i="4"/>
  <c r="BG208" i="4"/>
  <c r="BF208" i="4"/>
  <c r="T208" i="4"/>
  <c r="R208" i="4"/>
  <c r="P208" i="4"/>
  <c r="BI202" i="4"/>
  <c r="BH202" i="4"/>
  <c r="BG202" i="4"/>
  <c r="BF202" i="4"/>
  <c r="T202" i="4"/>
  <c r="R202" i="4"/>
  <c r="P202" i="4"/>
  <c r="BI196" i="4"/>
  <c r="BH196" i="4"/>
  <c r="BG196" i="4"/>
  <c r="BF196" i="4"/>
  <c r="T196" i="4"/>
  <c r="R196" i="4"/>
  <c r="P196" i="4"/>
  <c r="BI188" i="4"/>
  <c r="BH188" i="4"/>
  <c r="BG188" i="4"/>
  <c r="BF188" i="4"/>
  <c r="T188" i="4"/>
  <c r="R188" i="4"/>
  <c r="P188" i="4"/>
  <c r="BI177" i="4"/>
  <c r="BH177" i="4"/>
  <c r="BG177" i="4"/>
  <c r="BF177" i="4"/>
  <c r="T177" i="4"/>
  <c r="R177" i="4"/>
  <c r="P177" i="4"/>
  <c r="BI173" i="4"/>
  <c r="BH173" i="4"/>
  <c r="BG173" i="4"/>
  <c r="BF173" i="4"/>
  <c r="T173" i="4"/>
  <c r="R173" i="4"/>
  <c r="P173" i="4"/>
  <c r="BI171" i="4"/>
  <c r="BH171" i="4"/>
  <c r="BG171" i="4"/>
  <c r="BF171" i="4"/>
  <c r="T171" i="4"/>
  <c r="R171" i="4"/>
  <c r="P171" i="4"/>
  <c r="BI169" i="4"/>
  <c r="BH169" i="4"/>
  <c r="BG169" i="4"/>
  <c r="BF169" i="4"/>
  <c r="T169" i="4"/>
  <c r="R169" i="4"/>
  <c r="P169" i="4"/>
  <c r="BI166" i="4"/>
  <c r="BH166" i="4"/>
  <c r="BG166" i="4"/>
  <c r="BF166" i="4"/>
  <c r="T166" i="4"/>
  <c r="R166" i="4"/>
  <c r="P166" i="4"/>
  <c r="BI164" i="4"/>
  <c r="BH164" i="4"/>
  <c r="BG164" i="4"/>
  <c r="BF164" i="4"/>
  <c r="T164" i="4"/>
  <c r="R164" i="4"/>
  <c r="P164" i="4"/>
  <c r="BI158" i="4"/>
  <c r="BH158" i="4"/>
  <c r="BG158" i="4"/>
  <c r="BF158" i="4"/>
  <c r="T158" i="4"/>
  <c r="R158" i="4"/>
  <c r="P158" i="4"/>
  <c r="BI153" i="4"/>
  <c r="BH153" i="4"/>
  <c r="BG153" i="4"/>
  <c r="BF153" i="4"/>
  <c r="T153" i="4"/>
  <c r="R153" i="4"/>
  <c r="P153" i="4"/>
  <c r="BI151" i="4"/>
  <c r="BH151" i="4"/>
  <c r="BG151" i="4"/>
  <c r="BF151" i="4"/>
  <c r="T151" i="4"/>
  <c r="R151" i="4"/>
  <c r="P151" i="4"/>
  <c r="BI149" i="4"/>
  <c r="BH149" i="4"/>
  <c r="BG149" i="4"/>
  <c r="BF149" i="4"/>
  <c r="T149" i="4"/>
  <c r="R149" i="4"/>
  <c r="P149" i="4"/>
  <c r="BI147" i="4"/>
  <c r="BH147" i="4"/>
  <c r="BG147" i="4"/>
  <c r="BF147" i="4"/>
  <c r="T147" i="4"/>
  <c r="R147" i="4"/>
  <c r="P147" i="4"/>
  <c r="BI144" i="4"/>
  <c r="BH144" i="4"/>
  <c r="BG144" i="4"/>
  <c r="BF144" i="4"/>
  <c r="T144" i="4"/>
  <c r="R144" i="4"/>
  <c r="P144" i="4"/>
  <c r="BI141" i="4"/>
  <c r="BH141" i="4"/>
  <c r="BG141" i="4"/>
  <c r="BF141" i="4"/>
  <c r="T141" i="4"/>
  <c r="R141" i="4"/>
  <c r="P141" i="4"/>
  <c r="BI137" i="4"/>
  <c r="BH137" i="4"/>
  <c r="BG137" i="4"/>
  <c r="BF137" i="4"/>
  <c r="T137" i="4"/>
  <c r="R137" i="4"/>
  <c r="P137" i="4"/>
  <c r="BI135" i="4"/>
  <c r="BH135" i="4"/>
  <c r="BG135" i="4"/>
  <c r="BF135" i="4"/>
  <c r="T135" i="4"/>
  <c r="R135" i="4"/>
  <c r="P135" i="4"/>
  <c r="J129" i="4"/>
  <c r="J128" i="4"/>
  <c r="F128" i="4"/>
  <c r="F126" i="4"/>
  <c r="E124" i="4"/>
  <c r="J94" i="4"/>
  <c r="J93" i="4"/>
  <c r="F93" i="4"/>
  <c r="F91" i="4"/>
  <c r="E89" i="4"/>
  <c r="J20" i="4"/>
  <c r="E20" i="4"/>
  <c r="F94" i="4" s="1"/>
  <c r="J19" i="4"/>
  <c r="J14" i="4"/>
  <c r="J126" i="4" s="1"/>
  <c r="E7" i="4"/>
  <c r="E85" i="4"/>
  <c r="J39" i="3"/>
  <c r="J38" i="3"/>
  <c r="AY97" i="1"/>
  <c r="J37" i="3"/>
  <c r="AX97" i="1"/>
  <c r="BI517" i="3"/>
  <c r="BH517" i="3"/>
  <c r="BG517" i="3"/>
  <c r="BF517" i="3"/>
  <c r="T517" i="3"/>
  <c r="R517" i="3"/>
  <c r="P517" i="3"/>
  <c r="BI516" i="3"/>
  <c r="BH516" i="3"/>
  <c r="BG516" i="3"/>
  <c r="BF516" i="3"/>
  <c r="T516" i="3"/>
  <c r="R516" i="3"/>
  <c r="P516" i="3"/>
  <c r="BI511" i="3"/>
  <c r="BH511" i="3"/>
  <c r="BG511" i="3"/>
  <c r="BF511" i="3"/>
  <c r="T511" i="3"/>
  <c r="T510" i="3" s="1"/>
  <c r="R511" i="3"/>
  <c r="R510" i="3"/>
  <c r="P511" i="3"/>
  <c r="P510" i="3" s="1"/>
  <c r="BI509" i="3"/>
  <c r="BH509" i="3"/>
  <c r="BG509" i="3"/>
  <c r="BF509" i="3"/>
  <c r="T509" i="3"/>
  <c r="R509" i="3"/>
  <c r="P509" i="3"/>
  <c r="BI508" i="3"/>
  <c r="BH508" i="3"/>
  <c r="BG508" i="3"/>
  <c r="BF508" i="3"/>
  <c r="T508" i="3"/>
  <c r="R508" i="3"/>
  <c r="P508" i="3"/>
  <c r="BI506" i="3"/>
  <c r="BH506" i="3"/>
  <c r="BG506" i="3"/>
  <c r="BF506" i="3"/>
  <c r="T506" i="3"/>
  <c r="R506" i="3"/>
  <c r="P506" i="3"/>
  <c r="BI503" i="3"/>
  <c r="BH503" i="3"/>
  <c r="BG503" i="3"/>
  <c r="BF503" i="3"/>
  <c r="T503" i="3"/>
  <c r="R503" i="3"/>
  <c r="P503" i="3"/>
  <c r="BI497" i="3"/>
  <c r="BH497" i="3"/>
  <c r="BG497" i="3"/>
  <c r="BF497" i="3"/>
  <c r="T497" i="3"/>
  <c r="R497" i="3"/>
  <c r="P497" i="3"/>
  <c r="BI492" i="3"/>
  <c r="BH492" i="3"/>
  <c r="BG492" i="3"/>
  <c r="BF492" i="3"/>
  <c r="T492" i="3"/>
  <c r="R492" i="3"/>
  <c r="P492" i="3"/>
  <c r="BI490" i="3"/>
  <c r="BH490" i="3"/>
  <c r="BG490" i="3"/>
  <c r="BF490" i="3"/>
  <c r="T490" i="3"/>
  <c r="R490" i="3"/>
  <c r="P490" i="3"/>
  <c r="BI483" i="3"/>
  <c r="BH483" i="3"/>
  <c r="BG483" i="3"/>
  <c r="BF483" i="3"/>
  <c r="T483" i="3"/>
  <c r="R483" i="3"/>
  <c r="P483" i="3"/>
  <c r="BI481" i="3"/>
  <c r="BH481" i="3"/>
  <c r="BG481" i="3"/>
  <c r="BF481" i="3"/>
  <c r="T481" i="3"/>
  <c r="R481" i="3"/>
  <c r="P481" i="3"/>
  <c r="BI475" i="3"/>
  <c r="BH475" i="3"/>
  <c r="BG475" i="3"/>
  <c r="BF475" i="3"/>
  <c r="T475" i="3"/>
  <c r="R475" i="3"/>
  <c r="P475" i="3"/>
  <c r="BI473" i="3"/>
  <c r="BH473" i="3"/>
  <c r="BG473" i="3"/>
  <c r="BF473" i="3"/>
  <c r="T473" i="3"/>
  <c r="R473" i="3"/>
  <c r="P473" i="3"/>
  <c r="BI466" i="3"/>
  <c r="BH466" i="3"/>
  <c r="BG466" i="3"/>
  <c r="BF466" i="3"/>
  <c r="T466" i="3"/>
  <c r="R466" i="3"/>
  <c r="P466" i="3"/>
  <c r="BI464" i="3"/>
  <c r="BH464" i="3"/>
  <c r="BG464" i="3"/>
  <c r="BF464" i="3"/>
  <c r="T464" i="3"/>
  <c r="R464" i="3"/>
  <c r="P464" i="3"/>
  <c r="BI458" i="3"/>
  <c r="BH458" i="3"/>
  <c r="BG458" i="3"/>
  <c r="BF458" i="3"/>
  <c r="T458" i="3"/>
  <c r="R458" i="3"/>
  <c r="P458" i="3"/>
  <c r="BI455" i="3"/>
  <c r="BH455" i="3"/>
  <c r="BG455" i="3"/>
  <c r="BF455" i="3"/>
  <c r="T455" i="3"/>
  <c r="T454" i="3" s="1"/>
  <c r="R455" i="3"/>
  <c r="R454" i="3" s="1"/>
  <c r="P455" i="3"/>
  <c r="P454" i="3" s="1"/>
  <c r="BI453" i="3"/>
  <c r="BH453" i="3"/>
  <c r="BG453" i="3"/>
  <c r="BF453" i="3"/>
  <c r="T453" i="3"/>
  <c r="R453" i="3"/>
  <c r="P453" i="3"/>
  <c r="BI451" i="3"/>
  <c r="BH451" i="3"/>
  <c r="BG451" i="3"/>
  <c r="BF451" i="3"/>
  <c r="T451" i="3"/>
  <c r="R451" i="3"/>
  <c r="P451" i="3"/>
  <c r="BI447" i="3"/>
  <c r="BH447" i="3"/>
  <c r="BG447" i="3"/>
  <c r="BF447" i="3"/>
  <c r="T447" i="3"/>
  <c r="R447" i="3"/>
  <c r="P447" i="3"/>
  <c r="BI445" i="3"/>
  <c r="BH445" i="3"/>
  <c r="BG445" i="3"/>
  <c r="BF445" i="3"/>
  <c r="T445" i="3"/>
  <c r="R445" i="3"/>
  <c r="P445" i="3"/>
  <c r="BI440" i="3"/>
  <c r="BH440" i="3"/>
  <c r="BG440" i="3"/>
  <c r="BF440" i="3"/>
  <c r="T440" i="3"/>
  <c r="R440" i="3"/>
  <c r="P440" i="3"/>
  <c r="BI435" i="3"/>
  <c r="BH435" i="3"/>
  <c r="BG435" i="3"/>
  <c r="BF435" i="3"/>
  <c r="T435" i="3"/>
  <c r="R435" i="3"/>
  <c r="P435" i="3"/>
  <c r="BI433" i="3"/>
  <c r="BH433" i="3"/>
  <c r="BG433" i="3"/>
  <c r="BF433" i="3"/>
  <c r="T433" i="3"/>
  <c r="R433" i="3"/>
  <c r="P433" i="3"/>
  <c r="BI429" i="3"/>
  <c r="BH429" i="3"/>
  <c r="BG429" i="3"/>
  <c r="BF429" i="3"/>
  <c r="T429" i="3"/>
  <c r="R429" i="3"/>
  <c r="P429" i="3"/>
  <c r="BI426" i="3"/>
  <c r="BH426" i="3"/>
  <c r="BG426" i="3"/>
  <c r="BF426" i="3"/>
  <c r="T426" i="3"/>
  <c r="R426" i="3"/>
  <c r="P426" i="3"/>
  <c r="BI424" i="3"/>
  <c r="BH424" i="3"/>
  <c r="BG424" i="3"/>
  <c r="BF424" i="3"/>
  <c r="T424" i="3"/>
  <c r="R424" i="3"/>
  <c r="P424" i="3"/>
  <c r="BI419" i="3"/>
  <c r="BH419" i="3"/>
  <c r="BG419" i="3"/>
  <c r="BF419" i="3"/>
  <c r="T419" i="3"/>
  <c r="R419" i="3"/>
  <c r="P419" i="3"/>
  <c r="BI418" i="3"/>
  <c r="BH418" i="3"/>
  <c r="BG418" i="3"/>
  <c r="BF418" i="3"/>
  <c r="T418" i="3"/>
  <c r="R418" i="3"/>
  <c r="P418" i="3"/>
  <c r="BI417" i="3"/>
  <c r="BH417" i="3"/>
  <c r="BG417" i="3"/>
  <c r="BF417" i="3"/>
  <c r="T417" i="3"/>
  <c r="R417" i="3"/>
  <c r="P417" i="3"/>
  <c r="BI412" i="3"/>
  <c r="BH412" i="3"/>
  <c r="BG412" i="3"/>
  <c r="BF412" i="3"/>
  <c r="T412" i="3"/>
  <c r="R412" i="3"/>
  <c r="P412" i="3"/>
  <c r="BI411" i="3"/>
  <c r="BH411" i="3"/>
  <c r="BG411" i="3"/>
  <c r="BF411" i="3"/>
  <c r="T411" i="3"/>
  <c r="R411" i="3"/>
  <c r="P411" i="3"/>
  <c r="BI409" i="3"/>
  <c r="BH409" i="3"/>
  <c r="BG409" i="3"/>
  <c r="BF409" i="3"/>
  <c r="T409" i="3"/>
  <c r="R409" i="3"/>
  <c r="P409" i="3"/>
  <c r="BI408" i="3"/>
  <c r="BH408" i="3"/>
  <c r="BG408" i="3"/>
  <c r="BF408" i="3"/>
  <c r="T408" i="3"/>
  <c r="R408" i="3"/>
  <c r="P408" i="3"/>
  <c r="BI406" i="3"/>
  <c r="BH406" i="3"/>
  <c r="BG406" i="3"/>
  <c r="BF406" i="3"/>
  <c r="T406" i="3"/>
  <c r="R406" i="3"/>
  <c r="P406" i="3"/>
  <c r="BI405" i="3"/>
  <c r="BH405" i="3"/>
  <c r="BG405" i="3"/>
  <c r="BF405" i="3"/>
  <c r="T405" i="3"/>
  <c r="R405" i="3"/>
  <c r="P405" i="3"/>
  <c r="BI403" i="3"/>
  <c r="BH403" i="3"/>
  <c r="BG403" i="3"/>
  <c r="BF403" i="3"/>
  <c r="T403" i="3"/>
  <c r="R403" i="3"/>
  <c r="P403" i="3"/>
  <c r="BI402" i="3"/>
  <c r="BH402" i="3"/>
  <c r="BG402" i="3"/>
  <c r="BF402" i="3"/>
  <c r="T402" i="3"/>
  <c r="R402" i="3"/>
  <c r="P402" i="3"/>
  <c r="BI400" i="3"/>
  <c r="BH400" i="3"/>
  <c r="BG400" i="3"/>
  <c r="BF400" i="3"/>
  <c r="T400" i="3"/>
  <c r="R400" i="3"/>
  <c r="P400" i="3"/>
  <c r="BI399" i="3"/>
  <c r="BH399" i="3"/>
  <c r="BG399" i="3"/>
  <c r="BF399" i="3"/>
  <c r="T399" i="3"/>
  <c r="R399" i="3"/>
  <c r="P399" i="3"/>
  <c r="BI397" i="3"/>
  <c r="BH397" i="3"/>
  <c r="BG397" i="3"/>
  <c r="BF397" i="3"/>
  <c r="T397" i="3"/>
  <c r="R397" i="3"/>
  <c r="P397" i="3"/>
  <c r="BI395" i="3"/>
  <c r="BH395" i="3"/>
  <c r="BG395" i="3"/>
  <c r="BF395" i="3"/>
  <c r="T395" i="3"/>
  <c r="R395" i="3"/>
  <c r="P395" i="3"/>
  <c r="BI393" i="3"/>
  <c r="BH393" i="3"/>
  <c r="BG393" i="3"/>
  <c r="BF393" i="3"/>
  <c r="T393" i="3"/>
  <c r="R393" i="3"/>
  <c r="P393" i="3"/>
  <c r="BI392" i="3"/>
  <c r="BH392" i="3"/>
  <c r="BG392" i="3"/>
  <c r="BF392" i="3"/>
  <c r="T392" i="3"/>
  <c r="R392" i="3"/>
  <c r="P392" i="3"/>
  <c r="BI389" i="3"/>
  <c r="BH389" i="3"/>
  <c r="BG389" i="3"/>
  <c r="BF389" i="3"/>
  <c r="T389" i="3"/>
  <c r="R389" i="3"/>
  <c r="P389" i="3"/>
  <c r="BI387" i="3"/>
  <c r="BH387" i="3"/>
  <c r="BG387" i="3"/>
  <c r="BF387" i="3"/>
  <c r="T387" i="3"/>
  <c r="R387" i="3"/>
  <c r="P387" i="3"/>
  <c r="BI383" i="3"/>
  <c r="BH383" i="3"/>
  <c r="BG383" i="3"/>
  <c r="BF383" i="3"/>
  <c r="T383" i="3"/>
  <c r="R383" i="3"/>
  <c r="P383" i="3"/>
  <c r="BI378" i="3"/>
  <c r="BH378" i="3"/>
  <c r="BG378" i="3"/>
  <c r="BF378" i="3"/>
  <c r="T378" i="3"/>
  <c r="R378" i="3"/>
  <c r="P378" i="3"/>
  <c r="BI375" i="3"/>
  <c r="BH375" i="3"/>
  <c r="BG375" i="3"/>
  <c r="BF375" i="3"/>
  <c r="T375" i="3"/>
  <c r="R375" i="3"/>
  <c r="P375" i="3"/>
  <c r="BI371" i="3"/>
  <c r="BH371" i="3"/>
  <c r="BG371" i="3"/>
  <c r="BF371" i="3"/>
  <c r="T371" i="3"/>
  <c r="R371" i="3"/>
  <c r="P371" i="3"/>
  <c r="BI366" i="3"/>
  <c r="BH366" i="3"/>
  <c r="BG366" i="3"/>
  <c r="BF366" i="3"/>
  <c r="T366" i="3"/>
  <c r="R366" i="3"/>
  <c r="P366" i="3"/>
  <c r="BI361" i="3"/>
  <c r="BH361" i="3"/>
  <c r="BG361" i="3"/>
  <c r="BF361" i="3"/>
  <c r="T361" i="3"/>
  <c r="R361" i="3"/>
  <c r="P361" i="3"/>
  <c r="BI358" i="3"/>
  <c r="BH358" i="3"/>
  <c r="BG358" i="3"/>
  <c r="BF358" i="3"/>
  <c r="T358" i="3"/>
  <c r="R358" i="3"/>
  <c r="P358" i="3"/>
  <c r="BI356" i="3"/>
  <c r="BH356" i="3"/>
  <c r="BG356" i="3"/>
  <c r="BF356" i="3"/>
  <c r="T356" i="3"/>
  <c r="R356" i="3"/>
  <c r="P356" i="3"/>
  <c r="BI353" i="3"/>
  <c r="BH353" i="3"/>
  <c r="BG353" i="3"/>
  <c r="BF353" i="3"/>
  <c r="T353" i="3"/>
  <c r="R353" i="3"/>
  <c r="P353" i="3"/>
  <c r="BI352" i="3"/>
  <c r="BH352" i="3"/>
  <c r="BG352" i="3"/>
  <c r="BF352" i="3"/>
  <c r="T352" i="3"/>
  <c r="R352" i="3"/>
  <c r="P352" i="3"/>
  <c r="BI344" i="3"/>
  <c r="BH344" i="3"/>
  <c r="BG344" i="3"/>
  <c r="BF344" i="3"/>
  <c r="T344" i="3"/>
  <c r="R344" i="3"/>
  <c r="P344" i="3"/>
  <c r="BI337" i="3"/>
  <c r="BH337" i="3"/>
  <c r="BG337" i="3"/>
  <c r="BF337" i="3"/>
  <c r="T337" i="3"/>
  <c r="R337" i="3"/>
  <c r="P337" i="3"/>
  <c r="BI333" i="3"/>
  <c r="BH333" i="3"/>
  <c r="BG333" i="3"/>
  <c r="BF333" i="3"/>
  <c r="T333" i="3"/>
  <c r="R333" i="3"/>
  <c r="P333" i="3"/>
  <c r="BI328" i="3"/>
  <c r="BH328" i="3"/>
  <c r="BG328" i="3"/>
  <c r="BF328" i="3"/>
  <c r="T328" i="3"/>
  <c r="R328" i="3"/>
  <c r="P328" i="3"/>
  <c r="BI323" i="3"/>
  <c r="BH323" i="3"/>
  <c r="BG323" i="3"/>
  <c r="BF323" i="3"/>
  <c r="T323" i="3"/>
  <c r="R323" i="3"/>
  <c r="P323" i="3"/>
  <c r="BI322" i="3"/>
  <c r="BH322" i="3"/>
  <c r="BG322" i="3"/>
  <c r="BF322" i="3"/>
  <c r="T322" i="3"/>
  <c r="R322" i="3"/>
  <c r="P322" i="3"/>
  <c r="BI320" i="3"/>
  <c r="BH320" i="3"/>
  <c r="BG320" i="3"/>
  <c r="BF320" i="3"/>
  <c r="T320" i="3"/>
  <c r="R320" i="3"/>
  <c r="P320" i="3"/>
  <c r="BI317" i="3"/>
  <c r="BH317" i="3"/>
  <c r="BG317" i="3"/>
  <c r="BF317" i="3"/>
  <c r="T317" i="3"/>
  <c r="R317" i="3"/>
  <c r="P317" i="3"/>
  <c r="BI315" i="3"/>
  <c r="BH315" i="3"/>
  <c r="BG315" i="3"/>
  <c r="BF315" i="3"/>
  <c r="T315" i="3"/>
  <c r="R315" i="3"/>
  <c r="P315" i="3"/>
  <c r="BI311" i="3"/>
  <c r="BH311" i="3"/>
  <c r="BG311" i="3"/>
  <c r="BF311" i="3"/>
  <c r="T311" i="3"/>
  <c r="R311" i="3"/>
  <c r="P311" i="3"/>
  <c r="BI303" i="3"/>
  <c r="BH303" i="3"/>
  <c r="BG303" i="3"/>
  <c r="BF303" i="3"/>
  <c r="T303" i="3"/>
  <c r="R303" i="3"/>
  <c r="P303" i="3"/>
  <c r="BI302" i="3"/>
  <c r="BH302" i="3"/>
  <c r="BG302" i="3"/>
  <c r="BF302" i="3"/>
  <c r="T302" i="3"/>
  <c r="R302" i="3"/>
  <c r="P302" i="3"/>
  <c r="BI297" i="3"/>
  <c r="BH297" i="3"/>
  <c r="BG297" i="3"/>
  <c r="BF297" i="3"/>
  <c r="T297" i="3"/>
  <c r="R297" i="3"/>
  <c r="P297" i="3"/>
  <c r="BI291" i="3"/>
  <c r="BH291" i="3"/>
  <c r="BG291" i="3"/>
  <c r="BF291" i="3"/>
  <c r="T291" i="3"/>
  <c r="R291" i="3"/>
  <c r="P291" i="3"/>
  <c r="BI287" i="3"/>
  <c r="BH287" i="3"/>
  <c r="BG287" i="3"/>
  <c r="BF287" i="3"/>
  <c r="T287" i="3"/>
  <c r="R287" i="3"/>
  <c r="P287" i="3"/>
  <c r="BI285" i="3"/>
  <c r="BH285" i="3"/>
  <c r="BG285" i="3"/>
  <c r="BF285" i="3"/>
  <c r="T285" i="3"/>
  <c r="R285" i="3"/>
  <c r="P285" i="3"/>
  <c r="BI281" i="3"/>
  <c r="BH281" i="3"/>
  <c r="BG281" i="3"/>
  <c r="BF281" i="3"/>
  <c r="T281" i="3"/>
  <c r="R281" i="3"/>
  <c r="P281" i="3"/>
  <c r="BI279" i="3"/>
  <c r="BH279" i="3"/>
  <c r="BG279" i="3"/>
  <c r="BF279" i="3"/>
  <c r="T279" i="3"/>
  <c r="R279" i="3"/>
  <c r="P279" i="3"/>
  <c r="BI276" i="3"/>
  <c r="BH276" i="3"/>
  <c r="BG276" i="3"/>
  <c r="BF276" i="3"/>
  <c r="T276" i="3"/>
  <c r="R276" i="3"/>
  <c r="P276" i="3"/>
  <c r="BI271" i="3"/>
  <c r="BH271" i="3"/>
  <c r="BG271" i="3"/>
  <c r="BF271" i="3"/>
  <c r="T271" i="3"/>
  <c r="R271" i="3"/>
  <c r="P271" i="3"/>
  <c r="BI269" i="3"/>
  <c r="BH269" i="3"/>
  <c r="BG269" i="3"/>
  <c r="BF269" i="3"/>
  <c r="T269" i="3"/>
  <c r="R269" i="3"/>
  <c r="P269" i="3"/>
  <c r="BI267" i="3"/>
  <c r="BH267" i="3"/>
  <c r="BG267" i="3"/>
  <c r="BF267" i="3"/>
  <c r="T267" i="3"/>
  <c r="R267" i="3"/>
  <c r="P267" i="3"/>
  <c r="BI265" i="3"/>
  <c r="BH265" i="3"/>
  <c r="BG265" i="3"/>
  <c r="BF265" i="3"/>
  <c r="T265" i="3"/>
  <c r="R265" i="3"/>
  <c r="P265" i="3"/>
  <c r="BI257" i="3"/>
  <c r="BH257" i="3"/>
  <c r="BG257" i="3"/>
  <c r="BF257" i="3"/>
  <c r="T257" i="3"/>
  <c r="R257" i="3"/>
  <c r="P257" i="3"/>
  <c r="BI245" i="3"/>
  <c r="BH245" i="3"/>
  <c r="BG245" i="3"/>
  <c r="BF245" i="3"/>
  <c r="T245" i="3"/>
  <c r="R245" i="3"/>
  <c r="P245" i="3"/>
  <c r="BI243" i="3"/>
  <c r="BH243" i="3"/>
  <c r="BG243" i="3"/>
  <c r="BF243" i="3"/>
  <c r="T243" i="3"/>
  <c r="R243" i="3"/>
  <c r="P243" i="3"/>
  <c r="BI241" i="3"/>
  <c r="BH241" i="3"/>
  <c r="BG241" i="3"/>
  <c r="BF241" i="3"/>
  <c r="T241" i="3"/>
  <c r="R241" i="3"/>
  <c r="P241" i="3"/>
  <c r="BI239" i="3"/>
  <c r="BH239" i="3"/>
  <c r="BG239" i="3"/>
  <c r="BF239" i="3"/>
  <c r="T239" i="3"/>
  <c r="R239" i="3"/>
  <c r="P239" i="3"/>
  <c r="BI234" i="3"/>
  <c r="BH234" i="3"/>
  <c r="BG234" i="3"/>
  <c r="BF234" i="3"/>
  <c r="T234" i="3"/>
  <c r="R234" i="3"/>
  <c r="P234" i="3"/>
  <c r="BI231" i="3"/>
  <c r="BH231" i="3"/>
  <c r="BG231" i="3"/>
  <c r="BF231" i="3"/>
  <c r="T231" i="3"/>
  <c r="R231" i="3"/>
  <c r="P231" i="3"/>
  <c r="BI229" i="3"/>
  <c r="BH229" i="3"/>
  <c r="BG229" i="3"/>
  <c r="BF229" i="3"/>
  <c r="T229" i="3"/>
  <c r="R229" i="3"/>
  <c r="P229" i="3"/>
  <c r="BI227" i="3"/>
  <c r="BH227" i="3"/>
  <c r="BG227" i="3"/>
  <c r="BF227" i="3"/>
  <c r="T227" i="3"/>
  <c r="R227" i="3"/>
  <c r="P227" i="3"/>
  <c r="BI224" i="3"/>
  <c r="BH224" i="3"/>
  <c r="BG224" i="3"/>
  <c r="BF224" i="3"/>
  <c r="T224" i="3"/>
  <c r="R224" i="3"/>
  <c r="P224" i="3"/>
  <c r="BI221" i="3"/>
  <c r="BH221" i="3"/>
  <c r="BG221" i="3"/>
  <c r="BF221" i="3"/>
  <c r="T221" i="3"/>
  <c r="R221" i="3"/>
  <c r="P221" i="3"/>
  <c r="BI219" i="3"/>
  <c r="BH219" i="3"/>
  <c r="BG219" i="3"/>
  <c r="BF219" i="3"/>
  <c r="T219" i="3"/>
  <c r="R219" i="3"/>
  <c r="P219" i="3"/>
  <c r="BI214" i="3"/>
  <c r="BH214" i="3"/>
  <c r="BG214" i="3"/>
  <c r="BF214" i="3"/>
  <c r="T214" i="3"/>
  <c r="R214" i="3"/>
  <c r="P214" i="3"/>
  <c r="BI212" i="3"/>
  <c r="BH212" i="3"/>
  <c r="BG212" i="3"/>
  <c r="BF212" i="3"/>
  <c r="T212" i="3"/>
  <c r="R212" i="3"/>
  <c r="P212" i="3"/>
  <c r="BI210" i="3"/>
  <c r="BH210" i="3"/>
  <c r="BG210" i="3"/>
  <c r="BF210" i="3"/>
  <c r="T210" i="3"/>
  <c r="R210" i="3"/>
  <c r="P210" i="3"/>
  <c r="BI208" i="3"/>
  <c r="BH208" i="3"/>
  <c r="BG208" i="3"/>
  <c r="BF208" i="3"/>
  <c r="T208" i="3"/>
  <c r="R208" i="3"/>
  <c r="P208" i="3"/>
  <c r="BI206" i="3"/>
  <c r="BH206" i="3"/>
  <c r="BG206" i="3"/>
  <c r="BF206" i="3"/>
  <c r="T206" i="3"/>
  <c r="R206" i="3"/>
  <c r="P206" i="3"/>
  <c r="BI204" i="3"/>
  <c r="BH204" i="3"/>
  <c r="BG204" i="3"/>
  <c r="BF204" i="3"/>
  <c r="T204" i="3"/>
  <c r="R204" i="3"/>
  <c r="P204" i="3"/>
  <c r="BI201" i="3"/>
  <c r="BH201" i="3"/>
  <c r="BG201" i="3"/>
  <c r="BF201" i="3"/>
  <c r="T201" i="3"/>
  <c r="R201" i="3"/>
  <c r="P201" i="3"/>
  <c r="BI196" i="3"/>
  <c r="BH196" i="3"/>
  <c r="BG196" i="3"/>
  <c r="BF196" i="3"/>
  <c r="T196" i="3"/>
  <c r="R196" i="3"/>
  <c r="P196" i="3"/>
  <c r="BI193" i="3"/>
  <c r="BH193" i="3"/>
  <c r="BG193" i="3"/>
  <c r="BF193" i="3"/>
  <c r="T193" i="3"/>
  <c r="R193" i="3"/>
  <c r="P193" i="3"/>
  <c r="BI188" i="3"/>
  <c r="BH188" i="3"/>
  <c r="BG188" i="3"/>
  <c r="BF188" i="3"/>
  <c r="T188" i="3"/>
  <c r="R188" i="3"/>
  <c r="P188" i="3"/>
  <c r="BI182" i="3"/>
  <c r="BH182" i="3"/>
  <c r="BG182" i="3"/>
  <c r="BF182" i="3"/>
  <c r="T182" i="3"/>
  <c r="R182" i="3"/>
  <c r="P182" i="3"/>
  <c r="BI181" i="3"/>
  <c r="BH181" i="3"/>
  <c r="BG181" i="3"/>
  <c r="BF181" i="3"/>
  <c r="T181" i="3"/>
  <c r="R181" i="3"/>
  <c r="P181" i="3"/>
  <c r="BI179" i="3"/>
  <c r="BH179" i="3"/>
  <c r="BG179" i="3"/>
  <c r="BF179" i="3"/>
  <c r="T179" i="3"/>
  <c r="R179" i="3"/>
  <c r="P179" i="3"/>
  <c r="BI174" i="3"/>
  <c r="BH174" i="3"/>
  <c r="BG174" i="3"/>
  <c r="BF174" i="3"/>
  <c r="T174" i="3"/>
  <c r="R174" i="3"/>
  <c r="P174" i="3"/>
  <c r="BI166" i="3"/>
  <c r="BH166" i="3"/>
  <c r="BG166" i="3"/>
  <c r="BF166" i="3"/>
  <c r="T166" i="3"/>
  <c r="R166" i="3"/>
  <c r="P166" i="3"/>
  <c r="BI164" i="3"/>
  <c r="BH164" i="3"/>
  <c r="BG164" i="3"/>
  <c r="BF164" i="3"/>
  <c r="T164" i="3"/>
  <c r="R164" i="3"/>
  <c r="P164" i="3"/>
  <c r="BI162" i="3"/>
  <c r="BH162" i="3"/>
  <c r="BG162" i="3"/>
  <c r="BF162" i="3"/>
  <c r="T162" i="3"/>
  <c r="R162" i="3"/>
  <c r="P162" i="3"/>
  <c r="BI157" i="3"/>
  <c r="BH157" i="3"/>
  <c r="BG157" i="3"/>
  <c r="BF157" i="3"/>
  <c r="T157" i="3"/>
  <c r="R157" i="3"/>
  <c r="P157" i="3"/>
  <c r="BI156" i="3"/>
  <c r="BH156" i="3"/>
  <c r="BG156" i="3"/>
  <c r="BF156" i="3"/>
  <c r="T156" i="3"/>
  <c r="R156" i="3"/>
  <c r="P156" i="3"/>
  <c r="BI154" i="3"/>
  <c r="BH154" i="3"/>
  <c r="BG154" i="3"/>
  <c r="BF154" i="3"/>
  <c r="T154" i="3"/>
  <c r="R154" i="3"/>
  <c r="P154" i="3"/>
  <c r="BI153" i="3"/>
  <c r="BH153" i="3"/>
  <c r="BG153" i="3"/>
  <c r="BF153" i="3"/>
  <c r="T153" i="3"/>
  <c r="R153" i="3"/>
  <c r="P153" i="3"/>
  <c r="BI148" i="3"/>
  <c r="BH148" i="3"/>
  <c r="BG148" i="3"/>
  <c r="BF148" i="3"/>
  <c r="T148" i="3"/>
  <c r="R148" i="3"/>
  <c r="P148" i="3"/>
  <c r="BI143" i="3"/>
  <c r="BH143" i="3"/>
  <c r="BG143" i="3"/>
  <c r="BF143" i="3"/>
  <c r="T143" i="3"/>
  <c r="R143" i="3"/>
  <c r="P143" i="3"/>
  <c r="BI138" i="3"/>
  <c r="BH138" i="3"/>
  <c r="BG138" i="3"/>
  <c r="BF138" i="3"/>
  <c r="T138" i="3"/>
  <c r="R138" i="3"/>
  <c r="P138" i="3"/>
  <c r="J132" i="3"/>
  <c r="J131" i="3"/>
  <c r="F131" i="3"/>
  <c r="F129" i="3"/>
  <c r="E127" i="3"/>
  <c r="J94" i="3"/>
  <c r="J93" i="3"/>
  <c r="F93" i="3"/>
  <c r="F91" i="3"/>
  <c r="E89" i="3"/>
  <c r="J20" i="3"/>
  <c r="E20" i="3"/>
  <c r="F132" i="3" s="1"/>
  <c r="J19" i="3"/>
  <c r="J14" i="3"/>
  <c r="J129" i="3" s="1"/>
  <c r="E7" i="3"/>
  <c r="E85" i="3" s="1"/>
  <c r="J39" i="2"/>
  <c r="J38" i="2"/>
  <c r="AY96" i="1"/>
  <c r="J37" i="2"/>
  <c r="AX96" i="1"/>
  <c r="BI1550" i="2"/>
  <c r="BH1550" i="2"/>
  <c r="BG1550" i="2"/>
  <c r="BF1550" i="2"/>
  <c r="T1550" i="2"/>
  <c r="R1550" i="2"/>
  <c r="P1550" i="2"/>
  <c r="BI1549" i="2"/>
  <c r="BH1549" i="2"/>
  <c r="BG1549" i="2"/>
  <c r="BF1549" i="2"/>
  <c r="T1549" i="2"/>
  <c r="R1549" i="2"/>
  <c r="P1549" i="2"/>
  <c r="BI1548" i="2"/>
  <c r="BH1548" i="2"/>
  <c r="BG1548" i="2"/>
  <c r="BF1548" i="2"/>
  <c r="T1548" i="2"/>
  <c r="R1548" i="2"/>
  <c r="P1548" i="2"/>
  <c r="BI1546" i="2"/>
  <c r="BH1546" i="2"/>
  <c r="BG1546" i="2"/>
  <c r="BF1546" i="2"/>
  <c r="T1546" i="2"/>
  <c r="R1546" i="2"/>
  <c r="P1546" i="2"/>
  <c r="BI1543" i="2"/>
  <c r="BH1543" i="2"/>
  <c r="BG1543" i="2"/>
  <c r="BF1543" i="2"/>
  <c r="T1543" i="2"/>
  <c r="R1543" i="2"/>
  <c r="P1543" i="2"/>
  <c r="BI1488" i="2"/>
  <c r="BH1488" i="2"/>
  <c r="BG1488" i="2"/>
  <c r="BF1488" i="2"/>
  <c r="T1488" i="2"/>
  <c r="R1488" i="2"/>
  <c r="P1488" i="2"/>
  <c r="BI1434" i="2"/>
  <c r="BH1434" i="2"/>
  <c r="BG1434" i="2"/>
  <c r="BF1434" i="2"/>
  <c r="T1434" i="2"/>
  <c r="R1434" i="2"/>
  <c r="P1434" i="2"/>
  <c r="BI1431" i="2"/>
  <c r="BH1431" i="2"/>
  <c r="BG1431" i="2"/>
  <c r="BF1431" i="2"/>
  <c r="T1431" i="2"/>
  <c r="T1430" i="2" s="1"/>
  <c r="R1431" i="2"/>
  <c r="R1430" i="2" s="1"/>
  <c r="P1431" i="2"/>
  <c r="P1430" i="2" s="1"/>
  <c r="BI1428" i="2"/>
  <c r="BH1428" i="2"/>
  <c r="BG1428" i="2"/>
  <c r="BF1428" i="2"/>
  <c r="T1428" i="2"/>
  <c r="R1428" i="2"/>
  <c r="P1428" i="2"/>
  <c r="BI1426" i="2"/>
  <c r="BH1426" i="2"/>
  <c r="BG1426" i="2"/>
  <c r="BF1426" i="2"/>
  <c r="T1426" i="2"/>
  <c r="R1426" i="2"/>
  <c r="P1426" i="2"/>
  <c r="BI1424" i="2"/>
  <c r="BH1424" i="2"/>
  <c r="BG1424" i="2"/>
  <c r="BF1424" i="2"/>
  <c r="T1424" i="2"/>
  <c r="R1424" i="2"/>
  <c r="P1424" i="2"/>
  <c r="BI1422" i="2"/>
  <c r="BH1422" i="2"/>
  <c r="BG1422" i="2"/>
  <c r="BF1422" i="2"/>
  <c r="T1422" i="2"/>
  <c r="R1422" i="2"/>
  <c r="P1422" i="2"/>
  <c r="BI1418" i="2"/>
  <c r="BH1418" i="2"/>
  <c r="BG1418" i="2"/>
  <c r="BF1418" i="2"/>
  <c r="T1418" i="2"/>
  <c r="R1418" i="2"/>
  <c r="P1418" i="2"/>
  <c r="BI1417" i="2"/>
  <c r="BH1417" i="2"/>
  <c r="BG1417" i="2"/>
  <c r="BF1417" i="2"/>
  <c r="T1417" i="2"/>
  <c r="R1417" i="2"/>
  <c r="P1417" i="2"/>
  <c r="BI1416" i="2"/>
  <c r="BH1416" i="2"/>
  <c r="BG1416" i="2"/>
  <c r="BF1416" i="2"/>
  <c r="T1416" i="2"/>
  <c r="R1416" i="2"/>
  <c r="P1416" i="2"/>
  <c r="BI1413" i="2"/>
  <c r="BH1413" i="2"/>
  <c r="BG1413" i="2"/>
  <c r="BF1413" i="2"/>
  <c r="T1413" i="2"/>
  <c r="R1413" i="2"/>
  <c r="P1413" i="2"/>
  <c r="BI1412" i="2"/>
  <c r="BH1412" i="2"/>
  <c r="BG1412" i="2"/>
  <c r="BF1412" i="2"/>
  <c r="T1412" i="2"/>
  <c r="R1412" i="2"/>
  <c r="P1412" i="2"/>
  <c r="BI1411" i="2"/>
  <c r="BH1411" i="2"/>
  <c r="BG1411" i="2"/>
  <c r="BF1411" i="2"/>
  <c r="T1411" i="2"/>
  <c r="R1411" i="2"/>
  <c r="P1411" i="2"/>
  <c r="BI1409" i="2"/>
  <c r="BH1409" i="2"/>
  <c r="BG1409" i="2"/>
  <c r="BF1409" i="2"/>
  <c r="T1409" i="2"/>
  <c r="R1409" i="2"/>
  <c r="P1409" i="2"/>
  <c r="BI1407" i="2"/>
  <c r="BH1407" i="2"/>
  <c r="BG1407" i="2"/>
  <c r="BF1407" i="2"/>
  <c r="T1407" i="2"/>
  <c r="R1407" i="2"/>
  <c r="P1407" i="2"/>
  <c r="BI1405" i="2"/>
  <c r="BH1405" i="2"/>
  <c r="BG1405" i="2"/>
  <c r="BF1405" i="2"/>
  <c r="T1405" i="2"/>
  <c r="R1405" i="2"/>
  <c r="P1405" i="2"/>
  <c r="BI1366" i="2"/>
  <c r="BH1366" i="2"/>
  <c r="BG1366" i="2"/>
  <c r="BF1366" i="2"/>
  <c r="T1366" i="2"/>
  <c r="R1366" i="2"/>
  <c r="P1366" i="2"/>
  <c r="BI1362" i="2"/>
  <c r="BH1362" i="2"/>
  <c r="BG1362" i="2"/>
  <c r="BF1362" i="2"/>
  <c r="T1362" i="2"/>
  <c r="R1362" i="2"/>
  <c r="P1362" i="2"/>
  <c r="BI1361" i="2"/>
  <c r="BH1361" i="2"/>
  <c r="BG1361" i="2"/>
  <c r="BF1361" i="2"/>
  <c r="T1361" i="2"/>
  <c r="R1361" i="2"/>
  <c r="P1361" i="2"/>
  <c r="BI1360" i="2"/>
  <c r="BH1360" i="2"/>
  <c r="BG1360" i="2"/>
  <c r="BF1360" i="2"/>
  <c r="T1360" i="2"/>
  <c r="R1360" i="2"/>
  <c r="P1360" i="2"/>
  <c r="BI1358" i="2"/>
  <c r="BH1358" i="2"/>
  <c r="BG1358" i="2"/>
  <c r="BF1358" i="2"/>
  <c r="T1358" i="2"/>
  <c r="R1358" i="2"/>
  <c r="P1358" i="2"/>
  <c r="BI1356" i="2"/>
  <c r="BH1356" i="2"/>
  <c r="BG1356" i="2"/>
  <c r="BF1356" i="2"/>
  <c r="T1356" i="2"/>
  <c r="R1356" i="2"/>
  <c r="P1356" i="2"/>
  <c r="BI1355" i="2"/>
  <c r="BH1355" i="2"/>
  <c r="BG1355" i="2"/>
  <c r="BF1355" i="2"/>
  <c r="T1355" i="2"/>
  <c r="R1355" i="2"/>
  <c r="P1355" i="2"/>
  <c r="BI1353" i="2"/>
  <c r="BH1353" i="2"/>
  <c r="BG1353" i="2"/>
  <c r="BF1353" i="2"/>
  <c r="T1353" i="2"/>
  <c r="R1353" i="2"/>
  <c r="P1353" i="2"/>
  <c r="BI1351" i="2"/>
  <c r="BH1351" i="2"/>
  <c r="BG1351" i="2"/>
  <c r="BF1351" i="2"/>
  <c r="T1351" i="2"/>
  <c r="R1351" i="2"/>
  <c r="P1351" i="2"/>
  <c r="BI1349" i="2"/>
  <c r="BH1349" i="2"/>
  <c r="BG1349" i="2"/>
  <c r="BF1349" i="2"/>
  <c r="T1349" i="2"/>
  <c r="R1349" i="2"/>
  <c r="P1349" i="2"/>
  <c r="BI1347" i="2"/>
  <c r="BH1347" i="2"/>
  <c r="BG1347" i="2"/>
  <c r="BF1347" i="2"/>
  <c r="T1347" i="2"/>
  <c r="R1347" i="2"/>
  <c r="P1347" i="2"/>
  <c r="BI1344" i="2"/>
  <c r="BH1344" i="2"/>
  <c r="BG1344" i="2"/>
  <c r="BF1344" i="2"/>
  <c r="T1344" i="2"/>
  <c r="R1344" i="2"/>
  <c r="P1344" i="2"/>
  <c r="BI1342" i="2"/>
  <c r="BH1342" i="2"/>
  <c r="BG1342" i="2"/>
  <c r="BF1342" i="2"/>
  <c r="T1342" i="2"/>
  <c r="R1342" i="2"/>
  <c r="P1342" i="2"/>
  <c r="BI1326" i="2"/>
  <c r="BH1326" i="2"/>
  <c r="BG1326" i="2"/>
  <c r="BF1326" i="2"/>
  <c r="T1326" i="2"/>
  <c r="R1326" i="2"/>
  <c r="P1326" i="2"/>
  <c r="BI1322" i="2"/>
  <c r="BH1322" i="2"/>
  <c r="BG1322" i="2"/>
  <c r="BF1322" i="2"/>
  <c r="T1322" i="2"/>
  <c r="R1322" i="2"/>
  <c r="P1322" i="2"/>
  <c r="BI1320" i="2"/>
  <c r="BH1320" i="2"/>
  <c r="BG1320" i="2"/>
  <c r="BF1320" i="2"/>
  <c r="T1320" i="2"/>
  <c r="R1320" i="2"/>
  <c r="P1320" i="2"/>
  <c r="BI1318" i="2"/>
  <c r="BH1318" i="2"/>
  <c r="BG1318" i="2"/>
  <c r="BF1318" i="2"/>
  <c r="T1318" i="2"/>
  <c r="R1318" i="2"/>
  <c r="P1318" i="2"/>
  <c r="BI1315" i="2"/>
  <c r="BH1315" i="2"/>
  <c r="BG1315" i="2"/>
  <c r="BF1315" i="2"/>
  <c r="T1315" i="2"/>
  <c r="R1315" i="2"/>
  <c r="P1315" i="2"/>
  <c r="BI1312" i="2"/>
  <c r="BH1312" i="2"/>
  <c r="BG1312" i="2"/>
  <c r="BF1312" i="2"/>
  <c r="T1312" i="2"/>
  <c r="R1312" i="2"/>
  <c r="P1312" i="2"/>
  <c r="BI1310" i="2"/>
  <c r="BH1310" i="2"/>
  <c r="BG1310" i="2"/>
  <c r="BF1310" i="2"/>
  <c r="T1310" i="2"/>
  <c r="R1310" i="2"/>
  <c r="P1310" i="2"/>
  <c r="BI1293" i="2"/>
  <c r="BH1293" i="2"/>
  <c r="BG1293" i="2"/>
  <c r="BF1293" i="2"/>
  <c r="T1293" i="2"/>
  <c r="R1293" i="2"/>
  <c r="P1293" i="2"/>
  <c r="BI1276" i="2"/>
  <c r="BH1276" i="2"/>
  <c r="BG1276" i="2"/>
  <c r="BF1276" i="2"/>
  <c r="T1276" i="2"/>
  <c r="R1276" i="2"/>
  <c r="P1276" i="2"/>
  <c r="BI1274" i="2"/>
  <c r="BH1274" i="2"/>
  <c r="BG1274" i="2"/>
  <c r="BF1274" i="2"/>
  <c r="T1274" i="2"/>
  <c r="R1274" i="2"/>
  <c r="P1274" i="2"/>
  <c r="BI1272" i="2"/>
  <c r="BH1272" i="2"/>
  <c r="BG1272" i="2"/>
  <c r="BF1272" i="2"/>
  <c r="T1272" i="2"/>
  <c r="R1272" i="2"/>
  <c r="P1272" i="2"/>
  <c r="BI1271" i="2"/>
  <c r="BH1271" i="2"/>
  <c r="BG1271" i="2"/>
  <c r="BF1271" i="2"/>
  <c r="T1271" i="2"/>
  <c r="R1271" i="2"/>
  <c r="P1271" i="2"/>
  <c r="BI1269" i="2"/>
  <c r="BH1269" i="2"/>
  <c r="BG1269" i="2"/>
  <c r="BF1269" i="2"/>
  <c r="T1269" i="2"/>
  <c r="R1269" i="2"/>
  <c r="P1269" i="2"/>
  <c r="BI1232" i="2"/>
  <c r="BH1232" i="2"/>
  <c r="BG1232" i="2"/>
  <c r="BF1232" i="2"/>
  <c r="T1232" i="2"/>
  <c r="R1232" i="2"/>
  <c r="P1232" i="2"/>
  <c r="BI1218" i="2"/>
  <c r="BH1218" i="2"/>
  <c r="BG1218" i="2"/>
  <c r="BF1218" i="2"/>
  <c r="T1218" i="2"/>
  <c r="R1218" i="2"/>
  <c r="P1218" i="2"/>
  <c r="BI1202" i="2"/>
  <c r="BH1202" i="2"/>
  <c r="BG1202" i="2"/>
  <c r="BF1202" i="2"/>
  <c r="T1202" i="2"/>
  <c r="R1202" i="2"/>
  <c r="P1202" i="2"/>
  <c r="BI1186" i="2"/>
  <c r="BH1186" i="2"/>
  <c r="BG1186" i="2"/>
  <c r="BF1186" i="2"/>
  <c r="T1186" i="2"/>
  <c r="R1186" i="2"/>
  <c r="P1186" i="2"/>
  <c r="BI1169" i="2"/>
  <c r="BH1169" i="2"/>
  <c r="BG1169" i="2"/>
  <c r="BF1169" i="2"/>
  <c r="T1169" i="2"/>
  <c r="R1169" i="2"/>
  <c r="P1169" i="2"/>
  <c r="BI1129" i="2"/>
  <c r="BH1129" i="2"/>
  <c r="BG1129" i="2"/>
  <c r="BF1129" i="2"/>
  <c r="T1129" i="2"/>
  <c r="R1129" i="2"/>
  <c r="P1129" i="2"/>
  <c r="BI1113" i="2"/>
  <c r="BH1113" i="2"/>
  <c r="BG1113" i="2"/>
  <c r="BF1113" i="2"/>
  <c r="T1113" i="2"/>
  <c r="R1113" i="2"/>
  <c r="P1113" i="2"/>
  <c r="BI1098" i="2"/>
  <c r="BH1098" i="2"/>
  <c r="BG1098" i="2"/>
  <c r="BF1098" i="2"/>
  <c r="T1098" i="2"/>
  <c r="R1098" i="2"/>
  <c r="P1098" i="2"/>
  <c r="BI1054" i="2"/>
  <c r="BH1054" i="2"/>
  <c r="BG1054" i="2"/>
  <c r="BF1054" i="2"/>
  <c r="T1054" i="2"/>
  <c r="R1054" i="2"/>
  <c r="P1054" i="2"/>
  <c r="BI1052" i="2"/>
  <c r="BH1052" i="2"/>
  <c r="BG1052" i="2"/>
  <c r="BF1052" i="2"/>
  <c r="T1052" i="2"/>
  <c r="R1052" i="2"/>
  <c r="P1052" i="2"/>
  <c r="BI1050" i="2"/>
  <c r="BH1050" i="2"/>
  <c r="BG1050" i="2"/>
  <c r="BF1050" i="2"/>
  <c r="T1050" i="2"/>
  <c r="R1050" i="2"/>
  <c r="P1050" i="2"/>
  <c r="BI1022" i="2"/>
  <c r="BH1022" i="2"/>
  <c r="BG1022" i="2"/>
  <c r="BF1022" i="2"/>
  <c r="T1022" i="2"/>
  <c r="R1022" i="2"/>
  <c r="P1022" i="2"/>
  <c r="BI983" i="2"/>
  <c r="BH983" i="2"/>
  <c r="BG983" i="2"/>
  <c r="BF983" i="2"/>
  <c r="T983" i="2"/>
  <c r="R983" i="2"/>
  <c r="P983" i="2"/>
  <c r="BI942" i="2"/>
  <c r="BH942" i="2"/>
  <c r="BG942" i="2"/>
  <c r="BF942" i="2"/>
  <c r="T942" i="2"/>
  <c r="R942" i="2"/>
  <c r="P942" i="2"/>
  <c r="BI914" i="2"/>
  <c r="BH914" i="2"/>
  <c r="BG914" i="2"/>
  <c r="BF914" i="2"/>
  <c r="T914" i="2"/>
  <c r="R914" i="2"/>
  <c r="P914" i="2"/>
  <c r="BI872" i="2"/>
  <c r="BH872" i="2"/>
  <c r="BG872" i="2"/>
  <c r="BF872" i="2"/>
  <c r="T872" i="2"/>
  <c r="R872" i="2"/>
  <c r="P872" i="2"/>
  <c r="BI856" i="2"/>
  <c r="BH856" i="2"/>
  <c r="BG856" i="2"/>
  <c r="BF856" i="2"/>
  <c r="T856" i="2"/>
  <c r="R856" i="2"/>
  <c r="P856" i="2"/>
  <c r="BI855" i="2"/>
  <c r="BH855" i="2"/>
  <c r="BG855" i="2"/>
  <c r="BF855" i="2"/>
  <c r="T855" i="2"/>
  <c r="R855" i="2"/>
  <c r="P855" i="2"/>
  <c r="BI853" i="2"/>
  <c r="BH853" i="2"/>
  <c r="BG853" i="2"/>
  <c r="BF853" i="2"/>
  <c r="T853" i="2"/>
  <c r="R853" i="2"/>
  <c r="P853" i="2"/>
  <c r="BI850" i="2"/>
  <c r="BH850" i="2"/>
  <c r="BG850" i="2"/>
  <c r="BF850" i="2"/>
  <c r="T850" i="2"/>
  <c r="R850" i="2"/>
  <c r="P850" i="2"/>
  <c r="BI849" i="2"/>
  <c r="BH849" i="2"/>
  <c r="BG849" i="2"/>
  <c r="BF849" i="2"/>
  <c r="T849" i="2"/>
  <c r="R849" i="2"/>
  <c r="P849" i="2"/>
  <c r="BI843" i="2"/>
  <c r="BH843" i="2"/>
  <c r="BG843" i="2"/>
  <c r="BF843" i="2"/>
  <c r="T843" i="2"/>
  <c r="R843" i="2"/>
  <c r="P843" i="2"/>
  <c r="BI827" i="2"/>
  <c r="BH827" i="2"/>
  <c r="BG827" i="2"/>
  <c r="BF827" i="2"/>
  <c r="T827" i="2"/>
  <c r="R827" i="2"/>
  <c r="P827" i="2"/>
  <c r="BI803" i="2"/>
  <c r="BH803" i="2"/>
  <c r="BG803" i="2"/>
  <c r="BF803" i="2"/>
  <c r="T803" i="2"/>
  <c r="R803" i="2"/>
  <c r="P803" i="2"/>
  <c r="BI775" i="2"/>
  <c r="BH775" i="2"/>
  <c r="BG775" i="2"/>
  <c r="BF775" i="2"/>
  <c r="T775" i="2"/>
  <c r="R775" i="2"/>
  <c r="P775" i="2"/>
  <c r="BI773" i="2"/>
  <c r="BH773" i="2"/>
  <c r="BG773" i="2"/>
  <c r="BF773" i="2"/>
  <c r="T773" i="2"/>
  <c r="R773" i="2"/>
  <c r="P773" i="2"/>
  <c r="BI771" i="2"/>
  <c r="BH771" i="2"/>
  <c r="BG771" i="2"/>
  <c r="BF771" i="2"/>
  <c r="T771" i="2"/>
  <c r="R771" i="2"/>
  <c r="P771" i="2"/>
  <c r="BI769" i="2"/>
  <c r="BH769" i="2"/>
  <c r="BG769" i="2"/>
  <c r="BF769" i="2"/>
  <c r="T769" i="2"/>
  <c r="R769" i="2"/>
  <c r="P769" i="2"/>
  <c r="BI767" i="2"/>
  <c r="BH767" i="2"/>
  <c r="BG767" i="2"/>
  <c r="BF767" i="2"/>
  <c r="T767" i="2"/>
  <c r="R767" i="2"/>
  <c r="P767" i="2"/>
  <c r="BI765" i="2"/>
  <c r="BH765" i="2"/>
  <c r="BG765" i="2"/>
  <c r="BF765" i="2"/>
  <c r="T765" i="2"/>
  <c r="R765" i="2"/>
  <c r="P765" i="2"/>
  <c r="BI761" i="2"/>
  <c r="BH761" i="2"/>
  <c r="BG761" i="2"/>
  <c r="BF761" i="2"/>
  <c r="T761" i="2"/>
  <c r="R761" i="2"/>
  <c r="P761" i="2"/>
  <c r="BI713" i="2"/>
  <c r="BH713" i="2"/>
  <c r="BG713" i="2"/>
  <c r="BF713" i="2"/>
  <c r="T713" i="2"/>
  <c r="R713" i="2"/>
  <c r="P713" i="2"/>
  <c r="BI685" i="2"/>
  <c r="BH685" i="2"/>
  <c r="BG685" i="2"/>
  <c r="BF685" i="2"/>
  <c r="T685" i="2"/>
  <c r="R685" i="2"/>
  <c r="P685" i="2"/>
  <c r="BI657" i="2"/>
  <c r="BH657" i="2"/>
  <c r="BG657" i="2"/>
  <c r="BF657" i="2"/>
  <c r="T657" i="2"/>
  <c r="R657" i="2"/>
  <c r="P657" i="2"/>
  <c r="BI585" i="2"/>
  <c r="BH585" i="2"/>
  <c r="BG585" i="2"/>
  <c r="BF585" i="2"/>
  <c r="T585" i="2"/>
  <c r="R585" i="2"/>
  <c r="P585" i="2"/>
  <c r="BI551" i="2"/>
  <c r="BH551" i="2"/>
  <c r="BG551" i="2"/>
  <c r="BF551" i="2"/>
  <c r="T551" i="2"/>
  <c r="R551" i="2"/>
  <c r="P551" i="2"/>
  <c r="BI503" i="2"/>
  <c r="BH503" i="2"/>
  <c r="BG503" i="2"/>
  <c r="BF503" i="2"/>
  <c r="T503" i="2"/>
  <c r="R503" i="2"/>
  <c r="P503" i="2"/>
  <c r="BI455" i="2"/>
  <c r="BH455" i="2"/>
  <c r="BG455" i="2"/>
  <c r="BF455" i="2"/>
  <c r="T455" i="2"/>
  <c r="R455" i="2"/>
  <c r="P455" i="2"/>
  <c r="BI400" i="2"/>
  <c r="BH400" i="2"/>
  <c r="BG400" i="2"/>
  <c r="BF400" i="2"/>
  <c r="T400" i="2"/>
  <c r="R400" i="2"/>
  <c r="P400" i="2"/>
  <c r="BI278" i="2"/>
  <c r="BH278" i="2"/>
  <c r="BG278" i="2"/>
  <c r="BF278" i="2"/>
  <c r="T278" i="2"/>
  <c r="R278" i="2"/>
  <c r="P278" i="2"/>
  <c r="BI232" i="2"/>
  <c r="BH232" i="2"/>
  <c r="BG232" i="2"/>
  <c r="BF232" i="2"/>
  <c r="T232" i="2"/>
  <c r="R232" i="2"/>
  <c r="P232" i="2"/>
  <c r="BI215" i="2"/>
  <c r="BH215" i="2"/>
  <c r="BG215" i="2"/>
  <c r="BF215" i="2"/>
  <c r="T215" i="2"/>
  <c r="R215" i="2"/>
  <c r="P215" i="2"/>
  <c r="BI192" i="2"/>
  <c r="BH192" i="2"/>
  <c r="BG192" i="2"/>
  <c r="BF192" i="2"/>
  <c r="T192" i="2"/>
  <c r="R192" i="2"/>
  <c r="P192" i="2"/>
  <c r="BI149" i="2"/>
  <c r="BH149" i="2"/>
  <c r="BG149" i="2"/>
  <c r="BF149" i="2"/>
  <c r="T149" i="2"/>
  <c r="R149" i="2"/>
  <c r="P149" i="2"/>
  <c r="BI146" i="2"/>
  <c r="BH146" i="2"/>
  <c r="BG146" i="2"/>
  <c r="BF146" i="2"/>
  <c r="T146" i="2"/>
  <c r="R146" i="2"/>
  <c r="P146" i="2"/>
  <c r="BI143" i="2"/>
  <c r="BH143" i="2"/>
  <c r="BG143" i="2"/>
  <c r="BF143" i="2"/>
  <c r="T143" i="2"/>
  <c r="R143" i="2"/>
  <c r="P143" i="2"/>
  <c r="BI140" i="2"/>
  <c r="BH140" i="2"/>
  <c r="BG140" i="2"/>
  <c r="BF140" i="2"/>
  <c r="T140" i="2"/>
  <c r="R140" i="2"/>
  <c r="P140" i="2"/>
  <c r="BI138" i="2"/>
  <c r="BH138" i="2"/>
  <c r="BG138" i="2"/>
  <c r="BF138" i="2"/>
  <c r="T138" i="2"/>
  <c r="R138" i="2"/>
  <c r="P138" i="2"/>
  <c r="BI136" i="2"/>
  <c r="BH136" i="2"/>
  <c r="BG136" i="2"/>
  <c r="BF136" i="2"/>
  <c r="T136" i="2"/>
  <c r="R136" i="2"/>
  <c r="P136" i="2"/>
  <c r="J130" i="2"/>
  <c r="J129" i="2"/>
  <c r="F129" i="2"/>
  <c r="F127" i="2"/>
  <c r="E125" i="2"/>
  <c r="J94" i="2"/>
  <c r="J93" i="2"/>
  <c r="F93" i="2"/>
  <c r="F91" i="2"/>
  <c r="E89" i="2"/>
  <c r="J20" i="2"/>
  <c r="E20" i="2"/>
  <c r="F130" i="2" s="1"/>
  <c r="J19" i="2"/>
  <c r="J14" i="2"/>
  <c r="J127" i="2" s="1"/>
  <c r="E7" i="2"/>
  <c r="E85" i="2" s="1"/>
  <c r="L90" i="1"/>
  <c r="AM90" i="1"/>
  <c r="AM89" i="1"/>
  <c r="L89" i="1"/>
  <c r="AM87" i="1"/>
  <c r="L87" i="1"/>
  <c r="L85" i="1"/>
  <c r="L84" i="1"/>
  <c r="BK1549" i="2"/>
  <c r="J1549" i="2"/>
  <c r="BK1546" i="2"/>
  <c r="J1543" i="2"/>
  <c r="BK1434" i="2"/>
  <c r="BK1428" i="2"/>
  <c r="BK1418" i="2"/>
  <c r="BK1407" i="2"/>
  <c r="BK1351" i="2"/>
  <c r="J1326" i="2"/>
  <c r="BK1271" i="2"/>
  <c r="J1218" i="2"/>
  <c r="J1054" i="2"/>
  <c r="BK914" i="2"/>
  <c r="BK849" i="2"/>
  <c r="J775" i="2"/>
  <c r="J657" i="2"/>
  <c r="J400" i="2"/>
  <c r="BK192" i="2"/>
  <c r="AS117" i="1"/>
  <c r="BK1409" i="2"/>
  <c r="J1355" i="2"/>
  <c r="BK1349" i="2"/>
  <c r="BK1293" i="2"/>
  <c r="J1202" i="2"/>
  <c r="BK942" i="2"/>
  <c r="BK773" i="2"/>
  <c r="J278" i="2"/>
  <c r="BK146" i="2"/>
  <c r="BK1424" i="2"/>
  <c r="BK1416" i="2"/>
  <c r="J1407" i="2"/>
  <c r="J1349" i="2"/>
  <c r="J1320" i="2"/>
  <c r="J1169" i="2"/>
  <c r="J1022" i="2"/>
  <c r="BK827" i="2"/>
  <c r="J771" i="2"/>
  <c r="BK713" i="2"/>
  <c r="J138" i="2"/>
  <c r="J1431" i="2"/>
  <c r="BK1426" i="2"/>
  <c r="J1412" i="2"/>
  <c r="J1356" i="2"/>
  <c r="BK1322" i="2"/>
  <c r="BK1312" i="2"/>
  <c r="J1271" i="2"/>
  <c r="BK1169" i="2"/>
  <c r="BK1054" i="2"/>
  <c r="J914" i="2"/>
  <c r="J850" i="2"/>
  <c r="BK769" i="2"/>
  <c r="J685" i="2"/>
  <c r="J503" i="2"/>
  <c r="J146" i="2"/>
  <c r="AS127" i="1"/>
  <c r="BK497" i="3"/>
  <c r="BK475" i="3"/>
  <c r="BK451" i="3"/>
  <c r="BK435" i="3"/>
  <c r="BK412" i="3"/>
  <c r="BK387" i="3"/>
  <c r="J337" i="3"/>
  <c r="BK302" i="3"/>
  <c r="J271" i="3"/>
  <c r="BK257" i="3"/>
  <c r="J239" i="3"/>
  <c r="J214" i="3"/>
  <c r="BK206" i="3"/>
  <c r="J157" i="3"/>
  <c r="J138" i="3"/>
  <c r="J490" i="3"/>
  <c r="BK455" i="3"/>
  <c r="BK411" i="3"/>
  <c r="BK395" i="3"/>
  <c r="J387" i="3"/>
  <c r="J366" i="3"/>
  <c r="BK353" i="3"/>
  <c r="J322" i="3"/>
  <c r="J303" i="3"/>
  <c r="J281" i="3"/>
  <c r="J265" i="3"/>
  <c r="J224" i="3"/>
  <c r="BK174" i="3"/>
  <c r="J156" i="3"/>
  <c r="BK511" i="3"/>
  <c r="J475" i="3"/>
  <c r="BK453" i="3"/>
  <c r="BK419" i="3"/>
  <c r="BK405" i="3"/>
  <c r="BK397" i="3"/>
  <c r="BK378" i="3"/>
  <c r="BK366" i="3"/>
  <c r="BK322" i="3"/>
  <c r="J257" i="3"/>
  <c r="J231" i="3"/>
  <c r="BK204" i="3"/>
  <c r="J174" i="3"/>
  <c r="BK492" i="3"/>
  <c r="J453" i="3"/>
  <c r="J429" i="3"/>
  <c r="J412" i="3"/>
  <c r="J402" i="3"/>
  <c r="J392" i="3"/>
  <c r="J358" i="3"/>
  <c r="BK320" i="3"/>
  <c r="BK297" i="3"/>
  <c r="BK276" i="3"/>
  <c r="BK227" i="3"/>
  <c r="J206" i="3"/>
  <c r="BK188" i="3"/>
  <c r="J166" i="3"/>
  <c r="J154" i="3"/>
  <c r="BK441" i="4"/>
  <c r="J410" i="4"/>
  <c r="BK389" i="4"/>
  <c r="J369" i="4"/>
  <c r="BK298" i="4"/>
  <c r="BK273" i="4"/>
  <c r="J232" i="4"/>
  <c r="J177" i="4"/>
  <c r="BK158" i="4"/>
  <c r="BK147" i="4"/>
  <c r="BK444" i="4"/>
  <c r="BK421" i="4"/>
  <c r="J380" i="4"/>
  <c r="J332" i="4"/>
  <c r="J302" i="4"/>
  <c r="J273" i="4"/>
  <c r="BK248" i="4"/>
  <c r="J228" i="4"/>
  <c r="BK202" i="4"/>
  <c r="J149" i="4"/>
  <c r="BK449" i="4"/>
  <c r="BK416" i="4"/>
  <c r="J394" i="4"/>
  <c r="BK386" i="4"/>
  <c r="J372" i="4"/>
  <c r="BK354" i="4"/>
  <c r="BK310" i="4"/>
  <c r="BK288" i="4"/>
  <c r="J244" i="4"/>
  <c r="BK228" i="4"/>
  <c r="BK177" i="4"/>
  <c r="J164" i="4"/>
  <c r="BK141" i="4"/>
  <c r="BK434" i="4"/>
  <c r="J418" i="4"/>
  <c r="BK399" i="4"/>
  <c r="BK374" i="4"/>
  <c r="J352" i="4"/>
  <c r="J319" i="4"/>
  <c r="J292" i="4"/>
  <c r="BK274" i="4"/>
  <c r="BK250" i="4"/>
  <c r="J234" i="4"/>
  <c r="J208" i="4"/>
  <c r="BK151" i="4"/>
  <c r="J478" i="5"/>
  <c r="BK458" i="5"/>
  <c r="J444" i="5"/>
  <c r="BK428" i="5"/>
  <c r="J405" i="5"/>
  <c r="J389" i="5"/>
  <c r="BK383" i="5"/>
  <c r="J373" i="5"/>
  <c r="BK365" i="5"/>
  <c r="J361" i="5"/>
  <c r="J349" i="5"/>
  <c r="BK343" i="5"/>
  <c r="BK335" i="5"/>
  <c r="BK329" i="5"/>
  <c r="J319" i="5"/>
  <c r="J311" i="5"/>
  <c r="BK232" i="5"/>
  <c r="J211" i="5"/>
  <c r="BK518" i="5"/>
  <c r="J516" i="5"/>
  <c r="BK506" i="5"/>
  <c r="J495" i="5"/>
  <c r="BK478" i="5"/>
  <c r="BK452" i="5"/>
  <c r="BK393" i="5"/>
  <c r="BK381" i="5"/>
  <c r="BK353" i="5"/>
  <c r="J309" i="5"/>
  <c r="BK215" i="5"/>
  <c r="BK129" i="5"/>
  <c r="BK128" i="5" s="1"/>
  <c r="J506" i="5"/>
  <c r="J499" i="5"/>
  <c r="J480" i="5"/>
  <c r="J446" i="5"/>
  <c r="BK436" i="5"/>
  <c r="BK407" i="5"/>
  <c r="BK379" i="5"/>
  <c r="J365" i="5"/>
  <c r="J353" i="5"/>
  <c r="BK341" i="5"/>
  <c r="BK327" i="5"/>
  <c r="J313" i="5"/>
  <c r="J250" i="5"/>
  <c r="J229" i="5"/>
  <c r="BK207" i="5"/>
  <c r="J493" i="5"/>
  <c r="J472" i="5"/>
  <c r="J452" i="5"/>
  <c r="BK434" i="5"/>
  <c r="BK409" i="5"/>
  <c r="BK401" i="5"/>
  <c r="BK315" i="5"/>
  <c r="J223" i="5"/>
  <c r="J129" i="5"/>
  <c r="BK152" i="6"/>
  <c r="BK129" i="6"/>
  <c r="J181" i="6"/>
  <c r="J167" i="6"/>
  <c r="J138" i="6"/>
  <c r="J188" i="6"/>
  <c r="BK167" i="6"/>
  <c r="BK142" i="6"/>
  <c r="BK181" i="6"/>
  <c r="J129" i="6"/>
  <c r="BK222" i="7"/>
  <c r="BK210" i="7"/>
  <c r="BK197" i="7"/>
  <c r="BK187" i="7"/>
  <c r="BK159" i="7"/>
  <c r="J134" i="7"/>
  <c r="J212" i="7"/>
  <c r="BK198" i="7"/>
  <c r="BK176" i="7"/>
  <c r="BK149" i="7"/>
  <c r="J237" i="7"/>
  <c r="BK207" i="7"/>
  <c r="J193" i="7"/>
  <c r="BK179" i="7"/>
  <c r="J154" i="7"/>
  <c r="BK138" i="7"/>
  <c r="J222" i="7"/>
  <c r="J214" i="7"/>
  <c r="J198" i="7"/>
  <c r="J176" i="7"/>
  <c r="J157" i="7"/>
  <c r="J123" i="8"/>
  <c r="BK123" i="8"/>
  <c r="J164" i="9"/>
  <c r="J154" i="9"/>
  <c r="BK150" i="9"/>
  <c r="BK146" i="9"/>
  <c r="BK138" i="9"/>
  <c r="BK128" i="9"/>
  <c r="J137" i="10"/>
  <c r="BK133" i="10"/>
  <c r="BK126" i="10"/>
  <c r="BK138" i="10"/>
  <c r="J131" i="10"/>
  <c r="BK145" i="10"/>
  <c r="BK139" i="10"/>
  <c r="BK129" i="10"/>
  <c r="BK140" i="11"/>
  <c r="BK136" i="11"/>
  <c r="J127" i="11"/>
  <c r="J134" i="11"/>
  <c r="BK126" i="11"/>
  <c r="BK131" i="11"/>
  <c r="J128" i="11"/>
  <c r="J140" i="11"/>
  <c r="J132" i="11"/>
  <c r="J125" i="11"/>
  <c r="BK207" i="12"/>
  <c r="BK196" i="12"/>
  <c r="J188" i="12"/>
  <c r="J176" i="12"/>
  <c r="BK144" i="12"/>
  <c r="J210" i="12"/>
  <c r="J186" i="12"/>
  <c r="BK176" i="12"/>
  <c r="J161" i="12"/>
  <c r="BK141" i="12"/>
  <c r="J135" i="12"/>
  <c r="J212" i="12"/>
  <c r="J195" i="12"/>
  <c r="BK184" i="12"/>
  <c r="J164" i="12"/>
  <c r="J144" i="12"/>
  <c r="J138" i="12"/>
  <c r="BK202" i="12"/>
  <c r="J192" i="12"/>
  <c r="BK154" i="12"/>
  <c r="J141" i="12"/>
  <c r="BK355" i="13"/>
  <c r="BK347" i="13"/>
  <c r="J317" i="13"/>
  <c r="BK301" i="13"/>
  <c r="BK295" i="13"/>
  <c r="BK287" i="13"/>
  <c r="J272" i="13"/>
  <c r="J268" i="13"/>
  <c r="J262" i="13"/>
  <c r="J252" i="13"/>
  <c r="J224" i="13"/>
  <c r="J217" i="13"/>
  <c r="BK197" i="13"/>
  <c r="J166" i="13"/>
  <c r="J139" i="13"/>
  <c r="J367" i="13"/>
  <c r="J362" i="13"/>
  <c r="BK349" i="13"/>
  <c r="BK320" i="13"/>
  <c r="BK309" i="13"/>
  <c r="J305" i="13"/>
  <c r="J290" i="13"/>
  <c r="J282" i="13"/>
  <c r="J275" i="13"/>
  <c r="BK264" i="13"/>
  <c r="BK253" i="13"/>
  <c r="J250" i="13"/>
  <c r="J240" i="13"/>
  <c r="BK211" i="13"/>
  <c r="J182" i="13"/>
  <c r="J345" i="13"/>
  <c r="J335" i="13"/>
  <c r="J320" i="13"/>
  <c r="J316" i="13"/>
  <c r="J301" i="13"/>
  <c r="J294" i="13"/>
  <c r="J285" i="13"/>
  <c r="J281" i="13"/>
  <c r="BK273" i="13"/>
  <c r="BK265" i="13"/>
  <c r="BK256" i="13"/>
  <c r="BK244" i="13"/>
  <c r="J234" i="13"/>
  <c r="J220" i="13"/>
  <c r="BK201" i="13"/>
  <c r="BK172" i="13"/>
  <c r="BK147" i="13"/>
  <c r="J137" i="13"/>
  <c r="J371" i="13"/>
  <c r="BK362" i="13"/>
  <c r="J347" i="13"/>
  <c r="BK335" i="13"/>
  <c r="BK325" i="13"/>
  <c r="J308" i="13"/>
  <c r="J291" i="13"/>
  <c r="BK285" i="13"/>
  <c r="J279" i="13"/>
  <c r="J273" i="13"/>
  <c r="J253" i="13"/>
  <c r="BK234" i="13"/>
  <c r="J209" i="13"/>
  <c r="J201" i="13"/>
  <c r="J177" i="13"/>
  <c r="BK166" i="13"/>
  <c r="BK157" i="13"/>
  <c r="BK271" i="14"/>
  <c r="BK263" i="14"/>
  <c r="BK254" i="14"/>
  <c r="J246" i="14"/>
  <c r="J234" i="14"/>
  <c r="BK229" i="14"/>
  <c r="J220" i="14"/>
  <c r="BK216" i="14"/>
  <c r="BK212" i="14"/>
  <c r="BK201" i="14"/>
  <c r="BK192" i="14"/>
  <c r="BK184" i="14"/>
  <c r="BK156" i="14"/>
  <c r="J273" i="14"/>
  <c r="J269" i="14"/>
  <c r="J264" i="14"/>
  <c r="J254" i="14"/>
  <c r="BK245" i="14"/>
  <c r="BK235" i="14"/>
  <c r="J231" i="14"/>
  <c r="BK220" i="14"/>
  <c r="J213" i="14"/>
  <c r="BK205" i="14"/>
  <c r="BK199" i="14"/>
  <c r="BK186" i="14"/>
  <c r="BK182" i="14"/>
  <c r="BK172" i="14"/>
  <c r="J142" i="14"/>
  <c r="BK258" i="14"/>
  <c r="BK243" i="14"/>
  <c r="J237" i="14"/>
  <c r="BK230" i="14"/>
  <c r="J224" i="14"/>
  <c r="BK211" i="14"/>
  <c r="J206" i="14"/>
  <c r="J199" i="14"/>
  <c r="J194" i="14"/>
  <c r="BK189" i="14"/>
  <c r="J182" i="14"/>
  <c r="BK269" i="14"/>
  <c r="BK264" i="14"/>
  <c r="J258" i="14"/>
  <c r="J248" i="14"/>
  <c r="BK237" i="14"/>
  <c r="BK224" i="14"/>
  <c r="J210" i="14"/>
  <c r="J202" i="14"/>
  <c r="BK188" i="14"/>
  <c r="J173" i="14"/>
  <c r="BK129" i="14"/>
  <c r="J331" i="15"/>
  <c r="J317" i="15"/>
  <c r="J270" i="15"/>
  <c r="J262" i="15"/>
  <c r="J254" i="15"/>
  <c r="J241" i="15"/>
  <c r="BK208" i="15"/>
  <c r="BK178" i="15"/>
  <c r="J162" i="15"/>
  <c r="J146" i="15"/>
  <c r="BK331" i="15"/>
  <c r="BK311" i="15"/>
  <c r="BK270" i="15"/>
  <c r="BK263" i="15"/>
  <c r="BK253" i="15"/>
  <c r="J249" i="15"/>
  <c r="J234" i="15"/>
  <c r="J198" i="15"/>
  <c r="BK165" i="15"/>
  <c r="BK142" i="15"/>
  <c r="BK327" i="15"/>
  <c r="J311" i="15"/>
  <c r="J276" i="15"/>
  <c r="BK268" i="15"/>
  <c r="J253" i="15"/>
  <c r="J248" i="15"/>
  <c r="BK237" i="15"/>
  <c r="BK181" i="15"/>
  <c r="J145" i="15"/>
  <c r="J136" i="15"/>
  <c r="BK308" i="15"/>
  <c r="BK282" i="15"/>
  <c r="J268" i="15"/>
  <c r="J250" i="15"/>
  <c r="BK226" i="15"/>
  <c r="BK215" i="15"/>
  <c r="BK194" i="15"/>
  <c r="BK187" i="15"/>
  <c r="J139" i="15"/>
  <c r="BK249" i="16"/>
  <c r="BK218" i="16"/>
  <c r="BK194" i="16"/>
  <c r="J185" i="16"/>
  <c r="J152" i="16"/>
  <c r="J144" i="16"/>
  <c r="J240" i="16"/>
  <c r="J212" i="16"/>
  <c r="J189" i="16"/>
  <c r="BK171" i="16"/>
  <c r="J133" i="16"/>
  <c r="BK215" i="16"/>
  <c r="J195" i="16"/>
  <c r="J171" i="16"/>
  <c r="BK133" i="16"/>
  <c r="J246" i="16"/>
  <c r="J202" i="16"/>
  <c r="J186" i="16"/>
  <c r="BK152" i="16"/>
  <c r="J136" i="16"/>
  <c r="J181" i="17"/>
  <c r="BK173" i="17"/>
  <c r="J162" i="17"/>
  <c r="BK143" i="17"/>
  <c r="J133" i="17"/>
  <c r="J191" i="17"/>
  <c r="J180" i="17"/>
  <c r="J168" i="17"/>
  <c r="J155" i="17"/>
  <c r="J142" i="17"/>
  <c r="J196" i="17"/>
  <c r="J184" i="17"/>
  <c r="J173" i="17"/>
  <c r="BK160" i="17"/>
  <c r="BK139" i="17"/>
  <c r="BK196" i="17"/>
  <c r="J178" i="17"/>
  <c r="J158" i="17"/>
  <c r="J151" i="17"/>
  <c r="BK137" i="17"/>
  <c r="BK414" i="18"/>
  <c r="J400" i="18"/>
  <c r="J380" i="18"/>
  <c r="BK359" i="18"/>
  <c r="BK343" i="18"/>
  <c r="BK339" i="18"/>
  <c r="BK332" i="18"/>
  <c r="J326" i="18"/>
  <c r="BK320" i="18"/>
  <c r="J308" i="18"/>
  <c r="J293" i="18"/>
  <c r="BK280" i="18"/>
  <c r="BK251" i="18"/>
  <c r="BK227" i="18"/>
  <c r="BK211" i="18"/>
  <c r="BK200" i="18"/>
  <c r="J181" i="18"/>
  <c r="BK162" i="18"/>
  <c r="J137" i="18"/>
  <c r="J435" i="18"/>
  <c r="BK424" i="18"/>
  <c r="J392" i="18"/>
  <c r="BK374" i="18"/>
  <c r="BK362" i="18"/>
  <c r="BK346" i="18"/>
  <c r="J339" i="18"/>
  <c r="J336" i="18"/>
  <c r="BK330" i="18"/>
  <c r="J323" i="18"/>
  <c r="J290" i="18"/>
  <c r="J263" i="18"/>
  <c r="J242" i="18"/>
  <c r="BK223" i="18"/>
  <c r="BK210" i="18"/>
  <c r="J203" i="18"/>
  <c r="BK187" i="18"/>
  <c r="J166" i="18"/>
  <c r="BK146" i="18"/>
  <c r="BK439" i="18"/>
  <c r="J432" i="18"/>
  <c r="J414" i="18"/>
  <c r="BK411" i="18"/>
  <c r="J405" i="18"/>
  <c r="J394" i="18"/>
  <c r="J361" i="18"/>
  <c r="J348" i="18"/>
  <c r="BK333" i="18"/>
  <c r="BK323" i="18"/>
  <c r="J315" i="18"/>
  <c r="J295" i="18"/>
  <c r="J275" i="18"/>
  <c r="J257" i="18"/>
  <c r="BK241" i="18"/>
  <c r="J234" i="18"/>
  <c r="J226" i="18"/>
  <c r="BK199" i="18"/>
  <c r="J187" i="18"/>
  <c r="BK179" i="18"/>
  <c r="J147" i="18"/>
  <c r="J445" i="18"/>
  <c r="J439" i="18"/>
  <c r="BK432" i="18"/>
  <c r="BK409" i="18"/>
  <c r="BK386" i="18"/>
  <c r="J378" i="18"/>
  <c r="J369" i="18"/>
  <c r="BK363" i="18"/>
  <c r="BK352" i="18"/>
  <c r="J343" i="18"/>
  <c r="BK336" i="18"/>
  <c r="BK312" i="18"/>
  <c r="BK295" i="18"/>
  <c r="BK288" i="18"/>
  <c r="BK254" i="18"/>
  <c r="J246" i="18"/>
  <c r="J239" i="18"/>
  <c r="J223" i="18"/>
  <c r="J210" i="18"/>
  <c r="J199" i="18"/>
  <c r="J194" i="18"/>
  <c r="J178" i="18"/>
  <c r="BK166" i="18"/>
  <c r="J154" i="18"/>
  <c r="BK143" i="18"/>
  <c r="J370" i="19"/>
  <c r="J363" i="19"/>
  <c r="J351" i="19"/>
  <c r="BK343" i="19"/>
  <c r="J326" i="19"/>
  <c r="BK318" i="19"/>
  <c r="J310" i="19"/>
  <c r="J302" i="19"/>
  <c r="J294" i="19"/>
  <c r="BK278" i="19"/>
  <c r="BK257" i="19"/>
  <c r="J209" i="19"/>
  <c r="BK191" i="19"/>
  <c r="J172" i="19"/>
  <c r="BK152" i="19"/>
  <c r="BK375" i="19"/>
  <c r="BK358" i="19"/>
  <c r="J347" i="19"/>
  <c r="BK340" i="19"/>
  <c r="J336" i="19"/>
  <c r="BK326" i="19"/>
  <c r="BK313" i="19"/>
  <c r="BK300" i="19"/>
  <c r="J281" i="19"/>
  <c r="J271" i="19"/>
  <c r="J261" i="19"/>
  <c r="BK254" i="19"/>
  <c r="J223" i="19"/>
  <c r="J188" i="19"/>
  <c r="J170" i="19"/>
  <c r="J375" i="19"/>
  <c r="BK363" i="19"/>
  <c r="J348" i="19"/>
  <c r="J327" i="19"/>
  <c r="BK314" i="19"/>
  <c r="BK307" i="19"/>
  <c r="BK296" i="19"/>
  <c r="BK279" i="19"/>
  <c r="J274" i="19"/>
  <c r="BK264" i="19"/>
  <c r="BK241" i="19"/>
  <c r="J217" i="19"/>
  <c r="J191" i="19"/>
  <c r="J169" i="19"/>
  <c r="BK160" i="19"/>
  <c r="BK362" i="19"/>
  <c r="BK356" i="19"/>
  <c r="J345" i="19"/>
  <c r="J340" i="19"/>
  <c r="BK336" i="19"/>
  <c r="J324" i="19"/>
  <c r="J313" i="19"/>
  <c r="J300" i="19"/>
  <c r="BK289" i="19"/>
  <c r="BK280" i="19"/>
  <c r="J270" i="19"/>
  <c r="J245" i="19"/>
  <c r="J211" i="19"/>
  <c r="J184" i="19"/>
  <c r="J174" i="19"/>
  <c r="BK170" i="19"/>
  <c r="BK351" i="20"/>
  <c r="BK335" i="20"/>
  <c r="BK326" i="20"/>
  <c r="BK318" i="20"/>
  <c r="BK302" i="20"/>
  <c r="J297" i="20"/>
  <c r="BK282" i="20"/>
  <c r="BK275" i="20"/>
  <c r="J264" i="20"/>
  <c r="J256" i="20"/>
  <c r="BK194" i="20"/>
  <c r="J184" i="20"/>
  <c r="BK357" i="20"/>
  <c r="J338" i="20"/>
  <c r="BK327" i="20"/>
  <c r="BK320" i="20"/>
  <c r="J310" i="20"/>
  <c r="BK289" i="20"/>
  <c r="J282" i="20"/>
  <c r="BK269" i="20"/>
  <c r="BK221" i="20"/>
  <c r="BK184" i="20"/>
  <c r="J170" i="20"/>
  <c r="J143" i="20"/>
  <c r="BK345" i="20"/>
  <c r="J324" i="20"/>
  <c r="J315" i="20"/>
  <c r="J301" i="20"/>
  <c r="BK286" i="20"/>
  <c r="BK278" i="20"/>
  <c r="J260" i="20"/>
  <c r="BK223" i="20"/>
  <c r="J214" i="20"/>
  <c r="BK200" i="20"/>
  <c r="J181" i="20"/>
  <c r="BK362" i="20"/>
  <c r="J345" i="20"/>
  <c r="BK338" i="20"/>
  <c r="J330" i="20"/>
  <c r="BK316" i="20"/>
  <c r="BK305" i="20"/>
  <c r="BK292" i="20"/>
  <c r="J275" i="20"/>
  <c r="J244" i="20"/>
  <c r="J216" i="20"/>
  <c r="BK181" i="20"/>
  <c r="BK158" i="20"/>
  <c r="BK197" i="21"/>
  <c r="BK193" i="21"/>
  <c r="J180" i="21"/>
  <c r="BK168" i="21"/>
  <c r="BK142" i="21"/>
  <c r="J137" i="21"/>
  <c r="BK131" i="21"/>
  <c r="BK127" i="21"/>
  <c r="BK206" i="21"/>
  <c r="J193" i="21"/>
  <c r="BK180" i="21"/>
  <c r="J168" i="21"/>
  <c r="BK161" i="21"/>
  <c r="J149" i="21"/>
  <c r="J143" i="21"/>
  <c r="BK136" i="21"/>
  <c r="BK130" i="21"/>
  <c r="J213" i="21"/>
  <c r="J208" i="21"/>
  <c r="BK200" i="21"/>
  <c r="J194" i="21"/>
  <c r="J183" i="21"/>
  <c r="J161" i="21"/>
  <c r="J152" i="21"/>
  <c r="BK141" i="21"/>
  <c r="J127" i="21"/>
  <c r="J211" i="21"/>
  <c r="J203" i="21"/>
  <c r="BK196" i="21"/>
  <c r="J185" i="21"/>
  <c r="BK167" i="21"/>
  <c r="BK157" i="21"/>
  <c r="BK133" i="21"/>
  <c r="J125" i="21"/>
  <c r="BK169" i="22"/>
  <c r="J160" i="22"/>
  <c r="J151" i="22"/>
  <c r="BK138" i="22"/>
  <c r="BK132" i="22"/>
  <c r="J171" i="22"/>
  <c r="J164" i="22"/>
  <c r="BK158" i="22"/>
  <c r="J152" i="22"/>
  <c r="BK148" i="22"/>
  <c r="BK135" i="22"/>
  <c r="BK125" i="22"/>
  <c r="BK156" i="22"/>
  <c r="J146" i="22"/>
  <c r="BK126" i="22"/>
  <c r="J172" i="22"/>
  <c r="J159" i="22"/>
  <c r="J145" i="22"/>
  <c r="BK137" i="22"/>
  <c r="BK130" i="22"/>
  <c r="BK170" i="23"/>
  <c r="J166" i="23"/>
  <c r="J155" i="23"/>
  <c r="BK148" i="23"/>
  <c r="BK143" i="23"/>
  <c r="J133" i="23"/>
  <c r="J163" i="23"/>
  <c r="BK155" i="23"/>
  <c r="BK144" i="23"/>
  <c r="BK138" i="23"/>
  <c r="J171" i="23"/>
  <c r="BK166" i="23"/>
  <c r="BK161" i="23"/>
  <c r="J154" i="23"/>
  <c r="J148" i="23"/>
  <c r="J140" i="23"/>
  <c r="J125" i="23"/>
  <c r="BK163" i="23"/>
  <c r="BK156" i="23"/>
  <c r="BK145" i="23"/>
  <c r="J139" i="23"/>
  <c r="J127" i="23"/>
  <c r="BK161" i="24"/>
  <c r="J157" i="24"/>
  <c r="BK152" i="24"/>
  <c r="J148" i="24"/>
  <c r="J137" i="24"/>
  <c r="BK163" i="24"/>
  <c r="BK160" i="24"/>
  <c r="J151" i="24"/>
  <c r="J133" i="24"/>
  <c r="J127" i="24"/>
  <c r="J152" i="24"/>
  <c r="BK144" i="24"/>
  <c r="J136" i="24"/>
  <c r="BK124" i="24"/>
  <c r="BK145" i="24"/>
  <c r="J135" i="24"/>
  <c r="BK130" i="24"/>
  <c r="J124" i="24"/>
  <c r="J123" i="25"/>
  <c r="BK127" i="25"/>
  <c r="J124" i="25"/>
  <c r="J132" i="25"/>
  <c r="BK123" i="25"/>
  <c r="BK185" i="26"/>
  <c r="J170" i="26"/>
  <c r="BK158" i="26"/>
  <c r="BK135" i="26"/>
  <c r="J179" i="26"/>
  <c r="BK168" i="26"/>
  <c r="J144" i="26"/>
  <c r="BK134" i="26"/>
  <c r="BK179" i="26"/>
  <c r="BK154" i="26"/>
  <c r="J132" i="26"/>
  <c r="J180" i="26"/>
  <c r="BK174" i="26"/>
  <c r="J145" i="26"/>
  <c r="J225" i="27"/>
  <c r="J210" i="27"/>
  <c r="J200" i="27"/>
  <c r="BK193" i="27"/>
  <c r="BK186" i="27"/>
  <c r="J175" i="27"/>
  <c r="J166" i="27"/>
  <c r="J159" i="27"/>
  <c r="J149" i="27"/>
  <c r="J141" i="27"/>
  <c r="BK223" i="27"/>
  <c r="BK209" i="27"/>
  <c r="BK192" i="27"/>
  <c r="BK178" i="27"/>
  <c r="BK152" i="27"/>
  <c r="J144" i="27"/>
  <c r="J226" i="27"/>
  <c r="J215" i="27"/>
  <c r="J207" i="27"/>
  <c r="J198" i="27"/>
  <c r="J195" i="27"/>
  <c r="J186" i="27"/>
  <c r="BK179" i="27"/>
  <c r="J174" i="27"/>
  <c r="BK164" i="27"/>
  <c r="J156" i="27"/>
  <c r="BK150" i="27"/>
  <c r="BK141" i="27"/>
  <c r="BK225" i="27"/>
  <c r="J216" i="27"/>
  <c r="BK207" i="27"/>
  <c r="BK201" i="27"/>
  <c r="J192" i="27"/>
  <c r="BK174" i="27"/>
  <c r="BK156" i="27"/>
  <c r="J148" i="27"/>
  <c r="J177" i="28"/>
  <c r="BK170" i="28"/>
  <c r="BK166" i="28"/>
  <c r="BK157" i="28"/>
  <c r="J142" i="28"/>
  <c r="BK130" i="28"/>
  <c r="BK165" i="28"/>
  <c r="J155" i="28"/>
  <c r="J149" i="28"/>
  <c r="BK137" i="28"/>
  <c r="J128" i="28"/>
  <c r="J163" i="28"/>
  <c r="J156" i="28"/>
  <c r="BK149" i="28"/>
  <c r="BK141" i="28"/>
  <c r="BK135" i="28"/>
  <c r="BK175" i="28"/>
  <c r="BK168" i="28"/>
  <c r="BK161" i="28"/>
  <c r="BK156" i="28"/>
  <c r="J141" i="28"/>
  <c r="J129" i="28"/>
  <c r="BK195" i="29"/>
  <c r="J182" i="29"/>
  <c r="J167" i="29"/>
  <c r="BK160" i="29"/>
  <c r="BK149" i="29"/>
  <c r="J139" i="29"/>
  <c r="BK205" i="29"/>
  <c r="BK188" i="29"/>
  <c r="BK183" i="29"/>
  <c r="BK170" i="29"/>
  <c r="J156" i="29"/>
  <c r="BK142" i="29"/>
  <c r="J196" i="29"/>
  <c r="J183" i="29"/>
  <c r="BK178" i="29"/>
  <c r="J170" i="29"/>
  <c r="BK155" i="29"/>
  <c r="J138" i="29"/>
  <c r="J198" i="29"/>
  <c r="J190" i="29"/>
  <c r="BK175" i="29"/>
  <c r="J169" i="29"/>
  <c r="J153" i="29"/>
  <c r="BK123" i="30"/>
  <c r="F37" i="30"/>
  <c r="BB131" i="1"/>
  <c r="BK128" i="31"/>
  <c r="BK125" i="31"/>
  <c r="J126" i="32"/>
  <c r="J128" i="33"/>
  <c r="J129" i="33"/>
  <c r="BK132" i="33"/>
  <c r="F39" i="34"/>
  <c r="BD135" i="1"/>
  <c r="J166" i="35"/>
  <c r="BK160" i="35"/>
  <c r="BK146" i="35"/>
  <c r="J133" i="35"/>
  <c r="J158" i="35"/>
  <c r="J149" i="35"/>
  <c r="BK162" i="35"/>
  <c r="J156" i="35"/>
  <c r="J146" i="35"/>
  <c r="BK1413" i="2"/>
  <c r="J1405" i="2"/>
  <c r="BK1356" i="2"/>
  <c r="BK1318" i="2"/>
  <c r="BK1276" i="2"/>
  <c r="BK1218" i="2"/>
  <c r="J1050" i="2"/>
  <c r="J843" i="2"/>
  <c r="BK232" i="2"/>
  <c r="BK143" i="2"/>
  <c r="BK1417" i="2"/>
  <c r="J1409" i="2"/>
  <c r="J1362" i="2"/>
  <c r="J1322" i="2"/>
  <c r="BK1274" i="2"/>
  <c r="BK1050" i="2"/>
  <c r="BK843" i="2"/>
  <c r="J773" i="2"/>
  <c r="BK761" i="2"/>
  <c r="J455" i="2"/>
  <c r="AS103" i="1"/>
  <c r="J1353" i="2"/>
  <c r="BK1320" i="2"/>
  <c r="BK1272" i="2"/>
  <c r="BK1202" i="2"/>
  <c r="J1113" i="2"/>
  <c r="J983" i="2"/>
  <c r="BK855" i="2"/>
  <c r="J849" i="2"/>
  <c r="J765" i="2"/>
  <c r="BK657" i="2"/>
  <c r="BK400" i="2"/>
  <c r="BK140" i="2"/>
  <c r="BK517" i="3"/>
  <c r="BK509" i="3"/>
  <c r="BK503" i="3"/>
  <c r="BK483" i="3"/>
  <c r="J458" i="3"/>
  <c r="J440" i="3"/>
  <c r="J417" i="3"/>
  <c r="J397" i="3"/>
  <c r="BK356" i="3"/>
  <c r="BK317" i="3"/>
  <c r="BK287" i="3"/>
  <c r="J269" i="3"/>
  <c r="J241" i="3"/>
  <c r="BK219" i="3"/>
  <c r="J210" i="3"/>
  <c r="J181" i="3"/>
  <c r="BK162" i="3"/>
  <c r="BK153" i="3"/>
  <c r="J503" i="3"/>
  <c r="BK466" i="3"/>
  <c r="J445" i="3"/>
  <c r="J405" i="3"/>
  <c r="BK389" i="3"/>
  <c r="BK375" i="3"/>
  <c r="J356" i="3"/>
  <c r="J328" i="3"/>
  <c r="J297" i="3"/>
  <c r="BK271" i="3"/>
  <c r="BK243" i="3"/>
  <c r="BK212" i="3"/>
  <c r="BK196" i="3"/>
  <c r="BK157" i="3"/>
  <c r="J516" i="3"/>
  <c r="BK481" i="3"/>
  <c r="BK440" i="3"/>
  <c r="BK426" i="3"/>
  <c r="BK406" i="3"/>
  <c r="BK400" i="3"/>
  <c r="J383" i="3"/>
  <c r="J353" i="3"/>
  <c r="BK281" i="3"/>
  <c r="J245" i="3"/>
  <c r="J229" i="3"/>
  <c r="J201" i="3"/>
  <c r="J153" i="3"/>
  <c r="J481" i="3"/>
  <c r="J451" i="3"/>
  <c r="J424" i="3"/>
  <c r="J409" i="3"/>
  <c r="J400" i="3"/>
  <c r="J371" i="3"/>
  <c r="BK328" i="3"/>
  <c r="J302" i="3"/>
  <c r="J285" i="3"/>
  <c r="BK231" i="3"/>
  <c r="J204" i="3"/>
  <c r="BK193" i="3"/>
  <c r="J162" i="3"/>
  <c r="J444" i="4"/>
  <c r="BK414" i="4"/>
  <c r="BK394" i="4"/>
  <c r="BK352" i="4"/>
  <c r="BK296" i="4"/>
  <c r="BK280" i="4"/>
  <c r="J250" i="4"/>
  <c r="BK208" i="4"/>
  <c r="J173" i="4"/>
  <c r="BK153" i="4"/>
  <c r="J144" i="4"/>
  <c r="J441" i="4"/>
  <c r="BK410" i="4"/>
  <c r="BK362" i="4"/>
  <c r="J326" i="4"/>
  <c r="BK308" i="4"/>
  <c r="J281" i="4"/>
  <c r="J258" i="4"/>
  <c r="J236" i="4"/>
  <c r="BK214" i="4"/>
  <c r="J158" i="4"/>
  <c r="J455" i="4"/>
  <c r="BK418" i="4"/>
  <c r="J399" i="4"/>
  <c r="J384" i="4"/>
  <c r="J362" i="4"/>
  <c r="BK326" i="4"/>
  <c r="J308" i="4"/>
  <c r="J280" i="4"/>
  <c r="BK236" i="4"/>
  <c r="BK196" i="4"/>
  <c r="BK169" i="4"/>
  <c r="BK149" i="4"/>
  <c r="BK137" i="4"/>
  <c r="BK432" i="4"/>
  <c r="J414" i="4"/>
  <c r="BK380" i="4"/>
  <c r="J354" i="4"/>
  <c r="BK324" i="4"/>
  <c r="BK302" i="4"/>
  <c r="J288" i="4"/>
  <c r="J268" i="4"/>
  <c r="J248" i="4"/>
  <c r="J220" i="4"/>
  <c r="J153" i="4"/>
  <c r="BK497" i="5"/>
  <c r="BK468" i="5"/>
  <c r="BK446" i="5"/>
  <c r="J430" i="5"/>
  <c r="BK411" i="5"/>
  <c r="BK403" i="5"/>
  <c r="BK385" i="5"/>
  <c r="BK377" i="5"/>
  <c r="J369" i="5"/>
  <c r="J363" i="5"/>
  <c r="BK355" i="5"/>
  <c r="J347" i="5"/>
  <c r="J339" i="5"/>
  <c r="BK331" i="5"/>
  <c r="J323" i="5"/>
  <c r="BK317" i="5"/>
  <c r="BK309" i="5"/>
  <c r="J225" i="5"/>
  <c r="J605" i="5"/>
  <c r="BK516" i="5"/>
  <c r="J510" i="5"/>
  <c r="BK499" i="5"/>
  <c r="BK474" i="5"/>
  <c r="J411" i="5"/>
  <c r="BK395" i="5"/>
  <c r="J385" i="5"/>
  <c r="J367" i="5"/>
  <c r="J345" i="5"/>
  <c r="BK333" i="5"/>
  <c r="J221" i="5"/>
  <c r="J512" i="5"/>
  <c r="BK503" i="5"/>
  <c r="J491" i="5"/>
  <c r="J456" i="5"/>
  <c r="BK438" i="5"/>
  <c r="BK430" i="5"/>
  <c r="J401" i="5"/>
  <c r="J377" i="5"/>
  <c r="BK359" i="5"/>
  <c r="J351" i="5"/>
  <c r="J337" i="5"/>
  <c r="J329" i="5"/>
  <c r="J317" i="5"/>
  <c r="J307" i="5"/>
  <c r="J230" i="5"/>
  <c r="J215" i="5"/>
  <c r="BK504" i="5"/>
  <c r="BK489" i="5"/>
  <c r="BK460" i="5"/>
  <c r="BK444" i="5"/>
  <c r="J432" i="5"/>
  <c r="BK405" i="5"/>
  <c r="BK397" i="5"/>
  <c r="BK305" i="5"/>
  <c r="BK225" i="5"/>
  <c r="J176" i="6"/>
  <c r="J142" i="6"/>
  <c r="J191" i="6"/>
  <c r="BK173" i="6"/>
  <c r="J149" i="6"/>
  <c r="J195" i="6"/>
  <c r="J173" i="6"/>
  <c r="J132" i="6"/>
  <c r="BK139" i="6"/>
  <c r="BK237" i="7"/>
  <c r="BK212" i="7"/>
  <c r="BK196" i="7"/>
  <c r="J185" i="7"/>
  <c r="BK157" i="7"/>
  <c r="BK144" i="7"/>
  <c r="J225" i="7"/>
  <c r="J202" i="7"/>
  <c r="J187" i="7"/>
  <c r="BK164" i="7"/>
  <c r="J138" i="7"/>
  <c r="J216" i="7"/>
  <c r="J196" i="7"/>
  <c r="BK189" i="7"/>
  <c r="BK167" i="7"/>
  <c r="J144" i="7"/>
  <c r="BK243" i="7"/>
  <c r="BK216" i="7"/>
  <c r="J207" i="7"/>
  <c r="J183" i="7"/>
  <c r="J171" i="7"/>
  <c r="J150" i="7"/>
  <c r="J153" i="9"/>
  <c r="J149" i="9"/>
  <c r="BK144" i="9"/>
  <c r="J135" i="9"/>
  <c r="BK165" i="9"/>
  <c r="BK160" i="9"/>
  <c r="BK154" i="9"/>
  <c r="J144" i="9"/>
  <c r="BK139" i="9"/>
  <c r="BK135" i="9"/>
  <c r="BK162" i="9"/>
  <c r="J152" i="9"/>
  <c r="J139" i="9"/>
  <c r="J133" i="9"/>
  <c r="BK159" i="9"/>
  <c r="BK149" i="9"/>
  <c r="J142" i="9"/>
  <c r="J137" i="9"/>
  <c r="J144" i="10"/>
  <c r="J141" i="10"/>
  <c r="J129" i="10"/>
  <c r="J125" i="10"/>
  <c r="BK147" i="10"/>
  <c r="BK144" i="10"/>
  <c r="J135" i="10"/>
  <c r="BK128" i="10"/>
  <c r="J139" i="10"/>
  <c r="BK136" i="10"/>
  <c r="BK127" i="10"/>
  <c r="J147" i="10"/>
  <c r="BK131" i="10"/>
  <c r="BK125" i="10"/>
  <c r="J139" i="11"/>
  <c r="J135" i="11"/>
  <c r="BK142" i="11"/>
  <c r="J133" i="11"/>
  <c r="J142" i="11"/>
  <c r="BK130" i="11"/>
  <c r="BK125" i="11"/>
  <c r="J131" i="11"/>
  <c r="J218" i="12"/>
  <c r="J198" i="12"/>
  <c r="BK192" i="12"/>
  <c r="BK178" i="12"/>
  <c r="BK161" i="12"/>
  <c r="BK212" i="12"/>
  <c r="J202" i="12"/>
  <c r="J178" i="12"/>
  <c r="J158" i="12"/>
  <c r="BK138" i="12"/>
  <c r="J215" i="12"/>
  <c r="J196" i="12"/>
  <c r="J190" i="12"/>
  <c r="J168" i="12"/>
  <c r="J154" i="12"/>
  <c r="J140" i="12"/>
  <c r="J204" i="12"/>
  <c r="J194" i="12"/>
  <c r="J180" i="12"/>
  <c r="BK146" i="12"/>
  <c r="BK358" i="13"/>
  <c r="J349" i="13"/>
  <c r="J337" i="13"/>
  <c r="J299" i="13"/>
  <c r="J293" i="13"/>
  <c r="BK279" i="13"/>
  <c r="BK269" i="13"/>
  <c r="J264" i="13"/>
  <c r="BK258" i="13"/>
  <c r="J229" i="13"/>
  <c r="BK219" i="13"/>
  <c r="J205" i="13"/>
  <c r="BK193" i="13"/>
  <c r="J159" i="13"/>
  <c r="J370" i="13"/>
  <c r="BK364" i="13"/>
  <c r="J358" i="13"/>
  <c r="BK340" i="13"/>
  <c r="J325" i="13"/>
  <c r="BK314" i="13"/>
  <c r="BK306" i="13"/>
  <c r="BK293" i="13"/>
  <c r="J288" i="13"/>
  <c r="BK278" i="13"/>
  <c r="BK272" i="13"/>
  <c r="J258" i="13"/>
  <c r="BK252" i="13"/>
  <c r="J244" i="13"/>
  <c r="J226" i="13"/>
  <c r="J199" i="13"/>
  <c r="BK177" i="13"/>
  <c r="J151" i="13"/>
  <c r="BK143" i="13"/>
  <c r="BK135" i="13"/>
  <c r="BK341" i="13"/>
  <c r="J340" i="13"/>
  <c r="BK334" i="13"/>
  <c r="BK321" i="13"/>
  <c r="J306" i="13"/>
  <c r="J295" i="13"/>
  <c r="J287" i="13"/>
  <c r="BK284" i="13"/>
  <c r="J277" i="13"/>
  <c r="J271" i="13"/>
  <c r="BK262" i="13"/>
  <c r="BK250" i="13"/>
  <c r="BK240" i="13"/>
  <c r="J228" i="13"/>
  <c r="J219" i="13"/>
  <c r="BK188" i="13"/>
  <c r="BK153" i="13"/>
  <c r="BK139" i="13"/>
  <c r="BK371" i="13"/>
  <c r="BK367" i="13"/>
  <c r="BK354" i="13"/>
  <c r="BK337" i="13"/>
  <c r="BK329" i="13"/>
  <c r="J314" i="13"/>
  <c r="BK299" i="13"/>
  <c r="BK288" i="13"/>
  <c r="J283" i="13"/>
  <c r="BK277" i="13"/>
  <c r="BK266" i="13"/>
  <c r="J236" i="13"/>
  <c r="BK217" i="13"/>
  <c r="BK199" i="13"/>
  <c r="BK182" i="13"/>
  <c r="J169" i="13"/>
  <c r="BK159" i="13"/>
  <c r="BK137" i="13"/>
  <c r="BK270" i="14"/>
  <c r="J261" i="14"/>
  <c r="BK253" i="14"/>
  <c r="J245" i="14"/>
  <c r="J233" i="14"/>
  <c r="BK228" i="14"/>
  <c r="J218" i="14"/>
  <c r="BK214" i="14"/>
  <c r="J209" i="14"/>
  <c r="BK197" i="14"/>
  <c r="J190" i="14"/>
  <c r="J172" i="14"/>
  <c r="BK142" i="14"/>
  <c r="J271" i="14"/>
  <c r="J267" i="14"/>
  <c r="BK261" i="14"/>
  <c r="BK251" i="14"/>
  <c r="BK239" i="14"/>
  <c r="BK233" i="14"/>
  <c r="BK227" i="14"/>
  <c r="BK219" i="14"/>
  <c r="J214" i="14"/>
  <c r="BK206" i="14"/>
  <c r="BK202" i="14"/>
  <c r="J189" i="14"/>
  <c r="J183" i="14"/>
  <c r="BK173" i="14"/>
  <c r="J266" i="14"/>
  <c r="J257" i="14"/>
  <c r="J242" i="14"/>
  <c r="BK236" i="14"/>
  <c r="J229" i="14"/>
  <c r="J226" i="14"/>
  <c r="BK217" i="14"/>
  <c r="BK207" i="14"/>
  <c r="J201" i="14"/>
  <c r="J196" i="14"/>
  <c r="J192" i="14"/>
  <c r="BK183" i="14"/>
  <c r="J129" i="14"/>
  <c r="J263" i="14"/>
  <c r="J253" i="14"/>
  <c r="BK242" i="14"/>
  <c r="J239" i="14"/>
  <c r="BK225" i="14"/>
  <c r="J216" i="14"/>
  <c r="J203" i="14"/>
  <c r="BK191" i="14"/>
  <c r="BK185" i="14"/>
  <c r="BK157" i="14"/>
  <c r="J343" i="15"/>
  <c r="J327" i="15"/>
  <c r="BK301" i="15"/>
  <c r="J269" i="15"/>
  <c r="J256" i="15"/>
  <c r="J243" i="15"/>
  <c r="J229" i="15"/>
  <c r="J202" i="15"/>
  <c r="J165" i="15"/>
  <c r="J158" i="15"/>
  <c r="BK257" i="15"/>
  <c r="J251" i="15"/>
  <c r="BK243" i="15"/>
  <c r="J215" i="15"/>
  <c r="J187" i="15"/>
  <c r="BK145" i="15"/>
  <c r="BK340" i="15"/>
  <c r="J323" i="15"/>
  <c r="J282" i="15"/>
  <c r="BK271" i="15"/>
  <c r="J264" i="15"/>
  <c r="BK258" i="15"/>
  <c r="BK251" i="15"/>
  <c r="BK241" i="15"/>
  <c r="BK221" i="15"/>
  <c r="J205" i="15"/>
  <c r="BK146" i="15"/>
  <c r="BK139" i="15"/>
  <c r="J301" i="15"/>
  <c r="BK276" i="15"/>
  <c r="J240" i="15"/>
  <c r="BK211" i="15"/>
  <c r="BK190" i="15"/>
  <c r="BK150" i="15"/>
  <c r="BK250" i="16"/>
  <c r="BK226" i="16"/>
  <c r="BK202" i="16"/>
  <c r="BK191" i="16"/>
  <c r="BK168" i="16"/>
  <c r="J151" i="16"/>
  <c r="BK251" i="16"/>
  <c r="BK234" i="16"/>
  <c r="BK221" i="16"/>
  <c r="BK197" i="16"/>
  <c r="BK186" i="16"/>
  <c r="BK151" i="16"/>
  <c r="BK246" i="16"/>
  <c r="BK209" i="16"/>
  <c r="J191" i="16"/>
  <c r="BK179" i="16"/>
  <c r="BK141" i="16"/>
  <c r="J251" i="16"/>
  <c r="BK243" i="16"/>
  <c r="J218" i="16"/>
  <c r="J179" i="16"/>
  <c r="BK162" i="16"/>
  <c r="BK137" i="16"/>
  <c r="J183" i="17"/>
  <c r="J174" i="17"/>
  <c r="BK164" i="17"/>
  <c r="BK149" i="17"/>
  <c r="J139" i="17"/>
  <c r="J129" i="17"/>
  <c r="J186" i="17"/>
  <c r="J176" i="17"/>
  <c r="J160" i="17"/>
  <c r="BK154" i="17"/>
  <c r="BK133" i="17"/>
  <c r="BK194" i="17"/>
  <c r="BK183" i="17"/>
  <c r="BK171" i="17"/>
  <c r="BK162" i="17"/>
  <c r="J141" i="17"/>
  <c r="BK167" i="17"/>
  <c r="J152" i="17"/>
  <c r="J145" i="17"/>
  <c r="BK129" i="17"/>
  <c r="BK415" i="18"/>
  <c r="J402" i="18"/>
  <c r="BK390" i="18"/>
  <c r="BK378" i="18"/>
  <c r="BK358" i="18"/>
  <c r="BK345" i="18"/>
  <c r="BK340" i="18"/>
  <c r="J333" i="18"/>
  <c r="BK327" i="18"/>
  <c r="BK321" i="18"/>
  <c r="BK315" i="18"/>
  <c r="J297" i="18"/>
  <c r="BK287" i="18"/>
  <c r="J271" i="18"/>
  <c r="BK245" i="18"/>
  <c r="BK222" i="18"/>
  <c r="BK205" i="18"/>
  <c r="BK195" i="18"/>
  <c r="J182" i="18"/>
  <c r="BK172" i="18"/>
  <c r="BK141" i="18"/>
  <c r="BK437" i="18"/>
  <c r="BK426" i="18"/>
  <c r="J413" i="18"/>
  <c r="BK388" i="18"/>
  <c r="BK372" i="18"/>
  <c r="J365" i="18"/>
  <c r="J345" i="18"/>
  <c r="BK338" i="18"/>
  <c r="J332" i="18"/>
  <c r="J324" i="18"/>
  <c r="BK292" i="18"/>
  <c r="BK275" i="18"/>
  <c r="BK248" i="18"/>
  <c r="BK240" i="18"/>
  <c r="J213" i="18"/>
  <c r="J207" i="18"/>
  <c r="BK198" i="18"/>
  <c r="J172" i="18"/>
  <c r="BK148" i="18"/>
  <c r="BK142" i="18"/>
  <c r="J430" i="18"/>
  <c r="J417" i="18"/>
  <c r="J410" i="18"/>
  <c r="BK402" i="18"/>
  <c r="BK392" i="18"/>
  <c r="J374" i="18"/>
  <c r="BK354" i="18"/>
  <c r="J347" i="18"/>
  <c r="BK328" i="18"/>
  <c r="J320" i="18"/>
  <c r="J299" i="18"/>
  <c r="J277" i="18"/>
  <c r="BK263" i="18"/>
  <c r="J243" i="18"/>
  <c r="J238" i="18"/>
  <c r="J229" i="18"/>
  <c r="J209" i="18"/>
  <c r="BK196" i="18"/>
  <c r="BK184" i="18"/>
  <c r="J160" i="18"/>
  <c r="BK445" i="18"/>
  <c r="J440" i="18"/>
  <c r="J433" i="18"/>
  <c r="J415" i="18"/>
  <c r="BK394" i="18"/>
  <c r="BK380" i="18"/>
  <c r="BK368" i="18"/>
  <c r="BK361" i="18"/>
  <c r="J351" i="18"/>
  <c r="BK341" i="18"/>
  <c r="J327" i="18"/>
  <c r="BK308" i="18"/>
  <c r="BK293" i="18"/>
  <c r="J287" i="18"/>
  <c r="J251" i="18"/>
  <c r="BK242" i="18"/>
  <c r="BK226" i="18"/>
  <c r="BK213" i="18"/>
  <c r="BK207" i="18"/>
  <c r="J196" i="18"/>
  <c r="BK182" i="18"/>
  <c r="J170" i="18"/>
  <c r="BK160" i="18"/>
  <c r="J146" i="18"/>
  <c r="J372" i="19"/>
  <c r="BK365" i="19"/>
  <c r="J356" i="19"/>
  <c r="J344" i="19"/>
  <c r="J329" i="19"/>
  <c r="J320" i="19"/>
  <c r="BK308" i="19"/>
  <c r="J298" i="19"/>
  <c r="BK290" i="19"/>
  <c r="BK274" i="19"/>
  <c r="J241" i="19"/>
  <c r="J221" i="19"/>
  <c r="BK183" i="19"/>
  <c r="BK169" i="19"/>
  <c r="J144" i="19"/>
  <c r="BK370" i="19"/>
  <c r="J357" i="19"/>
  <c r="BK344" i="19"/>
  <c r="J338" i="19"/>
  <c r="J331" i="19"/>
  <c r="BK320" i="19"/>
  <c r="BK302" i="19"/>
  <c r="BK284" i="19"/>
  <c r="J280" i="19"/>
  <c r="J273" i="19"/>
  <c r="J263" i="19"/>
  <c r="J255" i="19"/>
  <c r="BK219" i="19"/>
  <c r="J177" i="19"/>
  <c r="J168" i="19"/>
  <c r="BK364" i="19"/>
  <c r="BK355" i="19"/>
  <c r="BK331" i="19"/>
  <c r="J318" i="19"/>
  <c r="BK310" i="19"/>
  <c r="BK306" i="19"/>
  <c r="BK295" i="19"/>
  <c r="BK277" i="19"/>
  <c r="J267" i="19"/>
  <c r="BK261" i="19"/>
  <c r="J219" i="19"/>
  <c r="BK209" i="19"/>
  <c r="BK188" i="19"/>
  <c r="BK168" i="19"/>
  <c r="J139" i="19"/>
  <c r="J361" i="19"/>
  <c r="J355" i="19"/>
  <c r="BK342" i="19"/>
  <c r="BK338" i="19"/>
  <c r="BK333" i="19"/>
  <c r="BK329" i="19"/>
  <c r="J314" i="19"/>
  <c r="J303" i="19"/>
  <c r="J290" i="19"/>
  <c r="BK282" i="19"/>
  <c r="J278" i="19"/>
  <c r="BK265" i="19"/>
  <c r="J232" i="19"/>
  <c r="BK203" i="19"/>
  <c r="J183" i="19"/>
  <c r="J173" i="19"/>
  <c r="J354" i="20"/>
  <c r="J346" i="20"/>
  <c r="J333" i="20"/>
  <c r="BK324" i="20"/>
  <c r="BK312" i="20"/>
  <c r="BK301" i="20"/>
  <c r="J294" i="20"/>
  <c r="J273" i="20"/>
  <c r="J267" i="20"/>
  <c r="J262" i="20"/>
  <c r="BK247" i="20"/>
  <c r="BK152" i="20"/>
  <c r="BK146" i="20"/>
  <c r="J365" i="20"/>
  <c r="J364" i="20"/>
  <c r="J351" i="20"/>
  <c r="J348" i="20"/>
  <c r="BK333" i="20"/>
  <c r="BK323" i="20"/>
  <c r="J314" i="20"/>
  <c r="BK306" i="20"/>
  <c r="BK290" i="20"/>
  <c r="J283" i="20"/>
  <c r="BK272" i="20"/>
  <c r="J249" i="20"/>
  <c r="J197" i="20"/>
  <c r="BK172" i="20"/>
  <c r="J158" i="20"/>
  <c r="J352" i="20"/>
  <c r="J341" i="20"/>
  <c r="J328" i="20"/>
  <c r="J316" i="20"/>
  <c r="J302" i="20"/>
  <c r="BK294" i="20"/>
  <c r="BK281" i="20"/>
  <c r="BK267" i="20"/>
  <c r="J258" i="20"/>
  <c r="J218" i="20"/>
  <c r="J207" i="20"/>
  <c r="J186" i="20"/>
  <c r="J173" i="20"/>
  <c r="BK348" i="20"/>
  <c r="BK341" i="20"/>
  <c r="BK331" i="20"/>
  <c r="BK325" i="20"/>
  <c r="J308" i="20"/>
  <c r="BK300" i="20"/>
  <c r="J290" i="20"/>
  <c r="BK271" i="20"/>
  <c r="J223" i="20"/>
  <c r="J200" i="20"/>
  <c r="BK170" i="20"/>
  <c r="BK143" i="20"/>
  <c r="J209" i="21"/>
  <c r="J196" i="21"/>
  <c r="BK192" i="21"/>
  <c r="BK178" i="21"/>
  <c r="BK163" i="21"/>
  <c r="BK149" i="21"/>
  <c r="BK140" i="21"/>
  <c r="J136" i="21"/>
  <c r="J130" i="21"/>
  <c r="BK209" i="21"/>
  <c r="J200" i="21"/>
  <c r="BK182" i="21"/>
  <c r="BK170" i="21"/>
  <c r="J163" i="21"/>
  <c r="J153" i="21"/>
  <c r="J147" i="21"/>
  <c r="J140" i="21"/>
  <c r="J134" i="21"/>
  <c r="BK125" i="21"/>
  <c r="BK211" i="21"/>
  <c r="BK207" i="21"/>
  <c r="J202" i="21"/>
  <c r="BK195" i="21"/>
  <c r="BK188" i="21"/>
  <c r="J170" i="21"/>
  <c r="BK155" i="21"/>
  <c r="J145" i="21"/>
  <c r="BK134" i="21"/>
  <c r="BK213" i="21"/>
  <c r="J207" i="21"/>
  <c r="J201" i="21"/>
  <c r="J192" i="21"/>
  <c r="BK183" i="21"/>
  <c r="BK165" i="21"/>
  <c r="BK147" i="21"/>
  <c r="BK135" i="21"/>
  <c r="J126" i="21"/>
  <c r="J170" i="22"/>
  <c r="BK161" i="22"/>
  <c r="J148" i="22"/>
  <c r="J137" i="22"/>
  <c r="J128" i="22"/>
  <c r="J169" i="22"/>
  <c r="J161" i="22"/>
  <c r="BK155" i="22"/>
  <c r="BK149" i="22"/>
  <c r="BK141" i="22"/>
  <c r="J132" i="22"/>
  <c r="J124" i="22"/>
  <c r="BK160" i="22"/>
  <c r="J155" i="22"/>
  <c r="J136" i="22"/>
  <c r="BK174" i="22"/>
  <c r="BK167" i="22"/>
  <c r="J158" i="22"/>
  <c r="BK150" i="22"/>
  <c r="J138" i="22"/>
  <c r="BK134" i="22"/>
  <c r="BK127" i="22"/>
  <c r="BK169" i="23"/>
  <c r="BK159" i="23"/>
  <c r="BK153" i="23"/>
  <c r="J145" i="23"/>
  <c r="BK135" i="23"/>
  <c r="BK165" i="23"/>
  <c r="BK157" i="23"/>
  <c r="J150" i="23"/>
  <c r="J141" i="23"/>
  <c r="J135" i="23"/>
  <c r="J170" i="23"/>
  <c r="J165" i="23"/>
  <c r="J156" i="23"/>
  <c r="BK147" i="23"/>
  <c r="BK139" i="23"/>
  <c r="J123" i="23"/>
  <c r="BK162" i="23"/>
  <c r="BK152" i="23"/>
  <c r="BK142" i="23"/>
  <c r="BK133" i="23"/>
  <c r="BK162" i="24"/>
  <c r="J156" i="24"/>
  <c r="BK150" i="24"/>
  <c r="BK146" i="24"/>
  <c r="J134" i="24"/>
  <c r="J131" i="24"/>
  <c r="J161" i="24"/>
  <c r="BK155" i="24"/>
  <c r="J138" i="24"/>
  <c r="BK134" i="24"/>
  <c r="BK128" i="24"/>
  <c r="J153" i="24"/>
  <c r="J145" i="24"/>
  <c r="BK140" i="24"/>
  <c r="J130" i="24"/>
  <c r="BK148" i="24"/>
  <c r="J144" i="24"/>
  <c r="BK133" i="24"/>
  <c r="J128" i="24"/>
  <c r="J129" i="25"/>
  <c r="BK128" i="25"/>
  <c r="J125" i="25"/>
  <c r="J127" i="25"/>
  <c r="BK130" i="25"/>
  <c r="BK177" i="26"/>
  <c r="BK161" i="26"/>
  <c r="J142" i="26"/>
  <c r="J185" i="26"/>
  <c r="BK173" i="26"/>
  <c r="BK155" i="26"/>
  <c r="BK151" i="26"/>
  <c r="J141" i="26"/>
  <c r="BK180" i="26"/>
  <c r="J158" i="26"/>
  <c r="J134" i="26"/>
  <c r="BK176" i="26"/>
  <c r="J173" i="26"/>
  <c r="BK141" i="26"/>
  <c r="BK218" i="27"/>
  <c r="J209" i="27"/>
  <c r="BK202" i="27"/>
  <c r="BK197" i="27"/>
  <c r="J188" i="27"/>
  <c r="BK176" i="27"/>
  <c r="J168" i="27"/>
  <c r="BK160" i="27"/>
  <c r="BK151" i="27"/>
  <c r="J233" i="27"/>
  <c r="BK211" i="27"/>
  <c r="J194" i="27"/>
  <c r="J187" i="27"/>
  <c r="J169" i="27"/>
  <c r="J151" i="27"/>
  <c r="BK143" i="27"/>
  <c r="BK232" i="27"/>
  <c r="BK221" i="27"/>
  <c r="BK212" i="27"/>
  <c r="BK200" i="27"/>
  <c r="J197" i="27"/>
  <c r="BK187" i="27"/>
  <c r="BK183" i="27"/>
  <c r="BK175" i="27"/>
  <c r="BK166" i="27"/>
  <c r="BK155" i="27"/>
  <c r="BK147" i="27"/>
  <c r="J232" i="27"/>
  <c r="BK220" i="27"/>
  <c r="J212" i="27"/>
  <c r="BK205" i="27"/>
  <c r="BK194" i="27"/>
  <c r="J178" i="27"/>
  <c r="J158" i="27"/>
  <c r="J150" i="27"/>
  <c r="J145" i="27"/>
  <c r="J175" i="28"/>
  <c r="BK169" i="28"/>
  <c r="J165" i="28"/>
  <c r="BK152" i="28"/>
  <c r="J136" i="28"/>
  <c r="J170" i="28"/>
  <c r="BK158" i="28"/>
  <c r="BK150" i="28"/>
  <c r="J138" i="28"/>
  <c r="BK132" i="28"/>
  <c r="BK167" i="28"/>
  <c r="J157" i="28"/>
  <c r="J152" i="28"/>
  <c r="BK140" i="28"/>
  <c r="BK134" i="28"/>
  <c r="J173" i="28"/>
  <c r="J166" i="28"/>
  <c r="J159" i="28"/>
  <c r="J150" i="28"/>
  <c r="BK145" i="28"/>
  <c r="BK133" i="28"/>
  <c r="BK128" i="28"/>
  <c r="J187" i="29"/>
  <c r="BK173" i="29"/>
  <c r="J164" i="29"/>
  <c r="BK156" i="29"/>
  <c r="J150" i="29"/>
  <c r="J142" i="29"/>
  <c r="BK138" i="29"/>
  <c r="BK193" i="29"/>
  <c r="J184" i="29"/>
  <c r="J171" i="29"/>
  <c r="J157" i="29"/>
  <c r="J148" i="29"/>
  <c r="BK141" i="29"/>
  <c r="BK198" i="29"/>
  <c r="J181" i="29"/>
  <c r="BK171" i="29"/>
  <c r="BK168" i="29"/>
  <c r="J152" i="29"/>
  <c r="BK206" i="29"/>
  <c r="J193" i="29"/>
  <c r="BK181" i="29"/>
  <c r="BK172" i="29"/>
  <c r="BK167" i="29"/>
  <c r="J160" i="29"/>
  <c r="J140" i="29"/>
  <c r="F38" i="30"/>
  <c r="BC131" i="1" s="1"/>
  <c r="J124" i="31"/>
  <c r="J125" i="31"/>
  <c r="BK124" i="32"/>
  <c r="BK130" i="33"/>
  <c r="J130" i="33"/>
  <c r="BK128" i="33"/>
  <c r="J123" i="34"/>
  <c r="F38" i="34"/>
  <c r="BC135" i="1"/>
  <c r="J163" i="35"/>
  <c r="J150" i="35"/>
  <c r="J140" i="35"/>
  <c r="J162" i="35"/>
  <c r="BK151" i="35"/>
  <c r="J135" i="35"/>
  <c r="J170" i="35"/>
  <c r="J160" i="35"/>
  <c r="BK155" i="35"/>
  <c r="BK144" i="35"/>
  <c r="BK169" i="35"/>
  <c r="BK159" i="35"/>
  <c r="BK142" i="35"/>
  <c r="BK1550" i="2"/>
  <c r="J1548" i="2"/>
  <c r="J1546" i="2"/>
  <c r="BK1488" i="2"/>
  <c r="J1434" i="2"/>
  <c r="J1424" i="2"/>
  <c r="J1417" i="2"/>
  <c r="BK1366" i="2"/>
  <c r="BK1355" i="2"/>
  <c r="BK1344" i="2"/>
  <c r="J1318" i="2"/>
  <c r="J1232" i="2"/>
  <c r="BK1113" i="2"/>
  <c r="J1052" i="2"/>
  <c r="J872" i="2"/>
  <c r="BK850" i="2"/>
  <c r="BK767" i="2"/>
  <c r="BK585" i="2"/>
  <c r="BK278" i="2"/>
  <c r="BK215" i="2"/>
  <c r="J136" i="2"/>
  <c r="AS95" i="1"/>
  <c r="J1361" i="2"/>
  <c r="BK1353" i="2"/>
  <c r="BK1326" i="2"/>
  <c r="BK1310" i="2"/>
  <c r="J1272" i="2"/>
  <c r="BK856" i="2"/>
  <c r="J769" i="2"/>
  <c r="J215" i="2"/>
  <c r="J140" i="2"/>
  <c r="J1418" i="2"/>
  <c r="BK1411" i="2"/>
  <c r="BK1405" i="2"/>
  <c r="BK1347" i="2"/>
  <c r="BK1315" i="2"/>
  <c r="J1129" i="2"/>
  <c r="BK853" i="2"/>
  <c r="BK775" i="2"/>
  <c r="BK685" i="2"/>
  <c r="BK136" i="2"/>
  <c r="J1428" i="2"/>
  <c r="J1422" i="2"/>
  <c r="BK1361" i="2"/>
  <c r="J1360" i="2"/>
  <c r="J1347" i="2"/>
  <c r="J1310" i="2"/>
  <c r="BK1232" i="2"/>
  <c r="BK1129" i="2"/>
  <c r="BK1022" i="2"/>
  <c r="BK872" i="2"/>
  <c r="J827" i="2"/>
  <c r="J761" i="2"/>
  <c r="J551" i="2"/>
  <c r="BK149" i="2"/>
  <c r="BK138" i="2"/>
  <c r="J517" i="3"/>
  <c r="BK516" i="3"/>
  <c r="BK506" i="3"/>
  <c r="BK490" i="3"/>
  <c r="J464" i="3"/>
  <c r="J447" i="3"/>
  <c r="J419" i="3"/>
  <c r="J411" i="3"/>
  <c r="BK403" i="3"/>
  <c r="BK352" i="3"/>
  <c r="J311" i="3"/>
  <c r="J279" i="3"/>
  <c r="BK265" i="3"/>
  <c r="J243" i="3"/>
  <c r="BK229" i="3"/>
  <c r="J212" i="3"/>
  <c r="J188" i="3"/>
  <c r="J179" i="3"/>
  <c r="BK154" i="3"/>
  <c r="BK508" i="3"/>
  <c r="BK464" i="3"/>
  <c r="BK424" i="3"/>
  <c r="J393" i="3"/>
  <c r="J378" i="3"/>
  <c r="BK358" i="3"/>
  <c r="BK333" i="3"/>
  <c r="BK315" i="3"/>
  <c r="BK291" i="3"/>
  <c r="BK269" i="3"/>
  <c r="BK234" i="3"/>
  <c r="BK210" i="3"/>
  <c r="BK166" i="3"/>
  <c r="J148" i="3"/>
  <c r="J509" i="3"/>
  <c r="BK473" i="3"/>
  <c r="BK433" i="3"/>
  <c r="BK408" i="3"/>
  <c r="BK402" i="3"/>
  <c r="J395" i="3"/>
  <c r="J375" i="3"/>
  <c r="BK344" i="3"/>
  <c r="J320" i="3"/>
  <c r="BK239" i="3"/>
  <c r="J227" i="3"/>
  <c r="J193" i="3"/>
  <c r="J506" i="3"/>
  <c r="J466" i="3"/>
  <c r="J435" i="3"/>
  <c r="BK418" i="3"/>
  <c r="J406" i="3"/>
  <c r="J389" i="3"/>
  <c r="J352" i="3"/>
  <c r="J317" i="3"/>
  <c r="J291" i="3"/>
  <c r="J267" i="3"/>
  <c r="BK224" i="3"/>
  <c r="BK201" i="3"/>
  <c r="J182" i="3"/>
  <c r="J164" i="3"/>
  <c r="BK138" i="3"/>
  <c r="J432" i="4"/>
  <c r="BK413" i="4"/>
  <c r="BK392" i="4"/>
  <c r="J374" i="4"/>
  <c r="J314" i="4"/>
  <c r="BK292" i="4"/>
  <c r="J263" i="4"/>
  <c r="BK226" i="4"/>
  <c r="BK188" i="4"/>
  <c r="BK164" i="4"/>
  <c r="J449" i="4"/>
  <c r="BK436" i="4"/>
  <c r="J382" i="4"/>
  <c r="BK344" i="4"/>
  <c r="BK314" i="4"/>
  <c r="J307" i="4"/>
  <c r="BK263" i="4"/>
  <c r="J240" i="4"/>
  <c r="BK220" i="4"/>
  <c r="J169" i="4"/>
  <c r="BK455" i="4"/>
  <c r="J434" i="4"/>
  <c r="J413" i="4"/>
  <c r="J392" i="4"/>
  <c r="BK379" i="4"/>
  <c r="J359" i="4"/>
  <c r="J324" i="4"/>
  <c r="BK305" i="4"/>
  <c r="J274" i="4"/>
  <c r="BK242" i="4"/>
  <c r="J202" i="4"/>
  <c r="J171" i="4"/>
  <c r="J147" i="4"/>
  <c r="BK135" i="4"/>
  <c r="J426" i="4"/>
  <c r="J386" i="4"/>
  <c r="BK372" i="4"/>
  <c r="J339" i="4"/>
  <c r="BK307" i="4"/>
  <c r="J294" i="4"/>
  <c r="BK276" i="4"/>
  <c r="BK252" i="4"/>
  <c r="BK232" i="4"/>
  <c r="BK171" i="4"/>
  <c r="J141" i="4"/>
  <c r="J476" i="5"/>
  <c r="J460" i="5"/>
  <c r="J442" i="5"/>
  <c r="BK424" i="5"/>
  <c r="J407" i="5"/>
  <c r="BK399" i="5"/>
  <c r="BK387" i="5"/>
  <c r="J379" i="5"/>
  <c r="J371" i="5"/>
  <c r="BK363" i="5"/>
  <c r="J359" i="5"/>
  <c r="J341" i="5"/>
  <c r="J333" i="5"/>
  <c r="BK325" i="5"/>
  <c r="BK319" i="5"/>
  <c r="BK313" i="5"/>
  <c r="BK250" i="5"/>
  <c r="BK213" i="5"/>
  <c r="J518" i="5"/>
  <c r="BK512" i="5"/>
  <c r="J501" i="5"/>
  <c r="BK480" i="5"/>
  <c r="BK470" i="5"/>
  <c r="J397" i="5"/>
  <c r="J391" i="5"/>
  <c r="BK375" i="5"/>
  <c r="J357" i="5"/>
  <c r="J343" i="5"/>
  <c r="BK307" i="5"/>
  <c r="BK211" i="5"/>
  <c r="BK508" i="5"/>
  <c r="BK501" i="5"/>
  <c r="BK493" i="5"/>
  <c r="J458" i="5"/>
  <c r="J440" i="5"/>
  <c r="BK432" i="5"/>
  <c r="J387" i="5"/>
  <c r="BK371" i="5"/>
  <c r="J355" i="5"/>
  <c r="BK339" i="5"/>
  <c r="J331" i="5"/>
  <c r="BK323" i="5"/>
  <c r="BK311" i="5"/>
  <c r="J232" i="5"/>
  <c r="BK223" i="5"/>
  <c r="J497" i="5"/>
  <c r="J474" i="5"/>
  <c r="J468" i="5"/>
  <c r="BK442" i="5"/>
  <c r="J428" i="5"/>
  <c r="J403" i="5"/>
  <c r="J395" i="5"/>
  <c r="BK230" i="5"/>
  <c r="BK221" i="5"/>
  <c r="J155" i="6"/>
  <c r="J139" i="6"/>
  <c r="BK195" i="6"/>
  <c r="BK176" i="6"/>
  <c r="J152" i="6"/>
  <c r="BK132" i="6"/>
  <c r="BK179" i="6"/>
  <c r="BK155" i="6"/>
  <c r="BK188" i="6"/>
  <c r="J179" i="6"/>
  <c r="BK231" i="7"/>
  <c r="BK208" i="7"/>
  <c r="BK191" i="7"/>
  <c r="BK161" i="7"/>
  <c r="BK150" i="7"/>
  <c r="J228" i="7"/>
  <c r="BK205" i="7"/>
  <c r="BK193" i="7"/>
  <c r="BK154" i="7"/>
  <c r="BK134" i="7"/>
  <c r="BK225" i="7"/>
  <c r="BK202" i="7"/>
  <c r="BK183" i="7"/>
  <c r="J159" i="7"/>
  <c r="BK142" i="7"/>
  <c r="BK240" i="7"/>
  <c r="J200" i="7"/>
  <c r="J179" i="7"/>
  <c r="J164" i="7"/>
  <c r="J149" i="7"/>
  <c r="BK124" i="8"/>
  <c r="J124" i="8"/>
  <c r="J165" i="9"/>
  <c r="J156" i="9"/>
  <c r="BK151" i="9"/>
  <c r="BK145" i="9"/>
  <c r="BK136" i="9"/>
  <c r="BK127" i="9"/>
  <c r="J159" i="9"/>
  <c r="BK147" i="9"/>
  <c r="BK141" i="9"/>
  <c r="BK137" i="9"/>
  <c r="J127" i="9"/>
  <c r="BK153" i="9"/>
  <c r="BK140" i="9"/>
  <c r="J129" i="9"/>
  <c r="J150" i="9"/>
  <c r="J146" i="9"/>
  <c r="J141" i="9"/>
  <c r="BK129" i="9"/>
  <c r="J149" i="10"/>
  <c r="J142" i="10"/>
  <c r="BK134" i="10"/>
  <c r="J128" i="10"/>
  <c r="BK149" i="10"/>
  <c r="BK146" i="10"/>
  <c r="J140" i="10"/>
  <c r="J134" i="10"/>
  <c r="J127" i="10"/>
  <c r="J143" i="10"/>
  <c r="BK137" i="10"/>
  <c r="BK130" i="10"/>
  <c r="J146" i="10"/>
  <c r="BK140" i="10"/>
  <c r="J130" i="10"/>
  <c r="BK138" i="11"/>
  <c r="BK134" i="11"/>
  <c r="J126" i="11"/>
  <c r="BK135" i="11"/>
  <c r="BK128" i="11"/>
  <c r="BK133" i="11"/>
  <c r="BK127" i="11"/>
  <c r="J138" i="11"/>
  <c r="J130" i="11"/>
  <c r="BK210" i="12"/>
  <c r="J200" i="12"/>
  <c r="BK190" i="12"/>
  <c r="J174" i="12"/>
  <c r="J150" i="12"/>
  <c r="BK215" i="12"/>
  <c r="BK204" i="12"/>
  <c r="J184" i="12"/>
  <c r="BK168" i="12"/>
  <c r="BK148" i="12"/>
  <c r="J137" i="12"/>
  <c r="BK218" i="12"/>
  <c r="BK198" i="12"/>
  <c r="BK194" i="12"/>
  <c r="BK170" i="12"/>
  <c r="J146" i="12"/>
  <c r="BK137" i="12"/>
  <c r="BK200" i="12"/>
  <c r="BK186" i="12"/>
  <c r="BK150" i="12"/>
  <c r="BK140" i="12"/>
  <c r="J354" i="13"/>
  <c r="BK343" i="13"/>
  <c r="BK300" i="13"/>
  <c r="J292" i="13"/>
  <c r="J286" i="13"/>
  <c r="BK271" i="13"/>
  <c r="J266" i="13"/>
  <c r="BK261" i="13"/>
  <c r="J243" i="13"/>
  <c r="J222" i="13"/>
  <c r="J212" i="13"/>
  <c r="J195" i="13"/>
  <c r="J163" i="13"/>
  <c r="BK336" i="13"/>
  <c r="J319" i="13"/>
  <c r="BK307" i="13"/>
  <c r="BK294" i="13"/>
  <c r="J289" i="13"/>
  <c r="J280" i="13"/>
  <c r="BK267" i="13"/>
  <c r="J256" i="13"/>
  <c r="BK251" i="13"/>
  <c r="BK236" i="13"/>
  <c r="BK224" i="13"/>
  <c r="J197" i="13"/>
  <c r="BK169" i="13"/>
  <c r="J157" i="13"/>
  <c r="J147" i="13"/>
  <c r="J141" i="13"/>
  <c r="J343" i="13"/>
  <c r="J323" i="13"/>
  <c r="BK317" i="13"/>
  <c r="J307" i="13"/>
  <c r="BK296" i="13"/>
  <c r="BK290" i="13"/>
  <c r="BK282" i="13"/>
  <c r="BK275" i="13"/>
  <c r="BK270" i="13"/>
  <c r="J261" i="13"/>
  <c r="BK248" i="13"/>
  <c r="J238" i="13"/>
  <c r="BK222" i="13"/>
  <c r="BK209" i="13"/>
  <c r="J186" i="13"/>
  <c r="BK151" i="13"/>
  <c r="J143" i="13"/>
  <c r="BK370" i="13"/>
  <c r="J364" i="13"/>
  <c r="J351" i="13"/>
  <c r="J336" i="13"/>
  <c r="BK327" i="13"/>
  <c r="J321" i="13"/>
  <c r="BK305" i="13"/>
  <c r="BK292" i="13"/>
  <c r="J284" i="13"/>
  <c r="J278" i="13"/>
  <c r="J267" i="13"/>
  <c r="J251" i="13"/>
  <c r="BK226" i="13"/>
  <c r="J203" i="13"/>
  <c r="BK184" i="13"/>
  <c r="BK175" i="13"/>
  <c r="BK163" i="13"/>
  <c r="J145" i="13"/>
  <c r="BK266" i="14"/>
  <c r="J259" i="14"/>
  <c r="BK250" i="14"/>
  <c r="BK244" i="14"/>
  <c r="BK231" i="14"/>
  <c r="J223" i="14"/>
  <c r="J217" i="14"/>
  <c r="BK213" i="14"/>
  <c r="BK208" i="14"/>
  <c r="BK195" i="14"/>
  <c r="BK187" i="14"/>
  <c r="J176" i="14"/>
  <c r="J155" i="14"/>
  <c r="J272" i="14"/>
  <c r="BK268" i="14"/>
  <c r="BK257" i="14"/>
  <c r="J250" i="14"/>
  <c r="J243" i="14"/>
  <c r="BK234" i="14"/>
  <c r="J225" i="14"/>
  <c r="BK218" i="14"/>
  <c r="J212" i="14"/>
  <c r="BK204" i="14"/>
  <c r="BK196" i="14"/>
  <c r="J185" i="14"/>
  <c r="BK179" i="14"/>
  <c r="J156" i="14"/>
  <c r="BK259" i="14"/>
  <c r="J244" i="14"/>
  <c r="J240" i="14"/>
  <c r="J235" i="14"/>
  <c r="J228" i="14"/>
  <c r="BK223" i="14"/>
  <c r="BK210" i="14"/>
  <c r="J205" i="14"/>
  <c r="BK198" i="14"/>
  <c r="J193" i="14"/>
  <c r="J188" i="14"/>
  <c r="J179" i="14"/>
  <c r="J268" i="14"/>
  <c r="BK262" i="14"/>
  <c r="J251" i="14"/>
  <c r="J241" i="14"/>
  <c r="J236" i="14"/>
  <c r="BK222" i="14"/>
  <c r="J207" i="14"/>
  <c r="BK200" i="14"/>
  <c r="BK190" i="14"/>
  <c r="J178" i="14"/>
  <c r="BK155" i="14"/>
  <c r="BK335" i="15"/>
  <c r="BK320" i="15"/>
  <c r="J279" i="15"/>
  <c r="J263" i="15"/>
  <c r="BK255" i="15"/>
  <c r="J242" i="15"/>
  <c r="J221" i="15"/>
  <c r="BK198" i="15"/>
  <c r="J150" i="15"/>
  <c r="BK323" i="15"/>
  <c r="J308" i="15"/>
  <c r="J271" i="15"/>
  <c r="BK264" i="15"/>
  <c r="BK256" i="15"/>
  <c r="BK250" i="15"/>
  <c r="BK242" i="15"/>
  <c r="BK202" i="15"/>
  <c r="J178" i="15"/>
  <c r="BK155" i="15"/>
  <c r="BK343" i="15"/>
  <c r="J326" i="15"/>
  <c r="BK289" i="15"/>
  <c r="J272" i="15"/>
  <c r="BK267" i="15"/>
  <c r="BK254" i="15"/>
  <c r="BK249" i="15"/>
  <c r="J244" i="15"/>
  <c r="J226" i="15"/>
  <c r="BK209" i="15"/>
  <c r="BK158" i="15"/>
  <c r="J142" i="15"/>
  <c r="BK317" i="15"/>
  <c r="J289" i="15"/>
  <c r="J275" i="15"/>
  <c r="J255" i="15"/>
  <c r="BK229" i="15"/>
  <c r="J218" i="15"/>
  <c r="J208" i="15"/>
  <c r="BK162" i="15"/>
  <c r="BK132" i="15"/>
  <c r="BK237" i="16"/>
  <c r="J209" i="16"/>
  <c r="J197" i="16"/>
  <c r="BK189" i="16"/>
  <c r="J162" i="16"/>
  <c r="J145" i="16"/>
  <c r="J250" i="16"/>
  <c r="BK231" i="16"/>
  <c r="BK206" i="16"/>
  <c r="BK190" i="16"/>
  <c r="BK182" i="16"/>
  <c r="J141" i="16"/>
  <c r="J231" i="16"/>
  <c r="J206" i="16"/>
  <c r="BK185" i="16"/>
  <c r="J165" i="16"/>
  <c r="J137" i="16"/>
  <c r="J249" i="16"/>
  <c r="J234" i="16"/>
  <c r="BK196" i="16"/>
  <c r="BK175" i="16"/>
  <c r="BK145" i="16"/>
  <c r="BK176" i="17"/>
  <c r="J167" i="17"/>
  <c r="J154" i="17"/>
  <c r="BK141" i="17"/>
  <c r="J128" i="17"/>
  <c r="BK184" i="17"/>
  <c r="J171" i="17"/>
  <c r="J157" i="17"/>
  <c r="J147" i="17"/>
  <c r="BK128" i="17"/>
  <c r="BK188" i="17"/>
  <c r="BK177" i="17"/>
  <c r="J165" i="17"/>
  <c r="BK142" i="17"/>
  <c r="BK131" i="17"/>
  <c r="BK180" i="17"/>
  <c r="BK174" i="17"/>
  <c r="J164" i="17"/>
  <c r="J149" i="17"/>
  <c r="J143" i="17"/>
  <c r="J428" i="18"/>
  <c r="BK412" i="18"/>
  <c r="BK398" i="18"/>
  <c r="J388" i="18"/>
  <c r="BK376" i="18"/>
  <c r="J355" i="18"/>
  <c r="J353" i="18"/>
  <c r="J338" i="18"/>
  <c r="BK329" i="18"/>
  <c r="BK324" i="18"/>
  <c r="J319" i="18"/>
  <c r="J305" i="18"/>
  <c r="J289" i="18"/>
  <c r="J283" i="18"/>
  <c r="BK267" i="18"/>
  <c r="BK234" i="18"/>
  <c r="J221" i="18"/>
  <c r="BK201" i="18"/>
  <c r="J184" i="18"/>
  <c r="J179" i="18"/>
  <c r="BK156" i="18"/>
  <c r="BK438" i="18"/>
  <c r="BK428" i="18"/>
  <c r="J420" i="18"/>
  <c r="J408" i="18"/>
  <c r="BK384" i="18"/>
  <c r="BK370" i="18"/>
  <c r="BK351" i="18"/>
  <c r="BK342" i="18"/>
  <c r="J334" i="18"/>
  <c r="J329" i="18"/>
  <c r="J312" i="18"/>
  <c r="BK289" i="18"/>
  <c r="J254" i="18"/>
  <c r="BK246" i="18"/>
  <c r="BK238" i="18"/>
  <c r="J212" i="18"/>
  <c r="J205" i="18"/>
  <c r="BK194" i="18"/>
  <c r="BK170" i="18"/>
  <c r="BK150" i="18"/>
  <c r="BK137" i="18"/>
  <c r="BK433" i="18"/>
  <c r="BK420" i="18"/>
  <c r="J412" i="18"/>
  <c r="BK408" i="18"/>
  <c r="BK400" i="18"/>
  <c r="J376" i="18"/>
  <c r="BK355" i="18"/>
  <c r="J352" i="18"/>
  <c r="BK337" i="18"/>
  <c r="J325" i="18"/>
  <c r="J318" i="18"/>
  <c r="BK297" i="18"/>
  <c r="J280" i="18"/>
  <c r="BK271" i="18"/>
  <c r="BK244" i="18"/>
  <c r="BK239" i="18"/>
  <c r="BK221" i="18"/>
  <c r="J198" i="18"/>
  <c r="J195" i="18"/>
  <c r="BK174" i="18"/>
  <c r="BK446" i="18"/>
  <c r="BK443" i="18"/>
  <c r="J437" i="18"/>
  <c r="J424" i="18"/>
  <c r="BK405" i="18"/>
  <c r="J384" i="18"/>
  <c r="J372" i="18"/>
  <c r="BK365" i="18"/>
  <c r="J359" i="18"/>
  <c r="BK348" i="18"/>
  <c r="J344" i="18"/>
  <c r="BK325" i="18"/>
  <c r="BK305" i="18"/>
  <c r="J292" i="18"/>
  <c r="J267" i="18"/>
  <c r="J248" i="18"/>
  <c r="BK243" i="18"/>
  <c r="J227" i="18"/>
  <c r="J218" i="18"/>
  <c r="J201" i="18"/>
  <c r="BK191" i="18"/>
  <c r="J174" i="18"/>
  <c r="J162" i="18"/>
  <c r="J150" i="18"/>
  <c r="J142" i="18"/>
  <c r="BK367" i="19"/>
  <c r="J358" i="19"/>
  <c r="BK345" i="19"/>
  <c r="BK330" i="19"/>
  <c r="BK322" i="19"/>
  <c r="J311" i="19"/>
  <c r="BK303" i="19"/>
  <c r="J295" i="19"/>
  <c r="J284" i="19"/>
  <c r="BK273" i="19"/>
  <c r="BK232" i="19"/>
  <c r="J203" i="19"/>
  <c r="BK174" i="19"/>
  <c r="BK164" i="19"/>
  <c r="BK139" i="19"/>
  <c r="J365" i="19"/>
  <c r="BK354" i="19"/>
  <c r="BK341" i="19"/>
  <c r="J337" i="19"/>
  <c r="BK327" i="19"/>
  <c r="J321" i="19"/>
  <c r="J307" i="19"/>
  <c r="J289" i="19"/>
  <c r="J277" i="19"/>
  <c r="J264" i="19"/>
  <c r="J257" i="19"/>
  <c r="BK243" i="19"/>
  <c r="J205" i="19"/>
  <c r="BK176" i="19"/>
  <c r="J164" i="19"/>
  <c r="BK372" i="19"/>
  <c r="BK351" i="19"/>
  <c r="J328" i="19"/>
  <c r="BK316" i="19"/>
  <c r="J308" i="19"/>
  <c r="BK297" i="19"/>
  <c r="BK285" i="19"/>
  <c r="BK276" i="19"/>
  <c r="J265" i="19"/>
  <c r="BK255" i="19"/>
  <c r="J215" i="19"/>
  <c r="BK205" i="19"/>
  <c r="BK186" i="19"/>
  <c r="BK144" i="19"/>
  <c r="BK359" i="19"/>
  <c r="J354" i="19"/>
  <c r="J341" i="19"/>
  <c r="BK337" i="19"/>
  <c r="J330" i="19"/>
  <c r="BK317" i="19"/>
  <c r="J309" i="19"/>
  <c r="BK298" i="19"/>
  <c r="BK281" i="19"/>
  <c r="BK267" i="19"/>
  <c r="J254" i="19"/>
  <c r="BK215" i="19"/>
  <c r="J186" i="19"/>
  <c r="J176" i="19"/>
  <c r="J362" i="20"/>
  <c r="BK336" i="20"/>
  <c r="J327" i="20"/>
  <c r="J323" i="20"/>
  <c r="J306" i="20"/>
  <c r="J300" i="20"/>
  <c r="J292" i="20"/>
  <c r="J278" i="20"/>
  <c r="J269" i="20"/>
  <c r="BK260" i="20"/>
  <c r="J209" i="20"/>
  <c r="BK189" i="20"/>
  <c r="J182" i="20"/>
  <c r="BK365" i="20"/>
  <c r="BK364" i="20"/>
  <c r="BK352" i="20"/>
  <c r="BK349" i="20"/>
  <c r="BK334" i="20"/>
  <c r="BK330" i="20"/>
  <c r="J322" i="20"/>
  <c r="J312" i="20"/>
  <c r="BK297" i="20"/>
  <c r="J286" i="20"/>
  <c r="BK273" i="20"/>
  <c r="BK258" i="20"/>
  <c r="BK202" i="20"/>
  <c r="BK174" i="20"/>
  <c r="BK164" i="20"/>
  <c r="J357" i="20"/>
  <c r="J349" i="20"/>
  <c r="J335" i="20"/>
  <c r="BK322" i="20"/>
  <c r="BK304" i="20"/>
  <c r="J298" i="20"/>
  <c r="BK283" i="20"/>
  <c r="BK263" i="20"/>
  <c r="BK244" i="20"/>
  <c r="J221" i="20"/>
  <c r="BK209" i="20"/>
  <c r="BK197" i="20"/>
  <c r="BK182" i="20"/>
  <c r="J146" i="20"/>
  <c r="J347" i="20"/>
  <c r="J336" i="20"/>
  <c r="BK329" i="20"/>
  <c r="BK315" i="20"/>
  <c r="J304" i="20"/>
  <c r="BK298" i="20"/>
  <c r="J285" i="20"/>
  <c r="BK264" i="20"/>
  <c r="BK234" i="20"/>
  <c r="BK214" i="20"/>
  <c r="BK173" i="20"/>
  <c r="J214" i="21"/>
  <c r="BK208" i="21"/>
  <c r="BK194" i="21"/>
  <c r="BK185" i="21"/>
  <c r="BK172" i="21"/>
  <c r="BK152" i="21"/>
  <c r="BK139" i="21"/>
  <c r="J135" i="21"/>
  <c r="J129" i="21"/>
  <c r="BK126" i="21"/>
  <c r="BK203" i="21"/>
  <c r="J188" i="21"/>
  <c r="J176" i="21"/>
  <c r="J165" i="21"/>
  <c r="BK151" i="21"/>
  <c r="BK145" i="21"/>
  <c r="BK138" i="21"/>
  <c r="J132" i="21"/>
  <c r="BK191" i="21"/>
  <c r="BK174" i="21"/>
  <c r="J157" i="21"/>
  <c r="BK146" i="21"/>
  <c r="BK137" i="21"/>
  <c r="BK124" i="21"/>
  <c r="BK210" i="21"/>
  <c r="BK202" i="21"/>
  <c r="J197" i="21"/>
  <c r="J186" i="21"/>
  <c r="J178" i="21"/>
  <c r="J138" i="21"/>
  <c r="J128" i="21"/>
  <c r="J173" i="22"/>
  <c r="J168" i="22"/>
  <c r="J149" i="22"/>
  <c r="BK136" i="22"/>
  <c r="J130" i="22"/>
  <c r="BK172" i="22"/>
  <c r="BK166" i="22"/>
  <c r="J156" i="22"/>
  <c r="J150" i="22"/>
  <c r="J143" i="22"/>
  <c r="BK129" i="22"/>
  <c r="J167" i="22"/>
  <c r="BK153" i="22"/>
  <c r="J127" i="22"/>
  <c r="BK170" i="22"/>
  <c r="BK162" i="22"/>
  <c r="BK151" i="22"/>
  <c r="J141" i="22"/>
  <c r="J129" i="22"/>
  <c r="J126" i="22"/>
  <c r="J168" i="23"/>
  <c r="BK154" i="23"/>
  <c r="J146" i="23"/>
  <c r="BK137" i="23"/>
  <c r="BK171" i="23"/>
  <c r="J160" i="23"/>
  <c r="BK151" i="23"/>
  <c r="J142" i="23"/>
  <c r="BK127" i="23"/>
  <c r="BK168" i="23"/>
  <c r="BK164" i="23"/>
  <c r="BK160" i="23"/>
  <c r="J153" i="23"/>
  <c r="BK146" i="23"/>
  <c r="J131" i="23"/>
  <c r="J169" i="23"/>
  <c r="J161" i="23"/>
  <c r="J149" i="23"/>
  <c r="BK141" i="23"/>
  <c r="J129" i="23"/>
  <c r="J163" i="24"/>
  <c r="J158" i="24"/>
  <c r="BK153" i="24"/>
  <c r="J149" i="24"/>
  <c r="BK138" i="24"/>
  <c r="J132" i="24"/>
  <c r="J162" i="24"/>
  <c r="BK157" i="24"/>
  <c r="BK139" i="24"/>
  <c r="BK135" i="24"/>
  <c r="J159" i="24"/>
  <c r="J150" i="24"/>
  <c r="J143" i="24"/>
  <c r="J139" i="24"/>
  <c r="J126" i="24"/>
  <c r="BK147" i="24"/>
  <c r="J141" i="24"/>
  <c r="BK132" i="24"/>
  <c r="BK127" i="24"/>
  <c r="BK126" i="25"/>
  <c r="BK129" i="25"/>
  <c r="BK132" i="25"/>
  <c r="BK124" i="25"/>
  <c r="BK125" i="25"/>
  <c r="J176" i="26"/>
  <c r="J168" i="26"/>
  <c r="J155" i="26"/>
  <c r="BK132" i="26"/>
  <c r="J175" i="26"/>
  <c r="J161" i="26"/>
  <c r="J152" i="26"/>
  <c r="BK142" i="26"/>
  <c r="BK183" i="26"/>
  <c r="J171" i="26"/>
  <c r="J135" i="26"/>
  <c r="BK186" i="26"/>
  <c r="BK170" i="26"/>
  <c r="BK129" i="26"/>
  <c r="BK216" i="27"/>
  <c r="BK206" i="27"/>
  <c r="J205" i="27"/>
  <c r="BK191" i="27"/>
  <c r="J184" i="27"/>
  <c r="J171" i="27"/>
  <c r="J164" i="27"/>
  <c r="J153" i="27"/>
  <c r="BK148" i="27"/>
  <c r="BK226" i="27"/>
  <c r="BK210" i="27"/>
  <c r="J203" i="27"/>
  <c r="BK189" i="27"/>
  <c r="BK167" i="27"/>
  <c r="BK145" i="27"/>
  <c r="BK142" i="27"/>
  <c r="J223" i="27"/>
  <c r="BK214" i="27"/>
  <c r="J202" i="27"/>
  <c r="J191" i="27"/>
  <c r="J177" i="27"/>
  <c r="BK171" i="27"/>
  <c r="J162" i="27"/>
  <c r="BK159" i="27"/>
  <c r="J152" i="27"/>
  <c r="BK146" i="27"/>
  <c r="BK228" i="27"/>
  <c r="J218" i="27"/>
  <c r="J211" i="27"/>
  <c r="BK203" i="27"/>
  <c r="J193" i="27"/>
  <c r="BK177" i="27"/>
  <c r="BK157" i="27"/>
  <c r="BK149" i="27"/>
  <c r="J142" i="27"/>
  <c r="J171" i="28"/>
  <c r="J167" i="28"/>
  <c r="J164" i="28"/>
  <c r="J146" i="28"/>
  <c r="J135" i="28"/>
  <c r="BK171" i="28"/>
  <c r="J160" i="28"/>
  <c r="BK153" i="28"/>
  <c r="BK142" i="28"/>
  <c r="J130" i="28"/>
  <c r="BK164" i="28"/>
  <c r="BK159" i="28"/>
  <c r="BK154" i="28"/>
  <c r="J145" i="28"/>
  <c r="BK136" i="28"/>
  <c r="BK129" i="28"/>
  <c r="J169" i="28"/>
  <c r="BK160" i="28"/>
  <c r="J153" i="28"/>
  <c r="J134" i="28"/>
  <c r="BK131" i="28"/>
  <c r="J202" i="29"/>
  <c r="BK185" i="29"/>
  <c r="J172" i="29"/>
  <c r="BK161" i="29"/>
  <c r="BK153" i="29"/>
  <c r="BK148" i="29"/>
  <c r="J141" i="29"/>
  <c r="J206" i="29"/>
  <c r="J200" i="29"/>
  <c r="J185" i="29"/>
  <c r="J178" i="29"/>
  <c r="J159" i="29"/>
  <c r="J151" i="29"/>
  <c r="BK143" i="29"/>
  <c r="BK137" i="29"/>
  <c r="BK190" i="29"/>
  <c r="BK180" i="29"/>
  <c r="J175" i="29"/>
  <c r="BK164" i="29"/>
  <c r="BK150" i="29"/>
  <c r="BK200" i="29"/>
  <c r="J195" i="29"/>
  <c r="J188" i="29"/>
  <c r="J173" i="29"/>
  <c r="BK165" i="29"/>
  <c r="J155" i="29"/>
  <c r="J137" i="29"/>
  <c r="F36" i="30"/>
  <c r="BA131" i="1" s="1"/>
  <c r="J126" i="31"/>
  <c r="BK124" i="31"/>
  <c r="J124" i="32"/>
  <c r="BK127" i="33"/>
  <c r="BK125" i="33"/>
  <c r="J125" i="33"/>
  <c r="F36" i="34"/>
  <c r="BA135" i="1" s="1"/>
  <c r="J164" i="35"/>
  <c r="BK153" i="35"/>
  <c r="J144" i="35"/>
  <c r="BK170" i="35"/>
  <c r="BK156" i="35"/>
  <c r="BK150" i="35"/>
  <c r="BK133" i="35"/>
  <c r="BK166" i="35"/>
  <c r="BK158" i="35"/>
  <c r="BK149" i="35"/>
  <c r="BK131" i="35"/>
  <c r="BK163" i="35"/>
  <c r="J151" i="35"/>
  <c r="J131" i="35"/>
  <c r="J1550" i="2"/>
  <c r="BK1548" i="2"/>
  <c r="BK1543" i="2"/>
  <c r="J1488" i="2"/>
  <c r="BK1431" i="2"/>
  <c r="BK1422" i="2"/>
  <c r="J1413" i="2"/>
  <c r="BK1360" i="2"/>
  <c r="BK1342" i="2"/>
  <c r="J1276" i="2"/>
  <c r="BK1269" i="2"/>
  <c r="BK1186" i="2"/>
  <c r="BK983" i="2"/>
  <c r="J856" i="2"/>
  <c r="BK803" i="2"/>
  <c r="BK765" i="2"/>
  <c r="BK551" i="2"/>
  <c r="J232" i="2"/>
  <c r="J149" i="2"/>
  <c r="J1426" i="2"/>
  <c r="J1416" i="2"/>
  <c r="BK1412" i="2"/>
  <c r="J1411" i="2"/>
  <c r="BK1362" i="2"/>
  <c r="J1358" i="2"/>
  <c r="J1351" i="2"/>
  <c r="J1315" i="2"/>
  <c r="J1274" i="2"/>
  <c r="J1098" i="2"/>
  <c r="J855" i="2"/>
  <c r="J585" i="2"/>
  <c r="J192" i="2"/>
  <c r="AS108" i="1"/>
  <c r="J1366" i="2"/>
  <c r="J1342" i="2"/>
  <c r="J1312" i="2"/>
  <c r="BK1052" i="2"/>
  <c r="J803" i="2"/>
  <c r="J767" i="2"/>
  <c r="BK503" i="2"/>
  <c r="AS120" i="1"/>
  <c r="BK1358" i="2"/>
  <c r="J1344" i="2"/>
  <c r="J1293" i="2"/>
  <c r="J1269" i="2"/>
  <c r="J1186" i="2"/>
  <c r="BK1098" i="2"/>
  <c r="J942" i="2"/>
  <c r="J853" i="2"/>
  <c r="BK771" i="2"/>
  <c r="J713" i="2"/>
  <c r="BK455" i="2"/>
  <c r="J143" i="2"/>
  <c r="AS111" i="1"/>
  <c r="J508" i="3"/>
  <c r="J492" i="3"/>
  <c r="J473" i="3"/>
  <c r="BK445" i="3"/>
  <c r="J418" i="3"/>
  <c r="BK409" i="3"/>
  <c r="BK392" i="3"/>
  <c r="J344" i="3"/>
  <c r="BK303" i="3"/>
  <c r="J276" i="3"/>
  <c r="BK245" i="3"/>
  <c r="BK221" i="3"/>
  <c r="J208" i="3"/>
  <c r="BK182" i="3"/>
  <c r="BK156" i="3"/>
  <c r="J511" i="3"/>
  <c r="J483" i="3"/>
  <c r="BK447" i="3"/>
  <c r="J426" i="3"/>
  <c r="J399" i="3"/>
  <c r="BK383" i="3"/>
  <c r="BK361" i="3"/>
  <c r="BK337" i="3"/>
  <c r="J323" i="3"/>
  <c r="BK311" i="3"/>
  <c r="BK285" i="3"/>
  <c r="BK267" i="3"/>
  <c r="J221" i="3"/>
  <c r="BK208" i="3"/>
  <c r="BK164" i="3"/>
  <c r="J143" i="3"/>
  <c r="J497" i="3"/>
  <c r="BK458" i="3"/>
  <c r="BK429" i="3"/>
  <c r="J403" i="3"/>
  <c r="BK399" i="3"/>
  <c r="BK371" i="3"/>
  <c r="BK323" i="3"/>
  <c r="BK279" i="3"/>
  <c r="J234" i="3"/>
  <c r="BK214" i="3"/>
  <c r="BK179" i="3"/>
  <c r="BK148" i="3"/>
  <c r="J455" i="3"/>
  <c r="J433" i="3"/>
  <c r="BK417" i="3"/>
  <c r="J408" i="3"/>
  <c r="BK393" i="3"/>
  <c r="J361" i="3"/>
  <c r="J333" i="3"/>
  <c r="J315" i="3"/>
  <c r="J287" i="3"/>
  <c r="BK241" i="3"/>
  <c r="J219" i="3"/>
  <c r="J196" i="3"/>
  <c r="BK181" i="3"/>
  <c r="BK143" i="3"/>
  <c r="BK426" i="4"/>
  <c r="BK405" i="4"/>
  <c r="BK382" i="4"/>
  <c r="BK319" i="4"/>
  <c r="BK294" i="4"/>
  <c r="J276" i="4"/>
  <c r="BK234" i="4"/>
  <c r="J196" i="4"/>
  <c r="BK166" i="4"/>
  <c r="J151" i="4"/>
  <c r="J135" i="4"/>
  <c r="BK438" i="4"/>
  <c r="J416" i="4"/>
  <c r="J379" i="4"/>
  <c r="BK339" i="4"/>
  <c r="J310" i="4"/>
  <c r="J296" i="4"/>
  <c r="BK268" i="4"/>
  <c r="BK244" i="4"/>
  <c r="J226" i="4"/>
  <c r="BK173" i="4"/>
  <c r="J137" i="4"/>
  <c r="J438" i="4"/>
  <c r="J405" i="4"/>
  <c r="J389" i="4"/>
  <c r="BK369" i="4"/>
  <c r="J344" i="4"/>
  <c r="J298" i="4"/>
  <c r="J252" i="4"/>
  <c r="BK240" i="4"/>
  <c r="J188" i="4"/>
  <c r="J166" i="4"/>
  <c r="BK144" i="4"/>
  <c r="J436" i="4"/>
  <c r="J421" i="4"/>
  <c r="BK384" i="4"/>
  <c r="BK359" i="4"/>
  <c r="BK332" i="4"/>
  <c r="J305" i="4"/>
  <c r="BK281" i="4"/>
  <c r="BK258" i="4"/>
  <c r="J242" i="4"/>
  <c r="J214" i="4"/>
  <c r="J508" i="5"/>
  <c r="BK472" i="5"/>
  <c r="BK456" i="5"/>
  <c r="BK440" i="5"/>
  <c r="BK426" i="5"/>
  <c r="J409" i="5"/>
  <c r="BK391" i="5"/>
  <c r="J381" i="5"/>
  <c r="J375" i="5"/>
  <c r="BK367" i="5"/>
  <c r="BK361" i="5"/>
  <c r="BK351" i="5"/>
  <c r="BK345" i="5"/>
  <c r="BK337" i="5"/>
  <c r="J327" i="5"/>
  <c r="BK321" i="5"/>
  <c r="J315" i="5"/>
  <c r="J305" i="5"/>
  <c r="J227" i="5"/>
  <c r="BK605" i="5"/>
  <c r="BK514" i="5"/>
  <c r="J503" i="5"/>
  <c r="J489" i="5"/>
  <c r="BK476" i="5"/>
  <c r="J438" i="5"/>
  <c r="BK389" i="5"/>
  <c r="BK369" i="5"/>
  <c r="BK349" i="5"/>
  <c r="J248" i="5"/>
  <c r="J213" i="5"/>
  <c r="BK510" i="5"/>
  <c r="J504" i="5"/>
  <c r="BK495" i="5"/>
  <c r="J470" i="5"/>
  <c r="J454" i="5"/>
  <c r="J434" i="5"/>
  <c r="J424" i="5"/>
  <c r="J383" i="5"/>
  <c r="BK373" i="5"/>
  <c r="BK357" i="5"/>
  <c r="BK347" i="5"/>
  <c r="J335" i="5"/>
  <c r="J325" i="5"/>
  <c r="J321" i="5"/>
  <c r="BK248" i="5"/>
  <c r="BK227" i="5"/>
  <c r="J514" i="5"/>
  <c r="BK491" i="5"/>
  <c r="BK454" i="5"/>
  <c r="J436" i="5"/>
  <c r="J426" i="5"/>
  <c r="J399" i="5"/>
  <c r="J393" i="5"/>
  <c r="BK229" i="5"/>
  <c r="J207" i="5"/>
  <c r="BK149" i="6"/>
  <c r="BK138" i="6"/>
  <c r="J184" i="6"/>
  <c r="BK169" i="6"/>
  <c r="BK145" i="6"/>
  <c r="BK191" i="6"/>
  <c r="J169" i="6"/>
  <c r="J145" i="6"/>
  <c r="BK184" i="6"/>
  <c r="J240" i="7"/>
  <c r="BK214" i="7"/>
  <c r="BK200" i="7"/>
  <c r="J189" i="7"/>
  <c r="J167" i="7"/>
  <c r="BK152" i="7"/>
  <c r="J243" i="7"/>
  <c r="J210" i="7"/>
  <c r="J197" i="7"/>
  <c r="BK175" i="7"/>
  <c r="J142" i="7"/>
  <c r="J231" i="7"/>
  <c r="J205" i="7"/>
  <c r="J191" i="7"/>
  <c r="BK171" i="7"/>
  <c r="J152" i="7"/>
  <c r="J140" i="7"/>
  <c r="BK228" i="7"/>
  <c r="J208" i="7"/>
  <c r="BK185" i="7"/>
  <c r="J175" i="7"/>
  <c r="J161" i="7"/>
  <c r="BK140" i="7"/>
  <c r="J127" i="8"/>
  <c r="BK127" i="8"/>
  <c r="J162" i="9"/>
  <c r="BK152" i="9"/>
  <c r="J147" i="9"/>
  <c r="BK142" i="9"/>
  <c r="J131" i="9"/>
  <c r="BK161" i="9"/>
  <c r="BK156" i="9"/>
  <c r="J148" i="9"/>
  <c r="J143" i="9"/>
  <c r="J138" i="9"/>
  <c r="BK133" i="9"/>
  <c r="BK164" i="9"/>
  <c r="J160" i="9"/>
  <c r="BK143" i="9"/>
  <c r="J136" i="9"/>
  <c r="BK131" i="9"/>
  <c r="J161" i="9"/>
  <c r="J151" i="9"/>
  <c r="BK148" i="9"/>
  <c r="J145" i="9"/>
  <c r="J140" i="9"/>
  <c r="J128" i="9"/>
  <c r="J148" i="10"/>
  <c r="BK143" i="10"/>
  <c r="J138" i="10"/>
  <c r="J133" i="10"/>
  <c r="J126" i="10"/>
  <c r="BK148" i="10"/>
  <c r="J145" i="10"/>
  <c r="BK142" i="10"/>
  <c r="J136" i="10"/>
  <c r="J132" i="10"/>
  <c r="J123" i="10"/>
  <c r="BK135" i="10"/>
  <c r="BK123" i="10"/>
  <c r="BK141" i="10"/>
  <c r="BK132" i="10"/>
  <c r="BK141" i="11"/>
  <c r="J137" i="11"/>
  <c r="BK132" i="11"/>
  <c r="BK139" i="11"/>
  <c r="BK129" i="11"/>
  <c r="J136" i="11"/>
  <c r="J129" i="11"/>
  <c r="J141" i="11"/>
  <c r="BK137" i="11"/>
  <c r="J220" i="12"/>
  <c r="J205" i="12"/>
  <c r="J193" i="12"/>
  <c r="BK180" i="12"/>
  <c r="J170" i="12"/>
  <c r="BK220" i="12"/>
  <c r="J207" i="12"/>
  <c r="BK188" i="12"/>
  <c r="BK182" i="12"/>
  <c r="BK164" i="12"/>
  <c r="BK143" i="12"/>
  <c r="J131" i="12"/>
  <c r="BK205" i="12"/>
  <c r="BK193" i="12"/>
  <c r="BK174" i="12"/>
  <c r="BK158" i="12"/>
  <c r="J143" i="12"/>
  <c r="BK135" i="12"/>
  <c r="BK195" i="12"/>
  <c r="J182" i="12"/>
  <c r="J148" i="12"/>
  <c r="BK131" i="12"/>
  <c r="BK351" i="13"/>
  <c r="BK338" i="13"/>
  <c r="BK316" i="13"/>
  <c r="J298" i="13"/>
  <c r="BK274" i="13"/>
  <c r="J270" i="13"/>
  <c r="J265" i="13"/>
  <c r="BK259" i="13"/>
  <c r="BK232" i="13"/>
  <c r="BK220" i="13"/>
  <c r="BK203" i="13"/>
  <c r="J188" i="13"/>
  <c r="BK141" i="13"/>
  <c r="J369" i="13"/>
  <c r="BK360" i="13"/>
  <c r="BK345" i="13"/>
  <c r="J327" i="13"/>
  <c r="J313" i="13"/>
  <c r="BK308" i="13"/>
  <c r="J300" i="13"/>
  <c r="BK291" i="13"/>
  <c r="BK283" i="13"/>
  <c r="J276" i="13"/>
  <c r="BK268" i="13"/>
  <c r="BK254" i="13"/>
  <c r="J248" i="13"/>
  <c r="BK228" i="13"/>
  <c r="BK212" i="13"/>
  <c r="BK186" i="13"/>
  <c r="J175" i="13"/>
  <c r="J360" i="13"/>
  <c r="J338" i="13"/>
  <c r="J329" i="13"/>
  <c r="BK319" i="13"/>
  <c r="BK313" i="13"/>
  <c r="BK298" i="13"/>
  <c r="BK286" i="13"/>
  <c r="BK280" i="13"/>
  <c r="J274" i="13"/>
  <c r="J269" i="13"/>
  <c r="J259" i="13"/>
  <c r="BK243" i="13"/>
  <c r="BK229" i="13"/>
  <c r="J211" i="13"/>
  <c r="BK195" i="13"/>
  <c r="J184" i="13"/>
  <c r="BK145" i="13"/>
  <c r="J135" i="13"/>
  <c r="BK369" i="13"/>
  <c r="J355" i="13"/>
  <c r="J341" i="13"/>
  <c r="J334" i="13"/>
  <c r="BK323" i="13"/>
  <c r="J309" i="13"/>
  <c r="J296" i="13"/>
  <c r="BK289" i="13"/>
  <c r="BK281" i="13"/>
  <c r="BK276" i="13"/>
  <c r="J254" i="13"/>
  <c r="BK238" i="13"/>
  <c r="J232" i="13"/>
  <c r="BK205" i="13"/>
  <c r="J193" i="13"/>
  <c r="J172" i="13"/>
  <c r="J153" i="13"/>
  <c r="BK272" i="14"/>
  <c r="BK267" i="14"/>
  <c r="J260" i="14"/>
  <c r="BK248" i="14"/>
  <c r="BK241" i="14"/>
  <c r="J230" i="14"/>
  <c r="BK221" i="14"/>
  <c r="J215" i="14"/>
  <c r="J211" i="14"/>
  <c r="J198" i="14"/>
  <c r="BK194" i="14"/>
  <c r="J186" i="14"/>
  <c r="J157" i="14"/>
  <c r="BK273" i="14"/>
  <c r="J270" i="14"/>
  <c r="J262" i="14"/>
  <c r="BK246" i="14"/>
  <c r="J238" i="14"/>
  <c r="J232" i="14"/>
  <c r="J222" i="14"/>
  <c r="BK215" i="14"/>
  <c r="BK209" i="14"/>
  <c r="BK203" i="14"/>
  <c r="BK193" i="14"/>
  <c r="J184" i="14"/>
  <c r="BK178" i="14"/>
  <c r="J170" i="14"/>
  <c r="J265" i="14"/>
  <c r="BK249" i="14"/>
  <c r="BK238" i="14"/>
  <c r="BK232" i="14"/>
  <c r="J227" i="14"/>
  <c r="J219" i="14"/>
  <c r="J208" i="14"/>
  <c r="J200" i="14"/>
  <c r="J195" i="14"/>
  <c r="J191" i="14"/>
  <c r="BK176" i="14"/>
  <c r="BK265" i="14"/>
  <c r="BK260" i="14"/>
  <c r="J249" i="14"/>
  <c r="BK240" i="14"/>
  <c r="BK226" i="14"/>
  <c r="J221" i="14"/>
  <c r="J204" i="14"/>
  <c r="J197" i="14"/>
  <c r="J187" i="14"/>
  <c r="BK170" i="14"/>
  <c r="J340" i="15"/>
  <c r="BK326" i="15"/>
  <c r="BK275" i="15"/>
  <c r="J258" i="15"/>
  <c r="BK244" i="15"/>
  <c r="BK234" i="15"/>
  <c r="BK205" i="15"/>
  <c r="J181" i="15"/>
  <c r="J132" i="15"/>
  <c r="BK313" i="15"/>
  <c r="BK285" i="15"/>
  <c r="J267" i="15"/>
  <c r="J252" i="15"/>
  <c r="BK248" i="15"/>
  <c r="BK218" i="15"/>
  <c r="J194" i="15"/>
  <c r="BK154" i="15"/>
  <c r="J335" i="15"/>
  <c r="J320" i="15"/>
  <c r="BK279" i="15"/>
  <c r="BK269" i="15"/>
  <c r="BK262" i="15"/>
  <c r="BK252" i="15"/>
  <c r="BK240" i="15"/>
  <c r="J211" i="15"/>
  <c r="J190" i="15"/>
  <c r="J155" i="15"/>
  <c r="J313" i="15"/>
  <c r="J285" i="15"/>
  <c r="BK272" i="15"/>
  <c r="J257" i="15"/>
  <c r="J237" i="15"/>
  <c r="J209" i="15"/>
  <c r="J154" i="15"/>
  <c r="BK136" i="15"/>
  <c r="J243" i="16"/>
  <c r="BK212" i="16"/>
  <c r="BK200" i="16"/>
  <c r="J190" i="16"/>
  <c r="BK165" i="16"/>
  <c r="BK148" i="16"/>
  <c r="BK132" i="16"/>
  <c r="J237" i="16"/>
  <c r="J226" i="16"/>
  <c r="J200" i="16"/>
  <c r="BK195" i="16"/>
  <c r="J175" i="16"/>
  <c r="BK136" i="16"/>
  <c r="J221" i="16"/>
  <c r="J196" i="16"/>
  <c r="J182" i="16"/>
  <c r="J148" i="16"/>
  <c r="J132" i="16"/>
  <c r="BK240" i="16"/>
  <c r="J215" i="16"/>
  <c r="J194" i="16"/>
  <c r="J168" i="16"/>
  <c r="BK144" i="16"/>
  <c r="J188" i="17"/>
  <c r="BK165" i="17"/>
  <c r="BK157" i="17"/>
  <c r="BK145" i="17"/>
  <c r="BK135" i="17"/>
  <c r="J194" i="17"/>
  <c r="BK181" i="17"/>
  <c r="BK170" i="17"/>
  <c r="BK158" i="17"/>
  <c r="BK152" i="17"/>
  <c r="J137" i="17"/>
  <c r="BK191" i="17"/>
  <c r="BK178" i="17"/>
  <c r="J170" i="17"/>
  <c r="BK151" i="17"/>
  <c r="J135" i="17"/>
  <c r="BK186" i="17"/>
  <c r="J177" i="17"/>
  <c r="BK168" i="17"/>
  <c r="BK155" i="17"/>
  <c r="BK147" i="17"/>
  <c r="J131" i="17"/>
  <c r="BK417" i="18"/>
  <c r="J411" i="18"/>
  <c r="J396" i="18"/>
  <c r="J382" i="18"/>
  <c r="J363" i="18"/>
  <c r="J354" i="18"/>
  <c r="J341" i="18"/>
  <c r="BK334" i="18"/>
  <c r="J328" i="18"/>
  <c r="J322" i="18"/>
  <c r="BK318" i="18"/>
  <c r="BK299" i="18"/>
  <c r="J288" i="18"/>
  <c r="BK277" i="18"/>
  <c r="J241" i="18"/>
  <c r="BK212" i="18"/>
  <c r="BK203" i="18"/>
  <c r="J191" i="18"/>
  <c r="BK178" i="18"/>
  <c r="J148" i="18"/>
  <c r="BK440" i="18"/>
  <c r="BK430" i="18"/>
  <c r="J423" i="18"/>
  <c r="BK410" i="18"/>
  <c r="J386" i="18"/>
  <c r="J368" i="18"/>
  <c r="BK347" i="18"/>
  <c r="BK344" i="18"/>
  <c r="J337" i="18"/>
  <c r="BK326" i="18"/>
  <c r="BK322" i="18"/>
  <c r="BK276" i="18"/>
  <c r="BK257" i="18"/>
  <c r="J245" i="18"/>
  <c r="J232" i="18"/>
  <c r="BK209" i="18"/>
  <c r="J200" i="18"/>
  <c r="BK181" i="18"/>
  <c r="BK154" i="18"/>
  <c r="J143" i="18"/>
  <c r="J438" i="18"/>
  <c r="J426" i="18"/>
  <c r="BK413" i="18"/>
  <c r="J409" i="18"/>
  <c r="BK396" i="18"/>
  <c r="J390" i="18"/>
  <c r="BK369" i="18"/>
  <c r="BK353" i="18"/>
  <c r="J342" i="18"/>
  <c r="J330" i="18"/>
  <c r="BK319" i="18"/>
  <c r="J302" i="18"/>
  <c r="BK283" i="18"/>
  <c r="J276" i="18"/>
  <c r="J260" i="18"/>
  <c r="J240" i="18"/>
  <c r="BK232" i="18"/>
  <c r="BK218" i="18"/>
  <c r="J197" i="18"/>
  <c r="J185" i="18"/>
  <c r="BK176" i="18"/>
  <c r="J446" i="18"/>
  <c r="J443" i="18"/>
  <c r="BK435" i="18"/>
  <c r="BK423" i="18"/>
  <c r="J398" i="18"/>
  <c r="BK382" i="18"/>
  <c r="J370" i="18"/>
  <c r="J362" i="18"/>
  <c r="J358" i="18"/>
  <c r="J346" i="18"/>
  <c r="J340" i="18"/>
  <c r="J321" i="18"/>
  <c r="BK302" i="18"/>
  <c r="BK290" i="18"/>
  <c r="BK260" i="18"/>
  <c r="J244" i="18"/>
  <c r="BK229" i="18"/>
  <c r="J222" i="18"/>
  <c r="J211" i="18"/>
  <c r="BK197" i="18"/>
  <c r="BK185" i="18"/>
  <c r="J176" i="18"/>
  <c r="J156" i="18"/>
  <c r="BK147" i="18"/>
  <c r="J141" i="18"/>
  <c r="J362" i="19"/>
  <c r="BK347" i="19"/>
  <c r="J342" i="19"/>
  <c r="BK324" i="19"/>
  <c r="J317" i="19"/>
  <c r="J306" i="19"/>
  <c r="J296" i="19"/>
  <c r="J285" i="19"/>
  <c r="J276" i="19"/>
  <c r="J243" i="19"/>
  <c r="BK223" i="19"/>
  <c r="J196" i="19"/>
  <c r="BK173" i="19"/>
  <c r="J160" i="19"/>
  <c r="BK380" i="19"/>
  <c r="J359" i="19"/>
  <c r="BK348" i="19"/>
  <c r="J339" i="19"/>
  <c r="J333" i="19"/>
  <c r="J322" i="19"/>
  <c r="BK311" i="19"/>
  <c r="BK294" i="19"/>
  <c r="J283" i="19"/>
  <c r="BK270" i="19"/>
  <c r="BK260" i="19"/>
  <c r="BK245" i="19"/>
  <c r="J200" i="19"/>
  <c r="BK172" i="19"/>
  <c r="J380" i="19"/>
  <c r="J367" i="19"/>
  <c r="BK361" i="19"/>
  <c r="BK334" i="19"/>
  <c r="BK321" i="19"/>
  <c r="BK309" i="19"/>
  <c r="BK305" i="19"/>
  <c r="J282" i="19"/>
  <c r="BK271" i="19"/>
  <c r="BK263" i="19"/>
  <c r="BK221" i="19"/>
  <c r="BK211" i="19"/>
  <c r="BK196" i="19"/>
  <c r="BK184" i="19"/>
  <c r="J152" i="19"/>
  <c r="J364" i="19"/>
  <c r="BK357" i="19"/>
  <c r="J343" i="19"/>
  <c r="BK339" i="19"/>
  <c r="J334" i="19"/>
  <c r="BK328" i="19"/>
  <c r="J316" i="19"/>
  <c r="J305" i="19"/>
  <c r="J297" i="19"/>
  <c r="BK283" i="19"/>
  <c r="J279" i="19"/>
  <c r="J260" i="19"/>
  <c r="BK217" i="19"/>
  <c r="BK200" i="19"/>
  <c r="BK177" i="19"/>
  <c r="BK359" i="20"/>
  <c r="BK347" i="20"/>
  <c r="BK328" i="20"/>
  <c r="J320" i="20"/>
  <c r="J305" i="20"/>
  <c r="BK296" i="20"/>
  <c r="BK279" i="20"/>
  <c r="J272" i="20"/>
  <c r="J263" i="20"/>
  <c r="BK249" i="20"/>
  <c r="BK207" i="20"/>
  <c r="BK186" i="20"/>
  <c r="J172" i="20"/>
  <c r="BK346" i="20"/>
  <c r="J331" i="20"/>
  <c r="J325" i="20"/>
  <c r="J318" i="20"/>
  <c r="BK308" i="20"/>
  <c r="J296" i="20"/>
  <c r="BK285" i="20"/>
  <c r="J271" i="20"/>
  <c r="J247" i="20"/>
  <c r="J194" i="20"/>
  <c r="J152" i="20"/>
  <c r="BK354" i="20"/>
  <c r="J344" i="20"/>
  <c r="J329" i="20"/>
  <c r="BK310" i="20"/>
  <c r="J299" i="20"/>
  <c r="J289" i="20"/>
  <c r="J279" i="20"/>
  <c r="BK262" i="20"/>
  <c r="J234" i="20"/>
  <c r="BK216" i="20"/>
  <c r="J202" i="20"/>
  <c r="J174" i="20"/>
  <c r="J359" i="20"/>
  <c r="BK344" i="20"/>
  <c r="J334" i="20"/>
  <c r="J326" i="20"/>
  <c r="BK314" i="20"/>
  <c r="BK299" i="20"/>
  <c r="J281" i="20"/>
  <c r="BK256" i="20"/>
  <c r="BK218" i="20"/>
  <c r="J189" i="20"/>
  <c r="J164" i="20"/>
  <c r="BK214" i="21"/>
  <c r="BK205" i="21"/>
  <c r="J195" i="21"/>
  <c r="J191" i="21"/>
  <c r="J174" i="21"/>
  <c r="BK153" i="21"/>
  <c r="J141" i="21"/>
  <c r="BK132" i="21"/>
  <c r="BK128" i="21"/>
  <c r="BK212" i="21"/>
  <c r="BK201" i="21"/>
  <c r="BK186" i="21"/>
  <c r="J172" i="21"/>
  <c r="J167" i="21"/>
  <c r="J155" i="21"/>
  <c r="J146" i="21"/>
  <c r="J139" i="21"/>
  <c r="J133" i="21"/>
  <c r="J124" i="21"/>
  <c r="J210" i="21"/>
  <c r="J205" i="21"/>
  <c r="J199" i="21"/>
  <c r="J189" i="21"/>
  <c r="BK176" i="21"/>
  <c r="BK159" i="21"/>
  <c r="J151" i="21"/>
  <c r="J142" i="21"/>
  <c r="BK129" i="21"/>
  <c r="J212" i="21"/>
  <c r="J206" i="21"/>
  <c r="BK199" i="21"/>
  <c r="BK189" i="21"/>
  <c r="J182" i="21"/>
  <c r="J159" i="21"/>
  <c r="BK143" i="21"/>
  <c r="J131" i="21"/>
  <c r="J174" i="22"/>
  <c r="BK164" i="22"/>
  <c r="BK152" i="22"/>
  <c r="BK145" i="22"/>
  <c r="J131" i="22"/>
  <c r="BK124" i="22"/>
  <c r="BK168" i="22"/>
  <c r="BK159" i="22"/>
  <c r="BK154" i="22"/>
  <c r="BK146" i="22"/>
  <c r="J134" i="22"/>
  <c r="BK171" i="22"/>
  <c r="J162" i="22"/>
  <c r="J154" i="22"/>
  <c r="BK131" i="22"/>
  <c r="BK173" i="22"/>
  <c r="J166" i="22"/>
  <c r="J153" i="22"/>
  <c r="BK143" i="22"/>
  <c r="J135" i="22"/>
  <c r="BK128" i="22"/>
  <c r="J125" i="22"/>
  <c r="BK167" i="23"/>
  <c r="BK158" i="23"/>
  <c r="J147" i="23"/>
  <c r="J138" i="23"/>
  <c r="BK131" i="23"/>
  <c r="J158" i="23"/>
  <c r="J152" i="23"/>
  <c r="BK149" i="23"/>
  <c r="BK140" i="23"/>
  <c r="BK125" i="23"/>
  <c r="J167" i="23"/>
  <c r="J162" i="23"/>
  <c r="J159" i="23"/>
  <c r="BK150" i="23"/>
  <c r="J144" i="23"/>
  <c r="BK129" i="23"/>
  <c r="J164" i="23"/>
  <c r="J157" i="23"/>
  <c r="J151" i="23"/>
  <c r="J143" i="23"/>
  <c r="J137" i="23"/>
  <c r="BK123" i="23"/>
  <c r="J160" i="24"/>
  <c r="J155" i="24"/>
  <c r="BK151" i="24"/>
  <c r="J147" i="24"/>
  <c r="BK136" i="24"/>
  <c r="BK126" i="24"/>
  <c r="BK159" i="24"/>
  <c r="BK143" i="24"/>
  <c r="BK137" i="24"/>
  <c r="J129" i="24"/>
  <c r="BK158" i="24"/>
  <c r="BK149" i="24"/>
  <c r="BK141" i="24"/>
  <c r="BK131" i="24"/>
  <c r="BK156" i="24"/>
  <c r="J146" i="24"/>
  <c r="J140" i="24"/>
  <c r="BK129" i="24"/>
  <c r="J130" i="25"/>
  <c r="BK131" i="25"/>
  <c r="J126" i="25"/>
  <c r="J128" i="25"/>
  <c r="J131" i="25"/>
  <c r="J174" i="26"/>
  <c r="BK144" i="26"/>
  <c r="J183" i="26"/>
  <c r="BK171" i="26"/>
  <c r="J154" i="26"/>
  <c r="BK145" i="26"/>
  <c r="J186" i="26"/>
  <c r="J177" i="26"/>
  <c r="J151" i="26"/>
  <c r="J129" i="26"/>
  <c r="BK175" i="26"/>
  <c r="BK152" i="26"/>
  <c r="BK233" i="27"/>
  <c r="J214" i="27"/>
  <c r="BK198" i="27"/>
  <c r="J189" i="27"/>
  <c r="J183" i="27"/>
  <c r="BK169" i="27"/>
  <c r="BK162" i="27"/>
  <c r="J157" i="27"/>
  <c r="J143" i="27"/>
  <c r="J228" i="27"/>
  <c r="J220" i="27"/>
  <c r="J201" i="27"/>
  <c r="J179" i="27"/>
  <c r="BK158" i="27"/>
  <c r="J146" i="27"/>
  <c r="BK184" i="27"/>
  <c r="J176" i="27"/>
  <c r="J167" i="27"/>
  <c r="J160" i="27"/>
  <c r="BK153" i="27"/>
  <c r="BK144" i="27"/>
  <c r="J221" i="27"/>
  <c r="BK215" i="27"/>
  <c r="J206" i="27"/>
  <c r="BK195" i="27"/>
  <c r="BK188" i="27"/>
  <c r="BK168" i="27"/>
  <c r="J155" i="27"/>
  <c r="J147" i="27"/>
  <c r="J172" i="28"/>
  <c r="J168" i="28"/>
  <c r="J161" i="28"/>
  <c r="J140" i="28"/>
  <c r="BK177" i="28"/>
  <c r="J162" i="28"/>
  <c r="J154" i="28"/>
  <c r="J148" i="28"/>
  <c r="J133" i="28"/>
  <c r="BK173" i="28"/>
  <c r="BK162" i="28"/>
  <c r="BK155" i="28"/>
  <c r="BK148" i="28"/>
  <c r="J137" i="28"/>
  <c r="J131" i="28"/>
  <c r="BK172" i="28"/>
  <c r="BK163" i="28"/>
  <c r="J158" i="28"/>
  <c r="BK146" i="28"/>
  <c r="BK138" i="28"/>
  <c r="J132" i="28"/>
  <c r="J205" i="29"/>
  <c r="BK184" i="29"/>
  <c r="J165" i="29"/>
  <c r="BK159" i="29"/>
  <c r="BK151" i="29"/>
  <c r="J146" i="29"/>
  <c r="BK140" i="29"/>
  <c r="BK202" i="29"/>
  <c r="BK187" i="29"/>
  <c r="J180" i="29"/>
  <c r="J168" i="29"/>
  <c r="BK152" i="29"/>
  <c r="BK146" i="29"/>
  <c r="BK139" i="29"/>
  <c r="BK192" i="29"/>
  <c r="BK182" i="29"/>
  <c r="J176" i="29"/>
  <c r="BK169" i="29"/>
  <c r="BK157" i="29"/>
  <c r="J149" i="29"/>
  <c r="BK196" i="29"/>
  <c r="J192" i="29"/>
  <c r="BK176" i="29"/>
  <c r="J161" i="29"/>
  <c r="J143" i="29"/>
  <c r="J123" i="30"/>
  <c r="F39" i="30"/>
  <c r="BD131" i="1"/>
  <c r="J128" i="31"/>
  <c r="BK126" i="31"/>
  <c r="BK126" i="32"/>
  <c r="BK129" i="33"/>
  <c r="J132" i="33"/>
  <c r="J127" i="33"/>
  <c r="BK123" i="34"/>
  <c r="F37" i="34"/>
  <c r="BB135" i="1"/>
  <c r="J169" i="35"/>
  <c r="BK152" i="35"/>
  <c r="J142" i="35"/>
  <c r="BK168" i="35"/>
  <c r="J155" i="35"/>
  <c r="BK140" i="35"/>
  <c r="J168" i="35"/>
  <c r="J159" i="35"/>
  <c r="J153" i="35"/>
  <c r="BK135" i="35"/>
  <c r="BK164" i="35"/>
  <c r="J152" i="35"/>
  <c r="BK127" i="5" l="1"/>
  <c r="J127" i="5" s="1"/>
  <c r="J99" i="5" s="1"/>
  <c r="J128" i="5"/>
  <c r="J100" i="5" s="1"/>
  <c r="R122" i="32"/>
  <c r="BK135" i="2"/>
  <c r="J135" i="2" s="1"/>
  <c r="J100" i="2" s="1"/>
  <c r="T842" i="2"/>
  <c r="BK1051" i="2"/>
  <c r="J1051" i="2" s="1"/>
  <c r="J102" i="2" s="1"/>
  <c r="T1314" i="2"/>
  <c r="R1319" i="2"/>
  <c r="T1346" i="2"/>
  <c r="T1357" i="2"/>
  <c r="T1421" i="2"/>
  <c r="P1433" i="2"/>
  <c r="BK1545" i="2"/>
  <c r="J1545" i="2"/>
  <c r="J111" i="2" s="1"/>
  <c r="T137" i="3"/>
  <c r="BK278" i="3"/>
  <c r="J278" i="3"/>
  <c r="J101" i="3" s="1"/>
  <c r="BK319" i="3"/>
  <c r="J319" i="3" s="1"/>
  <c r="J102" i="3" s="1"/>
  <c r="BK355" i="3"/>
  <c r="J355" i="3"/>
  <c r="J103" i="3" s="1"/>
  <c r="BK360" i="3"/>
  <c r="J360" i="3" s="1"/>
  <c r="J104" i="3" s="1"/>
  <c r="T391" i="3"/>
  <c r="P428" i="3"/>
  <c r="R457" i="3"/>
  <c r="P505" i="3"/>
  <c r="BK515" i="3"/>
  <c r="J515" i="3"/>
  <c r="J113" i="3" s="1"/>
  <c r="R134" i="4"/>
  <c r="T267" i="4"/>
  <c r="T325" i="4"/>
  <c r="R388" i="4"/>
  <c r="T393" i="4"/>
  <c r="R412" i="4"/>
  <c r="T420" i="4"/>
  <c r="T431" i="4"/>
  <c r="T443" i="4"/>
  <c r="T442" i="4" s="1"/>
  <c r="T206" i="5"/>
  <c r="R231" i="5"/>
  <c r="R505" i="5"/>
  <c r="R128" i="6"/>
  <c r="BK148" i="6"/>
  <c r="J148" i="6" s="1"/>
  <c r="J101" i="6" s="1"/>
  <c r="BK180" i="6"/>
  <c r="J180" i="6"/>
  <c r="J102" i="6" s="1"/>
  <c r="T187" i="6"/>
  <c r="R137" i="7"/>
  <c r="R156" i="7"/>
  <c r="R132" i="7" s="1"/>
  <c r="T160" i="7"/>
  <c r="T178" i="7"/>
  <c r="R195" i="7"/>
  <c r="T204" i="7"/>
  <c r="P209" i="7"/>
  <c r="P122" i="8"/>
  <c r="P121" i="8"/>
  <c r="P120" i="8" s="1"/>
  <c r="AU102" i="1" s="1"/>
  <c r="BK126" i="9"/>
  <c r="J126" i="9"/>
  <c r="J100" i="9"/>
  <c r="BK158" i="9"/>
  <c r="J158" i="9" s="1"/>
  <c r="J101" i="9" s="1"/>
  <c r="T163" i="9"/>
  <c r="T122" i="10"/>
  <c r="T121" i="10"/>
  <c r="T124" i="11"/>
  <c r="T123" i="11" s="1"/>
  <c r="T122" i="11" s="1"/>
  <c r="R130" i="12"/>
  <c r="T163" i="12"/>
  <c r="T209" i="12"/>
  <c r="T217" i="12"/>
  <c r="T216" i="12" s="1"/>
  <c r="BK134" i="13"/>
  <c r="BK192" i="13"/>
  <c r="J192" i="13"/>
  <c r="J101" i="13"/>
  <c r="P216" i="13"/>
  <c r="BK231" i="13"/>
  <c r="J231" i="13"/>
  <c r="J103" i="13" s="1"/>
  <c r="P235" i="13"/>
  <c r="T242" i="13"/>
  <c r="T342" i="13"/>
  <c r="T353" i="13"/>
  <c r="P357" i="13"/>
  <c r="P366" i="13"/>
  <c r="T128" i="14"/>
  <c r="P171" i="14"/>
  <c r="BK256" i="14"/>
  <c r="J256" i="14" s="1"/>
  <c r="J104" i="14" s="1"/>
  <c r="R131" i="15"/>
  <c r="T193" i="15"/>
  <c r="T210" i="15"/>
  <c r="T307" i="15"/>
  <c r="R312" i="15"/>
  <c r="T339" i="15"/>
  <c r="T338" i="15" s="1"/>
  <c r="P131" i="16"/>
  <c r="P130" i="16"/>
  <c r="P178" i="16"/>
  <c r="P205" i="16"/>
  <c r="T230" i="16"/>
  <c r="T229" i="16" s="1"/>
  <c r="R127" i="17"/>
  <c r="R126" i="17"/>
  <c r="R193" i="17"/>
  <c r="R192" i="17" s="1"/>
  <c r="P136" i="18"/>
  <c r="R183" i="18"/>
  <c r="BK193" i="18"/>
  <c r="J193" i="18" s="1"/>
  <c r="J103" i="18" s="1"/>
  <c r="T231" i="18"/>
  <c r="T237" i="18"/>
  <c r="P250" i="18"/>
  <c r="BK335" i="18"/>
  <c r="J335" i="18" s="1"/>
  <c r="J107" i="18" s="1"/>
  <c r="BK360" i="18"/>
  <c r="J360" i="18" s="1"/>
  <c r="J108" i="18" s="1"/>
  <c r="BK367" i="18"/>
  <c r="J367" i="18" s="1"/>
  <c r="J109" i="18" s="1"/>
  <c r="R407" i="18"/>
  <c r="BK416" i="18"/>
  <c r="J416" i="18"/>
  <c r="J112" i="18"/>
  <c r="T425" i="18"/>
  <c r="P138" i="19"/>
  <c r="P253" i="19"/>
  <c r="BK259" i="19"/>
  <c r="J259" i="19"/>
  <c r="J106" i="19"/>
  <c r="R269" i="19"/>
  <c r="BK275" i="19"/>
  <c r="J275" i="19" s="1"/>
  <c r="J110" i="19" s="1"/>
  <c r="BK366" i="19"/>
  <c r="J366" i="19"/>
  <c r="J111" i="19" s="1"/>
  <c r="P374" i="19"/>
  <c r="R142" i="20"/>
  <c r="BK257" i="20"/>
  <c r="J257" i="20"/>
  <c r="J106" i="20"/>
  <c r="BK266" i="20"/>
  <c r="J266" i="20" s="1"/>
  <c r="J107" i="20" s="1"/>
  <c r="P277" i="20"/>
  <c r="BK288" i="20"/>
  <c r="J288" i="20"/>
  <c r="J113" i="20" s="1"/>
  <c r="R288" i="20"/>
  <c r="T293" i="20"/>
  <c r="T353" i="20"/>
  <c r="T361" i="20"/>
  <c r="P123" i="21"/>
  <c r="T148" i="21"/>
  <c r="R123" i="22"/>
  <c r="R140" i="22"/>
  <c r="P122" i="23"/>
  <c r="P121" i="23"/>
  <c r="AU123" i="1"/>
  <c r="P123" i="24"/>
  <c r="T142" i="24"/>
  <c r="R122" i="25"/>
  <c r="R121" i="25" s="1"/>
  <c r="R131" i="26"/>
  <c r="R130" i="26"/>
  <c r="BK182" i="26"/>
  <c r="J182" i="26"/>
  <c r="J104" i="26" s="1"/>
  <c r="T140" i="27"/>
  <c r="T154" i="27"/>
  <c r="R165" i="27"/>
  <c r="R170" i="27"/>
  <c r="R182" i="27"/>
  <c r="P185" i="27"/>
  <c r="P190" i="27"/>
  <c r="R196" i="27"/>
  <c r="P199" i="27"/>
  <c r="BK204" i="27"/>
  <c r="J204" i="27"/>
  <c r="J110" i="27" s="1"/>
  <c r="BK208" i="27"/>
  <c r="J208" i="27"/>
  <c r="J111" i="27" s="1"/>
  <c r="P213" i="27"/>
  <c r="R219" i="27"/>
  <c r="T224" i="27"/>
  <c r="T227" i="27"/>
  <c r="P127" i="28"/>
  <c r="R136" i="29"/>
  <c r="R147" i="29"/>
  <c r="P154" i="29"/>
  <c r="T158" i="29"/>
  <c r="T166" i="29"/>
  <c r="T174" i="29"/>
  <c r="P179" i="29"/>
  <c r="P186" i="29"/>
  <c r="P191" i="29"/>
  <c r="BK194" i="29"/>
  <c r="J194" i="29"/>
  <c r="J110" i="29"/>
  <c r="R201" i="29"/>
  <c r="P123" i="31"/>
  <c r="P122" i="31"/>
  <c r="AU132" i="1" s="1"/>
  <c r="R126" i="33"/>
  <c r="R123" i="33"/>
  <c r="BK130" i="35"/>
  <c r="P154" i="35"/>
  <c r="P135" i="2"/>
  <c r="P842" i="2"/>
  <c r="P1051" i="2"/>
  <c r="BK1314" i="2"/>
  <c r="J1314" i="2" s="1"/>
  <c r="J103" i="2" s="1"/>
  <c r="P1319" i="2"/>
  <c r="P1346" i="2"/>
  <c r="P1357" i="2"/>
  <c r="BK1421" i="2"/>
  <c r="J1421" i="2" s="1"/>
  <c r="J107" i="2" s="1"/>
  <c r="R1433" i="2"/>
  <c r="R1432" i="2" s="1"/>
  <c r="R1545" i="2"/>
  <c r="BK137" i="3"/>
  <c r="J137" i="3" s="1"/>
  <c r="J100" i="3" s="1"/>
  <c r="R278" i="3"/>
  <c r="R319" i="3"/>
  <c r="R355" i="3"/>
  <c r="P360" i="3"/>
  <c r="R391" i="3"/>
  <c r="R428" i="3"/>
  <c r="T457" i="3"/>
  <c r="T456" i="3" s="1"/>
  <c r="T505" i="3"/>
  <c r="T515" i="3"/>
  <c r="T134" i="4"/>
  <c r="R267" i="4"/>
  <c r="P325" i="4"/>
  <c r="BK388" i="4"/>
  <c r="J388" i="4"/>
  <c r="J103" i="4"/>
  <c r="BK393" i="4"/>
  <c r="J393" i="4" s="1"/>
  <c r="J104" i="4" s="1"/>
  <c r="BK412" i="4"/>
  <c r="J412" i="4"/>
  <c r="J105" i="4"/>
  <c r="BK420" i="4"/>
  <c r="J420" i="4" s="1"/>
  <c r="J106" i="4" s="1"/>
  <c r="BK431" i="4"/>
  <c r="J431" i="4"/>
  <c r="J107" i="4"/>
  <c r="R443" i="4"/>
  <c r="R442" i="4" s="1"/>
  <c r="R206" i="5"/>
  <c r="R205" i="5" s="1"/>
  <c r="R126" i="5" s="1"/>
  <c r="T231" i="5"/>
  <c r="P505" i="5"/>
  <c r="P128" i="6"/>
  <c r="T148" i="6"/>
  <c r="T180" i="6"/>
  <c r="BK187" i="6"/>
  <c r="J187" i="6"/>
  <c r="J103" i="6" s="1"/>
  <c r="BK137" i="7"/>
  <c r="J137" i="7"/>
  <c r="J101" i="7" s="1"/>
  <c r="BK156" i="7"/>
  <c r="J156" i="7"/>
  <c r="J102" i="7" s="1"/>
  <c r="R160" i="7"/>
  <c r="P178" i="7"/>
  <c r="P195" i="7"/>
  <c r="BK204" i="7"/>
  <c r="J204" i="7"/>
  <c r="J108" i="7" s="1"/>
  <c r="BK209" i="7"/>
  <c r="J209" i="7"/>
  <c r="J109" i="7" s="1"/>
  <c r="R122" i="8"/>
  <c r="R121" i="8"/>
  <c r="R120" i="8" s="1"/>
  <c r="P126" i="9"/>
  <c r="R158" i="9"/>
  <c r="R163" i="9"/>
  <c r="BK122" i="10"/>
  <c r="J122" i="10"/>
  <c r="J99" i="10" s="1"/>
  <c r="R124" i="11"/>
  <c r="R123" i="11"/>
  <c r="R122" i="11" s="1"/>
  <c r="BK130" i="12"/>
  <c r="J130" i="12"/>
  <c r="J100" i="12" s="1"/>
  <c r="BK163" i="12"/>
  <c r="J163" i="12"/>
  <c r="J102" i="12" s="1"/>
  <c r="BK209" i="12"/>
  <c r="J209" i="12"/>
  <c r="J103" i="12" s="1"/>
  <c r="P217" i="12"/>
  <c r="P216" i="12"/>
  <c r="T134" i="13"/>
  <c r="R192" i="13"/>
  <c r="R216" i="13"/>
  <c r="T231" i="13"/>
  <c r="T235" i="13"/>
  <c r="P242" i="13"/>
  <c r="P342" i="13"/>
  <c r="P353" i="13"/>
  <c r="T357" i="13"/>
  <c r="R366" i="13"/>
  <c r="P128" i="14"/>
  <c r="R171" i="14"/>
  <c r="R252" i="14"/>
  <c r="R256" i="14"/>
  <c r="R255" i="14"/>
  <c r="P131" i="15"/>
  <c r="BK193" i="15"/>
  <c r="J193" i="15"/>
  <c r="J101" i="15" s="1"/>
  <c r="BK210" i="15"/>
  <c r="J210" i="15"/>
  <c r="J102" i="15" s="1"/>
  <c r="BK307" i="15"/>
  <c r="J307" i="15"/>
  <c r="J103" i="15" s="1"/>
  <c r="P307" i="15"/>
  <c r="T312" i="15"/>
  <c r="BK339" i="15"/>
  <c r="J339" i="15" s="1"/>
  <c r="J107" i="15" s="1"/>
  <c r="BK131" i="16"/>
  <c r="J131" i="16" s="1"/>
  <c r="J100" i="16" s="1"/>
  <c r="R178" i="16"/>
  <c r="R205" i="16"/>
  <c r="P230" i="16"/>
  <c r="P229" i="16"/>
  <c r="P127" i="17"/>
  <c r="P126" i="17"/>
  <c r="BK193" i="17"/>
  <c r="J193" i="17" s="1"/>
  <c r="J103" i="17" s="1"/>
  <c r="R136" i="18"/>
  <c r="P183" i="18"/>
  <c r="T193" i="18"/>
  <c r="R231" i="18"/>
  <c r="R237" i="18"/>
  <c r="T250" i="18"/>
  <c r="R335" i="18"/>
  <c r="P360" i="18"/>
  <c r="T367" i="18"/>
  <c r="T407" i="18"/>
  <c r="T416" i="18"/>
  <c r="R425" i="18"/>
  <c r="BK138" i="19"/>
  <c r="J138" i="19" s="1"/>
  <c r="J102" i="19" s="1"/>
  <c r="BK253" i="19"/>
  <c r="J253" i="19" s="1"/>
  <c r="J104" i="19" s="1"/>
  <c r="R259" i="19"/>
  <c r="T269" i="19"/>
  <c r="T275" i="19"/>
  <c r="R366" i="19"/>
  <c r="R374" i="19"/>
  <c r="T142" i="20"/>
  <c r="R257" i="20"/>
  <c r="T266" i="20"/>
  <c r="R277" i="20"/>
  <c r="R284" i="20"/>
  <c r="R293" i="20"/>
  <c r="P353" i="20"/>
  <c r="R361" i="20"/>
  <c r="R123" i="21"/>
  <c r="BK148" i="21"/>
  <c r="J148" i="21" s="1"/>
  <c r="J100" i="21" s="1"/>
  <c r="BK123" i="22"/>
  <c r="BK140" i="22"/>
  <c r="J140" i="22" s="1"/>
  <c r="J100" i="22" s="1"/>
  <c r="T122" i="23"/>
  <c r="T121" i="23"/>
  <c r="BK123" i="24"/>
  <c r="P142" i="24"/>
  <c r="T122" i="25"/>
  <c r="T121" i="25"/>
  <c r="P131" i="26"/>
  <c r="P130" i="26"/>
  <c r="P126" i="26" s="1"/>
  <c r="AU126" i="1" s="1"/>
  <c r="P182" i="26"/>
  <c r="P181" i="26"/>
  <c r="BK140" i="27"/>
  <c r="J140" i="27"/>
  <c r="J99" i="27" s="1"/>
  <c r="P154" i="27"/>
  <c r="T165" i="27"/>
  <c r="T170" i="27"/>
  <c r="T182" i="27"/>
  <c r="T185" i="27"/>
  <c r="T190" i="27"/>
  <c r="T196" i="27"/>
  <c r="T199" i="27"/>
  <c r="T204" i="27"/>
  <c r="T208" i="27"/>
  <c r="T213" i="27"/>
  <c r="BK219" i="27"/>
  <c r="J219" i="27"/>
  <c r="J114" i="27" s="1"/>
  <c r="BK224" i="27"/>
  <c r="J224" i="27" s="1"/>
  <c r="J116" i="27" s="1"/>
  <c r="BK227" i="27"/>
  <c r="J227" i="27"/>
  <c r="J117" i="27" s="1"/>
  <c r="BK127" i="28"/>
  <c r="BK139" i="28"/>
  <c r="J139" i="28"/>
  <c r="J100" i="28" s="1"/>
  <c r="T139" i="28"/>
  <c r="P147" i="28"/>
  <c r="T147" i="28"/>
  <c r="R151" i="28"/>
  <c r="T136" i="29"/>
  <c r="P147" i="29"/>
  <c r="BK154" i="29"/>
  <c r="J154" i="29" s="1"/>
  <c r="J101" i="29" s="1"/>
  <c r="BK158" i="29"/>
  <c r="J158" i="29"/>
  <c r="J102" i="29" s="1"/>
  <c r="P166" i="29"/>
  <c r="BK174" i="29"/>
  <c r="J174" i="29"/>
  <c r="J104" i="29" s="1"/>
  <c r="BK179" i="29"/>
  <c r="J179" i="29" s="1"/>
  <c r="J106" i="29" s="1"/>
  <c r="BK186" i="29"/>
  <c r="J186" i="29"/>
  <c r="J107" i="29" s="1"/>
  <c r="BK191" i="29"/>
  <c r="J191" i="29" s="1"/>
  <c r="J109" i="29" s="1"/>
  <c r="P194" i="29"/>
  <c r="P201" i="29"/>
  <c r="T123" i="31"/>
  <c r="T122" i="31"/>
  <c r="T126" i="33"/>
  <c r="T123" i="33"/>
  <c r="P130" i="35"/>
  <c r="P148" i="35"/>
  <c r="R154" i="35"/>
  <c r="T135" i="2"/>
  <c r="BK842" i="2"/>
  <c r="J842" i="2"/>
  <c r="J101" i="2" s="1"/>
  <c r="R1051" i="2"/>
  <c r="P1314" i="2"/>
  <c r="BK1319" i="2"/>
  <c r="J1319" i="2" s="1"/>
  <c r="J104" i="2" s="1"/>
  <c r="BK1346" i="2"/>
  <c r="J1346" i="2"/>
  <c r="J105" i="2" s="1"/>
  <c r="R1357" i="2"/>
  <c r="R1421" i="2"/>
  <c r="T1433" i="2"/>
  <c r="T1432" i="2" s="1"/>
  <c r="T1545" i="2"/>
  <c r="P137" i="3"/>
  <c r="P278" i="3"/>
  <c r="P319" i="3"/>
  <c r="P355" i="3"/>
  <c r="T360" i="3"/>
  <c r="P391" i="3"/>
  <c r="T428" i="3"/>
  <c r="P457" i="3"/>
  <c r="P456" i="3" s="1"/>
  <c r="R505" i="3"/>
  <c r="P515" i="3"/>
  <c r="BK134" i="4"/>
  <c r="J134" i="4" s="1"/>
  <c r="J100" i="4" s="1"/>
  <c r="P267" i="4"/>
  <c r="BK325" i="4"/>
  <c r="J325" i="4" s="1"/>
  <c r="J102" i="4" s="1"/>
  <c r="T388" i="4"/>
  <c r="P393" i="4"/>
  <c r="P412" i="4"/>
  <c r="R420" i="4"/>
  <c r="R431" i="4"/>
  <c r="P443" i="4"/>
  <c r="P442" i="4" s="1"/>
  <c r="P206" i="5"/>
  <c r="P231" i="5"/>
  <c r="BK505" i="5"/>
  <c r="J505" i="5" s="1"/>
  <c r="J104" i="5" s="1"/>
  <c r="T128" i="6"/>
  <c r="T127" i="6"/>
  <c r="T126" i="6" s="1"/>
  <c r="P148" i="6"/>
  <c r="P180" i="6"/>
  <c r="R187" i="6"/>
  <c r="T137" i="7"/>
  <c r="T156" i="7"/>
  <c r="BK160" i="7"/>
  <c r="J160" i="7" s="1"/>
  <c r="J103" i="7" s="1"/>
  <c r="R178" i="7"/>
  <c r="T195" i="7"/>
  <c r="T132" i="7" s="1"/>
  <c r="R204" i="7"/>
  <c r="R209" i="7"/>
  <c r="BK122" i="8"/>
  <c r="BK121" i="8"/>
  <c r="R126" i="9"/>
  <c r="R125" i="9"/>
  <c r="R124" i="9" s="1"/>
  <c r="T158" i="9"/>
  <c r="P163" i="9"/>
  <c r="R122" i="10"/>
  <c r="R121" i="10" s="1"/>
  <c r="P124" i="11"/>
  <c r="P123" i="11" s="1"/>
  <c r="P122" i="11" s="1"/>
  <c r="AU106" i="1" s="1"/>
  <c r="P130" i="12"/>
  <c r="R163" i="12"/>
  <c r="P209" i="12"/>
  <c r="BK217" i="12"/>
  <c r="J217" i="12"/>
  <c r="J106" i="12" s="1"/>
  <c r="P134" i="13"/>
  <c r="P192" i="13"/>
  <c r="BK216" i="13"/>
  <c r="J216" i="13" s="1"/>
  <c r="J102" i="13" s="1"/>
  <c r="R231" i="13"/>
  <c r="BK235" i="13"/>
  <c r="J235" i="13" s="1"/>
  <c r="J104" i="13" s="1"/>
  <c r="BK242" i="13"/>
  <c r="J242" i="13"/>
  <c r="J105" i="13" s="1"/>
  <c r="R342" i="13"/>
  <c r="R353" i="13"/>
  <c r="BK357" i="13"/>
  <c r="J357" i="13" s="1"/>
  <c r="J109" i="13" s="1"/>
  <c r="BK366" i="13"/>
  <c r="J366" i="13"/>
  <c r="J110" i="13" s="1"/>
  <c r="BK128" i="14"/>
  <c r="J128" i="14" s="1"/>
  <c r="J100" i="14" s="1"/>
  <c r="BK171" i="14"/>
  <c r="J171" i="14"/>
  <c r="J101" i="14" s="1"/>
  <c r="BK252" i="14"/>
  <c r="J252" i="14" s="1"/>
  <c r="J102" i="14" s="1"/>
  <c r="T252" i="14"/>
  <c r="P256" i="14"/>
  <c r="P255" i="14" s="1"/>
  <c r="BK131" i="15"/>
  <c r="J131" i="15" s="1"/>
  <c r="J100" i="15" s="1"/>
  <c r="P193" i="15"/>
  <c r="R210" i="15"/>
  <c r="R307" i="15"/>
  <c r="BK312" i="15"/>
  <c r="J312" i="15" s="1"/>
  <c r="J104" i="15" s="1"/>
  <c r="P339" i="15"/>
  <c r="P338" i="15"/>
  <c r="R131" i="16"/>
  <c r="R130" i="16"/>
  <c r="BK178" i="16"/>
  <c r="J178" i="16"/>
  <c r="J102" i="16" s="1"/>
  <c r="T205" i="16"/>
  <c r="BK230" i="16"/>
  <c r="J230" i="16"/>
  <c r="J107" i="16" s="1"/>
  <c r="T127" i="17"/>
  <c r="T126" i="17" s="1"/>
  <c r="P193" i="17"/>
  <c r="P192" i="17" s="1"/>
  <c r="BK136" i="18"/>
  <c r="J136" i="18" s="1"/>
  <c r="J99" i="18"/>
  <c r="BK183" i="18"/>
  <c r="J183" i="18"/>
  <c r="J100" i="18" s="1"/>
  <c r="P193" i="18"/>
  <c r="BK231" i="18"/>
  <c r="J231" i="18"/>
  <c r="J104" i="18" s="1"/>
  <c r="P237" i="18"/>
  <c r="R250" i="18"/>
  <c r="P335" i="18"/>
  <c r="R360" i="18"/>
  <c r="P367" i="18"/>
  <c r="P407" i="18"/>
  <c r="P416" i="18"/>
  <c r="BK425" i="18"/>
  <c r="J425" i="18"/>
  <c r="J113" i="18" s="1"/>
  <c r="R138" i="19"/>
  <c r="T253" i="19"/>
  <c r="P259" i="19"/>
  <c r="BK269" i="19"/>
  <c r="J269" i="19"/>
  <c r="J109" i="19" s="1"/>
  <c r="P275" i="19"/>
  <c r="P366" i="19"/>
  <c r="BK374" i="19"/>
  <c r="J374" i="19" s="1"/>
  <c r="J112" i="19"/>
  <c r="BK142" i="20"/>
  <c r="J142" i="20"/>
  <c r="J102" i="20" s="1"/>
  <c r="P257" i="20"/>
  <c r="P266" i="20"/>
  <c r="BK284" i="20"/>
  <c r="J284" i="20" s="1"/>
  <c r="J111" i="20"/>
  <c r="T284" i="20"/>
  <c r="P288" i="20"/>
  <c r="BK293" i="20"/>
  <c r="J293" i="20"/>
  <c r="J114" i="20" s="1"/>
  <c r="BK353" i="20"/>
  <c r="J353" i="20" s="1"/>
  <c r="J115" i="20" s="1"/>
  <c r="BK361" i="20"/>
  <c r="J361" i="20"/>
  <c r="J116" i="20" s="1"/>
  <c r="BK123" i="21"/>
  <c r="BK122" i="21" s="1"/>
  <c r="J122" i="21" s="1"/>
  <c r="J98" i="21" s="1"/>
  <c r="P148" i="21"/>
  <c r="P123" i="22"/>
  <c r="P140" i="22"/>
  <c r="BK122" i="23"/>
  <c r="J122" i="23"/>
  <c r="J99" i="23" s="1"/>
  <c r="R123" i="24"/>
  <c r="BK142" i="24"/>
  <c r="J142" i="24"/>
  <c r="J100" i="24" s="1"/>
  <c r="BK122" i="25"/>
  <c r="J122" i="25" s="1"/>
  <c r="J99" i="25"/>
  <c r="T131" i="26"/>
  <c r="T130" i="26"/>
  <c r="R182" i="26"/>
  <c r="R181" i="26" s="1"/>
  <c r="P140" i="27"/>
  <c r="R154" i="27"/>
  <c r="BK165" i="27"/>
  <c r="J165" i="27" s="1"/>
  <c r="J103" i="27" s="1"/>
  <c r="BK170" i="27"/>
  <c r="J170" i="27"/>
  <c r="J104" i="27" s="1"/>
  <c r="BK182" i="27"/>
  <c r="J182" i="27" s="1"/>
  <c r="J105" i="27" s="1"/>
  <c r="R185" i="27"/>
  <c r="R190" i="27"/>
  <c r="P196" i="27"/>
  <c r="BK199" i="27"/>
  <c r="J199" i="27" s="1"/>
  <c r="J109" i="27" s="1"/>
  <c r="P204" i="27"/>
  <c r="P208" i="27"/>
  <c r="BK213" i="27"/>
  <c r="J213" i="27"/>
  <c r="J112" i="27" s="1"/>
  <c r="P219" i="27"/>
  <c r="R224" i="27"/>
  <c r="R227" i="27"/>
  <c r="R127" i="28"/>
  <c r="P139" i="28"/>
  <c r="BK151" i="28"/>
  <c r="J151" i="28"/>
  <c r="J102" i="28" s="1"/>
  <c r="P151" i="28"/>
  <c r="BK136" i="29"/>
  <c r="J136" i="29"/>
  <c r="J99" i="29" s="1"/>
  <c r="T147" i="29"/>
  <c r="T154" i="29"/>
  <c r="R158" i="29"/>
  <c r="BK166" i="29"/>
  <c r="J166" i="29"/>
  <c r="J103" i="29" s="1"/>
  <c r="P174" i="29"/>
  <c r="R179" i="29"/>
  <c r="R186" i="29"/>
  <c r="T191" i="29"/>
  <c r="T194" i="29"/>
  <c r="BK201" i="29"/>
  <c r="J201" i="29"/>
  <c r="J113" i="29" s="1"/>
  <c r="BK123" i="31"/>
  <c r="J123" i="31" s="1"/>
  <c r="J99" i="31"/>
  <c r="P126" i="33"/>
  <c r="P123" i="33"/>
  <c r="AU134" i="1" s="1"/>
  <c r="R130" i="35"/>
  <c r="R148" i="35"/>
  <c r="BK154" i="35"/>
  <c r="J154" i="35" s="1"/>
  <c r="J105" i="35" s="1"/>
  <c r="T154" i="35"/>
  <c r="P157" i="35"/>
  <c r="T157" i="35"/>
  <c r="R161" i="35"/>
  <c r="R135" i="2"/>
  <c r="R842" i="2"/>
  <c r="T1051" i="2"/>
  <c r="R1314" i="2"/>
  <c r="T1319" i="2"/>
  <c r="R1346" i="2"/>
  <c r="BK1357" i="2"/>
  <c r="J1357" i="2"/>
  <c r="J106" i="2" s="1"/>
  <c r="P1421" i="2"/>
  <c r="BK1433" i="2"/>
  <c r="J1433" i="2"/>
  <c r="J110" i="2" s="1"/>
  <c r="P1545" i="2"/>
  <c r="R137" i="3"/>
  <c r="T278" i="3"/>
  <c r="T319" i="3"/>
  <c r="T355" i="3"/>
  <c r="R360" i="3"/>
  <c r="BK377" i="3"/>
  <c r="J377" i="3" s="1"/>
  <c r="J105" i="3" s="1"/>
  <c r="P377" i="3"/>
  <c r="R377" i="3"/>
  <c r="T377" i="3"/>
  <c r="BK391" i="3"/>
  <c r="J391" i="3" s="1"/>
  <c r="J106" i="3" s="1"/>
  <c r="BK428" i="3"/>
  <c r="J428" i="3"/>
  <c r="J107" i="3" s="1"/>
  <c r="BK457" i="3"/>
  <c r="J457" i="3" s="1"/>
  <c r="J110" i="3"/>
  <c r="BK505" i="3"/>
  <c r="J505" i="3"/>
  <c r="J111" i="3" s="1"/>
  <c r="R515" i="3"/>
  <c r="P134" i="4"/>
  <c r="BK267" i="4"/>
  <c r="J267" i="4"/>
  <c r="J101" i="4" s="1"/>
  <c r="R325" i="4"/>
  <c r="P388" i="4"/>
  <c r="R393" i="4"/>
  <c r="T412" i="4"/>
  <c r="P420" i="4"/>
  <c r="P133" i="4" s="1"/>
  <c r="P132" i="4" s="1"/>
  <c r="AU98" i="1" s="1"/>
  <c r="P431" i="4"/>
  <c r="BK443" i="4"/>
  <c r="J443" i="4" s="1"/>
  <c r="J110" i="4" s="1"/>
  <c r="BK206" i="5"/>
  <c r="J206" i="5"/>
  <c r="J102" i="5" s="1"/>
  <c r="BK231" i="5"/>
  <c r="J231" i="5" s="1"/>
  <c r="J103" i="5" s="1"/>
  <c r="T505" i="5"/>
  <c r="BK128" i="6"/>
  <c r="J128" i="6" s="1"/>
  <c r="J100" i="6" s="1"/>
  <c r="R148" i="6"/>
  <c r="R180" i="6"/>
  <c r="P187" i="6"/>
  <c r="P137" i="7"/>
  <c r="P156" i="7"/>
  <c r="P160" i="7"/>
  <c r="BK178" i="7"/>
  <c r="J178" i="7" s="1"/>
  <c r="J104" i="7"/>
  <c r="BK195" i="7"/>
  <c r="J195" i="7"/>
  <c r="J105" i="7" s="1"/>
  <c r="P204" i="7"/>
  <c r="P203" i="7" s="1"/>
  <c r="T209" i="7"/>
  <c r="T122" i="8"/>
  <c r="T121" i="8"/>
  <c r="T120" i="8" s="1"/>
  <c r="T126" i="9"/>
  <c r="T125" i="9" s="1"/>
  <c r="T124" i="9"/>
  <c r="P158" i="9"/>
  <c r="BK163" i="9"/>
  <c r="J163" i="9" s="1"/>
  <c r="J102" i="9" s="1"/>
  <c r="P122" i="10"/>
  <c r="P121" i="10"/>
  <c r="AU105" i="1" s="1"/>
  <c r="BK124" i="11"/>
  <c r="J124" i="11" s="1"/>
  <c r="J100" i="11" s="1"/>
  <c r="T130" i="12"/>
  <c r="T129" i="12"/>
  <c r="T128" i="12" s="1"/>
  <c r="P163" i="12"/>
  <c r="R209" i="12"/>
  <c r="R217" i="12"/>
  <c r="R216" i="12" s="1"/>
  <c r="R134" i="13"/>
  <c r="T192" i="13"/>
  <c r="T216" i="13"/>
  <c r="P231" i="13"/>
  <c r="R235" i="13"/>
  <c r="R242" i="13"/>
  <c r="BK342" i="13"/>
  <c r="J342" i="13" s="1"/>
  <c r="J106" i="13" s="1"/>
  <c r="BK353" i="13"/>
  <c r="J353" i="13"/>
  <c r="J107" i="13" s="1"/>
  <c r="R357" i="13"/>
  <c r="R356" i="13" s="1"/>
  <c r="T366" i="13"/>
  <c r="R128" i="14"/>
  <c r="R127" i="14"/>
  <c r="R126" i="14" s="1"/>
  <c r="T171" i="14"/>
  <c r="P252" i="14"/>
  <c r="T256" i="14"/>
  <c r="T255" i="14" s="1"/>
  <c r="T131" i="15"/>
  <c r="T130" i="15" s="1"/>
  <c r="T129" i="15" s="1"/>
  <c r="R193" i="15"/>
  <c r="P210" i="15"/>
  <c r="P312" i="15"/>
  <c r="R339" i="15"/>
  <c r="R338" i="15" s="1"/>
  <c r="T131" i="16"/>
  <c r="T130" i="16" s="1"/>
  <c r="T129" i="16" s="1"/>
  <c r="T178" i="16"/>
  <c r="BK205" i="16"/>
  <c r="J205" i="16" s="1"/>
  <c r="J104" i="16" s="1"/>
  <c r="R230" i="16"/>
  <c r="R229" i="16"/>
  <c r="BK127" i="17"/>
  <c r="J127" i="17"/>
  <c r="J100" i="17" s="1"/>
  <c r="T193" i="17"/>
  <c r="T192" i="17" s="1"/>
  <c r="T136" i="18"/>
  <c r="T183" i="18"/>
  <c r="R193" i="18"/>
  <c r="P231" i="18"/>
  <c r="BK237" i="18"/>
  <c r="J237" i="18" s="1"/>
  <c r="J105" i="18"/>
  <c r="BK250" i="18"/>
  <c r="J250" i="18"/>
  <c r="J106" i="18" s="1"/>
  <c r="T335" i="18"/>
  <c r="T360" i="18"/>
  <c r="R367" i="18"/>
  <c r="BK407" i="18"/>
  <c r="J407" i="18"/>
  <c r="J111" i="18" s="1"/>
  <c r="R416" i="18"/>
  <c r="P425" i="18"/>
  <c r="T138" i="19"/>
  <c r="T137" i="19" s="1"/>
  <c r="R253" i="19"/>
  <c r="T259" i="19"/>
  <c r="P269" i="19"/>
  <c r="P268" i="19" s="1"/>
  <c r="R275" i="19"/>
  <c r="T366" i="19"/>
  <c r="T374" i="19"/>
  <c r="P142" i="20"/>
  <c r="P141" i="20"/>
  <c r="T257" i="20"/>
  <c r="R266" i="20"/>
  <c r="BK277" i="20"/>
  <c r="J277" i="20"/>
  <c r="J110" i="20" s="1"/>
  <c r="T277" i="20"/>
  <c r="T276" i="20" s="1"/>
  <c r="P284" i="20"/>
  <c r="T288" i="20"/>
  <c r="T287" i="20"/>
  <c r="P293" i="20"/>
  <c r="R353" i="20"/>
  <c r="P361" i="20"/>
  <c r="T123" i="21"/>
  <c r="T122" i="21" s="1"/>
  <c r="R148" i="21"/>
  <c r="T123" i="22"/>
  <c r="T140" i="22"/>
  <c r="R122" i="23"/>
  <c r="R121" i="23"/>
  <c r="T123" i="24"/>
  <c r="T122" i="24"/>
  <c r="R142" i="24"/>
  <c r="P122" i="25"/>
  <c r="P121" i="25" s="1"/>
  <c r="AU125" i="1"/>
  <c r="BK131" i="26"/>
  <c r="J131" i="26"/>
  <c r="J102" i="26" s="1"/>
  <c r="T182" i="26"/>
  <c r="T181" i="26" s="1"/>
  <c r="R140" i="27"/>
  <c r="BK154" i="27"/>
  <c r="J154" i="27"/>
  <c r="J100" i="27" s="1"/>
  <c r="P165" i="27"/>
  <c r="P170" i="27"/>
  <c r="P182" i="27"/>
  <c r="BK185" i="27"/>
  <c r="J185" i="27"/>
  <c r="J106" i="27" s="1"/>
  <c r="BK190" i="27"/>
  <c r="J190" i="27" s="1"/>
  <c r="J107" i="27"/>
  <c r="BK196" i="27"/>
  <c r="J196" i="27"/>
  <c r="J108" i="27" s="1"/>
  <c r="R199" i="27"/>
  <c r="R204" i="27"/>
  <c r="R208" i="27"/>
  <c r="R213" i="27"/>
  <c r="T219" i="27"/>
  <c r="P224" i="27"/>
  <c r="P227" i="27"/>
  <c r="T127" i="28"/>
  <c r="R139" i="28"/>
  <c r="BK147" i="28"/>
  <c r="J147" i="28"/>
  <c r="J101" i="28" s="1"/>
  <c r="R147" i="28"/>
  <c r="T151" i="28"/>
  <c r="P136" i="29"/>
  <c r="BK147" i="29"/>
  <c r="J147" i="29"/>
  <c r="J100" i="29" s="1"/>
  <c r="R154" i="29"/>
  <c r="P158" i="29"/>
  <c r="R166" i="29"/>
  <c r="R174" i="29"/>
  <c r="T179" i="29"/>
  <c r="T186" i="29"/>
  <c r="R191" i="29"/>
  <c r="R194" i="29"/>
  <c r="T201" i="29"/>
  <c r="R123" i="31"/>
  <c r="R122" i="31"/>
  <c r="BK126" i="33"/>
  <c r="J126" i="33"/>
  <c r="J100" i="33" s="1"/>
  <c r="T130" i="35"/>
  <c r="BK148" i="35"/>
  <c r="J148" i="35"/>
  <c r="J104" i="35" s="1"/>
  <c r="T148" i="35"/>
  <c r="BK157" i="35"/>
  <c r="J157" i="35"/>
  <c r="J106" i="35" s="1"/>
  <c r="R157" i="35"/>
  <c r="BK161" i="35"/>
  <c r="J161" i="35"/>
  <c r="J107" i="35" s="1"/>
  <c r="P161" i="35"/>
  <c r="T161" i="35"/>
  <c r="BK167" i="35"/>
  <c r="J167" i="35" s="1"/>
  <c r="J109" i="35" s="1"/>
  <c r="P167" i="35"/>
  <c r="R167" i="35"/>
  <c r="T167" i="35"/>
  <c r="BK454" i="3"/>
  <c r="J454" i="3" s="1"/>
  <c r="J108" i="3"/>
  <c r="BK266" i="19"/>
  <c r="J266" i="19"/>
  <c r="J107" i="19" s="1"/>
  <c r="BK248" i="20"/>
  <c r="J248" i="20" s="1"/>
  <c r="J104" i="20"/>
  <c r="BK274" i="20"/>
  <c r="J274" i="20"/>
  <c r="J108" i="20" s="1"/>
  <c r="BK123" i="32"/>
  <c r="J123" i="32" s="1"/>
  <c r="J99" i="32"/>
  <c r="BK125" i="32"/>
  <c r="J125" i="32"/>
  <c r="J100" i="32"/>
  <c r="BK134" i="35"/>
  <c r="J134" i="35" s="1"/>
  <c r="J98" i="35" s="1"/>
  <c r="BK139" i="35"/>
  <c r="J139" i="35"/>
  <c r="J99" i="35" s="1"/>
  <c r="BK141" i="35"/>
  <c r="J141" i="35" s="1"/>
  <c r="J100" i="35" s="1"/>
  <c r="BK143" i="35"/>
  <c r="J143" i="35"/>
  <c r="J101" i="35"/>
  <c r="BK1430" i="2"/>
  <c r="J1430" i="2" s="1"/>
  <c r="J108" i="2"/>
  <c r="BK440" i="4"/>
  <c r="J440" i="4"/>
  <c r="J108" i="4"/>
  <c r="BK194" i="6"/>
  <c r="J194" i="6" s="1"/>
  <c r="J104" i="6"/>
  <c r="BK201" i="7"/>
  <c r="J201" i="7"/>
  <c r="J106" i="7" s="1"/>
  <c r="BK214" i="12"/>
  <c r="J214" i="12" s="1"/>
  <c r="J104" i="12"/>
  <c r="BK174" i="16"/>
  <c r="J174" i="16"/>
  <c r="J101" i="16" s="1"/>
  <c r="BK190" i="17"/>
  <c r="J190" i="17" s="1"/>
  <c r="J101" i="17"/>
  <c r="BK190" i="18"/>
  <c r="J190" i="18"/>
  <c r="J102" i="18"/>
  <c r="BK244" i="19"/>
  <c r="J244" i="19" s="1"/>
  <c r="J103" i="19" s="1"/>
  <c r="BK256" i="19"/>
  <c r="J256" i="19"/>
  <c r="J105" i="19" s="1"/>
  <c r="BK255" i="20"/>
  <c r="J255" i="20" s="1"/>
  <c r="J105" i="20" s="1"/>
  <c r="BK189" i="29"/>
  <c r="J189" i="29"/>
  <c r="J108" i="29"/>
  <c r="BK197" i="29"/>
  <c r="J197" i="29" s="1"/>
  <c r="J111" i="29"/>
  <c r="BK199" i="29"/>
  <c r="J199" i="29"/>
  <c r="J112" i="29"/>
  <c r="BK122" i="30"/>
  <c r="J122" i="30" s="1"/>
  <c r="J99" i="30" s="1"/>
  <c r="BK122" i="34"/>
  <c r="J122" i="34"/>
  <c r="J99" i="34" s="1"/>
  <c r="BK160" i="12"/>
  <c r="J160" i="12" s="1"/>
  <c r="J101" i="12"/>
  <c r="BK334" i="15"/>
  <c r="J334" i="15"/>
  <c r="J105" i="15" s="1"/>
  <c r="BK225" i="16"/>
  <c r="J225" i="16" s="1"/>
  <c r="J105" i="16"/>
  <c r="BK186" i="18"/>
  <c r="J186" i="18" s="1"/>
  <c r="J101" i="18" s="1"/>
  <c r="BK404" i="18"/>
  <c r="J404" i="18" s="1"/>
  <c r="J110" i="18" s="1"/>
  <c r="BK246" i="20"/>
  <c r="J246" i="20"/>
  <c r="J103" i="20" s="1"/>
  <c r="BK217" i="27"/>
  <c r="J217" i="27" s="1"/>
  <c r="J113" i="27" s="1"/>
  <c r="BK222" i="27"/>
  <c r="J222" i="27"/>
  <c r="J115" i="27"/>
  <c r="BK174" i="28"/>
  <c r="J174" i="28"/>
  <c r="J103" i="28" s="1"/>
  <c r="BK177" i="29"/>
  <c r="J177" i="29"/>
  <c r="J105" i="29"/>
  <c r="BK127" i="31"/>
  <c r="J127" i="31"/>
  <c r="J100" i="31" s="1"/>
  <c r="BK124" i="33"/>
  <c r="J124" i="33"/>
  <c r="J99" i="33"/>
  <c r="BK131" i="33"/>
  <c r="J131" i="33"/>
  <c r="J101" i="33" s="1"/>
  <c r="BK145" i="35"/>
  <c r="J145" i="35"/>
  <c r="J102" i="35"/>
  <c r="BK510" i="3"/>
  <c r="J510" i="3"/>
  <c r="J112" i="3" s="1"/>
  <c r="BK133" i="7"/>
  <c r="J133" i="7"/>
  <c r="J100" i="7" s="1"/>
  <c r="BK126" i="8"/>
  <c r="J126" i="8"/>
  <c r="J100" i="8" s="1"/>
  <c r="BK201" i="16"/>
  <c r="J201" i="16"/>
  <c r="J103" i="16" s="1"/>
  <c r="BK128" i="26"/>
  <c r="J128" i="26"/>
  <c r="J100" i="26" s="1"/>
  <c r="BK161" i="27"/>
  <c r="J161" i="27"/>
  <c r="J101" i="27" s="1"/>
  <c r="BK163" i="27"/>
  <c r="J163" i="27"/>
  <c r="J102" i="27" s="1"/>
  <c r="BK176" i="28"/>
  <c r="J176" i="28"/>
  <c r="J104" i="28" s="1"/>
  <c r="BK165" i="35"/>
  <c r="J165" i="35"/>
  <c r="J108" i="35" s="1"/>
  <c r="E119" i="35"/>
  <c r="BE133" i="35"/>
  <c r="BE135" i="35"/>
  <c r="BE146" i="35"/>
  <c r="BE149" i="35"/>
  <c r="BE153" i="35"/>
  <c r="BE160" i="35"/>
  <c r="BE162" i="35"/>
  <c r="BE166" i="35"/>
  <c r="BE169" i="35"/>
  <c r="F126" i="35"/>
  <c r="BE140" i="35"/>
  <c r="BE150" i="35"/>
  <c r="BE151" i="35"/>
  <c r="BE163" i="35"/>
  <c r="BE168" i="35"/>
  <c r="BE142" i="35"/>
  <c r="BE144" i="35"/>
  <c r="BE152" i="35"/>
  <c r="BE159" i="35"/>
  <c r="BE164" i="35"/>
  <c r="J89" i="35"/>
  <c r="BE131" i="35"/>
  <c r="BE155" i="35"/>
  <c r="BE156" i="35"/>
  <c r="BE158" i="35"/>
  <c r="BE170" i="35"/>
  <c r="BE123" i="34"/>
  <c r="E85" i="34"/>
  <c r="F94" i="34"/>
  <c r="J91" i="34"/>
  <c r="J91" i="33"/>
  <c r="E111" i="33"/>
  <c r="BE132" i="33"/>
  <c r="F94" i="33"/>
  <c r="BE128" i="33"/>
  <c r="BE129" i="33"/>
  <c r="BE130" i="33"/>
  <c r="BE125" i="33"/>
  <c r="BE127" i="33"/>
  <c r="BE126" i="32"/>
  <c r="E110" i="32"/>
  <c r="F94" i="32"/>
  <c r="BE124" i="32"/>
  <c r="J91" i="32"/>
  <c r="F94" i="31"/>
  <c r="BE126" i="31"/>
  <c r="BE128" i="31"/>
  <c r="J116" i="31"/>
  <c r="E85" i="31"/>
  <c r="BE124" i="31"/>
  <c r="BE125" i="31"/>
  <c r="E85" i="30"/>
  <c r="J91" i="30"/>
  <c r="F94" i="30"/>
  <c r="BE123" i="30"/>
  <c r="BE138" i="29"/>
  <c r="BE140" i="29"/>
  <c r="BE141" i="29"/>
  <c r="BE151" i="29"/>
  <c r="BE152" i="29"/>
  <c r="BE155" i="29"/>
  <c r="BE156" i="29"/>
  <c r="BE157" i="29"/>
  <c r="BE161" i="29"/>
  <c r="BE169" i="29"/>
  <c r="BE178" i="29"/>
  <c r="BE182" i="29"/>
  <c r="BE202" i="29"/>
  <c r="BE205" i="29"/>
  <c r="BE206" i="29"/>
  <c r="E85" i="29"/>
  <c r="BE137" i="29"/>
  <c r="BE139" i="29"/>
  <c r="BE142" i="29"/>
  <c r="BE143" i="29"/>
  <c r="BE146" i="29"/>
  <c r="BE148" i="29"/>
  <c r="BE159" i="29"/>
  <c r="BE160" i="29"/>
  <c r="BE165" i="29"/>
  <c r="BE170" i="29"/>
  <c r="BE172" i="29"/>
  <c r="BE181" i="29"/>
  <c r="BE183" i="29"/>
  <c r="BE184" i="29"/>
  <c r="BE185" i="29"/>
  <c r="BE193" i="29"/>
  <c r="BE200" i="29"/>
  <c r="J127" i="28"/>
  <c r="J99" i="28" s="1"/>
  <c r="J91" i="29"/>
  <c r="F94" i="29"/>
  <c r="BE149" i="29"/>
  <c r="BE150" i="29"/>
  <c r="BE153" i="29"/>
  <c r="BE164" i="29"/>
  <c r="BE171" i="29"/>
  <c r="BE173" i="29"/>
  <c r="BE175" i="29"/>
  <c r="BE180" i="29"/>
  <c r="BE195" i="29"/>
  <c r="BE167" i="29"/>
  <c r="BE168" i="29"/>
  <c r="BE176" i="29"/>
  <c r="BE187" i="29"/>
  <c r="BE188" i="29"/>
  <c r="BE190" i="29"/>
  <c r="BE192" i="29"/>
  <c r="BE196" i="29"/>
  <c r="BE198" i="29"/>
  <c r="J91" i="28"/>
  <c r="E114" i="28"/>
  <c r="BE136" i="28"/>
  <c r="BE140" i="28"/>
  <c r="BE148" i="28"/>
  <c r="BE164" i="28"/>
  <c r="F123" i="28"/>
  <c r="BE138" i="28"/>
  <c r="BE146" i="28"/>
  <c r="BE152" i="28"/>
  <c r="BE157" i="28"/>
  <c r="BE160" i="28"/>
  <c r="BE165" i="28"/>
  <c r="BE170" i="28"/>
  <c r="BE171" i="28"/>
  <c r="BE129" i="28"/>
  <c r="BE130" i="28"/>
  <c r="BE134" i="28"/>
  <c r="BE135" i="28"/>
  <c r="BE141" i="28"/>
  <c r="BE142" i="28"/>
  <c r="BE149" i="28"/>
  <c r="BE150" i="28"/>
  <c r="BE156" i="28"/>
  <c r="BE163" i="28"/>
  <c r="BE166" i="28"/>
  <c r="BE167" i="28"/>
  <c r="BE168" i="28"/>
  <c r="BE169" i="28"/>
  <c r="BE173" i="28"/>
  <c r="BE175" i="28"/>
  <c r="BE177" i="28"/>
  <c r="BE128" i="28"/>
  <c r="BE131" i="28"/>
  <c r="BE132" i="28"/>
  <c r="BE133" i="28"/>
  <c r="BE137" i="28"/>
  <c r="BE145" i="28"/>
  <c r="BE153" i="28"/>
  <c r="BE154" i="28"/>
  <c r="BE155" i="28"/>
  <c r="BE158" i="28"/>
  <c r="BE159" i="28"/>
  <c r="BE161" i="28"/>
  <c r="BE162" i="28"/>
  <c r="BE172" i="28"/>
  <c r="J91" i="27"/>
  <c r="BE150" i="27"/>
  <c r="BE158" i="27"/>
  <c r="BE162" i="27"/>
  <c r="BE166" i="27"/>
  <c r="BE175" i="27"/>
  <c r="BE179" i="27"/>
  <c r="BE183" i="27"/>
  <c r="BE184" i="27"/>
  <c r="BE186" i="27"/>
  <c r="BE188" i="27"/>
  <c r="BE189" i="27"/>
  <c r="BE192" i="27"/>
  <c r="BE198" i="27"/>
  <c r="BE200" i="27"/>
  <c r="BE209" i="27"/>
  <c r="BE233" i="27"/>
  <c r="E85" i="27"/>
  <c r="F136" i="27"/>
  <c r="BE142" i="27"/>
  <c r="BE151" i="27"/>
  <c r="BE157" i="27"/>
  <c r="BE167" i="27"/>
  <c r="BE177" i="27"/>
  <c r="BE191" i="27"/>
  <c r="BE193" i="27"/>
  <c r="BE203" i="27"/>
  <c r="BE205" i="27"/>
  <c r="BE207" i="27"/>
  <c r="BE210" i="27"/>
  <c r="BE216" i="27"/>
  <c r="BE218" i="27"/>
  <c r="BE225" i="27"/>
  <c r="BE147" i="27"/>
  <c r="BE148" i="27"/>
  <c r="BE149" i="27"/>
  <c r="BE153" i="27"/>
  <c r="BE156" i="27"/>
  <c r="BE159" i="27"/>
  <c r="BE160" i="27"/>
  <c r="BE164" i="27"/>
  <c r="BE168" i="27"/>
  <c r="BE169" i="27"/>
  <c r="BE171" i="27"/>
  <c r="BE174" i="27"/>
  <c r="BE176" i="27"/>
  <c r="BE195" i="27"/>
  <c r="BE197" i="27"/>
  <c r="BE201" i="27"/>
  <c r="BE206" i="27"/>
  <c r="BE212" i="27"/>
  <c r="BE215" i="27"/>
  <c r="BE220" i="27"/>
  <c r="BE232" i="27"/>
  <c r="BE141" i="27"/>
  <c r="BE143" i="27"/>
  <c r="BE144" i="27"/>
  <c r="BE145" i="27"/>
  <c r="BE146" i="27"/>
  <c r="BE152" i="27"/>
  <c r="BE155" i="27"/>
  <c r="BE178" i="27"/>
  <c r="BE187" i="27"/>
  <c r="BE194" i="27"/>
  <c r="BE202" i="27"/>
  <c r="BE211" i="27"/>
  <c r="BE214" i="27"/>
  <c r="BE221" i="27"/>
  <c r="BE223" i="27"/>
  <c r="BE226" i="27"/>
  <c r="BE228" i="27"/>
  <c r="F123" i="26"/>
  <c r="BE132" i="26"/>
  <c r="BE134" i="26"/>
  <c r="BE135" i="26"/>
  <c r="BE142" i="26"/>
  <c r="BE154" i="26"/>
  <c r="BE155" i="26"/>
  <c r="BE158" i="26"/>
  <c r="BE161" i="26"/>
  <c r="BE176" i="26"/>
  <c r="BE177" i="26"/>
  <c r="BE183" i="26"/>
  <c r="BE141" i="26"/>
  <c r="BE144" i="26"/>
  <c r="BE168" i="26"/>
  <c r="BE175" i="26"/>
  <c r="BE185" i="26"/>
  <c r="BE129" i="26"/>
  <c r="BE174" i="26"/>
  <c r="BE179" i="26"/>
  <c r="BE186" i="26"/>
  <c r="E85" i="26"/>
  <c r="J91" i="26"/>
  <c r="BE145" i="26"/>
  <c r="BE151" i="26"/>
  <c r="BE152" i="26"/>
  <c r="BE170" i="26"/>
  <c r="BE171" i="26"/>
  <c r="BE173" i="26"/>
  <c r="BE180" i="26"/>
  <c r="J123" i="24"/>
  <c r="J99" i="24"/>
  <c r="BE124" i="25"/>
  <c r="BE126" i="25"/>
  <c r="E85" i="25"/>
  <c r="J115" i="25"/>
  <c r="BE123" i="25"/>
  <c r="BE125" i="25"/>
  <c r="BE128" i="25"/>
  <c r="BE129" i="25"/>
  <c r="F118" i="25"/>
  <c r="BE130" i="25"/>
  <c r="BE132" i="25"/>
  <c r="BE127" i="25"/>
  <c r="BE131" i="25"/>
  <c r="E110" i="24"/>
  <c r="BE138" i="24"/>
  <c r="BE150" i="24"/>
  <c r="BE151" i="24"/>
  <c r="BE153" i="24"/>
  <c r="BE157" i="24"/>
  <c r="BE159" i="24"/>
  <c r="BE160" i="24"/>
  <c r="BE161" i="24"/>
  <c r="BE163" i="24"/>
  <c r="J91" i="24"/>
  <c r="F94" i="24"/>
  <c r="BE124" i="24"/>
  <c r="BE126" i="24"/>
  <c r="BE127" i="24"/>
  <c r="BE132" i="24"/>
  <c r="BE133" i="24"/>
  <c r="BE134" i="24"/>
  <c r="BE136" i="24"/>
  <c r="BE137" i="24"/>
  <c r="BE147" i="24"/>
  <c r="BE155" i="24"/>
  <c r="BE156" i="24"/>
  <c r="BE129" i="24"/>
  <c r="BE131" i="24"/>
  <c r="BE140" i="24"/>
  <c r="BE144" i="24"/>
  <c r="BE145" i="24"/>
  <c r="BE146" i="24"/>
  <c r="BE148" i="24"/>
  <c r="BE149" i="24"/>
  <c r="BE152" i="24"/>
  <c r="BE128" i="24"/>
  <c r="BE130" i="24"/>
  <c r="BE135" i="24"/>
  <c r="BE139" i="24"/>
  <c r="BE141" i="24"/>
  <c r="BE143" i="24"/>
  <c r="BE158" i="24"/>
  <c r="BE162" i="24"/>
  <c r="BE123" i="23"/>
  <c r="BE125" i="23"/>
  <c r="BE146" i="23"/>
  <c r="BE154" i="23"/>
  <c r="BE158" i="23"/>
  <c r="BE159" i="23"/>
  <c r="BE165" i="23"/>
  <c r="BE166" i="23"/>
  <c r="BE168" i="23"/>
  <c r="BE170" i="23"/>
  <c r="J123" i="22"/>
  <c r="J99" i="22" s="1"/>
  <c r="J91" i="23"/>
  <c r="F94" i="23"/>
  <c r="BE127" i="23"/>
  <c r="BE133" i="23"/>
  <c r="BE135" i="23"/>
  <c r="BE141" i="23"/>
  <c r="BE142" i="23"/>
  <c r="BE143" i="23"/>
  <c r="BE144" i="23"/>
  <c r="BE148" i="23"/>
  <c r="BE150" i="23"/>
  <c r="BE152" i="23"/>
  <c r="BE157" i="23"/>
  <c r="BE171" i="23"/>
  <c r="BE129" i="23"/>
  <c r="BE131" i="23"/>
  <c r="BE137" i="23"/>
  <c r="BE138" i="23"/>
  <c r="BE139" i="23"/>
  <c r="BE145" i="23"/>
  <c r="BE147" i="23"/>
  <c r="BE153" i="23"/>
  <c r="BE161" i="23"/>
  <c r="BE163" i="23"/>
  <c r="BE167" i="23"/>
  <c r="BE169" i="23"/>
  <c r="E85" i="23"/>
  <c r="BE140" i="23"/>
  <c r="BE149" i="23"/>
  <c r="BE151" i="23"/>
  <c r="BE155" i="23"/>
  <c r="BE156" i="23"/>
  <c r="BE160" i="23"/>
  <c r="BE162" i="23"/>
  <c r="BE164" i="23"/>
  <c r="J123" i="21"/>
  <c r="J99" i="21"/>
  <c r="J91" i="22"/>
  <c r="E110" i="22"/>
  <c r="BE124" i="22"/>
  <c r="BE131" i="22"/>
  <c r="BE148" i="22"/>
  <c r="BE153" i="22"/>
  <c r="BE154" i="22"/>
  <c r="BE161" i="22"/>
  <c r="BE168" i="22"/>
  <c r="F119" i="22"/>
  <c r="BE126" i="22"/>
  <c r="BE128" i="22"/>
  <c r="BE129" i="22"/>
  <c r="BE132" i="22"/>
  <c r="BE134" i="22"/>
  <c r="BE138" i="22"/>
  <c r="BE143" i="22"/>
  <c r="BE145" i="22"/>
  <c r="BE149" i="22"/>
  <c r="BE150" i="22"/>
  <c r="BE156" i="22"/>
  <c r="BE160" i="22"/>
  <c r="BE164" i="22"/>
  <c r="BE172" i="22"/>
  <c r="BE130" i="22"/>
  <c r="BE136" i="22"/>
  <c r="BE137" i="22"/>
  <c r="BE151" i="22"/>
  <c r="BE152" i="22"/>
  <c r="BE162" i="22"/>
  <c r="BE167" i="22"/>
  <c r="BE173" i="22"/>
  <c r="BE125" i="22"/>
  <c r="BE127" i="22"/>
  <c r="BE135" i="22"/>
  <c r="BE141" i="22"/>
  <c r="BE146" i="22"/>
  <c r="BE155" i="22"/>
  <c r="BE158" i="22"/>
  <c r="BE159" i="22"/>
  <c r="BE166" i="22"/>
  <c r="BE169" i="22"/>
  <c r="BE170" i="22"/>
  <c r="BE171" i="22"/>
  <c r="BE174" i="22"/>
  <c r="J91" i="21"/>
  <c r="F94" i="21"/>
  <c r="BE124" i="21"/>
  <c r="BE125" i="21"/>
  <c r="BE129" i="21"/>
  <c r="BE130" i="21"/>
  <c r="BE136" i="21"/>
  <c r="BE139" i="21"/>
  <c r="BE140" i="21"/>
  <c r="BE145" i="21"/>
  <c r="BE149" i="21"/>
  <c r="BE151" i="21"/>
  <c r="BE153" i="21"/>
  <c r="BE161" i="21"/>
  <c r="BE168" i="21"/>
  <c r="BE170" i="21"/>
  <c r="BE172" i="21"/>
  <c r="BE174" i="21"/>
  <c r="BE193" i="21"/>
  <c r="BE208" i="21"/>
  <c r="BE209" i="21"/>
  <c r="BK276" i="20"/>
  <c r="E85" i="21"/>
  <c r="BE127" i="21"/>
  <c r="BE132" i="21"/>
  <c r="BE135" i="21"/>
  <c r="BE137" i="21"/>
  <c r="BE138" i="21"/>
  <c r="BE142" i="21"/>
  <c r="BE146" i="21"/>
  <c r="BE152" i="21"/>
  <c r="BE163" i="21"/>
  <c r="BE165" i="21"/>
  <c r="BE167" i="21"/>
  <c r="BE180" i="21"/>
  <c r="BE183" i="21"/>
  <c r="BE185" i="21"/>
  <c r="BE192" i="21"/>
  <c r="BE196" i="21"/>
  <c r="BE203" i="21"/>
  <c r="BE126" i="21"/>
  <c r="BE128" i="21"/>
  <c r="BE131" i="21"/>
  <c r="BE134" i="21"/>
  <c r="BE141" i="21"/>
  <c r="BE157" i="21"/>
  <c r="BE176" i="21"/>
  <c r="BE178" i="21"/>
  <c r="BE188" i="21"/>
  <c r="BE189" i="21"/>
  <c r="BE191" i="21"/>
  <c r="BE194" i="21"/>
  <c r="BE195" i="21"/>
  <c r="BE197" i="21"/>
  <c r="BE207" i="21"/>
  <c r="BE133" i="21"/>
  <c r="BE143" i="21"/>
  <c r="BE147" i="21"/>
  <c r="BE155" i="21"/>
  <c r="BE159" i="21"/>
  <c r="BE182" i="21"/>
  <c r="BE186" i="21"/>
  <c r="BE199" i="21"/>
  <c r="BE200" i="21"/>
  <c r="BE201" i="21"/>
  <c r="BE202" i="21"/>
  <c r="BE205" i="21"/>
  <c r="BE206" i="21"/>
  <c r="BE210" i="21"/>
  <c r="BE211" i="21"/>
  <c r="BE212" i="21"/>
  <c r="BE213" i="21"/>
  <c r="BE214" i="21"/>
  <c r="F96" i="20"/>
  <c r="BE146" i="20"/>
  <c r="BE172" i="20"/>
  <c r="BE173" i="20"/>
  <c r="BE182" i="20"/>
  <c r="BE184" i="20"/>
  <c r="BE194" i="20"/>
  <c r="BE202" i="20"/>
  <c r="BE247" i="20"/>
  <c r="BE263" i="20"/>
  <c r="BE272" i="20"/>
  <c r="BE278" i="20"/>
  <c r="BE281" i="20"/>
  <c r="BE282" i="20"/>
  <c r="BE285" i="20"/>
  <c r="BE294" i="20"/>
  <c r="BE301" i="20"/>
  <c r="BE310" i="20"/>
  <c r="BE316" i="20"/>
  <c r="BE320" i="20"/>
  <c r="BE322" i="20"/>
  <c r="BE323" i="20"/>
  <c r="BE327" i="20"/>
  <c r="BE345" i="20"/>
  <c r="BE349" i="20"/>
  <c r="BE351" i="20"/>
  <c r="BE354" i="20"/>
  <c r="E85" i="20"/>
  <c r="BE152" i="20"/>
  <c r="BE158" i="20"/>
  <c r="BE189" i="20"/>
  <c r="BE249" i="20"/>
  <c r="BE264" i="20"/>
  <c r="BE269" i="20"/>
  <c r="BE273" i="20"/>
  <c r="BE290" i="20"/>
  <c r="BE296" i="20"/>
  <c r="BE297" i="20"/>
  <c r="BE305" i="20"/>
  <c r="BE306" i="20"/>
  <c r="BE312" i="20"/>
  <c r="BE318" i="20"/>
  <c r="BE324" i="20"/>
  <c r="BE326" i="20"/>
  <c r="BE333" i="20"/>
  <c r="BE334" i="20"/>
  <c r="BE346" i="20"/>
  <c r="BE347" i="20"/>
  <c r="BE359" i="20"/>
  <c r="J93" i="20"/>
  <c r="BE143" i="20"/>
  <c r="BE170" i="20"/>
  <c r="BE181" i="20"/>
  <c r="BE186" i="20"/>
  <c r="BE207" i="20"/>
  <c r="BE209" i="20"/>
  <c r="BE214" i="20"/>
  <c r="BE216" i="20"/>
  <c r="BE234" i="20"/>
  <c r="BE260" i="20"/>
  <c r="BE275" i="20"/>
  <c r="BE279" i="20"/>
  <c r="BE292" i="20"/>
  <c r="BE299" i="20"/>
  <c r="BE300" i="20"/>
  <c r="BE302" i="20"/>
  <c r="BE304" i="20"/>
  <c r="BE315" i="20"/>
  <c r="BE325" i="20"/>
  <c r="BE328" i="20"/>
  <c r="BE335" i="20"/>
  <c r="BE338" i="20"/>
  <c r="BE344" i="20"/>
  <c r="BE357" i="20"/>
  <c r="BE362" i="20"/>
  <c r="BE364" i="20"/>
  <c r="BE365" i="20"/>
  <c r="BE164" i="20"/>
  <c r="BE174" i="20"/>
  <c r="BE197" i="20"/>
  <c r="BE200" i="20"/>
  <c r="BE218" i="20"/>
  <c r="BE221" i="20"/>
  <c r="BE223" i="20"/>
  <c r="BE244" i="20"/>
  <c r="BE256" i="20"/>
  <c r="BE258" i="20"/>
  <c r="BE262" i="20"/>
  <c r="BE267" i="20"/>
  <c r="BE271" i="20"/>
  <c r="BE283" i="20"/>
  <c r="BE286" i="20"/>
  <c r="BE289" i="20"/>
  <c r="BE298" i="20"/>
  <c r="BE308" i="20"/>
  <c r="BE314" i="20"/>
  <c r="BE329" i="20"/>
  <c r="BE330" i="20"/>
  <c r="BE331" i="20"/>
  <c r="BE336" i="20"/>
  <c r="BE341" i="20"/>
  <c r="BE348" i="20"/>
  <c r="BE352" i="20"/>
  <c r="F96" i="19"/>
  <c r="BE139" i="19"/>
  <c r="BE152" i="19"/>
  <c r="BE164" i="19"/>
  <c r="BE168" i="19"/>
  <c r="BE188" i="19"/>
  <c r="BE205" i="19"/>
  <c r="BE219" i="19"/>
  <c r="BE221" i="19"/>
  <c r="BE241" i="19"/>
  <c r="BE254" i="19"/>
  <c r="BE255" i="19"/>
  <c r="BE261" i="19"/>
  <c r="BE263" i="19"/>
  <c r="BE271" i="19"/>
  <c r="BE294" i="19"/>
  <c r="BE295" i="19"/>
  <c r="BE306" i="19"/>
  <c r="BE307" i="19"/>
  <c r="BE310" i="19"/>
  <c r="BE316" i="19"/>
  <c r="BE321" i="19"/>
  <c r="BE326" i="19"/>
  <c r="BE330" i="19"/>
  <c r="BE344" i="19"/>
  <c r="BE347" i="19"/>
  <c r="BE363" i="19"/>
  <c r="E122" i="19"/>
  <c r="BE170" i="19"/>
  <c r="BE172" i="19"/>
  <c r="BE174" i="19"/>
  <c r="BE177" i="19"/>
  <c r="BE200" i="19"/>
  <c r="BE243" i="19"/>
  <c r="BE245" i="19"/>
  <c r="BE257" i="19"/>
  <c r="BE280" i="19"/>
  <c r="BE281" i="19"/>
  <c r="BE282" i="19"/>
  <c r="BE283" i="19"/>
  <c r="BE289" i="19"/>
  <c r="BE290" i="19"/>
  <c r="BE298" i="19"/>
  <c r="BE300" i="19"/>
  <c r="BE302" i="19"/>
  <c r="BE311" i="19"/>
  <c r="BE317" i="19"/>
  <c r="BE318" i="19"/>
  <c r="BE324" i="19"/>
  <c r="BE329" i="19"/>
  <c r="BE337" i="19"/>
  <c r="BE338" i="19"/>
  <c r="BE340" i="19"/>
  <c r="BE341" i="19"/>
  <c r="BE343" i="19"/>
  <c r="BE356" i="19"/>
  <c r="BE358" i="19"/>
  <c r="BE370" i="19"/>
  <c r="BE375" i="19"/>
  <c r="J130" i="19"/>
  <c r="BE144" i="19"/>
  <c r="BE160" i="19"/>
  <c r="BE169" i="19"/>
  <c r="BE173" i="19"/>
  <c r="BE183" i="19"/>
  <c r="BE184" i="19"/>
  <c r="BE191" i="19"/>
  <c r="BE209" i="19"/>
  <c r="BE211" i="19"/>
  <c r="BE215" i="19"/>
  <c r="BE223" i="19"/>
  <c r="BE232" i="19"/>
  <c r="BE265" i="19"/>
  <c r="BE273" i="19"/>
  <c r="BE274" i="19"/>
  <c r="BE278" i="19"/>
  <c r="BE296" i="19"/>
  <c r="BE303" i="19"/>
  <c r="BE308" i="19"/>
  <c r="BE309" i="19"/>
  <c r="BE314" i="19"/>
  <c r="BE322" i="19"/>
  <c r="BE328" i="19"/>
  <c r="BE333" i="19"/>
  <c r="BE342" i="19"/>
  <c r="BE345" i="19"/>
  <c r="BE355" i="19"/>
  <c r="BE361" i="19"/>
  <c r="BE362" i="19"/>
  <c r="BE367" i="19"/>
  <c r="BE372" i="19"/>
  <c r="BE380" i="19"/>
  <c r="BE176" i="19"/>
  <c r="BE186" i="19"/>
  <c r="BE196" i="19"/>
  <c r="BE203" i="19"/>
  <c r="BE217" i="19"/>
  <c r="BE260" i="19"/>
  <c r="BE264" i="19"/>
  <c r="BE267" i="19"/>
  <c r="BE270" i="19"/>
  <c r="BE276" i="19"/>
  <c r="BE277" i="19"/>
  <c r="BE279" i="19"/>
  <c r="BE284" i="19"/>
  <c r="BE285" i="19"/>
  <c r="BE297" i="19"/>
  <c r="BE305" i="19"/>
  <c r="BE313" i="19"/>
  <c r="BE320" i="19"/>
  <c r="BE327" i="19"/>
  <c r="BE331" i="19"/>
  <c r="BE334" i="19"/>
  <c r="BE336" i="19"/>
  <c r="BE339" i="19"/>
  <c r="BE348" i="19"/>
  <c r="BE351" i="19"/>
  <c r="BE354" i="19"/>
  <c r="BE357" i="19"/>
  <c r="BE359" i="19"/>
  <c r="BE364" i="19"/>
  <c r="BE365" i="19"/>
  <c r="E85" i="18"/>
  <c r="F94" i="18"/>
  <c r="J129" i="18"/>
  <c r="BE146" i="18"/>
  <c r="BE147" i="18"/>
  <c r="BE172" i="18"/>
  <c r="BE179" i="18"/>
  <c r="BE198" i="18"/>
  <c r="BE203" i="18"/>
  <c r="BE211" i="18"/>
  <c r="BE218" i="18"/>
  <c r="BE221" i="18"/>
  <c r="BE232" i="18"/>
  <c r="BE234" i="18"/>
  <c r="BE238" i="18"/>
  <c r="BE240" i="18"/>
  <c r="BE244" i="18"/>
  <c r="BE263" i="18"/>
  <c r="BE271" i="18"/>
  <c r="BE276" i="18"/>
  <c r="BE297" i="18"/>
  <c r="BE315" i="18"/>
  <c r="BE322" i="18"/>
  <c r="BE323" i="18"/>
  <c r="BE327" i="18"/>
  <c r="BE328" i="18"/>
  <c r="BE329" i="18"/>
  <c r="BE330" i="18"/>
  <c r="BE333" i="18"/>
  <c r="BE337" i="18"/>
  <c r="BE346" i="18"/>
  <c r="BE354" i="18"/>
  <c r="BE374" i="18"/>
  <c r="BE388" i="18"/>
  <c r="BE390" i="18"/>
  <c r="BE396" i="18"/>
  <c r="BE400" i="18"/>
  <c r="BE408" i="18"/>
  <c r="BE410" i="18"/>
  <c r="BE412" i="18"/>
  <c r="BE413" i="18"/>
  <c r="BE417" i="18"/>
  <c r="BE426" i="18"/>
  <c r="BE428" i="18"/>
  <c r="BE437" i="18"/>
  <c r="BE443" i="18"/>
  <c r="BE445" i="18"/>
  <c r="BE446" i="18"/>
  <c r="BK192" i="17"/>
  <c r="J192" i="17"/>
  <c r="J102" i="17" s="1"/>
  <c r="BE137" i="18"/>
  <c r="BE141" i="18"/>
  <c r="BE143" i="18"/>
  <c r="BE148" i="18"/>
  <c r="BE154" i="18"/>
  <c r="BE160" i="18"/>
  <c r="BE162" i="18"/>
  <c r="BE170" i="18"/>
  <c r="BE181" i="18"/>
  <c r="BE187" i="18"/>
  <c r="BE191" i="18"/>
  <c r="BE200" i="18"/>
  <c r="BE201" i="18"/>
  <c r="BE205" i="18"/>
  <c r="BE212" i="18"/>
  <c r="BE213" i="18"/>
  <c r="BE222" i="18"/>
  <c r="BE245" i="18"/>
  <c r="BE248" i="18"/>
  <c r="BE251" i="18"/>
  <c r="BE287" i="18"/>
  <c r="BE288" i="18"/>
  <c r="BE289" i="18"/>
  <c r="BE292" i="18"/>
  <c r="BE305" i="18"/>
  <c r="BE308" i="18"/>
  <c r="BE321" i="18"/>
  <c r="BE324" i="18"/>
  <c r="BE325" i="18"/>
  <c r="BE326" i="18"/>
  <c r="BE334" i="18"/>
  <c r="BE336" i="18"/>
  <c r="BE338" i="18"/>
  <c r="BE340" i="18"/>
  <c r="BE343" i="18"/>
  <c r="BE345" i="18"/>
  <c r="BE351" i="18"/>
  <c r="BE358" i="18"/>
  <c r="BE362" i="18"/>
  <c r="BE363" i="18"/>
  <c r="BE365" i="18"/>
  <c r="BE378" i="18"/>
  <c r="BE382" i="18"/>
  <c r="BE386" i="18"/>
  <c r="BE398" i="18"/>
  <c r="BE414" i="18"/>
  <c r="BE430" i="18"/>
  <c r="BE435" i="18"/>
  <c r="BE439" i="18"/>
  <c r="BE156" i="18"/>
  <c r="BE176" i="18"/>
  <c r="BE178" i="18"/>
  <c r="BE182" i="18"/>
  <c r="BE184" i="18"/>
  <c r="BE185" i="18"/>
  <c r="BE195" i="18"/>
  <c r="BE199" i="18"/>
  <c r="BE226" i="18"/>
  <c r="BE227" i="18"/>
  <c r="BE241" i="18"/>
  <c r="BE243" i="18"/>
  <c r="BE267" i="18"/>
  <c r="BE277" i="18"/>
  <c r="BE280" i="18"/>
  <c r="BE283" i="18"/>
  <c r="BE293" i="18"/>
  <c r="BE295" i="18"/>
  <c r="BE299" i="18"/>
  <c r="BE302" i="18"/>
  <c r="BE312" i="18"/>
  <c r="BE318" i="18"/>
  <c r="BE319" i="18"/>
  <c r="BE320" i="18"/>
  <c r="BE332" i="18"/>
  <c r="BE339" i="18"/>
  <c r="BE342" i="18"/>
  <c r="BE352" i="18"/>
  <c r="BE353" i="18"/>
  <c r="BE355" i="18"/>
  <c r="BE376" i="18"/>
  <c r="BE380" i="18"/>
  <c r="BE394" i="18"/>
  <c r="BE405" i="18"/>
  <c r="BE411" i="18"/>
  <c r="BE415" i="18"/>
  <c r="BE432" i="18"/>
  <c r="BE142" i="18"/>
  <c r="BE150" i="18"/>
  <c r="BE166" i="18"/>
  <c r="BE174" i="18"/>
  <c r="BE194" i="18"/>
  <c r="BE196" i="18"/>
  <c r="BE197" i="18"/>
  <c r="BE207" i="18"/>
  <c r="BE209" i="18"/>
  <c r="BE210" i="18"/>
  <c r="BE223" i="18"/>
  <c r="BE229" i="18"/>
  <c r="BE239" i="18"/>
  <c r="BE242" i="18"/>
  <c r="BE246" i="18"/>
  <c r="BE254" i="18"/>
  <c r="BE257" i="18"/>
  <c r="BE260" i="18"/>
  <c r="BE275" i="18"/>
  <c r="BE290" i="18"/>
  <c r="BE341" i="18"/>
  <c r="BE344" i="18"/>
  <c r="BE347" i="18"/>
  <c r="BE348" i="18"/>
  <c r="BE359" i="18"/>
  <c r="BE361" i="18"/>
  <c r="BE368" i="18"/>
  <c r="BE369" i="18"/>
  <c r="BE370" i="18"/>
  <c r="BE372" i="18"/>
  <c r="BE384" i="18"/>
  <c r="BE392" i="18"/>
  <c r="BE402" i="18"/>
  <c r="BE409" i="18"/>
  <c r="BE420" i="18"/>
  <c r="BE423" i="18"/>
  <c r="BE424" i="18"/>
  <c r="BE433" i="18"/>
  <c r="BE438" i="18"/>
  <c r="BE440" i="18"/>
  <c r="J91" i="17"/>
  <c r="BE133" i="17"/>
  <c r="BE137" i="17"/>
  <c r="BE141" i="17"/>
  <c r="BE152" i="17"/>
  <c r="BE160" i="17"/>
  <c r="BE162" i="17"/>
  <c r="BE164" i="17"/>
  <c r="BE168" i="17"/>
  <c r="BE171" i="17"/>
  <c r="BE181" i="17"/>
  <c r="BE188" i="17"/>
  <c r="BE191" i="17"/>
  <c r="E113" i="17"/>
  <c r="BE128" i="17"/>
  <c r="BE142" i="17"/>
  <c r="BE143" i="17"/>
  <c r="BE145" i="17"/>
  <c r="BE147" i="17"/>
  <c r="BE155" i="17"/>
  <c r="BE157" i="17"/>
  <c r="BE173" i="17"/>
  <c r="BE174" i="17"/>
  <c r="BE180" i="17"/>
  <c r="BE183" i="17"/>
  <c r="BE196" i="17"/>
  <c r="F122" i="17"/>
  <c r="BE129" i="17"/>
  <c r="BE131" i="17"/>
  <c r="BE135" i="17"/>
  <c r="BE139" i="17"/>
  <c r="BE149" i="17"/>
  <c r="BE165" i="17"/>
  <c r="BE176" i="17"/>
  <c r="BE177" i="17"/>
  <c r="BE186" i="17"/>
  <c r="BE151" i="17"/>
  <c r="BE154" i="17"/>
  <c r="BE158" i="17"/>
  <c r="BE167" i="17"/>
  <c r="BE170" i="17"/>
  <c r="BE178" i="17"/>
  <c r="BE184" i="17"/>
  <c r="BE194" i="17"/>
  <c r="E117" i="16"/>
  <c r="BE132" i="16"/>
  <c r="BE148" i="16"/>
  <c r="BE165" i="16"/>
  <c r="BE168" i="16"/>
  <c r="BE182" i="16"/>
  <c r="BE189" i="16"/>
  <c r="BE190" i="16"/>
  <c r="BE197" i="16"/>
  <c r="BE202" i="16"/>
  <c r="BE206" i="16"/>
  <c r="BE221" i="16"/>
  <c r="BE226" i="16"/>
  <c r="BE250" i="16"/>
  <c r="F94" i="16"/>
  <c r="BE144" i="16"/>
  <c r="BE151" i="16"/>
  <c r="BE186" i="16"/>
  <c r="BE191" i="16"/>
  <c r="BE194" i="16"/>
  <c r="BE196" i="16"/>
  <c r="BE234" i="16"/>
  <c r="BE237" i="16"/>
  <c r="BE249" i="16"/>
  <c r="J91" i="16"/>
  <c r="BE145" i="16"/>
  <c r="BE152" i="16"/>
  <c r="BE162" i="16"/>
  <c r="BE175" i="16"/>
  <c r="BE200" i="16"/>
  <c r="BE209" i="16"/>
  <c r="BE212" i="16"/>
  <c r="BE215" i="16"/>
  <c r="BE240" i="16"/>
  <c r="BE243" i="16"/>
  <c r="BE246" i="16"/>
  <c r="BE251" i="16"/>
  <c r="BE133" i="16"/>
  <c r="BE136" i="16"/>
  <c r="BE137" i="16"/>
  <c r="BE141" i="16"/>
  <c r="BE171" i="16"/>
  <c r="BE179" i="16"/>
  <c r="BE185" i="16"/>
  <c r="BE195" i="16"/>
  <c r="BE218" i="16"/>
  <c r="BE231" i="16"/>
  <c r="F94" i="15"/>
  <c r="BE145" i="15"/>
  <c r="BE155" i="15"/>
  <c r="BE165" i="15"/>
  <c r="BE178" i="15"/>
  <c r="BE198" i="15"/>
  <c r="BE202" i="15"/>
  <c r="BE218" i="15"/>
  <c r="BE240" i="15"/>
  <c r="BE241" i="15"/>
  <c r="BE243" i="15"/>
  <c r="BE244" i="15"/>
  <c r="BE248" i="15"/>
  <c r="BE253" i="15"/>
  <c r="BE257" i="15"/>
  <c r="BE262" i="15"/>
  <c r="BE263" i="15"/>
  <c r="BE264" i="15"/>
  <c r="BE267" i="15"/>
  <c r="BE270" i="15"/>
  <c r="BE279" i="15"/>
  <c r="BE313" i="15"/>
  <c r="BE323" i="15"/>
  <c r="BK127" i="14"/>
  <c r="BE150" i="15"/>
  <c r="BE162" i="15"/>
  <c r="BE194" i="15"/>
  <c r="BE226" i="15"/>
  <c r="BE229" i="15"/>
  <c r="BE242" i="15"/>
  <c r="BE255" i="15"/>
  <c r="BE256" i="15"/>
  <c r="BE269" i="15"/>
  <c r="BE275" i="15"/>
  <c r="BE276" i="15"/>
  <c r="BE301" i="15"/>
  <c r="BE331" i="15"/>
  <c r="E85" i="15"/>
  <c r="J91" i="15"/>
  <c r="BE132" i="15"/>
  <c r="BE136" i="15"/>
  <c r="BE146" i="15"/>
  <c r="BE158" i="15"/>
  <c r="BE187" i="15"/>
  <c r="BE205" i="15"/>
  <c r="BE208" i="15"/>
  <c r="BE221" i="15"/>
  <c r="BE234" i="15"/>
  <c r="BE251" i="15"/>
  <c r="BE254" i="15"/>
  <c r="BE258" i="15"/>
  <c r="BE268" i="15"/>
  <c r="BE289" i="15"/>
  <c r="BE311" i="15"/>
  <c r="BE317" i="15"/>
  <c r="BE320" i="15"/>
  <c r="BE326" i="15"/>
  <c r="BE335" i="15"/>
  <c r="BE139" i="15"/>
  <c r="BE142" i="15"/>
  <c r="BE154" i="15"/>
  <c r="BE181" i="15"/>
  <c r="BE190" i="15"/>
  <c r="BE209" i="15"/>
  <c r="BE211" i="15"/>
  <c r="BE215" i="15"/>
  <c r="BE237" i="15"/>
  <c r="BE249" i="15"/>
  <c r="BE250" i="15"/>
  <c r="BE252" i="15"/>
  <c r="BE271" i="15"/>
  <c r="BE272" i="15"/>
  <c r="BE282" i="15"/>
  <c r="BE285" i="15"/>
  <c r="BE308" i="15"/>
  <c r="BE327" i="15"/>
  <c r="BE340" i="15"/>
  <c r="BE343" i="15"/>
  <c r="BK356" i="13"/>
  <c r="J356" i="13" s="1"/>
  <c r="J108" i="13" s="1"/>
  <c r="BE172" i="14"/>
  <c r="BE179" i="14"/>
  <c r="BE182" i="14"/>
  <c r="BE183" i="14"/>
  <c r="BE192" i="14"/>
  <c r="BE193" i="14"/>
  <c r="BE195" i="14"/>
  <c r="BE196" i="14"/>
  <c r="BE198" i="14"/>
  <c r="BE204" i="14"/>
  <c r="BE205" i="14"/>
  <c r="BE208" i="14"/>
  <c r="BE209" i="14"/>
  <c r="BE211" i="14"/>
  <c r="BE214" i="14"/>
  <c r="BE216" i="14"/>
  <c r="BE217" i="14"/>
  <c r="BE218" i="14"/>
  <c r="BE227" i="14"/>
  <c r="BE228" i="14"/>
  <c r="BE229" i="14"/>
  <c r="BE230" i="14"/>
  <c r="BE231" i="14"/>
  <c r="BE232" i="14"/>
  <c r="BE233" i="14"/>
  <c r="BE234" i="14"/>
  <c r="BE238" i="14"/>
  <c r="BE244" i="14"/>
  <c r="BE245" i="14"/>
  <c r="BE249" i="14"/>
  <c r="BE254" i="14"/>
  <c r="BE266" i="14"/>
  <c r="BE267" i="14"/>
  <c r="BE271" i="14"/>
  <c r="J134" i="13"/>
  <c r="J100" i="13"/>
  <c r="J91" i="14"/>
  <c r="F94" i="14"/>
  <c r="BE142" i="14"/>
  <c r="BE155" i="14"/>
  <c r="BE156" i="14"/>
  <c r="BE170" i="14"/>
  <c r="BE176" i="14"/>
  <c r="BE186" i="14"/>
  <c r="BE202" i="14"/>
  <c r="BE212" i="14"/>
  <c r="BE213" i="14"/>
  <c r="BE219" i="14"/>
  <c r="BE220" i="14"/>
  <c r="BE221" i="14"/>
  <c r="BE246" i="14"/>
  <c r="BE250" i="14"/>
  <c r="BE251" i="14"/>
  <c r="BE253" i="14"/>
  <c r="BE260" i="14"/>
  <c r="BE262" i="14"/>
  <c r="BE265" i="14"/>
  <c r="BE269" i="14"/>
  <c r="BE270" i="14"/>
  <c r="BE129" i="14"/>
  <c r="BE184" i="14"/>
  <c r="BE187" i="14"/>
  <c r="BE189" i="14"/>
  <c r="BE191" i="14"/>
  <c r="BE194" i="14"/>
  <c r="BE197" i="14"/>
  <c r="BE207" i="14"/>
  <c r="BE210" i="14"/>
  <c r="BE222" i="14"/>
  <c r="BE223" i="14"/>
  <c r="BE236" i="14"/>
  <c r="BE240" i="14"/>
  <c r="BE241" i="14"/>
  <c r="BE242" i="14"/>
  <c r="BE243" i="14"/>
  <c r="BE248" i="14"/>
  <c r="BE258" i="14"/>
  <c r="BE259" i="14"/>
  <c r="BE263" i="14"/>
  <c r="BE272" i="14"/>
  <c r="BE273" i="14"/>
  <c r="E85" i="14"/>
  <c r="BE157" i="14"/>
  <c r="BE173" i="14"/>
  <c r="BE178" i="14"/>
  <c r="BE185" i="14"/>
  <c r="BE188" i="14"/>
  <c r="BE190" i="14"/>
  <c r="BE199" i="14"/>
  <c r="BE200" i="14"/>
  <c r="BE201" i="14"/>
  <c r="BE203" i="14"/>
  <c r="BE206" i="14"/>
  <c r="BE215" i="14"/>
  <c r="BE224" i="14"/>
  <c r="BE225" i="14"/>
  <c r="BE226" i="14"/>
  <c r="BE235" i="14"/>
  <c r="BE237" i="14"/>
  <c r="BE239" i="14"/>
  <c r="BE257" i="14"/>
  <c r="BE261" i="14"/>
  <c r="BE264" i="14"/>
  <c r="BE268" i="14"/>
  <c r="E85" i="13"/>
  <c r="BE139" i="13"/>
  <c r="BE147" i="13"/>
  <c r="BE186" i="13"/>
  <c r="BE195" i="13"/>
  <c r="BE211" i="13"/>
  <c r="BE219" i="13"/>
  <c r="BE222" i="13"/>
  <c r="BE228" i="13"/>
  <c r="BE240" i="13"/>
  <c r="BE243" i="13"/>
  <c r="BE251" i="13"/>
  <c r="BE256" i="13"/>
  <c r="BE258" i="13"/>
  <c r="BE259" i="13"/>
  <c r="BE261" i="13"/>
  <c r="BE262" i="13"/>
  <c r="BE264" i="13"/>
  <c r="BE268" i="13"/>
  <c r="BE269" i="13"/>
  <c r="BE271" i="13"/>
  <c r="BE274" i="13"/>
  <c r="BE284" i="13"/>
  <c r="BE286" i="13"/>
  <c r="BE287" i="13"/>
  <c r="BE293" i="13"/>
  <c r="BE294" i="13"/>
  <c r="BE296" i="13"/>
  <c r="BE300" i="13"/>
  <c r="BE306" i="13"/>
  <c r="BE314" i="13"/>
  <c r="BE317" i="13"/>
  <c r="BE338" i="13"/>
  <c r="BE347" i="13"/>
  <c r="BE360" i="13"/>
  <c r="BE370" i="13"/>
  <c r="BE371" i="13"/>
  <c r="BK216" i="12"/>
  <c r="J91" i="13"/>
  <c r="BE141" i="13"/>
  <c r="BE157" i="13"/>
  <c r="BE163" i="13"/>
  <c r="BE166" i="13"/>
  <c r="BE175" i="13"/>
  <c r="BE177" i="13"/>
  <c r="BE197" i="13"/>
  <c r="BE203" i="13"/>
  <c r="BE212" i="13"/>
  <c r="BE224" i="13"/>
  <c r="BE232" i="13"/>
  <c r="BE253" i="13"/>
  <c r="BE266" i="13"/>
  <c r="BE278" i="13"/>
  <c r="BE283" i="13"/>
  <c r="BE291" i="13"/>
  <c r="BE299" i="13"/>
  <c r="BE301" i="13"/>
  <c r="BE320" i="13"/>
  <c r="BE325" i="13"/>
  <c r="BE336" i="13"/>
  <c r="BE343" i="13"/>
  <c r="BE345" i="13"/>
  <c r="BE349" i="13"/>
  <c r="BE355" i="13"/>
  <c r="BE358" i="13"/>
  <c r="BE362" i="13"/>
  <c r="BE367" i="13"/>
  <c r="F94" i="13"/>
  <c r="BE137" i="13"/>
  <c r="BE143" i="13"/>
  <c r="BE159" i="13"/>
  <c r="BE188" i="13"/>
  <c r="BE193" i="13"/>
  <c r="BE201" i="13"/>
  <c r="BE217" i="13"/>
  <c r="BE220" i="13"/>
  <c r="BE229" i="13"/>
  <c r="BE236" i="13"/>
  <c r="BE265" i="13"/>
  <c r="BE270" i="13"/>
  <c r="BE273" i="13"/>
  <c r="BE279" i="13"/>
  <c r="BE285" i="13"/>
  <c r="BE292" i="13"/>
  <c r="BE295" i="13"/>
  <c r="BE298" i="13"/>
  <c r="BE316" i="13"/>
  <c r="BE321" i="13"/>
  <c r="BE329" i="13"/>
  <c r="BE334" i="13"/>
  <c r="BE337" i="13"/>
  <c r="BE341" i="13"/>
  <c r="BE351" i="13"/>
  <c r="BE354" i="13"/>
  <c r="BE369" i="13"/>
  <c r="BE135" i="13"/>
  <c r="BE145" i="13"/>
  <c r="BE151" i="13"/>
  <c r="BE153" i="13"/>
  <c r="BE169" i="13"/>
  <c r="BE172" i="13"/>
  <c r="BE182" i="13"/>
  <c r="BE184" i="13"/>
  <c r="BE199" i="13"/>
  <c r="BE205" i="13"/>
  <c r="BE209" i="13"/>
  <c r="BE226" i="13"/>
  <c r="BE234" i="13"/>
  <c r="BE238" i="13"/>
  <c r="BE244" i="13"/>
  <c r="BE248" i="13"/>
  <c r="BE250" i="13"/>
  <c r="BE252" i="13"/>
  <c r="BE254" i="13"/>
  <c r="BE267" i="13"/>
  <c r="BE272" i="13"/>
  <c r="BE275" i="13"/>
  <c r="BE276" i="13"/>
  <c r="BE277" i="13"/>
  <c r="BE280" i="13"/>
  <c r="BE281" i="13"/>
  <c r="BE282" i="13"/>
  <c r="BE288" i="13"/>
  <c r="BE289" i="13"/>
  <c r="BE290" i="13"/>
  <c r="BE305" i="13"/>
  <c r="BE307" i="13"/>
  <c r="BE308" i="13"/>
  <c r="BE309" i="13"/>
  <c r="BE313" i="13"/>
  <c r="BE319" i="13"/>
  <c r="BE323" i="13"/>
  <c r="BE327" i="13"/>
  <c r="BE335" i="13"/>
  <c r="BE340" i="13"/>
  <c r="BE364" i="13"/>
  <c r="J91" i="12"/>
  <c r="E116" i="12"/>
  <c r="BE135" i="12"/>
  <c r="BE143" i="12"/>
  <c r="BE158" i="12"/>
  <c r="BE161" i="12"/>
  <c r="BE164" i="12"/>
  <c r="BE168" i="12"/>
  <c r="BE174" i="12"/>
  <c r="BE182" i="12"/>
  <c r="BE188" i="12"/>
  <c r="BE193" i="12"/>
  <c r="BE205" i="12"/>
  <c r="BE210" i="12"/>
  <c r="BE212" i="12"/>
  <c r="F125" i="12"/>
  <c r="BE144" i="12"/>
  <c r="BE148" i="12"/>
  <c r="BE176" i="12"/>
  <c r="BE178" i="12"/>
  <c r="BE180" i="12"/>
  <c r="BE186" i="12"/>
  <c r="BE207" i="12"/>
  <c r="BE150" i="12"/>
  <c r="BE154" i="12"/>
  <c r="BE170" i="12"/>
  <c r="BE190" i="12"/>
  <c r="BE192" i="12"/>
  <c r="BE195" i="12"/>
  <c r="BE196" i="12"/>
  <c r="BE198" i="12"/>
  <c r="BE200" i="12"/>
  <c r="BE215" i="12"/>
  <c r="BE218" i="12"/>
  <c r="BE220" i="12"/>
  <c r="BE131" i="12"/>
  <c r="BE137" i="12"/>
  <c r="BE138" i="12"/>
  <c r="BE140" i="12"/>
  <c r="BE141" i="12"/>
  <c r="BE146" i="12"/>
  <c r="BE184" i="12"/>
  <c r="BE194" i="12"/>
  <c r="BE202" i="12"/>
  <c r="BE204" i="12"/>
  <c r="F94" i="11"/>
  <c r="J116" i="11"/>
  <c r="BE133" i="11"/>
  <c r="BE134" i="11"/>
  <c r="BE136" i="11"/>
  <c r="BE138" i="11"/>
  <c r="BE126" i="11"/>
  <c r="BE127" i="11"/>
  <c r="BE132" i="11"/>
  <c r="BE139" i="11"/>
  <c r="BE140" i="11"/>
  <c r="BE141" i="11"/>
  <c r="BE142" i="11"/>
  <c r="E85" i="11"/>
  <c r="BE129" i="11"/>
  <c r="BE131" i="11"/>
  <c r="BE135" i="11"/>
  <c r="BE137" i="11"/>
  <c r="BE125" i="11"/>
  <c r="BE128" i="11"/>
  <c r="BE130" i="11"/>
  <c r="J91" i="10"/>
  <c r="E109" i="10"/>
  <c r="BE126" i="10"/>
  <c r="BE127" i="10"/>
  <c r="BE133" i="10"/>
  <c r="BE134" i="10"/>
  <c r="BE135" i="10"/>
  <c r="BE136" i="10"/>
  <c r="BE142" i="10"/>
  <c r="BE147" i="10"/>
  <c r="BE148" i="10"/>
  <c r="BE149" i="10"/>
  <c r="F94" i="10"/>
  <c r="BE125" i="10"/>
  <c r="BE128" i="10"/>
  <c r="BE132" i="10"/>
  <c r="BE141" i="10"/>
  <c r="BE144" i="10"/>
  <c r="BK125" i="9"/>
  <c r="J125" i="9" s="1"/>
  <c r="J99" i="9" s="1"/>
  <c r="BE123" i="10"/>
  <c r="BE129" i="10"/>
  <c r="BE130" i="10"/>
  <c r="BE138" i="10"/>
  <c r="BE143" i="10"/>
  <c r="BE131" i="10"/>
  <c r="BE137" i="10"/>
  <c r="BE139" i="10"/>
  <c r="BE140" i="10"/>
  <c r="BE145" i="10"/>
  <c r="BE146" i="10"/>
  <c r="J122" i="8"/>
  <c r="J98" i="8"/>
  <c r="BE131" i="9"/>
  <c r="BE133" i="9"/>
  <c r="BE135" i="9"/>
  <c r="BE143" i="9"/>
  <c r="BE151" i="9"/>
  <c r="BE153" i="9"/>
  <c r="BE154" i="9"/>
  <c r="BE160" i="9"/>
  <c r="BE164" i="9"/>
  <c r="E112" i="9"/>
  <c r="BE127" i="9"/>
  <c r="BE136" i="9"/>
  <c r="BE137" i="9"/>
  <c r="BE138" i="9"/>
  <c r="BE142" i="9"/>
  <c r="BE144" i="9"/>
  <c r="BE146" i="9"/>
  <c r="BE148" i="9"/>
  <c r="BE150" i="9"/>
  <c r="BE156" i="9"/>
  <c r="BE165" i="9"/>
  <c r="J121" i="8"/>
  <c r="J97" i="8" s="1"/>
  <c r="F94" i="9"/>
  <c r="BE128" i="9"/>
  <c r="BE141" i="9"/>
  <c r="BE145" i="9"/>
  <c r="BE149" i="9"/>
  <c r="BE152" i="9"/>
  <c r="BE161" i="9"/>
  <c r="BE162" i="9"/>
  <c r="J91" i="9"/>
  <c r="BE129" i="9"/>
  <c r="BE139" i="9"/>
  <c r="BE140" i="9"/>
  <c r="BE147" i="9"/>
  <c r="BE159" i="9"/>
  <c r="J89" i="8"/>
  <c r="F92" i="8"/>
  <c r="BE123" i="8"/>
  <c r="E85" i="8"/>
  <c r="BE124" i="8"/>
  <c r="BE127" i="8"/>
  <c r="J91" i="7"/>
  <c r="F94" i="7"/>
  <c r="BE138" i="7"/>
  <c r="BE150" i="7"/>
  <c r="BE152" i="7"/>
  <c r="BE157" i="7"/>
  <c r="BE167" i="7"/>
  <c r="BE187" i="7"/>
  <c r="BE189" i="7"/>
  <c r="BE191" i="7"/>
  <c r="BE193" i="7"/>
  <c r="BE196" i="7"/>
  <c r="BE197" i="7"/>
  <c r="BE202" i="7"/>
  <c r="BE212" i="7"/>
  <c r="BE231" i="7"/>
  <c r="E119" i="7"/>
  <c r="BE134" i="7"/>
  <c r="BE140" i="7"/>
  <c r="BE144" i="7"/>
  <c r="BE154" i="7"/>
  <c r="BE161" i="7"/>
  <c r="BE175" i="7"/>
  <c r="BE185" i="7"/>
  <c r="BE200" i="7"/>
  <c r="BE208" i="7"/>
  <c r="BE210" i="7"/>
  <c r="BE142" i="7"/>
  <c r="BE149" i="7"/>
  <c r="BE159" i="7"/>
  <c r="BE171" i="7"/>
  <c r="BE183" i="7"/>
  <c r="BE207" i="7"/>
  <c r="BE216" i="7"/>
  <c r="BE222" i="7"/>
  <c r="BE237" i="7"/>
  <c r="BE164" i="7"/>
  <c r="BE176" i="7"/>
  <c r="BE179" i="7"/>
  <c r="BE198" i="7"/>
  <c r="BE205" i="7"/>
  <c r="BE214" i="7"/>
  <c r="BE225" i="7"/>
  <c r="BE228" i="7"/>
  <c r="BE240" i="7"/>
  <c r="BE243" i="7"/>
  <c r="E85" i="6"/>
  <c r="BE129" i="6"/>
  <c r="BE132" i="6"/>
  <c r="BE142" i="6"/>
  <c r="BE176" i="6"/>
  <c r="BE191" i="6"/>
  <c r="J91" i="6"/>
  <c r="BE167" i="6"/>
  <c r="BE173" i="6"/>
  <c r="BE181" i="6"/>
  <c r="F94" i="6"/>
  <c r="BE138" i="6"/>
  <c r="BE149" i="6"/>
  <c r="BE152" i="6"/>
  <c r="BE155" i="6"/>
  <c r="BE169" i="6"/>
  <c r="BE195" i="6"/>
  <c r="BE139" i="6"/>
  <c r="BE145" i="6"/>
  <c r="BE179" i="6"/>
  <c r="BE184" i="6"/>
  <c r="BE188" i="6"/>
  <c r="E85" i="5"/>
  <c r="F94" i="5"/>
  <c r="J120" i="5"/>
  <c r="BE207" i="5"/>
  <c r="BE213" i="5"/>
  <c r="BE232" i="5"/>
  <c r="BE248" i="5"/>
  <c r="BE307" i="5"/>
  <c r="BE309" i="5"/>
  <c r="BE313" i="5"/>
  <c r="BE411" i="5"/>
  <c r="BE438" i="5"/>
  <c r="BE446" i="5"/>
  <c r="BE458" i="5"/>
  <c r="BE470" i="5"/>
  <c r="BE474" i="5"/>
  <c r="BE476" i="5"/>
  <c r="BE478" i="5"/>
  <c r="BE495" i="5"/>
  <c r="BE497" i="5"/>
  <c r="BE501" i="5"/>
  <c r="BE508" i="5"/>
  <c r="BE129" i="5"/>
  <c r="BE211" i="5"/>
  <c r="BE225" i="5"/>
  <c r="BE315" i="5"/>
  <c r="BE325" i="5"/>
  <c r="BE337" i="5"/>
  <c r="BE341" i="5"/>
  <c r="BE345" i="5"/>
  <c r="BE367" i="5"/>
  <c r="BE369" i="5"/>
  <c r="BE371" i="5"/>
  <c r="BE375" i="5"/>
  <c r="BE377" i="5"/>
  <c r="BE391" i="5"/>
  <c r="BE395" i="5"/>
  <c r="BE397" i="5"/>
  <c r="BE409" i="5"/>
  <c r="BE426" i="5"/>
  <c r="BE442" i="5"/>
  <c r="BE472" i="5"/>
  <c r="BK442" i="4"/>
  <c r="J442" i="4" s="1"/>
  <c r="J109" i="4" s="1"/>
  <c r="BE223" i="5"/>
  <c r="BE227" i="5"/>
  <c r="BE230" i="5"/>
  <c r="BE250" i="5"/>
  <c r="BE321" i="5"/>
  <c r="BE323" i="5"/>
  <c r="BE335" i="5"/>
  <c r="BE339" i="5"/>
  <c r="BE347" i="5"/>
  <c r="BE351" i="5"/>
  <c r="BE373" i="5"/>
  <c r="BE379" i="5"/>
  <c r="BE387" i="5"/>
  <c r="BE399" i="5"/>
  <c r="BE401" i="5"/>
  <c r="BE403" i="5"/>
  <c r="BE405" i="5"/>
  <c r="BE407" i="5"/>
  <c r="BE424" i="5"/>
  <c r="BE428" i="5"/>
  <c r="BE432" i="5"/>
  <c r="BE434" i="5"/>
  <c r="BE440" i="5"/>
  <c r="BE444" i="5"/>
  <c r="BE454" i="5"/>
  <c r="BE456" i="5"/>
  <c r="BE460" i="5"/>
  <c r="BE468" i="5"/>
  <c r="BE489" i="5"/>
  <c r="BE493" i="5"/>
  <c r="BE504" i="5"/>
  <c r="BE512" i="5"/>
  <c r="BE514" i="5"/>
  <c r="BE516" i="5"/>
  <c r="BE518" i="5"/>
  <c r="BE605" i="5"/>
  <c r="BE215" i="5"/>
  <c r="BE221" i="5"/>
  <c r="BE229" i="5"/>
  <c r="BE305" i="5"/>
  <c r="BE311" i="5"/>
  <c r="BE317" i="5"/>
  <c r="BE319" i="5"/>
  <c r="BE327" i="5"/>
  <c r="BE329" i="5"/>
  <c r="BE331" i="5"/>
  <c r="BE333" i="5"/>
  <c r="BE343" i="5"/>
  <c r="BE349" i="5"/>
  <c r="BE353" i="5"/>
  <c r="BE355" i="5"/>
  <c r="BE357" i="5"/>
  <c r="BE359" i="5"/>
  <c r="BE361" i="5"/>
  <c r="BE363" i="5"/>
  <c r="BE365" i="5"/>
  <c r="BE381" i="5"/>
  <c r="BE383" i="5"/>
  <c r="BE385" i="5"/>
  <c r="BE389" i="5"/>
  <c r="BE393" i="5"/>
  <c r="BE430" i="5"/>
  <c r="BE436" i="5"/>
  <c r="BE452" i="5"/>
  <c r="BE480" i="5"/>
  <c r="BE491" i="5"/>
  <c r="BE499" i="5"/>
  <c r="BE503" i="5"/>
  <c r="BE506" i="5"/>
  <c r="BE510" i="5"/>
  <c r="E120" i="4"/>
  <c r="F129" i="4"/>
  <c r="BE135" i="4"/>
  <c r="BE144" i="4"/>
  <c r="BE147" i="4"/>
  <c r="BE158" i="4"/>
  <c r="BE166" i="4"/>
  <c r="BE173" i="4"/>
  <c r="BE188" i="4"/>
  <c r="BE226" i="4"/>
  <c r="BE273" i="4"/>
  <c r="BE280" i="4"/>
  <c r="BE296" i="4"/>
  <c r="BE308" i="4"/>
  <c r="BE310" i="4"/>
  <c r="BE339" i="4"/>
  <c r="BE362" i="4"/>
  <c r="BE379" i="4"/>
  <c r="BE389" i="4"/>
  <c r="BE405" i="4"/>
  <c r="BE410" i="4"/>
  <c r="BE414" i="4"/>
  <c r="BE438" i="4"/>
  <c r="BE153" i="4"/>
  <c r="BE171" i="4"/>
  <c r="BE202" i="4"/>
  <c r="BE208" i="4"/>
  <c r="BE214" i="4"/>
  <c r="BE220" i="4"/>
  <c r="BE232" i="4"/>
  <c r="BE248" i="4"/>
  <c r="BE258" i="4"/>
  <c r="BE263" i="4"/>
  <c r="BE268" i="4"/>
  <c r="BE276" i="4"/>
  <c r="BE292" i="4"/>
  <c r="BE294" i="4"/>
  <c r="BE298" i="4"/>
  <c r="BE314" i="4"/>
  <c r="BE332" i="4"/>
  <c r="BE344" i="4"/>
  <c r="BE421" i="4"/>
  <c r="BE441" i="4"/>
  <c r="BE455" i="4"/>
  <c r="J91" i="4"/>
  <c r="BE141" i="4"/>
  <c r="BE151" i="4"/>
  <c r="BE164" i="4"/>
  <c r="BE177" i="4"/>
  <c r="BE228" i="4"/>
  <c r="BE234" i="4"/>
  <c r="BE242" i="4"/>
  <c r="BE250" i="4"/>
  <c r="BE274" i="4"/>
  <c r="BE288" i="4"/>
  <c r="BE305" i="4"/>
  <c r="BE319" i="4"/>
  <c r="BE352" i="4"/>
  <c r="BE354" i="4"/>
  <c r="BE369" i="4"/>
  <c r="BE372" i="4"/>
  <c r="BE386" i="4"/>
  <c r="BE392" i="4"/>
  <c r="BE394" i="4"/>
  <c r="BE399" i="4"/>
  <c r="BE413" i="4"/>
  <c r="BE426" i="4"/>
  <c r="BE432" i="4"/>
  <c r="BE137" i="4"/>
  <c r="BE149" i="4"/>
  <c r="BE169" i="4"/>
  <c r="BE196" i="4"/>
  <c r="BE236" i="4"/>
  <c r="BE240" i="4"/>
  <c r="BE244" i="4"/>
  <c r="BE252" i="4"/>
  <c r="BE281" i="4"/>
  <c r="BE302" i="4"/>
  <c r="BE307" i="4"/>
  <c r="BE324" i="4"/>
  <c r="BE326" i="4"/>
  <c r="BE359" i="4"/>
  <c r="BE374" i="4"/>
  <c r="BE380" i="4"/>
  <c r="BE382" i="4"/>
  <c r="BE384" i="4"/>
  <c r="BE416" i="4"/>
  <c r="BE418" i="4"/>
  <c r="BE434" i="4"/>
  <c r="BE436" i="4"/>
  <c r="BE444" i="4"/>
  <c r="BE449" i="4"/>
  <c r="BE154" i="3"/>
  <c r="BE156" i="3"/>
  <c r="BE162" i="3"/>
  <c r="BE174" i="3"/>
  <c r="BE212" i="3"/>
  <c r="BE229" i="3"/>
  <c r="BE234" i="3"/>
  <c r="BE243" i="3"/>
  <c r="BE265" i="3"/>
  <c r="BE267" i="3"/>
  <c r="BE269" i="3"/>
  <c r="BE279" i="3"/>
  <c r="BE287" i="3"/>
  <c r="BE302" i="3"/>
  <c r="BE322" i="3"/>
  <c r="BE337" i="3"/>
  <c r="BE353" i="3"/>
  <c r="BE356" i="3"/>
  <c r="BE371" i="3"/>
  <c r="BE383" i="3"/>
  <c r="BE395" i="3"/>
  <c r="BE397" i="3"/>
  <c r="BE399" i="3"/>
  <c r="BE403" i="3"/>
  <c r="BE411" i="3"/>
  <c r="BE445" i="3"/>
  <c r="BE458" i="3"/>
  <c r="BE481" i="3"/>
  <c r="BE497" i="3"/>
  <c r="J91" i="3"/>
  <c r="F94" i="3"/>
  <c r="BE157" i="3"/>
  <c r="BE164" i="3"/>
  <c r="BE182" i="3"/>
  <c r="BE206" i="3"/>
  <c r="BE208" i="3"/>
  <c r="BE210" i="3"/>
  <c r="BE214" i="3"/>
  <c r="BE219" i="3"/>
  <c r="BE221" i="3"/>
  <c r="BE241" i="3"/>
  <c r="BE271" i="3"/>
  <c r="BE285" i="3"/>
  <c r="BE297" i="3"/>
  <c r="BE303" i="3"/>
  <c r="BE315" i="3"/>
  <c r="BE328" i="3"/>
  <c r="BE358" i="3"/>
  <c r="BE389" i="3"/>
  <c r="BE392" i="3"/>
  <c r="BE412" i="3"/>
  <c r="BE417" i="3"/>
  <c r="BE440" i="3"/>
  <c r="BE447" i="3"/>
  <c r="BE455" i="3"/>
  <c r="BE464" i="3"/>
  <c r="BE483" i="3"/>
  <c r="BE492" i="3"/>
  <c r="BE509" i="3"/>
  <c r="BE511" i="3"/>
  <c r="E123" i="3"/>
  <c r="BE138" i="3"/>
  <c r="BE153" i="3"/>
  <c r="BE179" i="3"/>
  <c r="BE181" i="3"/>
  <c r="BE188" i="3"/>
  <c r="BE201" i="3"/>
  <c r="BE204" i="3"/>
  <c r="BE227" i="3"/>
  <c r="BE239" i="3"/>
  <c r="BE245" i="3"/>
  <c r="BE257" i="3"/>
  <c r="BE276" i="3"/>
  <c r="BE317" i="3"/>
  <c r="BE344" i="3"/>
  <c r="BE352" i="3"/>
  <c r="BE366" i="3"/>
  <c r="BE387" i="3"/>
  <c r="BE400" i="3"/>
  <c r="BE402" i="3"/>
  <c r="BE406" i="3"/>
  <c r="BE409" i="3"/>
  <c r="BE418" i="3"/>
  <c r="BE419" i="3"/>
  <c r="BE426" i="3"/>
  <c r="BE433" i="3"/>
  <c r="BE435" i="3"/>
  <c r="BE451" i="3"/>
  <c r="BE473" i="3"/>
  <c r="BE475" i="3"/>
  <c r="BE490" i="3"/>
  <c r="BE503" i="3"/>
  <c r="BE506" i="3"/>
  <c r="BE508" i="3"/>
  <c r="BE143" i="3"/>
  <c r="BE148" i="3"/>
  <c r="BE166" i="3"/>
  <c r="BE193" i="3"/>
  <c r="BE196" i="3"/>
  <c r="BE224" i="3"/>
  <c r="BE231" i="3"/>
  <c r="BE281" i="3"/>
  <c r="BE291" i="3"/>
  <c r="BE311" i="3"/>
  <c r="BE320" i="3"/>
  <c r="BE323" i="3"/>
  <c r="BE333" i="3"/>
  <c r="BE361" i="3"/>
  <c r="BE375" i="3"/>
  <c r="BE378" i="3"/>
  <c r="BE393" i="3"/>
  <c r="BE405" i="3"/>
  <c r="BE408" i="3"/>
  <c r="BE424" i="3"/>
  <c r="BE429" i="3"/>
  <c r="BE453" i="3"/>
  <c r="BE466" i="3"/>
  <c r="BE516" i="3"/>
  <c r="BE517" i="3"/>
  <c r="E121" i="2"/>
  <c r="BE192" i="2"/>
  <c r="BE215" i="2"/>
  <c r="BE761" i="2"/>
  <c r="BE765" i="2"/>
  <c r="BE773" i="2"/>
  <c r="BE827" i="2"/>
  <c r="BE853" i="2"/>
  <c r="BE1050" i="2"/>
  <c r="BE1326" i="2"/>
  <c r="BE1349" i="2"/>
  <c r="BE1362" i="2"/>
  <c r="BE1407" i="2"/>
  <c r="BE1413" i="2"/>
  <c r="BE1416" i="2"/>
  <c r="BE1422" i="2"/>
  <c r="J91" i="2"/>
  <c r="BE140" i="2"/>
  <c r="BE146" i="2"/>
  <c r="BE232" i="2"/>
  <c r="BE278" i="2"/>
  <c r="BE585" i="2"/>
  <c r="BE767" i="2"/>
  <c r="BE849" i="2"/>
  <c r="BE855" i="2"/>
  <c r="BE856" i="2"/>
  <c r="BE914" i="2"/>
  <c r="BE942" i="2"/>
  <c r="BE983" i="2"/>
  <c r="BE1054" i="2"/>
  <c r="BE1098" i="2"/>
  <c r="BE1202" i="2"/>
  <c r="BE1218" i="2"/>
  <c r="BE1232" i="2"/>
  <c r="BE1271" i="2"/>
  <c r="BE1293" i="2"/>
  <c r="BE1344" i="2"/>
  <c r="BE1351" i="2"/>
  <c r="BE1353" i="2"/>
  <c r="BE1355" i="2"/>
  <c r="BE1358" i="2"/>
  <c r="BE1360" i="2"/>
  <c r="BE1411" i="2"/>
  <c r="BE1412" i="2"/>
  <c r="BE1428" i="2"/>
  <c r="F94" i="2"/>
  <c r="BE136" i="2"/>
  <c r="BE149" i="2"/>
  <c r="BE400" i="2"/>
  <c r="BE503" i="2"/>
  <c r="BE551" i="2"/>
  <c r="BE657" i="2"/>
  <c r="BE685" i="2"/>
  <c r="BE775" i="2"/>
  <c r="BE803" i="2"/>
  <c r="BE843" i="2"/>
  <c r="BE850" i="2"/>
  <c r="BE872" i="2"/>
  <c r="BE1052" i="2"/>
  <c r="BE1113" i="2"/>
  <c r="BE1169" i="2"/>
  <c r="BE1269" i="2"/>
  <c r="BE1342" i="2"/>
  <c r="BE1366" i="2"/>
  <c r="BE1405" i="2"/>
  <c r="BE1417" i="2"/>
  <c r="BE1418" i="2"/>
  <c r="BE1424" i="2"/>
  <c r="BE138" i="2"/>
  <c r="BE143" i="2"/>
  <c r="BE455" i="2"/>
  <c r="BE713" i="2"/>
  <c r="BE769" i="2"/>
  <c r="BE771" i="2"/>
  <c r="BE1022" i="2"/>
  <c r="BE1129" i="2"/>
  <c r="BE1186" i="2"/>
  <c r="BE1272" i="2"/>
  <c r="BE1274" i="2"/>
  <c r="BE1276" i="2"/>
  <c r="BE1310" i="2"/>
  <c r="BE1312" i="2"/>
  <c r="BE1315" i="2"/>
  <c r="BE1318" i="2"/>
  <c r="BE1320" i="2"/>
  <c r="BE1322" i="2"/>
  <c r="BE1347" i="2"/>
  <c r="BE1356" i="2"/>
  <c r="BE1361" i="2"/>
  <c r="BE1409" i="2"/>
  <c r="BE1426" i="2"/>
  <c r="BE1431" i="2"/>
  <c r="BE1434" i="2"/>
  <c r="BE1488" i="2"/>
  <c r="BE1543" i="2"/>
  <c r="BE1546" i="2"/>
  <c r="BE1548" i="2"/>
  <c r="BE1549" i="2"/>
  <c r="BE1550" i="2"/>
  <c r="F36" i="2"/>
  <c r="BA96" i="1"/>
  <c r="AS114" i="1"/>
  <c r="F39" i="3"/>
  <c r="BD97" i="1"/>
  <c r="J36" i="4"/>
  <c r="AW98" i="1" s="1"/>
  <c r="F37" i="5"/>
  <c r="BB99" i="1" s="1"/>
  <c r="F37" i="6"/>
  <c r="BB100" i="1"/>
  <c r="F39" i="6"/>
  <c r="BD100" i="1" s="1"/>
  <c r="F36" i="7"/>
  <c r="BA101" i="1" s="1"/>
  <c r="F39" i="7"/>
  <c r="BD101" i="1"/>
  <c r="F37" i="9"/>
  <c r="BB104" i="1" s="1"/>
  <c r="J36" i="10"/>
  <c r="AW105" i="1" s="1"/>
  <c r="F36" i="11"/>
  <c r="BA106" i="1"/>
  <c r="F37" i="11"/>
  <c r="BB106" i="1" s="1"/>
  <c r="J36" i="12"/>
  <c r="AW107" i="1" s="1"/>
  <c r="F36" i="13"/>
  <c r="BA109" i="1"/>
  <c r="F38" i="13"/>
  <c r="BC109" i="1" s="1"/>
  <c r="F39" i="15"/>
  <c r="BD112" i="1" s="1"/>
  <c r="J36" i="15"/>
  <c r="AW112" i="1"/>
  <c r="J36" i="16"/>
  <c r="AW113" i="1" s="1"/>
  <c r="F37" i="17"/>
  <c r="BB115" i="1" s="1"/>
  <c r="F36" i="18"/>
  <c r="BA116" i="1"/>
  <c r="F38" i="19"/>
  <c r="BA118" i="1" s="1"/>
  <c r="J38" i="19"/>
  <c r="AW118" i="1" s="1"/>
  <c r="F41" i="20"/>
  <c r="BD119" i="1"/>
  <c r="F39" i="20"/>
  <c r="BB119" i="1" s="1"/>
  <c r="F39" i="22"/>
  <c r="BD122" i="1" s="1"/>
  <c r="J36" i="22"/>
  <c r="AW122" i="1"/>
  <c r="F38" i="23"/>
  <c r="BC123" i="1" s="1"/>
  <c r="J36" i="24"/>
  <c r="AW124" i="1" s="1"/>
  <c r="F38" i="25"/>
  <c r="BC125" i="1"/>
  <c r="F39" i="25"/>
  <c r="BD125" i="1" s="1"/>
  <c r="J36" i="26"/>
  <c r="AW126" i="1" s="1"/>
  <c r="F37" i="27"/>
  <c r="BB128" i="1"/>
  <c r="F37" i="28"/>
  <c r="BB129" i="1" s="1"/>
  <c r="F36" i="29"/>
  <c r="BA130" i="1" s="1"/>
  <c r="J35" i="30"/>
  <c r="AV131" i="1"/>
  <c r="F39" i="31"/>
  <c r="BD132" i="1" s="1"/>
  <c r="F38" i="31"/>
  <c r="BC132" i="1" s="1"/>
  <c r="F38" i="32"/>
  <c r="BC133" i="1"/>
  <c r="F39" i="33"/>
  <c r="BD134" i="1" s="1"/>
  <c r="J36" i="33"/>
  <c r="AW134" i="1" s="1"/>
  <c r="F37" i="35"/>
  <c r="BD136" i="1"/>
  <c r="F34" i="35"/>
  <c r="BA136" i="1" s="1"/>
  <c r="F37" i="2"/>
  <c r="BB96" i="1" s="1"/>
  <c r="F37" i="3"/>
  <c r="BB97" i="1"/>
  <c r="F38" i="3"/>
  <c r="BC97" i="1" s="1"/>
  <c r="F37" i="4"/>
  <c r="BB98" i="1" s="1"/>
  <c r="F39" i="5"/>
  <c r="BD99" i="1"/>
  <c r="F38" i="5"/>
  <c r="BC99" i="1" s="1"/>
  <c r="F34" i="8"/>
  <c r="BA102" i="1" s="1"/>
  <c r="F35" i="8"/>
  <c r="BB102" i="1"/>
  <c r="F36" i="9"/>
  <c r="BA104" i="1" s="1"/>
  <c r="F39" i="10"/>
  <c r="BD105" i="1" s="1"/>
  <c r="J36" i="11"/>
  <c r="AW106" i="1"/>
  <c r="F36" i="12"/>
  <c r="BA107" i="1" s="1"/>
  <c r="F37" i="13"/>
  <c r="BB109" i="1" s="1"/>
  <c r="F38" i="14"/>
  <c r="BC110" i="1"/>
  <c r="F37" i="14"/>
  <c r="BB110" i="1" s="1"/>
  <c r="F38" i="15"/>
  <c r="BC112" i="1" s="1"/>
  <c r="F37" i="16"/>
  <c r="BB113" i="1"/>
  <c r="F39" i="16"/>
  <c r="BD113" i="1" s="1"/>
  <c r="F39" i="17"/>
  <c r="BD115" i="1" s="1"/>
  <c r="F38" i="18"/>
  <c r="BC116" i="1"/>
  <c r="F39" i="18"/>
  <c r="BD116" i="1" s="1"/>
  <c r="F39" i="19"/>
  <c r="BB118" i="1" s="1"/>
  <c r="F40" i="20"/>
  <c r="BC119" i="1"/>
  <c r="F36" i="21"/>
  <c r="BA121" i="1" s="1"/>
  <c r="F38" i="21"/>
  <c r="BC121" i="1" s="1"/>
  <c r="F37" i="22"/>
  <c r="BB122" i="1"/>
  <c r="F39" i="23"/>
  <c r="BD123" i="1" s="1"/>
  <c r="F36" i="24"/>
  <c r="BA124" i="1" s="1"/>
  <c r="F39" i="24"/>
  <c r="BD124" i="1"/>
  <c r="F39" i="26"/>
  <c r="BD126" i="1" s="1"/>
  <c r="F39" i="27"/>
  <c r="BD128" i="1" s="1"/>
  <c r="F36" i="27"/>
  <c r="BA128" i="1"/>
  <c r="F39" i="28"/>
  <c r="BD129" i="1" s="1"/>
  <c r="F36" i="28"/>
  <c r="BA129" i="1" s="1"/>
  <c r="J36" i="29"/>
  <c r="AW130" i="1"/>
  <c r="J36" i="30"/>
  <c r="AW131" i="1" s="1"/>
  <c r="F37" i="31"/>
  <c r="BB132" i="1" s="1"/>
  <c r="F39" i="32"/>
  <c r="BD133" i="1"/>
  <c r="F36" i="32"/>
  <c r="BA133" i="1" s="1"/>
  <c r="F36" i="33"/>
  <c r="BA134" i="1" s="1"/>
  <c r="J35" i="34"/>
  <c r="AV135" i="1"/>
  <c r="F36" i="35"/>
  <c r="BC136" i="1" s="1"/>
  <c r="J36" i="2"/>
  <c r="AW96" i="1" s="1"/>
  <c r="F38" i="2"/>
  <c r="BC96" i="1"/>
  <c r="F36" i="4"/>
  <c r="BA98" i="1" s="1"/>
  <c r="F38" i="4"/>
  <c r="BC98" i="1" s="1"/>
  <c r="J36" i="5"/>
  <c r="AW99" i="1"/>
  <c r="J36" i="6"/>
  <c r="AW100" i="1" s="1"/>
  <c r="J36" i="7"/>
  <c r="AW101" i="1" s="1"/>
  <c r="J34" i="8"/>
  <c r="AW102" i="1"/>
  <c r="F37" i="8"/>
  <c r="BD102" i="1" s="1"/>
  <c r="F36" i="8"/>
  <c r="BC102" i="1" s="1"/>
  <c r="F38" i="9"/>
  <c r="BC104" i="1"/>
  <c r="F39" i="9"/>
  <c r="BD104" i="1" s="1"/>
  <c r="F38" i="10"/>
  <c r="BC105" i="1" s="1"/>
  <c r="F38" i="11"/>
  <c r="BC106" i="1"/>
  <c r="F38" i="12"/>
  <c r="BC107" i="1" s="1"/>
  <c r="J36" i="13"/>
  <c r="AW109" i="1" s="1"/>
  <c r="J36" i="14"/>
  <c r="AW110" i="1"/>
  <c r="F37" i="15"/>
  <c r="BB112" i="1" s="1"/>
  <c r="F38" i="16"/>
  <c r="BC113" i="1" s="1"/>
  <c r="F38" i="17"/>
  <c r="BC115" i="1"/>
  <c r="F36" i="17"/>
  <c r="BA115" i="1" s="1"/>
  <c r="F37" i="18"/>
  <c r="BB116" i="1" s="1"/>
  <c r="F41" i="19"/>
  <c r="BD118" i="1"/>
  <c r="J38" i="20"/>
  <c r="AW119" i="1" s="1"/>
  <c r="J36" i="21"/>
  <c r="AW121" i="1" s="1"/>
  <c r="F37" i="21"/>
  <c r="BB121" i="1"/>
  <c r="F36" i="22"/>
  <c r="BA122" i="1" s="1"/>
  <c r="F37" i="23"/>
  <c r="BB123" i="1" s="1"/>
  <c r="F37" i="24"/>
  <c r="BB124" i="1"/>
  <c r="J36" i="25"/>
  <c r="AW125" i="1" s="1"/>
  <c r="F37" i="25"/>
  <c r="BB125" i="1" s="1"/>
  <c r="F37" i="26"/>
  <c r="BB126" i="1"/>
  <c r="J36" i="27"/>
  <c r="AW128" i="1" s="1"/>
  <c r="J36" i="28"/>
  <c r="AW129" i="1" s="1"/>
  <c r="F39" i="29"/>
  <c r="BD130" i="1"/>
  <c r="F38" i="29"/>
  <c r="BC130" i="1" s="1"/>
  <c r="F37" i="33"/>
  <c r="BB134" i="1" s="1"/>
  <c r="J36" i="34"/>
  <c r="AW135" i="1"/>
  <c r="F35" i="35"/>
  <c r="BB136" i="1" s="1"/>
  <c r="F39" i="2"/>
  <c r="BD96" i="1" s="1"/>
  <c r="J36" i="3"/>
  <c r="AW97" i="1"/>
  <c r="F36" i="3"/>
  <c r="BA97" i="1" s="1"/>
  <c r="F39" i="4"/>
  <c r="BD98" i="1" s="1"/>
  <c r="F36" i="5"/>
  <c r="BA99" i="1"/>
  <c r="F36" i="6"/>
  <c r="BA100" i="1" s="1"/>
  <c r="F38" i="6"/>
  <c r="BC100" i="1" s="1"/>
  <c r="F37" i="7"/>
  <c r="BB101" i="1"/>
  <c r="F38" i="7"/>
  <c r="BC101" i="1" s="1"/>
  <c r="J36" i="9"/>
  <c r="AW104" i="1" s="1"/>
  <c r="F36" i="10"/>
  <c r="BA105" i="1"/>
  <c r="F37" i="10"/>
  <c r="BB105" i="1" s="1"/>
  <c r="F39" i="11"/>
  <c r="BD106" i="1" s="1"/>
  <c r="F39" i="12"/>
  <c r="BD107" i="1"/>
  <c r="F37" i="12"/>
  <c r="BB107" i="1" s="1"/>
  <c r="F39" i="13"/>
  <c r="BD109" i="1" s="1"/>
  <c r="F39" i="14"/>
  <c r="BD110" i="1"/>
  <c r="F36" i="14"/>
  <c r="BA110" i="1" s="1"/>
  <c r="F36" i="15"/>
  <c r="BA112" i="1" s="1"/>
  <c r="F36" i="16"/>
  <c r="BA113" i="1"/>
  <c r="J36" i="17"/>
  <c r="AW115" i="1" s="1"/>
  <c r="J36" i="18"/>
  <c r="AW116" i="1" s="1"/>
  <c r="F40" i="19"/>
  <c r="BC118" i="1"/>
  <c r="F38" i="20"/>
  <c r="BA119" i="1" s="1"/>
  <c r="F39" i="21"/>
  <c r="BD121" i="1" s="1"/>
  <c r="F38" i="22"/>
  <c r="BC122" i="1"/>
  <c r="J32" i="21"/>
  <c r="J36" i="23"/>
  <c r="AW123" i="1"/>
  <c r="F36" i="23"/>
  <c r="BA123" i="1"/>
  <c r="F38" i="24"/>
  <c r="BC124" i="1" s="1"/>
  <c r="F36" i="25"/>
  <c r="BA125" i="1"/>
  <c r="F36" i="26"/>
  <c r="BA126" i="1"/>
  <c r="F38" i="26"/>
  <c r="BC126" i="1" s="1"/>
  <c r="F38" i="27"/>
  <c r="BC128" i="1"/>
  <c r="F38" i="28"/>
  <c r="BC129" i="1"/>
  <c r="F37" i="29"/>
  <c r="BB130" i="1" s="1"/>
  <c r="J36" i="31"/>
  <c r="AW132" i="1"/>
  <c r="F36" i="31"/>
  <c r="BA132" i="1"/>
  <c r="J36" i="32"/>
  <c r="AW133" i="1" s="1"/>
  <c r="F37" i="32"/>
  <c r="BB133" i="1"/>
  <c r="F38" i="33"/>
  <c r="BC134" i="1"/>
  <c r="J34" i="35"/>
  <c r="AW136" i="1" s="1"/>
  <c r="R126" i="26" l="1"/>
  <c r="P132" i="7"/>
  <c r="P131" i="7" s="1"/>
  <c r="AU101" i="1" s="1"/>
  <c r="R125" i="17"/>
  <c r="R134" i="2"/>
  <c r="R133" i="2" s="1"/>
  <c r="T126" i="26"/>
  <c r="T147" i="35"/>
  <c r="T129" i="35" s="1"/>
  <c r="R139" i="27"/>
  <c r="R133" i="13"/>
  <c r="R132" i="13" s="1"/>
  <c r="R136" i="3"/>
  <c r="R122" i="24"/>
  <c r="R137" i="19"/>
  <c r="T125" i="17"/>
  <c r="P129" i="12"/>
  <c r="P128" i="12" s="1"/>
  <c r="AU107" i="1" s="1"/>
  <c r="R203" i="7"/>
  <c r="R131" i="7"/>
  <c r="P205" i="5"/>
  <c r="P126" i="5"/>
  <c r="AU99" i="1" s="1"/>
  <c r="BK122" i="24"/>
  <c r="J122" i="24"/>
  <c r="J32" i="24" s="1"/>
  <c r="AG124" i="1" s="1"/>
  <c r="BK122" i="22"/>
  <c r="J122" i="22" s="1"/>
  <c r="J98" i="22" s="1"/>
  <c r="T356" i="13"/>
  <c r="P127" i="6"/>
  <c r="P126" i="6"/>
  <c r="AU100" i="1"/>
  <c r="R122" i="22"/>
  <c r="R287" i="20"/>
  <c r="P137" i="19"/>
  <c r="P136" i="19"/>
  <c r="AU118" i="1"/>
  <c r="P135" i="18"/>
  <c r="AU116" i="1" s="1"/>
  <c r="P129" i="16"/>
  <c r="AU113" i="1" s="1"/>
  <c r="P356" i="13"/>
  <c r="T126" i="28"/>
  <c r="R147" i="35"/>
  <c r="R126" i="28"/>
  <c r="P139" i="27"/>
  <c r="AU128" i="1"/>
  <c r="R129" i="16"/>
  <c r="P133" i="13"/>
  <c r="P132" i="13" s="1"/>
  <c r="AU109" i="1" s="1"/>
  <c r="T134" i="2"/>
  <c r="T133" i="2"/>
  <c r="R276" i="20"/>
  <c r="T268" i="19"/>
  <c r="T136" i="19" s="1"/>
  <c r="P130" i="15"/>
  <c r="P129" i="15" s="1"/>
  <c r="AU112" i="1" s="1"/>
  <c r="P127" i="14"/>
  <c r="P126" i="14"/>
  <c r="AU110" i="1" s="1"/>
  <c r="T133" i="13"/>
  <c r="T132" i="13" s="1"/>
  <c r="T133" i="4"/>
  <c r="T132" i="4"/>
  <c r="R135" i="29"/>
  <c r="T139" i="27"/>
  <c r="R129" i="12"/>
  <c r="R128" i="12" s="1"/>
  <c r="T203" i="7"/>
  <c r="T131" i="7"/>
  <c r="P1432" i="2"/>
  <c r="P133" i="2" s="1"/>
  <c r="AU96" i="1" s="1"/>
  <c r="P135" i="29"/>
  <c r="AU130" i="1"/>
  <c r="T135" i="18"/>
  <c r="BK127" i="6"/>
  <c r="BK126" i="6"/>
  <c r="J126" i="6"/>
  <c r="J32" i="6" s="1"/>
  <c r="AG100" i="1" s="1"/>
  <c r="P122" i="22"/>
  <c r="AU122" i="1"/>
  <c r="P136" i="3"/>
  <c r="P135" i="3"/>
  <c r="AU97" i="1"/>
  <c r="P147" i="35"/>
  <c r="P129" i="35" s="1"/>
  <c r="AU136" i="1" s="1"/>
  <c r="BK126" i="28"/>
  <c r="J126" i="28"/>
  <c r="J98" i="28"/>
  <c r="T141" i="20"/>
  <c r="T140" i="20" s="1"/>
  <c r="P125" i="17"/>
  <c r="AU115" i="1" s="1"/>
  <c r="P125" i="9"/>
  <c r="P124" i="9"/>
  <c r="AU104" i="1"/>
  <c r="P134" i="2"/>
  <c r="P126" i="28"/>
  <c r="AU129" i="1"/>
  <c r="P122" i="24"/>
  <c r="AU124" i="1" s="1"/>
  <c r="P276" i="20"/>
  <c r="R133" i="4"/>
  <c r="R132" i="4"/>
  <c r="T136" i="3"/>
  <c r="T135" i="3"/>
  <c r="T122" i="22"/>
  <c r="R129" i="35"/>
  <c r="P287" i="20"/>
  <c r="P140" i="20"/>
  <c r="AU119" i="1"/>
  <c r="T135" i="29"/>
  <c r="R122" i="21"/>
  <c r="R135" i="18"/>
  <c r="P122" i="21"/>
  <c r="AU121" i="1"/>
  <c r="R141" i="20"/>
  <c r="R140" i="20"/>
  <c r="R268" i="19"/>
  <c r="R130" i="15"/>
  <c r="R129" i="15" s="1"/>
  <c r="T127" i="14"/>
  <c r="T126" i="14"/>
  <c r="BK133" i="13"/>
  <c r="J133" i="13" s="1"/>
  <c r="J99" i="13" s="1"/>
  <c r="R127" i="6"/>
  <c r="R126" i="6"/>
  <c r="T205" i="5"/>
  <c r="T126" i="5"/>
  <c r="R456" i="3"/>
  <c r="BK134" i="2"/>
  <c r="J134" i="2" s="1"/>
  <c r="J99" i="2" s="1"/>
  <c r="BK137" i="19"/>
  <c r="J137" i="19"/>
  <c r="J101" i="19" s="1"/>
  <c r="BK121" i="25"/>
  <c r="J121" i="25" s="1"/>
  <c r="J98" i="25" s="1"/>
  <c r="BK127" i="26"/>
  <c r="J127" i="26"/>
  <c r="J99" i="26" s="1"/>
  <c r="BK181" i="26"/>
  <c r="J181" i="26" s="1"/>
  <c r="J103" i="26" s="1"/>
  <c r="BK122" i="31"/>
  <c r="J122" i="31"/>
  <c r="J98" i="31" s="1"/>
  <c r="BK123" i="33"/>
  <c r="J123" i="33" s="1"/>
  <c r="J98" i="33" s="1"/>
  <c r="J130" i="35"/>
  <c r="J97" i="35"/>
  <c r="BK147" i="35"/>
  <c r="J147" i="35"/>
  <c r="J103" i="35" s="1"/>
  <c r="BK1432" i="2"/>
  <c r="J1432" i="2"/>
  <c r="J109" i="2"/>
  <c r="BK132" i="7"/>
  <c r="J132" i="7"/>
  <c r="J99" i="7" s="1"/>
  <c r="BK121" i="10"/>
  <c r="J121" i="10"/>
  <c r="J98" i="10"/>
  <c r="BK255" i="14"/>
  <c r="J255" i="14"/>
  <c r="J103" i="14" s="1"/>
  <c r="BK130" i="16"/>
  <c r="J130" i="16"/>
  <c r="J99" i="16"/>
  <c r="BK135" i="29"/>
  <c r="J135" i="29"/>
  <c r="BK121" i="34"/>
  <c r="J121" i="34"/>
  <c r="BK136" i="3"/>
  <c r="J136" i="3"/>
  <c r="J99" i="3" s="1"/>
  <c r="BK133" i="4"/>
  <c r="J133" i="4" s="1"/>
  <c r="J99" i="4" s="1"/>
  <c r="BK125" i="8"/>
  <c r="J125" i="8"/>
  <c r="J99" i="8" s="1"/>
  <c r="BK129" i="12"/>
  <c r="J129" i="12" s="1"/>
  <c r="J99" i="12" s="1"/>
  <c r="BK130" i="15"/>
  <c r="J130" i="15"/>
  <c r="J99" i="15" s="1"/>
  <c r="BK229" i="16"/>
  <c r="J229" i="16" s="1"/>
  <c r="J106" i="16" s="1"/>
  <c r="BK126" i="17"/>
  <c r="BK125" i="17" s="1"/>
  <c r="J125" i="17" s="1"/>
  <c r="J32" i="17" s="1"/>
  <c r="AG115" i="1" s="1"/>
  <c r="J126" i="17"/>
  <c r="J99" i="17" s="1"/>
  <c r="BK268" i="19"/>
  <c r="J268" i="19" s="1"/>
  <c r="J108" i="19" s="1"/>
  <c r="BK121" i="23"/>
  <c r="J121" i="23"/>
  <c r="J98" i="23" s="1"/>
  <c r="BK121" i="30"/>
  <c r="J121" i="30" s="1"/>
  <c r="J98" i="30" s="1"/>
  <c r="BK456" i="3"/>
  <c r="J456" i="3"/>
  <c r="J109" i="3" s="1"/>
  <c r="BK205" i="5"/>
  <c r="J205" i="5" s="1"/>
  <c r="J101" i="5" s="1"/>
  <c r="BK203" i="7"/>
  <c r="J203" i="7"/>
  <c r="J107" i="7" s="1"/>
  <c r="BK123" i="11"/>
  <c r="J123" i="11" s="1"/>
  <c r="J99" i="11" s="1"/>
  <c r="BK338" i="15"/>
  <c r="J338" i="15"/>
  <c r="J106" i="15" s="1"/>
  <c r="BK135" i="18"/>
  <c r="J135" i="18" s="1"/>
  <c r="J98" i="18" s="1"/>
  <c r="BK141" i="20"/>
  <c r="J141" i="20"/>
  <c r="J101" i="20" s="1"/>
  <c r="BK287" i="20"/>
  <c r="J287" i="20" s="1"/>
  <c r="J112" i="20" s="1"/>
  <c r="BK130" i="26"/>
  <c r="J130" i="26"/>
  <c r="J101" i="26" s="1"/>
  <c r="BK139" i="27"/>
  <c r="J139" i="27" s="1"/>
  <c r="J98" i="27" s="1"/>
  <c r="BK122" i="32"/>
  <c r="J122" i="32"/>
  <c r="AG121" i="1"/>
  <c r="J276" i="20"/>
  <c r="J109" i="20" s="1"/>
  <c r="J127" i="14"/>
  <c r="J99" i="14" s="1"/>
  <c r="J216" i="12"/>
  <c r="J105" i="12" s="1"/>
  <c r="BK124" i="9"/>
  <c r="J124" i="9"/>
  <c r="J32" i="9" s="1"/>
  <c r="AG104" i="1" s="1"/>
  <c r="BK132" i="4"/>
  <c r="J132" i="4" s="1"/>
  <c r="J98" i="4" s="1"/>
  <c r="J32" i="34"/>
  <c r="AG135" i="1"/>
  <c r="AN135" i="1" s="1"/>
  <c r="F35" i="3"/>
  <c r="AZ97" i="1"/>
  <c r="J35" i="4"/>
  <c r="AV98" i="1"/>
  <c r="AT98" i="1"/>
  <c r="J35" i="5"/>
  <c r="AV99" i="1" s="1"/>
  <c r="AT99" i="1" s="1"/>
  <c r="F35" i="10"/>
  <c r="AZ105" i="1"/>
  <c r="F35" i="12"/>
  <c r="AZ107" i="1"/>
  <c r="BA108" i="1"/>
  <c r="AW108" i="1"/>
  <c r="J35" i="14"/>
  <c r="AV110" i="1"/>
  <c r="AT110" i="1" s="1"/>
  <c r="J35" i="15"/>
  <c r="AV112" i="1" s="1"/>
  <c r="AT112" i="1" s="1"/>
  <c r="J35" i="18"/>
  <c r="AV116" i="1"/>
  <c r="AT116" i="1" s="1"/>
  <c r="J35" i="21"/>
  <c r="AV121" i="1" s="1"/>
  <c r="AT121" i="1" s="1"/>
  <c r="AN121" i="1" s="1"/>
  <c r="F35" i="22"/>
  <c r="AZ122" i="1" s="1"/>
  <c r="F35" i="24"/>
  <c r="AZ124" i="1" s="1"/>
  <c r="F35" i="26"/>
  <c r="AZ126" i="1"/>
  <c r="J35" i="28"/>
  <c r="AV129" i="1" s="1"/>
  <c r="AT129" i="1" s="1"/>
  <c r="F35" i="29"/>
  <c r="AZ130" i="1"/>
  <c r="BB127" i="1"/>
  <c r="AX127" i="1"/>
  <c r="AS94" i="1"/>
  <c r="J35" i="3"/>
  <c r="AV97" i="1" s="1"/>
  <c r="AT97" i="1" s="1"/>
  <c r="F35" i="4"/>
  <c r="AZ98" i="1"/>
  <c r="F35" i="5"/>
  <c r="AZ99" i="1"/>
  <c r="F35" i="9"/>
  <c r="AZ104" i="1"/>
  <c r="J35" i="11"/>
  <c r="AV106" i="1"/>
  <c r="AT106" i="1" s="1"/>
  <c r="BB103" i="1"/>
  <c r="AX103" i="1" s="1"/>
  <c r="F35" i="13"/>
  <c r="AZ109" i="1"/>
  <c r="BB111" i="1"/>
  <c r="AX111" i="1" s="1"/>
  <c r="J35" i="16"/>
  <c r="AV113" i="1" s="1"/>
  <c r="AT113" i="1" s="1"/>
  <c r="J35" i="17"/>
  <c r="AV115" i="1"/>
  <c r="AT115" i="1" s="1"/>
  <c r="F37" i="19"/>
  <c r="AZ118" i="1" s="1"/>
  <c r="BD117" i="1"/>
  <c r="BA117" i="1"/>
  <c r="AW117" i="1"/>
  <c r="BB117" i="1"/>
  <c r="AX117" i="1"/>
  <c r="F37" i="20"/>
  <c r="AZ119" i="1"/>
  <c r="J35" i="23"/>
  <c r="AV123" i="1"/>
  <c r="AT123" i="1" s="1"/>
  <c r="F35" i="25"/>
  <c r="AZ125" i="1" s="1"/>
  <c r="J35" i="26"/>
  <c r="AV126" i="1"/>
  <c r="AT126" i="1"/>
  <c r="F35" i="28"/>
  <c r="AZ129" i="1"/>
  <c r="J35" i="29"/>
  <c r="AV130" i="1"/>
  <c r="AT130" i="1"/>
  <c r="BD127" i="1"/>
  <c r="F33" i="35"/>
  <c r="AZ136" i="1"/>
  <c r="F35" i="2"/>
  <c r="AZ96" i="1"/>
  <c r="J35" i="6"/>
  <c r="AV100" i="1"/>
  <c r="AT100" i="1" s="1"/>
  <c r="BD95" i="1"/>
  <c r="J35" i="7"/>
  <c r="AV101" i="1" s="1"/>
  <c r="AT101" i="1" s="1"/>
  <c r="BC95" i="1"/>
  <c r="AY95" i="1"/>
  <c r="F33" i="8"/>
  <c r="AZ102" i="1"/>
  <c r="J35" i="9"/>
  <c r="AV104" i="1"/>
  <c r="AT104" i="1" s="1"/>
  <c r="F35" i="11"/>
  <c r="AZ106" i="1"/>
  <c r="BC103" i="1"/>
  <c r="AY103" i="1" s="1"/>
  <c r="J35" i="13"/>
  <c r="AV109" i="1" s="1"/>
  <c r="AT109" i="1" s="1"/>
  <c r="BC111" i="1"/>
  <c r="AY111" i="1"/>
  <c r="BD111" i="1"/>
  <c r="BA111" i="1"/>
  <c r="AW111" i="1" s="1"/>
  <c r="F35" i="16"/>
  <c r="AZ113" i="1"/>
  <c r="F35" i="17"/>
  <c r="AZ115" i="1" s="1"/>
  <c r="J37" i="19"/>
  <c r="AV118" i="1" s="1"/>
  <c r="AT118" i="1" s="1"/>
  <c r="BC117" i="1"/>
  <c r="AY117" i="1"/>
  <c r="J37" i="20"/>
  <c r="AV119" i="1"/>
  <c r="AT119" i="1" s="1"/>
  <c r="F35" i="23"/>
  <c r="AZ123" i="1"/>
  <c r="J35" i="25"/>
  <c r="AV125" i="1" s="1"/>
  <c r="AT125" i="1" s="1"/>
  <c r="BC120" i="1"/>
  <c r="AY120" i="1"/>
  <c r="BB120" i="1"/>
  <c r="AX120" i="1" s="1"/>
  <c r="J35" i="27"/>
  <c r="AV128" i="1"/>
  <c r="AT128" i="1" s="1"/>
  <c r="AT131" i="1"/>
  <c r="F35" i="31"/>
  <c r="AZ132" i="1"/>
  <c r="F35" i="32"/>
  <c r="AZ133" i="1"/>
  <c r="J35" i="33"/>
  <c r="AV134" i="1"/>
  <c r="AT134" i="1"/>
  <c r="BC127" i="1"/>
  <c r="AY127" i="1" s="1"/>
  <c r="F35" i="34"/>
  <c r="AZ135" i="1" s="1"/>
  <c r="J32" i="29"/>
  <c r="AG130" i="1"/>
  <c r="J32" i="32"/>
  <c r="AG133" i="1" s="1"/>
  <c r="AN133" i="1" s="1"/>
  <c r="J35" i="2"/>
  <c r="AV96" i="1" s="1"/>
  <c r="AT96" i="1" s="1"/>
  <c r="F35" i="6"/>
  <c r="AZ100" i="1"/>
  <c r="F35" i="7"/>
  <c r="AZ101" i="1"/>
  <c r="BB95" i="1"/>
  <c r="AX95" i="1"/>
  <c r="BA95" i="1"/>
  <c r="AW95" i="1"/>
  <c r="J33" i="8"/>
  <c r="AV102" i="1"/>
  <c r="AT102" i="1" s="1"/>
  <c r="J35" i="10"/>
  <c r="AV105" i="1"/>
  <c r="AT105" i="1"/>
  <c r="BD103" i="1"/>
  <c r="BA103" i="1"/>
  <c r="AW103" i="1" s="1"/>
  <c r="J35" i="12"/>
  <c r="AV107" i="1"/>
  <c r="AT107" i="1"/>
  <c r="BD108" i="1"/>
  <c r="BB108" i="1"/>
  <c r="AX108" i="1" s="1"/>
  <c r="BC108" i="1"/>
  <c r="AY108" i="1"/>
  <c r="F35" i="14"/>
  <c r="AZ110" i="1" s="1"/>
  <c r="F35" i="15"/>
  <c r="AZ112" i="1" s="1"/>
  <c r="F35" i="18"/>
  <c r="AZ116" i="1" s="1"/>
  <c r="F35" i="21"/>
  <c r="AZ121" i="1" s="1"/>
  <c r="J35" i="22"/>
  <c r="AV122" i="1" s="1"/>
  <c r="AT122" i="1" s="1"/>
  <c r="J35" i="24"/>
  <c r="AV124" i="1"/>
  <c r="AT124" i="1" s="1"/>
  <c r="BD120" i="1"/>
  <c r="BA120" i="1"/>
  <c r="AW120" i="1" s="1"/>
  <c r="F35" i="27"/>
  <c r="AZ128" i="1" s="1"/>
  <c r="F35" i="30"/>
  <c r="AZ131" i="1"/>
  <c r="J35" i="31"/>
  <c r="AV132" i="1" s="1"/>
  <c r="AT132" i="1" s="1"/>
  <c r="J35" i="32"/>
  <c r="AV133" i="1"/>
  <c r="AT133" i="1"/>
  <c r="F35" i="33"/>
  <c r="AZ134" i="1"/>
  <c r="AT135" i="1"/>
  <c r="BA127" i="1"/>
  <c r="AW127" i="1"/>
  <c r="J33" i="35"/>
  <c r="AV136" i="1"/>
  <c r="AT136" i="1" s="1"/>
  <c r="AN100" i="1" l="1"/>
  <c r="AN124" i="1"/>
  <c r="R136" i="19"/>
  <c r="R135" i="3"/>
  <c r="J41" i="34"/>
  <c r="BK129" i="35"/>
  <c r="J129" i="35" s="1"/>
  <c r="J96" i="35" s="1"/>
  <c r="BK133" i="2"/>
  <c r="J133" i="2"/>
  <c r="J98" i="2"/>
  <c r="BK135" i="3"/>
  <c r="J135" i="3" s="1"/>
  <c r="J98" i="3" s="1"/>
  <c r="J127" i="6"/>
  <c r="J99" i="6"/>
  <c r="BK126" i="5"/>
  <c r="J126" i="5"/>
  <c r="J98" i="5" s="1"/>
  <c r="J98" i="32"/>
  <c r="BK126" i="26"/>
  <c r="J126" i="26"/>
  <c r="BK132" i="13"/>
  <c r="J132" i="13"/>
  <c r="J98" i="13" s="1"/>
  <c r="BK140" i="20"/>
  <c r="J140" i="20" s="1"/>
  <c r="J100" i="20" s="1"/>
  <c r="BK126" i="14"/>
  <c r="J126" i="14"/>
  <c r="J32" i="14" s="1"/>
  <c r="AG110" i="1" s="1"/>
  <c r="BK131" i="7"/>
  <c r="J131" i="7"/>
  <c r="BK122" i="11"/>
  <c r="J122" i="11"/>
  <c r="J98" i="11"/>
  <c r="BK129" i="16"/>
  <c r="J129" i="16" s="1"/>
  <c r="J32" i="16" s="1"/>
  <c r="AG113" i="1" s="1"/>
  <c r="BK128" i="12"/>
  <c r="J128" i="12" s="1"/>
  <c r="J98" i="12" s="1"/>
  <c r="J98" i="24"/>
  <c r="J98" i="34"/>
  <c r="J98" i="6"/>
  <c r="BK136" i="19"/>
  <c r="J136" i="19" s="1"/>
  <c r="J100" i="19" s="1"/>
  <c r="BK120" i="8"/>
  <c r="J120" i="8"/>
  <c r="J30" i="8" s="1"/>
  <c r="AG102" i="1" s="1"/>
  <c r="BK129" i="15"/>
  <c r="J129" i="15"/>
  <c r="J32" i="15" s="1"/>
  <c r="AG112" i="1" s="1"/>
  <c r="J98" i="29"/>
  <c r="J41" i="32"/>
  <c r="J41" i="29"/>
  <c r="J41" i="24"/>
  <c r="J41" i="21"/>
  <c r="AN115" i="1"/>
  <c r="J98" i="17"/>
  <c r="J41" i="17"/>
  <c r="AN104" i="1"/>
  <c r="J98" i="9"/>
  <c r="J41" i="9"/>
  <c r="J41" i="6"/>
  <c r="AN130" i="1"/>
  <c r="AU120" i="1"/>
  <c r="AU111" i="1"/>
  <c r="AU95" i="1"/>
  <c r="J32" i="25"/>
  <c r="AG125" i="1"/>
  <c r="J32" i="4"/>
  <c r="AG98" i="1"/>
  <c r="AN98" i="1" s="1"/>
  <c r="AZ108" i="1"/>
  <c r="AV108" i="1" s="1"/>
  <c r="AT108" i="1" s="1"/>
  <c r="BA114" i="1"/>
  <c r="AW114" i="1"/>
  <c r="AZ120" i="1"/>
  <c r="AV120" i="1"/>
  <c r="AT120" i="1" s="1"/>
  <c r="AU117" i="1"/>
  <c r="AU108" i="1"/>
  <c r="AU127" i="1"/>
  <c r="J32" i="18"/>
  <c r="AG116" i="1" s="1"/>
  <c r="J32" i="22"/>
  <c r="AG122" i="1"/>
  <c r="J32" i="10"/>
  <c r="AG105" i="1"/>
  <c r="J32" i="28"/>
  <c r="AG129" i="1" s="1"/>
  <c r="AZ111" i="1"/>
  <c r="AV111" i="1"/>
  <c r="AT111" i="1" s="1"/>
  <c r="BC114" i="1"/>
  <c r="AY114" i="1" s="1"/>
  <c r="AZ127" i="1"/>
  <c r="AV127" i="1"/>
  <c r="AT127" i="1"/>
  <c r="AU103" i="1"/>
  <c r="J32" i="7"/>
  <c r="AG101" i="1" s="1"/>
  <c r="J32" i="30"/>
  <c r="AG131" i="1"/>
  <c r="J32" i="23"/>
  <c r="AG123" i="1" s="1"/>
  <c r="J32" i="31"/>
  <c r="AG132" i="1" s="1"/>
  <c r="AZ103" i="1"/>
  <c r="AV103" i="1"/>
  <c r="AT103" i="1"/>
  <c r="BD114" i="1"/>
  <c r="J32" i="26"/>
  <c r="AG126" i="1" s="1"/>
  <c r="J32" i="33"/>
  <c r="AG134" i="1" s="1"/>
  <c r="J32" i="27"/>
  <c r="AG128" i="1" s="1"/>
  <c r="AZ95" i="1"/>
  <c r="AV95" i="1" s="1"/>
  <c r="AT95" i="1" s="1"/>
  <c r="AZ117" i="1"/>
  <c r="AV117" i="1"/>
  <c r="AT117" i="1"/>
  <c r="BB114" i="1"/>
  <c r="AX114" i="1" s="1"/>
  <c r="J41" i="16" l="1"/>
  <c r="J41" i="26"/>
  <c r="J41" i="31"/>
  <c r="J41" i="28"/>
  <c r="J41" i="10"/>
  <c r="J41" i="25"/>
  <c r="J41" i="33"/>
  <c r="J41" i="7"/>
  <c r="J41" i="23"/>
  <c r="J41" i="18"/>
  <c r="J41" i="14"/>
  <c r="J41" i="22"/>
  <c r="J39" i="8"/>
  <c r="J41" i="15"/>
  <c r="J41" i="27"/>
  <c r="J98" i="7"/>
  <c r="J41" i="30"/>
  <c r="J98" i="15"/>
  <c r="J98" i="26"/>
  <c r="J98" i="14"/>
  <c r="J96" i="8"/>
  <c r="J98" i="16"/>
  <c r="J41" i="4"/>
  <c r="AN110" i="1"/>
  <c r="AN112" i="1"/>
  <c r="AN116" i="1"/>
  <c r="AN129" i="1"/>
  <c r="AN113" i="1"/>
  <c r="AN123" i="1"/>
  <c r="AN126" i="1"/>
  <c r="AN101" i="1"/>
  <c r="AN125" i="1"/>
  <c r="AN128" i="1"/>
  <c r="AN131" i="1"/>
  <c r="AN134" i="1"/>
  <c r="AN102" i="1"/>
  <c r="AN105" i="1"/>
  <c r="AN122" i="1"/>
  <c r="AN132" i="1"/>
  <c r="AG111" i="1"/>
  <c r="J32" i="12"/>
  <c r="AG107" i="1"/>
  <c r="J32" i="11"/>
  <c r="AG106" i="1"/>
  <c r="J30" i="35"/>
  <c r="AG136" i="1"/>
  <c r="J32" i="13"/>
  <c r="AG109" i="1"/>
  <c r="AN109" i="1"/>
  <c r="AG127" i="1"/>
  <c r="BC94" i="1"/>
  <c r="W32" i="1" s="1"/>
  <c r="AU114" i="1"/>
  <c r="J34" i="20"/>
  <c r="AG119" i="1"/>
  <c r="AG120" i="1"/>
  <c r="AZ114" i="1"/>
  <c r="AV114" i="1"/>
  <c r="AT114" i="1"/>
  <c r="BD94" i="1"/>
  <c r="W33" i="1"/>
  <c r="BB94" i="1"/>
  <c r="W31" i="1" s="1"/>
  <c r="J34" i="19"/>
  <c r="AG118" i="1"/>
  <c r="J32" i="5"/>
  <c r="AG99" i="1"/>
  <c r="J32" i="2"/>
  <c r="AG96" i="1" s="1"/>
  <c r="J32" i="3"/>
  <c r="AG97" i="1"/>
  <c r="AN97" i="1"/>
  <c r="BA94" i="1"/>
  <c r="W30" i="1"/>
  <c r="J41" i="12" l="1"/>
  <c r="AN119" i="1"/>
  <c r="J43" i="20"/>
  <c r="J41" i="11"/>
  <c r="AN107" i="1"/>
  <c r="J43" i="19"/>
  <c r="J41" i="3"/>
  <c r="J41" i="2"/>
  <c r="J39" i="35"/>
  <c r="J41" i="13"/>
  <c r="J41" i="5"/>
  <c r="AN99" i="1"/>
  <c r="AN106" i="1"/>
  <c r="AN118" i="1"/>
  <c r="AN96" i="1"/>
  <c r="AN136" i="1"/>
  <c r="AU94" i="1"/>
  <c r="AN120" i="1"/>
  <c r="AN111" i="1"/>
  <c r="AN127" i="1"/>
  <c r="AG103" i="1"/>
  <c r="AG117" i="1"/>
  <c r="AG95" i="1"/>
  <c r="AZ94" i="1"/>
  <c r="AV94" i="1"/>
  <c r="AK29" i="1"/>
  <c r="AG108" i="1"/>
  <c r="AW94" i="1"/>
  <c r="AK30" i="1" s="1"/>
  <c r="AY94" i="1"/>
  <c r="AX94" i="1"/>
  <c r="AN95" i="1" l="1"/>
  <c r="AN108" i="1"/>
  <c r="AG114" i="1"/>
  <c r="AN103" i="1"/>
  <c r="AN117" i="1"/>
  <c r="AN114" i="1"/>
  <c r="AG94" i="1"/>
  <c r="AT94" i="1"/>
  <c r="W29" i="1"/>
  <c r="AN94" i="1" l="1"/>
  <c r="AK26" i="1"/>
  <c r="AK35" i="1" s="1"/>
</calcChain>
</file>

<file path=xl/sharedStrings.xml><?xml version="1.0" encoding="utf-8"?>
<sst xmlns="http://schemas.openxmlformats.org/spreadsheetml/2006/main" count="64311" uniqueCount="6917">
  <si>
    <t>Export Komplet</t>
  </si>
  <si>
    <t/>
  </si>
  <si>
    <t>2.0</t>
  </si>
  <si>
    <t>ZAMOK</t>
  </si>
  <si>
    <t>False</t>
  </si>
  <si>
    <t>{0a4c2cb9-13ff-4190-808d-19585414df8f}</t>
  </si>
  <si>
    <t>0,01</t>
  </si>
  <si>
    <t>21</t>
  </si>
  <si>
    <t>12</t>
  </si>
  <si>
    <t>REKAPITULACE STAVBY</t>
  </si>
  <si>
    <t>v ---  níže se nacházejí doplnkové a pomocné údaje k sestavám  --- v</t>
  </si>
  <si>
    <t>Návod na vyplnění</t>
  </si>
  <si>
    <t>0,001</t>
  </si>
  <si>
    <t>Kód:</t>
  </si>
  <si>
    <t>12-24</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</si>
  <si>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</si>
  <si>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</si>
  <si>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Stavba sekundárního kolektoru Česká-Středova - 2024</t>
  </si>
  <si>
    <t>KSO:</t>
  </si>
  <si>
    <t>CC-CZ:</t>
  </si>
  <si>
    <t>Místo:</t>
  </si>
  <si>
    <t>Brno</t>
  </si>
  <si>
    <t>Datum:</t>
  </si>
  <si>
    <t>8. 8. 2024</t>
  </si>
  <si>
    <t>Zadavatel:</t>
  </si>
  <si>
    <t>IČ:</t>
  </si>
  <si>
    <t>Statutární město Brno</t>
  </si>
  <si>
    <t>DIČ:</t>
  </si>
  <si>
    <t>Uchazeč:</t>
  </si>
  <si>
    <t>Vyplň údaj</t>
  </si>
  <si>
    <t>Projektant:</t>
  </si>
  <si>
    <t>INGUTIS, spol. s r.o.</t>
  </si>
  <si>
    <t>True</t>
  </si>
  <si>
    <t>Zpracovatel:</t>
  </si>
  <si>
    <t>Ing. J. Duben</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</si>
  <si>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</si>
  <si>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</si>
  <si>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</si>
  <si>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</si>
  <si>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</si>
  <si>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</si>
  <si>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</si>
  <si>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</si>
  <si>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</si>
  <si>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</si>
  <si>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</si>
  <si>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</si>
  <si>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</si>
  <si>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</si>
  <si>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</si>
  <si>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</si>
  <si>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</si>
  <si>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</si>
  <si>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</si>
  <si>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</si>
  <si>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</si>
  <si>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</si>
  <si>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</si>
  <si>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</si>
  <si>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</si>
  <si>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</si>
  <si>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</si>
  <si>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</si>
  <si>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</si>
  <si>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</si>
  <si>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</si>
  <si>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</si>
  <si>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</si>
  <si>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</si>
  <si>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</si>
  <si>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</si>
  <si>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</si>
  <si>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</si>
  <si>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</si>
  <si>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</si>
  <si>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</si>
  <si>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</si>
  <si>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</si>
  <si>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</si>
  <si>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</si>
  <si>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SO 100</t>
  </si>
  <si>
    <t>Stavebně konstrukční řešení kolektoru</t>
  </si>
  <si>
    <t>STA</t>
  </si>
  <si>
    <t>1</t>
  </si>
  <si>
    <t>{57eb52d3-ffe0-49f3-848c-fbcc815dd0e6}</t>
  </si>
  <si>
    <t>2</t>
  </si>
  <si>
    <t>/</t>
  </si>
  <si>
    <t>SO 110</t>
  </si>
  <si>
    <t>Kolektorové trasy</t>
  </si>
  <si>
    <t>Soupis</t>
  </si>
  <si>
    <t>{a3b1c393-be27-40b3-ab9c-d4c0cc9ebfa1}</t>
  </si>
  <si>
    <t>SO 120</t>
  </si>
  <si>
    <t>Kolektorové šachty</t>
  </si>
  <si>
    <t>{e7087af0-8745-48a2-ad7b-06119f1cf5d0}</t>
  </si>
  <si>
    <t>SO 130</t>
  </si>
  <si>
    <t>Technické komory</t>
  </si>
  <si>
    <t>{6c830ab9-2f80-4c9c-b37f-7e12abb1626b}</t>
  </si>
  <si>
    <t>SO 150</t>
  </si>
  <si>
    <t>Ocelové konstrukce</t>
  </si>
  <si>
    <t>{f4b89a3c-c304-4ab2-9825-f607fe0cf632}</t>
  </si>
  <si>
    <t>SO 210</t>
  </si>
  <si>
    <t>Zajištění povrchu a stávající zástavby</t>
  </si>
  <si>
    <t>{d46ff680-b67f-4645-b4ac-6887ffd41b59}</t>
  </si>
  <si>
    <t>SO 220</t>
  </si>
  <si>
    <t>Stavební úpravy stávající zástavby</t>
  </si>
  <si>
    <t>{4c134ef9-124e-4d8b-abf6-1f8592c984da}</t>
  </si>
  <si>
    <t>SO 300</t>
  </si>
  <si>
    <t>Požárně bezpečnostní řešení</t>
  </si>
  <si>
    <t>{46a8cbeb-6667-4cc1-b9df-6b4ff1757606}</t>
  </si>
  <si>
    <t>SO 400</t>
  </si>
  <si>
    <t>Technika prostředí staveb</t>
  </si>
  <si>
    <t>{a3ed150a-314b-4c72-91ad-7104ff9a799a}</t>
  </si>
  <si>
    <t>SO 401</t>
  </si>
  <si>
    <t>Odvodnění</t>
  </si>
  <si>
    <t>{7022d7f3-24ef-4258-b1d9-20f6fbd484c8}</t>
  </si>
  <si>
    <t>SO 402</t>
  </si>
  <si>
    <t>Osvětlení a zásuvkový obvod</t>
  </si>
  <si>
    <t>{60e679b1-48a8-4cb6-a0bc-e503d6f20304}</t>
  </si>
  <si>
    <t>SO 403</t>
  </si>
  <si>
    <t>Přívod NN pro PŘS</t>
  </si>
  <si>
    <t>{24821940-9a8b-41f5-b57d-4bd68108a696}</t>
  </si>
  <si>
    <t>SO D.1.5.5</t>
  </si>
  <si>
    <t>Přípojky uličních vpustí</t>
  </si>
  <si>
    <t>{b672aafb-8c0e-4834-b287-5415d6ca149b}</t>
  </si>
  <si>
    <t>SO 500</t>
  </si>
  <si>
    <t>Přeložky inženýrských sítí do kolektoru</t>
  </si>
  <si>
    <t>{ea5d4b4f-2de1-4803-afc8-35182b0cb798}</t>
  </si>
  <si>
    <t>SO 501</t>
  </si>
  <si>
    <t>Přeložka kanalizace</t>
  </si>
  <si>
    <t>{8a84ebf8-062b-4347-b9c8-685307c9282b}</t>
  </si>
  <si>
    <t>SO 502</t>
  </si>
  <si>
    <t>Přeložka vodovodu</t>
  </si>
  <si>
    <t>{d40af907-37fa-45a5-b35c-3549c5ca5b03}</t>
  </si>
  <si>
    <t>SO 600</t>
  </si>
  <si>
    <t>Úpravy přípojek inženýrských sítí mimo kolektor</t>
  </si>
  <si>
    <t>{5cc6091b-41d0-406f-acf4-76511b9cf812}</t>
  </si>
  <si>
    <t>SO 601</t>
  </si>
  <si>
    <t>Přeložka přípojek kanalizace</t>
  </si>
  <si>
    <t>{ce696118-3639-4b04-8aab-50931ead40b5}</t>
  </si>
  <si>
    <t>SO 602</t>
  </si>
  <si>
    <t>Přeložka přípojek vodovodu</t>
  </si>
  <si>
    <t>{3cf63afe-a5ec-4b87-bfd2-39e49369f9b1}</t>
  </si>
  <si>
    <t>SO 700</t>
  </si>
  <si>
    <t>Přeložky a zajištění inženýrských sítí vyvolaných stavbou</t>
  </si>
  <si>
    <t>{1440b489-034f-419f-90c0-a992f4a06ee8}</t>
  </si>
  <si>
    <t>SO 702</t>
  </si>
  <si>
    <t>Provizorní přeložka vodovodu</t>
  </si>
  <si>
    <t>{f2aedb83-1b07-401e-88c6-89cfbeed179e}</t>
  </si>
  <si>
    <t>SO 703</t>
  </si>
  <si>
    <t>Provizorní přeložka parovodu</t>
  </si>
  <si>
    <t>{509837cb-5a5b-4b27-ae3d-d14d4c546f11}</t>
  </si>
  <si>
    <t>SO 706</t>
  </si>
  <si>
    <t>Přeložky NTL plynovodů</t>
  </si>
  <si>
    <t>{cf0b0a52-9f4b-40c8-a3b4-51668b2ae8c4}</t>
  </si>
  <si>
    <t>SO 706.01</t>
  </si>
  <si>
    <t>NTL plynovody</t>
  </si>
  <si>
    <t>3</t>
  </si>
  <si>
    <t>{ee4803d9-9a21-4e75-b3d3-21d7965f25d6}</t>
  </si>
  <si>
    <t>SO 706.02</t>
  </si>
  <si>
    <t>NTL plynovodní přípojky</t>
  </si>
  <si>
    <t>{793e1688-e143-49a7-9ac3-8627fe054e8f}</t>
  </si>
  <si>
    <t>PS</t>
  </si>
  <si>
    <t>Provozní soubory</t>
  </si>
  <si>
    <t>{069b9bb9-cc54-4497-988e-770ed6fba30d}</t>
  </si>
  <si>
    <t>PS 101</t>
  </si>
  <si>
    <t>Měření a regulace</t>
  </si>
  <si>
    <t>{7e803837-d31e-47ad-ac01-646aeec0db16}</t>
  </si>
  <si>
    <t>PS 102</t>
  </si>
  <si>
    <t>Přidružné řídící stanoviště</t>
  </si>
  <si>
    <t>{632ce3db-eb72-4d9e-b447-0b5047f0878d}</t>
  </si>
  <si>
    <t>PS 103</t>
  </si>
  <si>
    <t>Provozní rozvod silnoproudu</t>
  </si>
  <si>
    <t>{562574ad-acbc-4815-89f2-123cd4d64b4d}</t>
  </si>
  <si>
    <t>PS 104</t>
  </si>
  <si>
    <t>Provozní telefon</t>
  </si>
  <si>
    <t>{42f4b01c-1f1e-4bfc-952b-3dd8f5ae0aa0}</t>
  </si>
  <si>
    <t>PS 105</t>
  </si>
  <si>
    <t>Uzemnění kolektoru</t>
  </si>
  <si>
    <t>{ab614ff5-c263-4025-93f0-81e94fc83828}</t>
  </si>
  <si>
    <t>PS 106</t>
  </si>
  <si>
    <t>Vzduchotechnika</t>
  </si>
  <si>
    <t>{71a6b8b8-9708-45f7-956b-7c131e2b2d6c}</t>
  </si>
  <si>
    <t>D.1.5.1</t>
  </si>
  <si>
    <t>Definitivní úpravy povrchů</t>
  </si>
  <si>
    <t>{fa89a00c-a190-495e-9f84-83ece62f19ec}</t>
  </si>
  <si>
    <t>SO 1.5.1</t>
  </si>
  <si>
    <t>Definitivní úprava povrchů</t>
  </si>
  <si>
    <t>{68abc4f9-f304-4caa-a258-c147be720a2a}</t>
  </si>
  <si>
    <t>SO 1.5.2</t>
  </si>
  <si>
    <t>Úprava uličních vpustí</t>
  </si>
  <si>
    <t>{3ca9fa11-ca1e-4833-a6cd-af251695c504}</t>
  </si>
  <si>
    <t>SO 1.5.3</t>
  </si>
  <si>
    <t>Prostor před konvalárií</t>
  </si>
  <si>
    <t>{0a98dc8a-528d-496c-8fa5-c449940f9d50}</t>
  </si>
  <si>
    <t>SO 1.5.4</t>
  </si>
  <si>
    <t>Inventarizace zeleně</t>
  </si>
  <si>
    <t>{3a491e68-51ed-4150-8cda-231cfd7e61f0}</t>
  </si>
  <si>
    <t>SO 1.5.6</t>
  </si>
  <si>
    <t>Zeleň</t>
  </si>
  <si>
    <t>{8dff39d8-7881-48cd-84e6-5935dcc7ccc9}</t>
  </si>
  <si>
    <t>SO 1.5.7</t>
  </si>
  <si>
    <t>Kašna</t>
  </si>
  <si>
    <t>{44a26f24-3d7c-477e-a2fd-60a25ad86459}</t>
  </si>
  <si>
    <t>SO 1.5.8</t>
  </si>
  <si>
    <t>Městský mobiliář</t>
  </si>
  <si>
    <t>{973c9dc9-18fd-4de3-8e7d-e9846caf351f}</t>
  </si>
  <si>
    <t>SO 1.5.9</t>
  </si>
  <si>
    <t>Lavice</t>
  </si>
  <si>
    <t>{d7e41925-1598-4231-9e9e-3c9521c82b3f}</t>
  </si>
  <si>
    <t>OST a VRN</t>
  </si>
  <si>
    <t>Ostatní a vedlejší rozpočtové náklady</t>
  </si>
  <si>
    <t>{0182fbb5-ffdf-47d7-ab4f-8fe01392947e}</t>
  </si>
  <si>
    <t>beddefšach</t>
  </si>
  <si>
    <t>239,477</t>
  </si>
  <si>
    <t>bedněnídef</t>
  </si>
  <si>
    <t>2197,867</t>
  </si>
  <si>
    <t>KRYCÍ LIST SOUPISU PRACÍ</t>
  </si>
  <si>
    <t>bourbet</t>
  </si>
  <si>
    <t>319,599</t>
  </si>
  <si>
    <t>bourzb</t>
  </si>
  <si>
    <t>371,155</t>
  </si>
  <si>
    <t>celba50</t>
  </si>
  <si>
    <t>3994,984</t>
  </si>
  <si>
    <t>celba70</t>
  </si>
  <si>
    <t>1712,136</t>
  </si>
  <si>
    <t>Objekt:</t>
  </si>
  <si>
    <t>defin</t>
  </si>
  <si>
    <t>1622,221</t>
  </si>
  <si>
    <t>SO 100 - Stavebně konstrukční řešení kolektoru</t>
  </si>
  <si>
    <t>definšach</t>
  </si>
  <si>
    <t>104,473</t>
  </si>
  <si>
    <t>Soupis:</t>
  </si>
  <si>
    <t>lavky</t>
  </si>
  <si>
    <t>1855,775</t>
  </si>
  <si>
    <t>SO 110 - Kolektorové trasy</t>
  </si>
  <si>
    <t>nadmvyr</t>
  </si>
  <si>
    <t>421,28</t>
  </si>
  <si>
    <t>odvoz</t>
  </si>
  <si>
    <t>6871,213</t>
  </si>
  <si>
    <t>odvozsut</t>
  </si>
  <si>
    <t>1631,005</t>
  </si>
  <si>
    <t>odvozsyp</t>
  </si>
  <si>
    <t>podlaha</t>
  </si>
  <si>
    <t>35,904</t>
  </si>
  <si>
    <t>prim220</t>
  </si>
  <si>
    <t>1255,78</t>
  </si>
  <si>
    <t>prim250</t>
  </si>
  <si>
    <t>2042,872</t>
  </si>
  <si>
    <t>primodb</t>
  </si>
  <si>
    <t>904,387</t>
  </si>
  <si>
    <t>primšach</t>
  </si>
  <si>
    <t>481,568</t>
  </si>
  <si>
    <t>razbado16</t>
  </si>
  <si>
    <t>1246,291</t>
  </si>
  <si>
    <t>razbado8</t>
  </si>
  <si>
    <t>3775,303</t>
  </si>
  <si>
    <t>razbasach</t>
  </si>
  <si>
    <t>244,408</t>
  </si>
  <si>
    <t>razbado4</t>
  </si>
  <si>
    <t>20,828</t>
  </si>
  <si>
    <t>REKAPITULACE ČLENĚNÍ SOUPISU PRACÍ</t>
  </si>
  <si>
    <t>Kód dílu - Popis</t>
  </si>
  <si>
    <t>Cena celkem [CZK]</t>
  </si>
  <si>
    <t>Náklady ze soupisu prací</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</si>
  <si>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</si>
  <si>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</si>
  <si>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</si>
  <si>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</si>
  <si>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</si>
  <si>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</si>
  <si>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</si>
  <si>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8 - Trubní vedení</t>
  </si>
  <si>
    <t xml:space="preserve">    9 - Ostatní konstrukce a práce, bourání</t>
  </si>
  <si>
    <t xml:space="preserve">    997 - Přesun sutě</t>
  </si>
  <si>
    <t xml:space="preserve">    998 - Přesun hmot</t>
  </si>
  <si>
    <t>PSV - Práce a dodávky PSV</t>
  </si>
  <si>
    <t xml:space="preserve">    711 - Izolace proti vodě, vlhkosti a plynům</t>
  </si>
  <si>
    <t xml:space="preserve">    715 - Izolace proti chemickým vlivům</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</si>
  <si>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</si>
  <si>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</si>
  <si>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</si>
  <si>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</si>
  <si>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</si>
  <si>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</si>
  <si>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</si>
  <si>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</si>
  <si>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</si>
  <si>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</si>
  <si>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</si>
  <si>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</si>
  <si>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</si>
  <si>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</si>
  <si>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</si>
  <si>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</si>
  <si>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</si>
  <si>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</si>
  <si>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115104111</t>
  </si>
  <si>
    <t>Čerpání vody na v do 20 m l potrubí ve štole do 200 m</t>
  </si>
  <si>
    <t>hod</t>
  </si>
  <si>
    <t>CS ÚRS 2024 02</t>
  </si>
  <si>
    <t>4</t>
  </si>
  <si>
    <t>-1599895036</t>
  </si>
  <si>
    <t>VV</t>
  </si>
  <si>
    <t>2*1,5*365*24</t>
  </si>
  <si>
    <t>115108111</t>
  </si>
  <si>
    <t>Pohotovost záložního čerpadla na v do 20 m</t>
  </si>
  <si>
    <t>den</t>
  </si>
  <si>
    <t>-219521709</t>
  </si>
  <si>
    <t>2*365</t>
  </si>
  <si>
    <t>129911121</t>
  </si>
  <si>
    <t>Bourání zdiva z betonu prostého neprokládaného v odkopávkách nebo prokopávkách ručně</t>
  </si>
  <si>
    <t>m3</t>
  </si>
  <si>
    <t>-1118246666</t>
  </si>
  <si>
    <t>vybourání čelby</t>
  </si>
  <si>
    <t>celba50*0,05+celba70*0,07</t>
  </si>
  <si>
    <t>129911123</t>
  </si>
  <si>
    <t>Bourání zdiva z ŽB nebo předpjatého betonu v odkopávkách nebo prokopávkách ručně</t>
  </si>
  <si>
    <t>-1646037529</t>
  </si>
  <si>
    <t>vybourání lávek</t>
  </si>
  <si>
    <t>lavky*0,2</t>
  </si>
  <si>
    <t>5</t>
  </si>
  <si>
    <t>142274111</t>
  </si>
  <si>
    <t>Ražení štol bez trhaviny l do 200 m průřez přes 1,5 do 4 m2 II stupeň ražnosti mokrá</t>
  </si>
  <si>
    <t>-1482546702</t>
  </si>
  <si>
    <t>P</t>
  </si>
  <si>
    <t>Poznámka k položce:_x000D_
Položka obsahuje:    "rozpojování, nakládání rubaniny, dále obsahuje náklady následující opatření, ztížené podmínky, překážky apod.:_x000D_
_x000D_
- bezpečnostní opatření všeho druhu po celou dobu ražení_x000D_
_x000D_
- kvalifikace zaměstnanců zajišťující bezpečnost a plynulost ražení_x000D_
_x000D_
- ztížení prací z důvodů zabudování vystrojovacích prostředků_x000D_
_x000D_
- osazení a odstranění dočasných vystrojovacích prostředků_x000D_
_x000D_
- zaměřování výrubů_x000D_
_x000D_
- průběžné vytyčování a kontrola směrového a výškového vedení tunelu_x000D_
_x000D_
- ztížení ražení přítokem podzemních vod do 5 l/sec. a to bez ohledu na úpadní nebo dovrchní ražení a způsob přítoku vody_x000D_
_x000D_
- při dovrchním ražení odvedení vody gravitačně do sběrné jímky (resp. zařízení na úpravu a čištění vody)_x000D_
_x000D_
- ztížení ražení opatřeními pro zachycení a svádění podzemní vody_x000D_
_x000D_
- náklady na měření množství odváděné (a čerpané) podzemní vody a s tím souvisící ztížení prací_x000D_
_x000D_
- překážky a prostoje z důvodů provádění geodetických a geotechnických měření_x000D_
_x000D_
- překážky po dobu zjišťování geologických a hydrogeologických poměrů pro jejich dokumentaci_x000D_
_x000D_
- ztížení ražení předbíhajícím průzkumem (např. předstihové ověřovací vrty / předvrty) pokud není příčinou přerušení ražby, vyjma jádrové vrty.,_x000D_
_x000D_
- potřebné členění plochy výrubu na více částí_x000D_
_x000D_
- překážky při tvoření, údržbě a ochraně pojízdné vrstvy dopravních cest ve dně ražených a přístupových tunelů_x000D_
_x000D_
- zřízení, údržba a čištění vodních rigolů_x000D_
_x000D_
- ztížení ražení budováním rozrážek a výklenků_x000D_
_x000D_
- osvětlení a větrání po dobu ražení_x000D_
_x000D_
- zřizování a udržování staveništních dopravních cest v tunelu_x000D_
_x000D_
- technologický nadvýrub"</t>
  </si>
  <si>
    <t>8,2*2,54</t>
  </si>
  <si>
    <t>6</t>
  </si>
  <si>
    <t>142274121</t>
  </si>
  <si>
    <t>Ražení štol bez trhaviny l do 200 m průřez přes 4 do 8 m2 II stupeň ražnosti mokrá</t>
  </si>
  <si>
    <t>-1775867161</t>
  </si>
  <si>
    <t>"úsek 0 - NS23" 17,94*0,37</t>
  </si>
  <si>
    <t>"rozšíření kolektoru - NS23 - přechod + výruby 1A,1B,3" (5,88+(11,75-5,88)+(27,18-21,45))*(7,12-1,72)+(27,18+17,94)/2*1,72</t>
  </si>
  <si>
    <t>"kolektorová odbočka - NS23" 7,6*3,4</t>
  </si>
  <si>
    <t>"úsek NS23 - TK121" 17,94*4,4</t>
  </si>
  <si>
    <t>"úsek TK121 - C1-3, C4" 17,94*12,45</t>
  </si>
  <si>
    <t>"rozšíření kolektoru - C1-3, C4 - přechod + výruby 1A,2,3" (6,3+(24,1-16,5)+(30,63-24,1))*(7,24-1,76)+(30,63+17,94)/2*1,76</t>
  </si>
  <si>
    <t>"kolektorová odbočka - C1-3" 7,6*4,22</t>
  </si>
  <si>
    <t>"kolektorová odbočka - C4" 7,6*4,21</t>
  </si>
  <si>
    <t>"úsek C1-3, C4 - C4-TS" 17,94*4,91</t>
  </si>
  <si>
    <t>"rozšíření kolektoru - C4-TS - přechod + výruby 1A,2,3" (6,3+(24,1-16,5)+(30,63-24,1))*(7,53-1,76)+(30,63+17,94)/2*1,76</t>
  </si>
  <si>
    <t>"úsek C4-TS - C5, C7" 17,94*1,94</t>
  </si>
  <si>
    <t>"rozšíření kolektoru - C5, C7 - přechod + výruby 1A,1B,3" (5,88+(11,75-5,88)+(27,18-21,45))*(13,12-1,755)+(27,18+17,94)/2*1,755</t>
  </si>
  <si>
    <t>"kolektorová odbočka - C5" 7,8*3,36</t>
  </si>
  <si>
    <t>"kolektorová odbočka - C7" 7,8*3,36</t>
  </si>
  <si>
    <t>"úsek C5, C7 - C6, C9" 17,94*7,61</t>
  </si>
  <si>
    <t>"rozšíření kolektoru - C6, C9 - přechod + výruby 1A,1B,3" (5,88+(11,75-5,88)+(27,18-21,45))*(7,12-1,76)+(27,18+17,94)/2*1,76</t>
  </si>
  <si>
    <t>"kolektorová odbočka - C6" 7,6*4,43</t>
  </si>
  <si>
    <t>"kolektorová odbočka - C9" 7,6*3,85</t>
  </si>
  <si>
    <t>"úsek C6, C9 - TK122" 17,94*2,53</t>
  </si>
  <si>
    <t>"rozšíření kolektoru - SK1 - propoj + přechod + výrub 1A" 12,38*(1,89+1,02)+6,31*(13,96-2,52-1,89)+(23,68+12,38)/2*2,52</t>
  </si>
  <si>
    <t>"úsek TK122 - C8, C11, C13" 17,94*5,4</t>
  </si>
  <si>
    <t>"rozšíření kolektoru - C8, C11, C13 - přechod + výrub 1A,1B,3" (5,88+(11,75-5,88)+(27,18-21,45))*(11,93-1,76)+(27,18+17,94)/2*1,76</t>
  </si>
  <si>
    <t>"kolektorová odbočka - C8" 7,6*3,34</t>
  </si>
  <si>
    <t>"kolektorová odbočka - C11" 7,6*3,44</t>
  </si>
  <si>
    <t>"kolektorová odbočka - C13" 7,6*3,53</t>
  </si>
  <si>
    <t>"úsek C8, C11, C13 - C12, C15" 17,94*6,83</t>
  </si>
  <si>
    <t>"rozšíření kolektoru - C12, C15 - přechod + výrub 1A,2,3" (6,3+(24,1-16,5)+(30,63-24,1))*(7,24-1,76)+(30,63+17,94)/2*1,76</t>
  </si>
  <si>
    <t>"kolektorová odbočka - C12" 7,6*5,09</t>
  </si>
  <si>
    <t>"kolektorová odbočka - C15" 7,6*3,83</t>
  </si>
  <si>
    <t>"úsek C12, C15 - C14, C17" 17,94*10,56</t>
  </si>
  <si>
    <t>"rozšíření kolektoru - C14, C17 - přechod + výrub 1A,2,3" (6,3+(24,1-16,5)+(30,63-24,1))*(7,54-1,76)+(30,63+17,94)/2*1,76</t>
  </si>
  <si>
    <t>"úsek C14, C17 - C16-C18, C19-C21" 17,94*3</t>
  </si>
  <si>
    <t>"rozšíření kolektoru - C16-C18, C19-C21 - přechod + výrub 1A,2,3" (6,3+(24,1-16,5)+(30,63-24,1))*(7,24-1,76)+(30,63+17,94)/2*1,76</t>
  </si>
  <si>
    <t>"kolektorová odbočka - C16-18" 7,6*4,96</t>
  </si>
  <si>
    <t>"kolektorová odbočka - C19-21" 7,6*3,99</t>
  </si>
  <si>
    <t>"úsek C16-C18, C19-C21 - C18-TS" 17,94*2,26</t>
  </si>
  <si>
    <t>"rozšíření kolektoru - C18-TS - přechod + výrub 1A,3" (6,46+(34,7-27,32))*(7,53-1,75)+(34,7+17,94)/2*1,75</t>
  </si>
  <si>
    <t>"úsek C18-TS - C20-22" 17,94*12,84</t>
  </si>
  <si>
    <t>"rozšíření kolektoru - C20-22 - přechod + výrub 1A,2,3" (6,3+(24,1-16,5)+(30,63-24,1))*(7,54-1,76)+(30,63+17,94)/2*1,76</t>
  </si>
  <si>
    <t>"úsek C20-22 - TK123" 17,94*4,02</t>
  </si>
  <si>
    <t>Součet</t>
  </si>
  <si>
    <t>7</t>
  </si>
  <si>
    <t>142274131</t>
  </si>
  <si>
    <t>Ražení štol bez trhaviny l do 200 m průřez přes 8 do 16 m2 II stupeň ražnosti mokrá</t>
  </si>
  <si>
    <t>-1997015943</t>
  </si>
  <si>
    <t>"rozšíření kolektoru - NS23 - výrub 2" (21,45-11,75)*(7,12-1,72)</t>
  </si>
  <si>
    <t>"rozšíření kolektoru - C1-3, C4 - výrub 1B" (16,5-6,3)*(7,24-1,76)</t>
  </si>
  <si>
    <t>"rozšíření kolektoru - C4-TS - výrub 1B" (16,5-6,3)*(7,53-1,76)</t>
  </si>
  <si>
    <t>"kolektorová odbočka - C4-TS" 8,5*3,21</t>
  </si>
  <si>
    <t>"rozšíření kolektoru - C5, C7 - výrub 2" (21,45-11,75)*(13,12-1,755)</t>
  </si>
  <si>
    <t>"rozšíření kolektoru - C6, C9 - výrub 2" (21,45-11,75)*(7,12-1,76)</t>
  </si>
  <si>
    <t>"rozšíření kolektoru - SK1 - výrub 1B,2" ((14,91-6,31)+(23,68-14,91))*(13,96-2,52-1,89)</t>
  </si>
  <si>
    <t>"kolektorová odbočka - SK1" 8,5*3,2</t>
  </si>
  <si>
    <t>"rozšíření kolektoru - C8, C11, C13 - výrub 2" (21,45-11,75)*(11,93-1,76)</t>
  </si>
  <si>
    <t>"rozšíření kolektoru - C12, C15 - výrub 1B" (16,5-6,3)*(7,24-1,76)</t>
  </si>
  <si>
    <t>"rozšíření kolektoru - C14, C17 - výrub 1B" (16,5-6,3)*(7,54-1,76)</t>
  </si>
  <si>
    <t>"kolektorová odbočka - C14" 8,5*2,21</t>
  </si>
  <si>
    <t>"kolektorová odbočka - C17" 8,5*3,67</t>
  </si>
  <si>
    <t>"rozšíření kolektoru - C16-C18, C19-C21 - výrub 1B" (16,5-6,3)*(7,24-1,76)</t>
  </si>
  <si>
    <t>"rozšíření kolektoru - C18-TS - výrub 1B,2" ((19,22-6,46)+(27,32-19,22))*(7,53-1,75)</t>
  </si>
  <si>
    <t>"kolektorová odbočka - C18-TS" 8,5*4,78</t>
  </si>
  <si>
    <t>"kolektorová odbočka - C21" 8,5*3,31</t>
  </si>
  <si>
    <t>"rozšíření kolektoru - C20-22 - výrub 1B" (16,5-6,3)*(7,54-1,76)+(30,63+17,94)/2*1,76</t>
  </si>
  <si>
    <t>"kolektorová odbočka - C20-22" 8,5*(1,23+3,41+1,13+0,25+0,325+0,92)</t>
  </si>
  <si>
    <t>"kolektorová odbočka - C23" 8,5*2,87</t>
  </si>
  <si>
    <t>8</t>
  </si>
  <si>
    <t>144271111</t>
  </si>
  <si>
    <t>Ražení šachet svislých hl do 15 m II stupeň ražnosti mokrá průřez do 10 m2</t>
  </si>
  <si>
    <t>1913097943</t>
  </si>
  <si>
    <t>"spadišťová šachta - NS23" 4,16*3,8</t>
  </si>
  <si>
    <t>"spadišťová šachta - C1-3" 4,16*(3,74+0,25)</t>
  </si>
  <si>
    <t>"spadišťová šachta - C4" 4,16*(3,74+0,25)</t>
  </si>
  <si>
    <t>"spadišťová šachta - C4-TS" 3,88*(3,74+0,25)</t>
  </si>
  <si>
    <t>"spadišťová šachta - C5" 4,16*(3,74+0,25)</t>
  </si>
  <si>
    <t>"spadišťová šachta - C6" 4,16*3,99</t>
  </si>
  <si>
    <t>"spadišťová šachta - C9" 4,16*3,99</t>
  </si>
  <si>
    <t>"spadišťová šachta - C8" 3,88*3,99</t>
  </si>
  <si>
    <t>"spadišťová šachta - C11" 4,16*3,99</t>
  </si>
  <si>
    <t>"spadišťová šachta - C13" 4,16*3,99</t>
  </si>
  <si>
    <t>"spadišťová šachta - C12" 4,16*4,12</t>
  </si>
  <si>
    <t>"spadišťová šachta - C17" 4,16*3,99</t>
  </si>
  <si>
    <t>"spadišťová šachta - C16-18" 4,16*3,8</t>
  </si>
  <si>
    <t>"spadišťová šachta - C18-TS" 4,16*3,87</t>
  </si>
  <si>
    <t>"spadišťová šachta - C20-22" 4,16*3,8</t>
  </si>
  <si>
    <t>9</t>
  </si>
  <si>
    <t>154076111</t>
  </si>
  <si>
    <t>Nosná konstrukce výstroje štol typová K l do 200 m trvale mokrá</t>
  </si>
  <si>
    <t>kg</t>
  </si>
  <si>
    <t>-980840763</t>
  </si>
  <si>
    <t>Kolektorová odbočka a spadišťová šachta NS23 - viz. tabulka výkres D.1.2.2.6</t>
  </si>
  <si>
    <t>4*159,7+6*187,9</t>
  </si>
  <si>
    <t>Kolektorová odbočka a spadišťová šachta C1-3 - viz. tabulka výkres D.1.2.2.8</t>
  </si>
  <si>
    <t>5*159,7+6*187,9</t>
  </si>
  <si>
    <t>Kolektorová odbočka a spadišťová šachta C4 - viz. tabulka výkres D.1.2.2.8</t>
  </si>
  <si>
    <t>Kolektorová odbočka a spadišťová šachta C4-TS - viz. tabulka výkres D.1.2.2.10</t>
  </si>
  <si>
    <t>Kolektorová odbočka a spadišťová šachta C5 - viz. tabulka výkres D.1.2.2.12</t>
  </si>
  <si>
    <t>Kolektorová odbočka C7 - viz. tabulka výkres D.1.2.2.12</t>
  </si>
  <si>
    <t>4*159,7</t>
  </si>
  <si>
    <t>Kolektorová odbočka a spadišťová šachta C6 - viz. tabulka výkres D.1.2.2.14</t>
  </si>
  <si>
    <t>Kolektorová odbočka a spadišťová šachta C9 - viz. tabulka výkres D.1.2.2.14</t>
  </si>
  <si>
    <t>Kolektorová odbočka SK1 - viz. tabulka výkres D.1.2.2.16</t>
  </si>
  <si>
    <t>Kolektorová odbočka a spadišťová šachta C8 - viz. tabulka výkres D.1.2.2.18</t>
  </si>
  <si>
    <t>Kolektorová odbočka a spadišťová šachta C11 - viz. tabulka výkres D.1.2.2.18</t>
  </si>
  <si>
    <t>Kolektorová odbočka a spadišťová šachta C13 - viz. tabulka výkres D.1.2.2.18</t>
  </si>
  <si>
    <t>Kolektorová odbočka a spadišťová šachta C12 - viz. tabulka výkres D.1.2.2.20</t>
  </si>
  <si>
    <t>6*159,7+6*187,9</t>
  </si>
  <si>
    <t>Kolektorová odbočka C15 - viz. tabulka výkres D.1.2.2.20</t>
  </si>
  <si>
    <t>5*159,7</t>
  </si>
  <si>
    <t>Kolektorová odbočka C14 - viz. tabulka výkres D.1.2.2.22</t>
  </si>
  <si>
    <t>3*159,7</t>
  </si>
  <si>
    <t>Kolektorová odbočka a spadišťová šachta C17 - viz. tabulka výkres D.1.2.2.22</t>
  </si>
  <si>
    <t>Kolektorová odbočka a spadišťová šachta C16-18 - viz. tabulka výkres D.1.2.2.24</t>
  </si>
  <si>
    <t>Kolektorová odbočka C19-21 - viz. tabulka výkres D.1.2.2.24</t>
  </si>
  <si>
    <t>Kolektorová odbočka a spadišťová šachta C18-TS - viz. tabulka výkres D.1.2.2.26</t>
  </si>
  <si>
    <t>Kolektorová odbočka C21 - viz. tabulka výkres D.1.2.2.26</t>
  </si>
  <si>
    <t>Kolektorová odbočka a spadišťová šachta C20-22 - viz. tabulka výkres D.1.2.2.28</t>
  </si>
  <si>
    <t>Kolektorová odbočka C23 - viz. tabulka výkres D.1.2.2.28</t>
  </si>
  <si>
    <t>9*159,7</t>
  </si>
  <si>
    <t>10</t>
  </si>
  <si>
    <t>154076121</t>
  </si>
  <si>
    <t>Montáž nosné konstrukce výstroje štol netypové l do 200 m trvale mokrá</t>
  </si>
  <si>
    <t>-1546730540</t>
  </si>
  <si>
    <t>Hlavní trasa - bretex 10 505 (R) - viz. tabulka výkres D.1.2.2.4</t>
  </si>
  <si>
    <t>921,2+230,3+1612,1+3915,1+1842,4+690,9+2763,6+921,2+1842,4+2303+3224,2+1151,5+921,2+4375,7+1612,1</t>
  </si>
  <si>
    <t>Hlavní trasa - bretex S235 - viz. tabulka výkres D.1.2.2.4</t>
  </si>
  <si>
    <t>234,4+58,6+410,2+996,2+468,8+175,8+703,2+234,4+468,8+586+820,4+293+234,4+1113,4+410,2</t>
  </si>
  <si>
    <t>Rozšíření kolektoru NS23 - bretex+průvlak+podpory - viz. tabulka výkres D.1.2.2.6</t>
  </si>
  <si>
    <t>116,74+125,16+138,95+11,73+299,9+82,32+8*(318,7+160,9)</t>
  </si>
  <si>
    <t>Rozšíření kolektoru NS23 - převázky - viz. tabulka výkres D.1.2.2.6</t>
  </si>
  <si>
    <t>360,96</t>
  </si>
  <si>
    <t>Rozšíření kolektoru NS23 - přechodové profily - viz. tabulka výkres D.1.2.2.6</t>
  </si>
  <si>
    <t>278,2+299,3+87,2+87,2</t>
  </si>
  <si>
    <t>4*(124,09+52,83+1,41+7,03)+6*(134,48+8,79)+128,84</t>
  </si>
  <si>
    <t>Rozšíření kolektoru C1-3, C4 - bretex+průvlak+podpory - viz. tabulka výkres D.1.2.2.8</t>
  </si>
  <si>
    <t>239,79+258,92+277,89+23,46+599,81+164,64+8*(334,7+160,9)</t>
  </si>
  <si>
    <t>Rozšíření kolektoru C1-3, C4 - převázky - viz. tabulka výkres D.1.2.2.8</t>
  </si>
  <si>
    <t>391,04</t>
  </si>
  <si>
    <t>Rozšíření kolektoru C1-3, C4 - přechodové profily - viz. tabulka výkres D.1.2.2.8</t>
  </si>
  <si>
    <t>282,1+87,2+310+87,2</t>
  </si>
  <si>
    <t>5*(124,09+7,03+52,83+1,41)+6*(100,86+8,79)+128,84</t>
  </si>
  <si>
    <t>Rozšíření kolektoru C4-TS - bretex+průvlak+podpory - viz. tabulka výkres D.1.2.2.10</t>
  </si>
  <si>
    <t>239,79+147,61+138,95+11,73+298,2+82,32+8*(334,7+160,9)</t>
  </si>
  <si>
    <t>Rozšíření kolektoru C4-TS - převázky  - viz. tabulka výkres D.1.2.2.10</t>
  </si>
  <si>
    <t>398,56</t>
  </si>
  <si>
    <t>Rozšíření kolektoru C4-TS - přechodové profily  - viz. tabulka výkres D.1.2.2.10</t>
  </si>
  <si>
    <t>5*(129,7+7,03+52,83+1,41)+6*(96,24+8,79)+128,84</t>
  </si>
  <si>
    <t>Rozšíření kolektoru C5, C7 - bretex+průvlak+podpory - viz. tabulka výkres D.1.2.2.12</t>
  </si>
  <si>
    <t>233+217,2+93,41+23,46+599,81+164,64+16*(318,7+160,9)</t>
  </si>
  <si>
    <t>Rozšíření kolektoru C5, C7 - převázky - viz. tabulka výkres D.1.2.2.12</t>
  </si>
  <si>
    <t>827,2</t>
  </si>
  <si>
    <t>Rozšíření kolektoru C5, C7 - přechodové profily - viz. tabulka výkres D.1.2.2.12</t>
  </si>
  <si>
    <t>278,2+87,2+299,3+87,2</t>
  </si>
  <si>
    <t>4*(124,09+7,03+52,83+1,41)+6*(100,86+8,79)+128,84</t>
  </si>
  <si>
    <t>4*(124,09+7,03+52,83+1,41)</t>
  </si>
  <si>
    <t>Rozšíření kolektoru C6, C9 - bretex+průvlak+podpory - viz. tabulka výkres D.1.2.2.14</t>
  </si>
  <si>
    <t>239,79+250,31+277,89+23,46+624,09+164,64+8*(318,7+160,9)</t>
  </si>
  <si>
    <t>Rozšíření kolektoru C6, C9 - převázky - viz. tabulka výkres D.1.2.2.14</t>
  </si>
  <si>
    <t>Rozšíření kolektoru C6, C9 - přechodové profily - viz. tabulka výkres D.1.2.2.14</t>
  </si>
  <si>
    <t>5*(124,09+7,91+52,83+1,41)+6*(134,48+8,79)+128,84</t>
  </si>
  <si>
    <t>4*(124,09+7,91+52,83+1,41)+6*(100,86+8,79)+128,84</t>
  </si>
  <si>
    <t>Rozšíření kolektoru SK1 - bretex+průvlak+podpory - viz. tabulka výkres D.1.2.2.16</t>
  </si>
  <si>
    <t>129,36+147,61+138,95+11,73+298,2+82,32+13*(276+184,5)+5*(187,3+58,6)</t>
  </si>
  <si>
    <t>Rozšíření kolektoru SK1 - převázky - viz. tabulka výkres D.1.2.2.16</t>
  </si>
  <si>
    <t>Rozšíření kolektoru SK1 - přechodové profily - viz. tabulka výkres D.1.2.2.16</t>
  </si>
  <si>
    <t>234,7+68,5+267+68,5</t>
  </si>
  <si>
    <t>4*(171,89+7,03+52,83+1,41)</t>
  </si>
  <si>
    <t>Rozšíření kolektoru C8, C11, C13 - bretex+průvlak+podpory - viz. tabulka výkres D.1.2.2.18</t>
  </si>
  <si>
    <t>350,21+361,62+416,84+35,2+899,71+246,96+15*(318,7+160,9)</t>
  </si>
  <si>
    <t>Rozšíření kolektoru C8, C11, C13 - převázky - viz. tabulka výkres D.1.2.2.18</t>
  </si>
  <si>
    <t>744,48</t>
  </si>
  <si>
    <t>Rozšíření kolektoru C8, C11, C13 - přechodové profily - viz. tabulka výkres D.1.2.2.18</t>
  </si>
  <si>
    <t>4*(124,09+7,03+52,83+1,41)+6*(96,24+8,79)+128,84</t>
  </si>
  <si>
    <t>Rozšíření kolektoru C12, C15 - bretex+průvlak+podpory - viz. tabulka výkres D.1.2.2.20</t>
  </si>
  <si>
    <t>239,79+258,92+277,89+23,46+575,1+164,64+8*(334,7+160,9)</t>
  </si>
  <si>
    <t>Rozšíření kolektoru C12, C15 - převázky - viz. tabulka výkres D.1.2.2.20</t>
  </si>
  <si>
    <t>Rozšíření kolektoru C12, C15 - přechodové profily - viz. tabulka výkres D.1.2.2.20</t>
  </si>
  <si>
    <t>6*(124,09+7,03+52,83+1,41)+6*(100,86+8,79)+128,84</t>
  </si>
  <si>
    <t>5*(124,09+7,03+52,83+1,41)</t>
  </si>
  <si>
    <t>Rozšíření kolektoru C14, C17 - bretex+průvlak+podpory - viz. tabulka výkres D.1.2.2.22</t>
  </si>
  <si>
    <t>Rozšíření kolektoru C14, C17 - převázky - viz. tabulka výkres D.1.2.2.22</t>
  </si>
  <si>
    <t>413,6</t>
  </si>
  <si>
    <t>Rozšíření kolektoru C14, C17 - přechodové profily - viz. tabulka výkres D.1.2.2.22</t>
  </si>
  <si>
    <t>3*(129,7+7,03+52,83+1,41)</t>
  </si>
  <si>
    <t>5*(129,7+7,03+52,83+1,41)+6*(100,86+8,79)+128,84</t>
  </si>
  <si>
    <t>Rozšíření kolektoru C16-C18, C19-C21 - bretex+průvlak+podpory - viz. tabulka výkres D.1.2.2.24</t>
  </si>
  <si>
    <t>239,79+258,92+277,89+23,46+587,88+164,64+8*(334,7+160,9)</t>
  </si>
  <si>
    <t>Rozšíření kolektoru C16-C18, C19-C21 - převázky - viz. tabulka výkres D.1.2.2.24</t>
  </si>
  <si>
    <t>Rozšíření kolektoru C16-C18, C19-C21 - přechodové profily - viz. tabulka výkres D.1.2.2.24</t>
  </si>
  <si>
    <t>Rozšíření kolektoru C18-TS, C21 - bretex+průvlak+podpory - viz. tabulka výkres D.1.2.2.26</t>
  </si>
  <si>
    <t>239,79+258,92+277,89+23,46+596,4+164,64+8*(356,1+160,9)</t>
  </si>
  <si>
    <t>Rozšíření kolektoru C18-TS, C21 - převázky - viz. tabulka výkres D.1.2.2.26</t>
  </si>
  <si>
    <t>Rozšíření kolektoru C18-TS, C21 - přechodové profily - viz. tabulka výkres D.1.2.2.26</t>
  </si>
  <si>
    <t>293+95,9+327+95,9</t>
  </si>
  <si>
    <t>Rozšíření kolektoru C20-22, C23 - bretex+průvlak+podpory - viz. tabulka výkres D.1.2.2.28</t>
  </si>
  <si>
    <t>Rozšíření kolektoru C20-22, C23 - převázky - viz. tabulka výkres D.1.2.2.28</t>
  </si>
  <si>
    <t>Rozšíření kolektoru C20-22, C23 - přechodové profily - viz. tabulka výkres D.1.2.2.28</t>
  </si>
  <si>
    <t>4*(129,7+7,03+52,83+1,41)+6*(100,86+8,79)+128,84</t>
  </si>
  <si>
    <t>9*(129,7+7,03+52,83+1,41)</t>
  </si>
  <si>
    <t>11</t>
  </si>
  <si>
    <t>M</t>
  </si>
  <si>
    <t>1302101R</t>
  </si>
  <si>
    <t>důlní výztuž Bretex</t>
  </si>
  <si>
    <t>t</t>
  </si>
  <si>
    <t>-1278927157</t>
  </si>
  <si>
    <t>(116,74+125,16+138,95+11,73)*1,2+8*(318,7+160,9)</t>
  </si>
  <si>
    <t>(239,79+258,92+277,89+23,46)*1,2+8*(334,7+160,9)</t>
  </si>
  <si>
    <t>(239,79+147,61+138,95+11,73)*1,2+8*(334,7+160,9)</t>
  </si>
  <si>
    <t>(233+217,2+93,41+23,46)*1,2+16*(318,7+160,9)</t>
  </si>
  <si>
    <t>(239,79+250,31+277,89+23,46)*1,2+8*(318,7+160,9)</t>
  </si>
  <si>
    <t>(129,36+147,61+138,95+11,73)*1,2+13*(276+184,5)+5*(187,3+58,6)</t>
  </si>
  <si>
    <t>(350,21+361,62+416,84+35,2)*1,2+15*(318,7+160,9)</t>
  </si>
  <si>
    <t>(239,79+258,92+277,89+23,46)*1,2+8*(356,1+160,9)</t>
  </si>
  <si>
    <t>112376,696*0,001 'Přepočtené koeficientem množství</t>
  </si>
  <si>
    <t>13010258</t>
  </si>
  <si>
    <t>tyč ocelová plochá jakost S235JR (11 375) 70x8mm</t>
  </si>
  <si>
    <t>-702028280</t>
  </si>
  <si>
    <t>Poznámka k položce:_x000D_
Hmotnost: 4,40 kg/m</t>
  </si>
  <si>
    <t>Kolektorová odbočka NS23 - viz. tabulka výkres D.1.2.2.6</t>
  </si>
  <si>
    <t>4*7,03+6*8,79</t>
  </si>
  <si>
    <t>Kolektorová odbočka C1-3 - viz. tabulka výkres D.1.2.2.8</t>
  </si>
  <si>
    <t>5*7,03+6*8,79</t>
  </si>
  <si>
    <t>Kolektorová odbočka C4 - viz. tabulka výkres D.1.2.2.8</t>
  </si>
  <si>
    <t>Kolektorová odbočka C4-TS - viz. tabulka výkres D.1.2.2.10</t>
  </si>
  <si>
    <t>Kolektorová odbočka C5 - viz. tabulka výkres D.1.2.2.12</t>
  </si>
  <si>
    <t>4*7,03</t>
  </si>
  <si>
    <t>Kolektorová odbočka C6 - viz. tabulka výkres D.1.2.2.14</t>
  </si>
  <si>
    <t>5*7,91+6*8,79</t>
  </si>
  <si>
    <t>Kolektorová odbočka C9 - viz. tabulka výkres D.1.2.2.14</t>
  </si>
  <si>
    <t>4*7,91+6*8,79</t>
  </si>
  <si>
    <t>Kolektorová odbočka C8 - viz. tabulka výkres D.1.2.2.18</t>
  </si>
  <si>
    <t>Kolektorová odbočka C11 - viz. tabulka výkres D.1.2.2.18</t>
  </si>
  <si>
    <t>Kolektorová odbočka C13 - viz. tabulka výkres D.1.2.2.18</t>
  </si>
  <si>
    <t>Kolektorová odbočka C12 - viz. tabulka výkres D.1.2.2.20</t>
  </si>
  <si>
    <t>6*7,03+6*8,79</t>
  </si>
  <si>
    <t>5*7,03</t>
  </si>
  <si>
    <t>3*7,03</t>
  </si>
  <si>
    <t>Kolektorová odbočka C17 - viz. tabulka výkres D.1.2.2.22</t>
  </si>
  <si>
    <t>Kolektorová odbočka C16-18 - viz. tabulka výkres D.1.2.2.24</t>
  </si>
  <si>
    <t>Kolektorová odbočka C18-TS - viz. tabulka výkres D.1.2.2.26</t>
  </si>
  <si>
    <t>Kolektorová odbočka C20-22 - viz. tabulka výkres D.1.2.2.28</t>
  </si>
  <si>
    <t>9*7,03</t>
  </si>
  <si>
    <t>1537,17*0,001 'Přepočtené koeficientem množství</t>
  </si>
  <si>
    <t>13</t>
  </si>
  <si>
    <t>13010424</t>
  </si>
  <si>
    <t>úhelník ocelový rovnostranný jakost S235JR (11 375) 60x60x6mm</t>
  </si>
  <si>
    <t>808478296</t>
  </si>
  <si>
    <t>Poznámka k položce:_x000D_
Hmotnost: 5,47 kg/m</t>
  </si>
  <si>
    <t>4*1,41</t>
  </si>
  <si>
    <t>5*1,41</t>
  </si>
  <si>
    <t>6*1,41</t>
  </si>
  <si>
    <t>3*1,41</t>
  </si>
  <si>
    <t>9*1,41</t>
  </si>
  <si>
    <t>148,05*0,001 'Přepočtené koeficientem množství</t>
  </si>
  <si>
    <t>14</t>
  </si>
  <si>
    <t>13010716</t>
  </si>
  <si>
    <t>ocel profilová jakost S235JR (11 375) průřez I (IPN) 140</t>
  </si>
  <si>
    <t>1098376197</t>
  </si>
  <si>
    <t>Poznámka k položce:_x000D_
Hmotnost: 14,40 kg/m</t>
  </si>
  <si>
    <t>Spadišťová šachta NS23 - viz. tabulka výkres D.1.2.2.6</t>
  </si>
  <si>
    <t>128,84</t>
  </si>
  <si>
    <t>Spadišťová šachta C1-3 - viz. tabulka výkres D.1.2.2.8</t>
  </si>
  <si>
    <t>Spadišťová šachta C4 - viz. tabulka výkres D.1.2.2.8</t>
  </si>
  <si>
    <t>Spadišťová šachta C4-TS - viz. tabulka výkres D.1.2.2.10</t>
  </si>
  <si>
    <t>Spadišťová šachta C5 - viz. tabulka výkres D.1.2.2.12</t>
  </si>
  <si>
    <t>Spadišťová šachta C6 - viz. tabulka výkres D.1.2.2.14</t>
  </si>
  <si>
    <t>Spadišťová šachta C9 - viz. tabulka výkres D.1.2.2.14</t>
  </si>
  <si>
    <t>Spadišťová šachta C8 - viz. tabulka výkres D.1.2.2.18</t>
  </si>
  <si>
    <t>Spadišťová šachta C11 - viz. tabulka výkres D.1.2.2.18</t>
  </si>
  <si>
    <t>Spadišťová šachta C13 - viz. tabulka výkres D.1.2.2.18</t>
  </si>
  <si>
    <t>Spadišťová šachta C12 - viz. tabulka výkres D.1.2.2.20</t>
  </si>
  <si>
    <t>Spadišťová šachta C17 - viz. tabulka výkres D.1.2.2.22</t>
  </si>
  <si>
    <t>Spadišťová šachta C16-18 - viz. tabulka výkres D.1.2.2.24</t>
  </si>
  <si>
    <t>Spadišťová šachta C18-TS - viz. tabulka výkres D.1.2.2.26</t>
  </si>
  <si>
    <t>Spadišťová šachta C20-22 - viz. tabulka výkres D.1.2.2.28</t>
  </si>
  <si>
    <t>1932,6*0,001 'Přepočtené koeficientem množství</t>
  </si>
  <si>
    <t>15</t>
  </si>
  <si>
    <t>13010822</t>
  </si>
  <si>
    <t>ocel profilová jakost S235JR (11 375) průřez U (UPN) 160</t>
  </si>
  <si>
    <t>1487810667</t>
  </si>
  <si>
    <t>Poznámka k položce:_x000D_
Hmotnost: 18,80 kg/m</t>
  </si>
  <si>
    <t>Rozšíření kolektoru NS23 - U 160 převázky - viz. tabulka výkres D.1.2.2.6</t>
  </si>
  <si>
    <t>360,96*1,2</t>
  </si>
  <si>
    <t>4*52,83</t>
  </si>
  <si>
    <t>391,04*1,2</t>
  </si>
  <si>
    <t>5*52,83</t>
  </si>
  <si>
    <t>398,56*1,2</t>
  </si>
  <si>
    <t>827,2*1,2</t>
  </si>
  <si>
    <t>744,48*1,2</t>
  </si>
  <si>
    <t>6*52,83</t>
  </si>
  <si>
    <t>413,6*1,2</t>
  </si>
  <si>
    <t>3*52,83</t>
  </si>
  <si>
    <t>9*52,83</t>
  </si>
  <si>
    <t>12134,67*0,001 'Přepočtené koeficientem množství</t>
  </si>
  <si>
    <t>16</t>
  </si>
  <si>
    <t>13010828</t>
  </si>
  <si>
    <t>ocel profilová jakost S235JR (11 375) průřez U (UPN) 220</t>
  </si>
  <si>
    <t>1012208306</t>
  </si>
  <si>
    <t>Poznámka k položce:_x000D_
Hmotnost: 29,40 kg/m</t>
  </si>
  <si>
    <t>Rozšíření kolektoru NS23 - U 220 průvlak+podpory - viz. tabulka výkres D.1.2.2.6</t>
  </si>
  <si>
    <t>82,32*1,2</t>
  </si>
  <si>
    <t>Rozšíření kolektoru C1-3, C4 - průvlak+podpory - viz. tabulka výkres D.1.2.2.8</t>
  </si>
  <si>
    <t>164,64*1,2</t>
  </si>
  <si>
    <t>Rozšíření kolektoru C4-TS - průvlak+podpory - viz. tabulka výkres D.1.2.2.10</t>
  </si>
  <si>
    <t>Rozšíření kolektoru C5, C7 - průvlak+podpory - viz. tabulka výkres D.1.2.2.12</t>
  </si>
  <si>
    <t>Rozšíření kolektoru C6, C9 - průvlak+podpory - viz. tabulka výkres D.1.2.2.14</t>
  </si>
  <si>
    <t>Rozšíření kolektoru SK1 - průvlak+podpory - viz. tabulka výkres D.1.2.2.16</t>
  </si>
  <si>
    <t>Rozšíření kolektoru C8, C11, C13 - průvlak+podpory - viz. tabulka výkres D.1.2.2.18</t>
  </si>
  <si>
    <t>246,96*1,2</t>
  </si>
  <si>
    <t>Rozšíření kolektoru C12, C15 - průvlak+podpory - viz. tabulka výkres D.1.2.2.20</t>
  </si>
  <si>
    <t>Rozšíření kolektoru C14, C17 - průvlak+podpory - viz. tabulka výkres D.1.2.2.22</t>
  </si>
  <si>
    <t>Rozšíření kolektoru C16-C18, C19-C21 - průvlak+podpory - viz. tabulka výkres D.1.2.2.24</t>
  </si>
  <si>
    <t>Rozšíření kolektoru C18-TS, C21 - průvlak+podpory - viz. tabulka výkres D.1.2.2.26</t>
  </si>
  <si>
    <t>Rozšíření kolektoru C20-22, C23 - průvlak+podpory - viz. tabulka výkres D.1.2.2.28</t>
  </si>
  <si>
    <t>2074,464*0,001 'Přepočtené koeficientem množství</t>
  </si>
  <si>
    <t>17</t>
  </si>
  <si>
    <t>13010976</t>
  </si>
  <si>
    <t>ocel profilová jakost S235JR (11 375) průřez HEB 160</t>
  </si>
  <si>
    <t>-210111631</t>
  </si>
  <si>
    <t>Poznámka k položce:_x000D_
Hmotnost: 43,70 kg/m</t>
  </si>
  <si>
    <t>Rozšíření kolektoru NS23 - HEB 160 průvlak+podpory - viz. tabulka výkres D.1.2.2.6</t>
  </si>
  <si>
    <t>299,9*1,2</t>
  </si>
  <si>
    <t>599,81*1,2</t>
  </si>
  <si>
    <t>298,2*1,2</t>
  </si>
  <si>
    <t>624,09*1,2</t>
  </si>
  <si>
    <t>899,71*1,2</t>
  </si>
  <si>
    <t>575,1*1,2</t>
  </si>
  <si>
    <t>587,88*1,2</t>
  </si>
  <si>
    <t>596,4*1,2</t>
  </si>
  <si>
    <t>7532,532*0,001 'Přepočtené koeficientem množství</t>
  </si>
  <si>
    <t>18</t>
  </si>
  <si>
    <t>15920310</t>
  </si>
  <si>
    <t>pažnice ocelová UNION</t>
  </si>
  <si>
    <t>-1386366559</t>
  </si>
  <si>
    <t>Poznámka k položce:_x000D_
hmotnost: 8,4 kg/m</t>
  </si>
  <si>
    <t>4*124,09+6*134,48</t>
  </si>
  <si>
    <t>5*124,09+6*100,86</t>
  </si>
  <si>
    <t>5*129,7+6*96,24</t>
  </si>
  <si>
    <t>4*124,09+6*100,86</t>
  </si>
  <si>
    <t>4*124,09</t>
  </si>
  <si>
    <t>5*124,09+6*134,48</t>
  </si>
  <si>
    <t>4*171,89</t>
  </si>
  <si>
    <t>4*124,09+6*96,24</t>
  </si>
  <si>
    <t>6*124,09+6*100,86</t>
  </si>
  <si>
    <t>5*124,09</t>
  </si>
  <si>
    <t>3*129,7</t>
  </si>
  <si>
    <t>5*129,7+6*100,86</t>
  </si>
  <si>
    <t>4*129,7+6*100,86</t>
  </si>
  <si>
    <t>9*129,7</t>
  </si>
  <si>
    <t>22791,91*0,001 'Přepočtené koeficientem množství</t>
  </si>
  <si>
    <t>19</t>
  </si>
  <si>
    <t>161152111</t>
  </si>
  <si>
    <t>Svislé přemístění rubaniny v hoře z hloubky do 15 m</t>
  </si>
  <si>
    <t>215924807</t>
  </si>
  <si>
    <t>(razbado16+razbasach+razbado8+razbado4)*1,22+nadmvyr</t>
  </si>
  <si>
    <t>bourzb+bourbet</t>
  </si>
  <si>
    <t>20</t>
  </si>
  <si>
    <t>162751137</t>
  </si>
  <si>
    <t>Vodorovné přemístění přes 9 000 do 10000 m výkopku/sypaniny z horniny třídy těžitelnosti II skupiny 4 a 5</t>
  </si>
  <si>
    <t>1273978062</t>
  </si>
  <si>
    <t>163333521</t>
  </si>
  <si>
    <t>Vodorovné přemístění rubaniny v hoře do 200 m mokrá</t>
  </si>
  <si>
    <t>1387033666</t>
  </si>
  <si>
    <t>odvozsyp+bourzb+bourbet</t>
  </si>
  <si>
    <t>22</t>
  </si>
  <si>
    <t>167103211</t>
  </si>
  <si>
    <t>Naložení rubaniny z nahodilého přesměrného výrubu v hoře</t>
  </si>
  <si>
    <t>-2115740501</t>
  </si>
  <si>
    <t>(razbado16+razbasach+razbado8)*0,08</t>
  </si>
  <si>
    <t>23</t>
  </si>
  <si>
    <t>171201221</t>
  </si>
  <si>
    <t>Poplatek za uložení na skládce (skládkovné) zeminy a kamení kód odpadu 17 05 04</t>
  </si>
  <si>
    <t>-18107681</t>
  </si>
  <si>
    <t>odvoz*1,9</t>
  </si>
  <si>
    <t>24</t>
  </si>
  <si>
    <t>171251201</t>
  </si>
  <si>
    <t>Uložení sypaniny na skládky nebo meziskládky</t>
  </si>
  <si>
    <t>-329474867</t>
  </si>
  <si>
    <t>25</t>
  </si>
  <si>
    <t>28537111R</t>
  </si>
  <si>
    <t>Svorníky injektážní délky 2,5 až 4 m</t>
  </si>
  <si>
    <t>m</t>
  </si>
  <si>
    <t>-708095260</t>
  </si>
  <si>
    <t>Hlavní trasa - viz. tabulka výkres D.1.2.2.4</t>
  </si>
  <si>
    <t>3*(16+8+32+72+40+16+56+24+40+40+56+16+16+72+24)+4*(8+8+8+8+8+8)</t>
  </si>
  <si>
    <t>Rozšíření kolektoru NS23 - viz. tabulka výkres D.1.2.2.6</t>
  </si>
  <si>
    <t>2,5*46+3*24</t>
  </si>
  <si>
    <t>Rozšíření kolektoru C1-3, C4 - viz. tabulka výkres D.1.2.2.8</t>
  </si>
  <si>
    <t>2,5*28+3*42</t>
  </si>
  <si>
    <t>Rozšíření kolektoru C4-TS - viz. tabulka výkres D.1.2.2.10</t>
  </si>
  <si>
    <t>2,5*34+3*42</t>
  </si>
  <si>
    <t>Rozšíření kolektoru C5, C7 - viz. tabulka výkres D.1.2.2.12</t>
  </si>
  <si>
    <t>2,5*78+3*56</t>
  </si>
  <si>
    <t>Rozšíření kolektoru C6, C9 - viz. tabulka výkres D.1.2.2.14</t>
  </si>
  <si>
    <t>2,5*44+3*24</t>
  </si>
  <si>
    <t>Rozšíření kolektoru SK1 - viz. tabulka výkres D.1.2.2.16</t>
  </si>
  <si>
    <t>2,5*166+4*10</t>
  </si>
  <si>
    <t>Rozšíření kolektoru C8, C11, C13 - viz. tabulka výkres D.1.2.2.18</t>
  </si>
  <si>
    <t>2,5*70+3*48</t>
  </si>
  <si>
    <t>Rozšíření kolektoru C12, C15 - viz. tabulka výkres D.1.2.2.20</t>
  </si>
  <si>
    <t>Rozšíření kolektoru C14, C17 - viz. tabulka výkres D.1.2.2.22</t>
  </si>
  <si>
    <t>2,5*18+3*42</t>
  </si>
  <si>
    <t>Rozšíření kolektoru C16-C18, C19-C21 - viz. tabulka výkres D.1.2.2.24</t>
  </si>
  <si>
    <t>Rozšíření kolektoru C18-TS, C21 - viz. tabulka výkres D.1.2.2.26</t>
  </si>
  <si>
    <t>2,5*28+3*30</t>
  </si>
  <si>
    <t>Rozšíření kolektoru C20-22, C23 - viz. tabulka výkres D.1.2.2.28</t>
  </si>
  <si>
    <t>2,5*14+3*42</t>
  </si>
  <si>
    <t>26</t>
  </si>
  <si>
    <t>28537112R</t>
  </si>
  <si>
    <t>Svorníky injektážní sklolaminátové délky 2,5 m</t>
  </si>
  <si>
    <t>702602990</t>
  </si>
  <si>
    <t>2,5*6</t>
  </si>
  <si>
    <t>2,5*12</t>
  </si>
  <si>
    <t>2,5*18</t>
  </si>
  <si>
    <t>2,5*22</t>
  </si>
  <si>
    <t>2,5*26</t>
  </si>
  <si>
    <t>27</t>
  </si>
  <si>
    <t>28537113R</t>
  </si>
  <si>
    <t>Svorníky injektážní sklolaminátové délky 5 m</t>
  </si>
  <si>
    <t>-114001676</t>
  </si>
  <si>
    <t>"Svorníky v čelbě - hlavní kolektorová trasa"  390*5</t>
  </si>
  <si>
    <t>"Svorníky v čelbě - rozšíření kolektoru - NS23" 44*5</t>
  </si>
  <si>
    <t>"Svorníky v čelbě - rozšíření kolektoru - C1-3, C4" 69*5</t>
  </si>
  <si>
    <t>"Svorníky v čelbě - rozšíření kolektoru - C4-TS" 69*5</t>
  </si>
  <si>
    <t>"Svorníky v čelbě - rozšíření kolektoru - C5, C7" 110*5</t>
  </si>
  <si>
    <t>"Svorníky v čelbě - rozšíření kolektoru - C6, C9" 47*5</t>
  </si>
  <si>
    <t>"Svorníky v čelbě - rozšíření kolektoru - SK1" 84*5</t>
  </si>
  <si>
    <t>"Svorníky v čelbě - rozšíření kolektoru - C8, C11, C13" 88*5</t>
  </si>
  <si>
    <t>"Svorníky v čelbě - rozšíření kolektoru - C12, C15" 69*5</t>
  </si>
  <si>
    <t>"Svorníky v čelbě - rozšíření kolektoru - C14, C17" 69*5</t>
  </si>
  <si>
    <t>"Svorníky v čelbě - rozšíření kolektoru - C16-C18, C19-C21" 69*5</t>
  </si>
  <si>
    <t>"Svorníky v čelbě - rozšíření kolektoru - C18-TS" 81*5</t>
  </si>
  <si>
    <t>"Svorníky v čelbě - rozšíření kolektoru - C20-22" 69*5</t>
  </si>
  <si>
    <t>Zakládání</t>
  </si>
  <si>
    <t>28</t>
  </si>
  <si>
    <t>211971110</t>
  </si>
  <si>
    <t>Zřízení opláštění žeber nebo trativodů geotextilií v rýze nebo zářezu sklonu do 1:2</t>
  </si>
  <si>
    <t>m2</t>
  </si>
  <si>
    <t>-2117618436</t>
  </si>
  <si>
    <t>Hlavní trasa</t>
  </si>
  <si>
    <t>(197,86+15,9)*3,14*0,25</t>
  </si>
  <si>
    <t xml:space="preserve">kolektorové odbočky </t>
  </si>
  <si>
    <t>58,38*3,14*0,1</t>
  </si>
  <si>
    <t>29</t>
  </si>
  <si>
    <t>69311068</t>
  </si>
  <si>
    <t>geotextilie netkaná separační, ochranná, filtrační, drenážní PP 300g/m2</t>
  </si>
  <si>
    <t>860972113</t>
  </si>
  <si>
    <t>30</t>
  </si>
  <si>
    <t>212752101</t>
  </si>
  <si>
    <t>Trativod z drenážních trubek korugovaných PE-HD SN 4 perforace 360° včetně lože otevřený výkop DN 100 pro liniové stavby</t>
  </si>
  <si>
    <t>432045974</t>
  </si>
  <si>
    <t>2,3+3,04+3,03+2,04+2,19+2,19+3,26+2,68+2,03+2,17+2,27+2,36+3,92+2,66+1,04+2,5+3,79+2,82+3,61+2,14+1,23+3,41+1,7</t>
  </si>
  <si>
    <t>31</t>
  </si>
  <si>
    <t>212752104</t>
  </si>
  <si>
    <t>Trativod z drenážních trubek korugovaných PE-HD SN 4 perforace 360° včetně lože otevřený výkop DN 250 pro liniové stavby</t>
  </si>
  <si>
    <t>-1667013177</t>
  </si>
  <si>
    <t>197,86+15,9</t>
  </si>
  <si>
    <t>32</t>
  </si>
  <si>
    <t>212752192</t>
  </si>
  <si>
    <t>Příplatek za práce ve štole při zřizování trativodu z drenážních trubek</t>
  </si>
  <si>
    <t>1934006364</t>
  </si>
  <si>
    <t>33</t>
  </si>
  <si>
    <t>216902111</t>
  </si>
  <si>
    <t>Očištění nezapaženého dna štol</t>
  </si>
  <si>
    <t>477299638</t>
  </si>
  <si>
    <t>Podlaha kolektoru</t>
  </si>
  <si>
    <t>"hlavní trasa" 2,5*(4,4+12,45+4,91+1,94+7,61+2,53+5,4+6,83+10,56+3+2,26+12,84+4,02)</t>
  </si>
  <si>
    <t>"rozšíření kolektoru - NS23" (4,11*3,1+(2,5+3,1)/2*1,72+0,49*2,5)</t>
  </si>
  <si>
    <t>"rozšíření kolektoru - C1-3, C4" (4,01*3,7+(7,24-4,01)*2,5)</t>
  </si>
  <si>
    <t>"rozšíření kolektoru - C4-TS" (4,31*3,7+(7,53-4,31)*2,5)</t>
  </si>
  <si>
    <t>"rozšíření kolektoru - C5, C7" (10,31*3,1+(2,5+3,1)/2*1,72)</t>
  </si>
  <si>
    <t>"rozšíření kolektoru - C6, C9" (4,31*3,1+(2,5+3,1)/2*1,72)</t>
  </si>
  <si>
    <t>"rozšíření kolektoru - SK1" (8,74*3,1+(2,5+3,1)/2*2,48+(2,15+1,84)*2,3)</t>
  </si>
  <si>
    <t>"rozšíření kolektoru - C8, C11, C13" (9,12*3,1+(2,5+3,1)/2*1,72)</t>
  </si>
  <si>
    <t>"rozšíření kolektoru - C12, C15" (4,01*3,7+(7,24-4,01)*2,5)</t>
  </si>
  <si>
    <t>"rozšíření kolektoru - C14, C17" (4,31*3,7+(7,54-4,31)*2,5)</t>
  </si>
  <si>
    <t>"rozšíření kolektoru - C16-C18, C19-C21" (4,01*3,7+(7,24-4,01)*2,5)</t>
  </si>
  <si>
    <t>"rozšíření kolektoru - C18-TS" (4,31*4+(7,53-4,31)*2,5)</t>
  </si>
  <si>
    <t>"rozšíření kolektoru - C20-22" (4,26*3,7+(7,54-4,26)*2,5)</t>
  </si>
  <si>
    <t>34</t>
  </si>
  <si>
    <t>221213121</t>
  </si>
  <si>
    <t>Vrty pro injektování za rubem ostění přenosnými kladivy hornina tř IV</t>
  </si>
  <si>
    <t>1842547375</t>
  </si>
  <si>
    <t>"Horizontální předvrt" (197,86+15,9)/15*20</t>
  </si>
  <si>
    <t>46*2,5+6*2,5+24*3</t>
  </si>
  <si>
    <t>28*2,5+12*2,5+42*3</t>
  </si>
  <si>
    <t>34*2,5+6*2,5+42*3</t>
  </si>
  <si>
    <t>78*2,5+6*2,5+56*3</t>
  </si>
  <si>
    <t>44*2,5+12*2,5+24*3</t>
  </si>
  <si>
    <t>146*2,5+10*4</t>
  </si>
  <si>
    <t>70*2,5+18*2,5+48*3</t>
  </si>
  <si>
    <t>18*2,5+22*2,5+42*3</t>
  </si>
  <si>
    <t>28*2,5+6*2,5+30*3</t>
  </si>
  <si>
    <t>14*2,5+26*2,5+42*3</t>
  </si>
  <si>
    <t>35</t>
  </si>
  <si>
    <t>221213129</t>
  </si>
  <si>
    <t>Příplatek za vrty dovrchní pro injektování za rubem ostění přenosnými kladivy hornina tř IV</t>
  </si>
  <si>
    <t>-318850677</t>
  </si>
  <si>
    <t>3*8*3</t>
  </si>
  <si>
    <t>3*14*3</t>
  </si>
  <si>
    <t>7*8*3</t>
  </si>
  <si>
    <t>5*10*3</t>
  </si>
  <si>
    <t>6*8*3</t>
  </si>
  <si>
    <t>3*10*3</t>
  </si>
  <si>
    <t>36</t>
  </si>
  <si>
    <t>282603111</t>
  </si>
  <si>
    <t>Injektování vysokotlaké s dvojitým obturátorem tlakem do 8 MPa</t>
  </si>
  <si>
    <t>512891543</t>
  </si>
  <si>
    <t>"Svorníky v čelbě - hlavní kolektorová trasa"  390*5*0,15</t>
  </si>
  <si>
    <t>"Svorníky v čelbě - rozšíření kolektoru - NS23" 44*5*0,15</t>
  </si>
  <si>
    <t>"Svorníky v čelbě - rozšíření kolektoru - C1-3, C4" 69*5*0,15</t>
  </si>
  <si>
    <t>"Svorníky v čelbě - rozšíření kolektoru - C4-TS" 69*5*0,15</t>
  </si>
  <si>
    <t>"Svorníky v čelbě - rozšíření kolektoru - C5, C7" 110*5*0,15</t>
  </si>
  <si>
    <t>"Svorníky v čelbě - rozšíření kolektoru - C6, C9" 47*5*0,15</t>
  </si>
  <si>
    <t>"Svorníky v čelbě - rozšíření kolektoru - SK1" 84*5*0,15</t>
  </si>
  <si>
    <t>"Svorníky v čelbě - rozšíření kolektoru - C8, C11, C13" 88*5*0,15</t>
  </si>
  <si>
    <t>"Svorníky v čelbě - rozšíření kolektoru - C12, C15" 69*5*0,15</t>
  </si>
  <si>
    <t>"Svorníky v čelbě - rozšíření kolektoru - C14, C17" 69*5*0,15</t>
  </si>
  <si>
    <t>"Svorníky v čelbě - rozšíření kolektoru - C16-C18, C19-C21" 69*5*0,15</t>
  </si>
  <si>
    <t>"Svorníky v čelbě - rozšíření kolektoru - C18-TS" 81*5*0,15</t>
  </si>
  <si>
    <t>"Svorníky v čelbě - rozšíření kolektoru - C20-22" 69*5*0,15</t>
  </si>
  <si>
    <t>(3*(16+8+32+72+40+16+56+24+40+40+56+16+16+72+24)+4*(8+8+8+8+8+8))*0,15</t>
  </si>
  <si>
    <t>(46*2,5+6*2,5+24*3)*0,15</t>
  </si>
  <si>
    <t>(28*2,5+12*2,5+42*3)*0,15</t>
  </si>
  <si>
    <t>(34*2,5+6*2,5+42*3)*0,15</t>
  </si>
  <si>
    <t>(78*2,5+6*2,5+56*3)*0,15</t>
  </si>
  <si>
    <t>(44*2,5+12*2,5+24*3)*0,15</t>
  </si>
  <si>
    <t>(146*2,5+10*4+50*3)*0,15</t>
  </si>
  <si>
    <t>(70*2,5+18*2,5+48*3)*0,15</t>
  </si>
  <si>
    <t>(18*2,5+22*2,5+42*3)*0,15</t>
  </si>
  <si>
    <t>(28*2,5+6*2,5+30*3)*0,15</t>
  </si>
  <si>
    <t>(14*2,5+26*2,5+42*3)*0,15</t>
  </si>
  <si>
    <t>37</t>
  </si>
  <si>
    <t>5812846R</t>
  </si>
  <si>
    <t>injekční směs na hydraulické bázi obsahující speciální cementy a přísady</t>
  </si>
  <si>
    <t>CS ÚRS 2020 02</t>
  </si>
  <si>
    <t>1720158824</t>
  </si>
  <si>
    <t>"Svorníky v čelbě - hlavní kolektorová trasa"  390*5*17,5*0,001</t>
  </si>
  <si>
    <t>"Svorníky v čelbě - rozšíření kolektoru - NS23" 44*5*17,5*0,001</t>
  </si>
  <si>
    <t>"Svorníky v čelbě - rozšíření kolektoru - C1-3, C4" 69*5*17,5*0,001</t>
  </si>
  <si>
    <t>"Svorníky v čelbě - rozšíření kolektoru - C4-TS" 69*5*17,5*0,001</t>
  </si>
  <si>
    <t>"Svorníky v čelbě - rozšíření kolektoru - C5, C7" 110*5*17,5*0,001</t>
  </si>
  <si>
    <t>"Svorníky v čelbě - rozšíření kolektoru - C6, C9" 47*5*17,5*0,001</t>
  </si>
  <si>
    <t>"Svorníky v čelbě - rozšíření kolektoru - SK1" 84*5*17,5*0,001</t>
  </si>
  <si>
    <t>"Svorníky v čelbě - rozšíření kolektoru - C8, C11, C13" 88*5*17,5*0,001</t>
  </si>
  <si>
    <t>"Svorníky v čelbě - rozšíření kolektoru - C12, C15" 69*5*17,5*0,001</t>
  </si>
  <si>
    <t>"Svorníky v čelbě - rozšíření kolektoru - C14, C17" 69*5*17,5*0,001</t>
  </si>
  <si>
    <t>"Svorníky v čelbě - rozšíření kolektoru - C16-C18, C19-C21" 69*5*17,5*0,001</t>
  </si>
  <si>
    <t>"Svorníky v čelbě - rozšíření kolektoru - C18-TS" 81*5*17,5*0,001</t>
  </si>
  <si>
    <t>"Svorníky v čelbě - rozšíření kolektoru - C20-22" 69*5*17,5*0,001</t>
  </si>
  <si>
    <t>(46*2,5+6*2,5)*17,5*0,001</t>
  </si>
  <si>
    <t>(28*2,5+12*2,5)*17,5*0,001</t>
  </si>
  <si>
    <t>(34*2,5+6*2,5)*17,5*0,001</t>
  </si>
  <si>
    <t>(78*2,5+6*2,5)*17,5*0,001</t>
  </si>
  <si>
    <t>(44*2,5+12*2,5)*17,5*0,001</t>
  </si>
  <si>
    <t>(146*2,5+10*4)*17,5*0,001</t>
  </si>
  <si>
    <t>(70*2,5+18*2,5)*17,5*0,001</t>
  </si>
  <si>
    <t>(18*2,5+22*2,5)*17,5*0,001</t>
  </si>
  <si>
    <t>(28*2,5+6*2,5)*17,5*0,001</t>
  </si>
  <si>
    <t>(14*2,5+26*2,5)*17,5*0,001</t>
  </si>
  <si>
    <t>38</t>
  </si>
  <si>
    <t>5812847R</t>
  </si>
  <si>
    <t>injekční směs na cementové bázi</t>
  </si>
  <si>
    <t>-906596076</t>
  </si>
  <si>
    <t>(3*(16+8+32+72+40+16+56+24+40+40+56+16+16+72+24)+4*(8+8+8+8+8+8))*17,5*0,001</t>
  </si>
  <si>
    <t>24*3*17,5*0,001</t>
  </si>
  <si>
    <t>42*3*17,5*0,001</t>
  </si>
  <si>
    <t>56*3*17,5*0,001</t>
  </si>
  <si>
    <t>50*3*17,5*0,001</t>
  </si>
  <si>
    <t>48*3*17,5*0,001</t>
  </si>
  <si>
    <t>30*3*17,5*0,001</t>
  </si>
  <si>
    <t>39</t>
  </si>
  <si>
    <t>282603119</t>
  </si>
  <si>
    <t>Příplatek za injektování s dvojitým obturátorem tlakem do 8 MPa v podzemí</t>
  </si>
  <si>
    <t>-1194837935</t>
  </si>
  <si>
    <t>Svislé a kompletní konstrukce</t>
  </si>
  <si>
    <t>40</t>
  </si>
  <si>
    <t>35591111R</t>
  </si>
  <si>
    <t>Žlábek 1/2 DN 200 osazený ve spadišťové šachtě pod úhlem 83°</t>
  </si>
  <si>
    <t>kus</t>
  </si>
  <si>
    <t>1188634163</t>
  </si>
  <si>
    <t>"vystrojení spadišťových šacehet v kolektoru" 16*1,5</t>
  </si>
  <si>
    <t>41</t>
  </si>
  <si>
    <t>360325125</t>
  </si>
  <si>
    <t>Nosná obezdívka štol z ŽB protiagresivního tř. C 30/37 dl do 200 m hornina mokrá</t>
  </si>
  <si>
    <t>1470036390</t>
  </si>
  <si>
    <t>"hlavní trasa" 4,62*(0,37+4,4+12,45+4,91+1,94+7,61+2,53+5,4+6,83+10,56+3+2,26+12,84+4,02)</t>
  </si>
  <si>
    <t>"rozšíření kolektoru - NS23" 4,11*(27,18-4,76-3,43-12,74)+1,72*(4,62+6,25)/2+0,49*4,62-1,9*1,95*0,47</t>
  </si>
  <si>
    <t>"kolektorová odbočka - NS23" 3,28*3,61+2,4*2,5*0,25</t>
  </si>
  <si>
    <t>"rozšíření kolektoru - C1-3, C4" 30,63*(7,24-1,76)+(30,63+17,94)/2*1,76-(20,51*(7,24-1,76)+(20,51+15,79)/2*1,76)*0,25-(4,01*14,98+(7,24-4,01)*6,93)</t>
  </si>
  <si>
    <t>"rozšíření kolektoru - C1-3, C4 - odečet otvorů pro odbočky" -2*1,9*1,95*0,47</t>
  </si>
  <si>
    <t>"kolektorová odbočka - C1-3" 4,7*3,61+2,4*2,5*0,25</t>
  </si>
  <si>
    <t>"kolektorová odbočka - C4" 4,7*3,61+2,4*2,5*0,25</t>
  </si>
  <si>
    <t>"rozšíření kolektoru - C4-TS" 30,63*(7,53-1,76)+(30,63+17,94)/2*1,76-(20,51*(7,53-1,76)+(20,51+15,79)/2*1,76)*0,25-(4,31*14,98+(7,53-4,31)*6,93)</t>
  </si>
  <si>
    <t>"rozšíření kolektoru - C4-TS - odečet otvorů pro odbočky" -2,2*1,95*0,47</t>
  </si>
  <si>
    <t>"kolektorová odbočka - C4-TS" 3,65*3,88+2,7*2,5*0,25</t>
  </si>
  <si>
    <t>"rozšíření kolektoru - C5, C7" 10,31*(27,18-4,76-3,43-12,74)+1,72*(4,62+6,25)/2-2*1,9*1,95*0,47</t>
  </si>
  <si>
    <t>"kolektorová odbočka - C5" 2,96*1,56+2,4*2,5*0,25</t>
  </si>
  <si>
    <t>"kolektorová odbočka - C7" 2,96*1,56+2,4*2,5*0,25</t>
  </si>
  <si>
    <t>"rozšíření kolektoru - C6, C9" 4,31*(27,18-4,76-3,43-12,74)+1,72*(4,62+6,25)/2-2*1,9*1,95*0,47</t>
  </si>
  <si>
    <t>"kolektorová odbočka - C6" 4,4*1,56+2,4*2,5*0,25</t>
  </si>
  <si>
    <t>"kolektorová odbočka - C9" 3,84*1,56+2,4*2,5*0,25</t>
  </si>
  <si>
    <t>"rozšíření kolektoru - SK1" 8,74*(23,68-4,23-15,45)+2,48*(4+6,71)/2+(2,15+1,84)*4+3,1*4,45*0,3-2,2*1,95*0,47</t>
  </si>
  <si>
    <t>"kolektorová odbočka - SK1" 3,88*3,88+2,7*2,5*0,25</t>
  </si>
  <si>
    <t>"rozšíření kolektoru - C8, C11, C13" 9,12*(27,18-4,76-3,43-12,74)+1,72*(4,62+6,25)/2-3*1,9*1,95*0,47</t>
  </si>
  <si>
    <t>"kolektorová odbočka - C8" 4,06*3,61+2,4*2,5*0,25</t>
  </si>
  <si>
    <t>"kolektorová odbočka - C11" 4,28*3,61+2,4*2,5*0,25</t>
  </si>
  <si>
    <t>"kolektorová odbočka - C13" 4,28*3,61+2,4*2,5*0,25</t>
  </si>
  <si>
    <t>"rozšíření kolektoru - C12, C15" 30,63*(7,24-1,76)+(30,63+17,94)/2*1,76-(20,51*(7,24-1,76)+(20,51+15,79)/2*1,76)*0,25-(4,01*14,98+(7,24-4,01)*6,93)</t>
  </si>
  <si>
    <t>"rozšíření kolektoru - C12, C15 - odečet otvorů pro odbočky" -2*1,9*1,95*0,47</t>
  </si>
  <si>
    <t>"kolektorová odbočka - C12" 5,54*3,61+2,4*2,5*0,25</t>
  </si>
  <si>
    <t>"kolektorová odbočka - C15" 3,67*3,61+2,4*2,5*0,25</t>
  </si>
  <si>
    <t>"rozšíření kolektoru - C14, C17" 30,63*(7,54-1,76)+(30,63+17,94)/2*1,76-(20,51*(7,54-1,76)+(20,51+15,79)/2*1,76)*0,25-(4,31*14,98+(7,54-4,31)*6,93)</t>
  </si>
  <si>
    <t>"rozšíření kolektoru - C14, C17 - odečet otvorů pro odbočky" -2*2,2*1,95*0,47</t>
  </si>
  <si>
    <t>"kolektorová odbočka - C14" 2,71*3,88</t>
  </si>
  <si>
    <t>"kolektorová odbočka - C17" 4,11*3,88+2,7*2,5*0,25</t>
  </si>
  <si>
    <t>"rozšíření kolektoru - C16, C19" 30,63*(7,24-1,76)+(30,63+17,94)/2*1,76-(20,51*(7,24-1,76)+(20,51+15,79)/2*1,76)*0,25-(4,01*14,98+(7,24-4,01)*6,93)</t>
  </si>
  <si>
    <t>"rozšíření kolektoru - C16, C19 - odečet otvorů pro odbočky" -2*1,9*1,95*0,47</t>
  </si>
  <si>
    <t>"kolektorová odbočka - C16-C18" 5,41*3,61+2,4*2,5*0,25</t>
  </si>
  <si>
    <t>"kolektorová odbočka - C19-C21" 3,62*3,61+2,4*2,5*0,25</t>
  </si>
  <si>
    <t>"rozšíření kolektoru - C18-TS" 34,7*(7,53-1,75)+(34,7+17,94)/2*1,75-(21,84*(7,53-1,75)+(21,84+15,79)/2*1,75)*0,25-(4,31*17,51+(7,53-4,31)*6,93)</t>
  </si>
  <si>
    <t>"rozšíření kolektoru - C18-TS - odečet otvorů pro odbočky" -2*2,2*1,95*0,47</t>
  </si>
  <si>
    <t>"kolektorová odbočka - C18-TS" 5,49*3,88+2,7*2,5*0,25</t>
  </si>
  <si>
    <t>"kolektorová odbočka - C21" 3,8*3,88+2,7*2,5*0,25</t>
  </si>
  <si>
    <t>"rozšíření kolektoru - C20-22" 30,63*(7,54-1,76)+(30,63+17,94)/2*1,76-(20,51*(7,54-1,76)+(20,5+15,79)/2*1,76)*0,25-(4,26*14,98+(7,54-4,26)*6,93)</t>
  </si>
  <si>
    <t>"rozšíření kolektoru - C20-22 - odečet otvorů pro odbočky" -2*2,2*1,95*0,47</t>
  </si>
  <si>
    <t>"kolektorová odbočka - C20-22" 7,44*3,88+2,7*2,5*0,25</t>
  </si>
  <si>
    <t>"kolektorová odbočka - C23" 3,37*3,88</t>
  </si>
  <si>
    <t>42</t>
  </si>
  <si>
    <t>360318113</t>
  </si>
  <si>
    <t>Dno štoly z betonu prostého se zvýšenými nároky na prostředí tř. C 30/37</t>
  </si>
  <si>
    <t>-1138048147</t>
  </si>
  <si>
    <t>Výplňový beton</t>
  </si>
  <si>
    <t>"hlavní trasa" 2,99*(4,4+12,45+4,91+1,94+7,61+2,53+5,4+6,83+10,56+3+2,26+12,84+4,02)</t>
  </si>
  <si>
    <t>"rozšíření kolektoru - NS23" 4,11*3,43+(2,99+3,43)/2*1,72+0,49*2,99</t>
  </si>
  <si>
    <t>"rozšíření kolektoru - C1-3, C4" 4,01*4,03+(7,24-4,01)*2,99</t>
  </si>
  <si>
    <t>"rozšíření kolektoru - C4-TS" 4,31*4,03+(7,53-4,31)*2,99</t>
  </si>
  <si>
    <t>"rozšíření kolektoru - C5, C7" 10,31*3,43+(2,99+3,43)/2*1,72</t>
  </si>
  <si>
    <t>"rozšíření kolektoru - C6, C9" 4,31*3,43+(2,99+3,43)/2*1,72</t>
  </si>
  <si>
    <t>"rozšíření kolektoru - C8, C11, C13" 9,12*3,43+(2,99+3,43)/2*1,72</t>
  </si>
  <si>
    <t>"rozšíření kolektoru - C12, C15" 4,01*4,03+(7,24-4,01)*2,99</t>
  </si>
  <si>
    <t>"rozšíření kolektoru - C14, C17" 4,31*4,03+(7,54-4,31)*2,99</t>
  </si>
  <si>
    <t>"rozšíření kolektoru - C16-C18, C19-C21" 4,01*4,03+(7,24-4,01)*2,99</t>
  </si>
  <si>
    <t>"rozšíření kolektoru - C18-TS" 4,31*4,69+(7,53-4,31)*2,99</t>
  </si>
  <si>
    <t>"rozšíření kolektoru - C20-22" 4,26*4,03+(7,54-4,26)*2,99</t>
  </si>
  <si>
    <t>43</t>
  </si>
  <si>
    <t>36034220R</t>
  </si>
  <si>
    <t>Zajištění výrubu l do 200 m stříkaným betonem SB30/TYP II/OBOR J2 (C25/30-XC2) tl 50 mm bez výztuže</t>
  </si>
  <si>
    <t>-129635879</t>
  </si>
  <si>
    <t>Zajištění čelby po každém záběru - záběr od rámu k rámu - odečítán vždy 1. rám - 70% čeleb</t>
  </si>
  <si>
    <t>"hlavní trasa" 17,94*(3+6+16+7+2+11+3+7+9+13+4+3+18+6)*0,7</t>
  </si>
  <si>
    <t>"rozšíření kolektoru - NS23" 27,18*9*0,7</t>
  </si>
  <si>
    <t>"rozšíření kolektoru - C1-3, C4" 30,63*9*0,7</t>
  </si>
  <si>
    <t>"rozšíření kolektoru - C4-TS" 30,63*9*0,7</t>
  </si>
  <si>
    <t>"rozšíření kolektoru - C5, C7" 27,18*17*0,7</t>
  </si>
  <si>
    <t>"rozšíření kolektoru - C6, C9" 27,18*9*0,7</t>
  </si>
  <si>
    <t>"rozšíření kolektoru - SK1" (12,38*5+23,68*15)*0,7</t>
  </si>
  <si>
    <t>"rozšíření kolektoru - C8, C11, C13" 27,18*16*0,7</t>
  </si>
  <si>
    <t>"rozšíření kolektoru - C12, C15" 30,63*9*0,7</t>
  </si>
  <si>
    <t>"rozšíření kolektoru - C14, C17" 30,63*9*0,7</t>
  </si>
  <si>
    <t>"rozšíření kolektoru - C16-C18, C19-C21" 30,63*9*0,7</t>
  </si>
  <si>
    <t>"rozšíření kolektoru - C18-TS" 34,7*9*0,7</t>
  </si>
  <si>
    <t>"rozšíření kolektoru - C20-22" 30,63*9*0,7</t>
  </si>
  <si>
    <t>44</t>
  </si>
  <si>
    <t>36034221R</t>
  </si>
  <si>
    <t>Zajištění výrubu l do 200 m stříkaným betonem SB30/TYP II/OBOR J2 (C25/30-XC2) tl 70 mm bez výztuže</t>
  </si>
  <si>
    <t>-1266146052</t>
  </si>
  <si>
    <t>"kolektorová odbočka - NS23" 10,43*3,4</t>
  </si>
  <si>
    <t>"kolektorová odbočka - C1-3" 10,43*4,22</t>
  </si>
  <si>
    <t>"kolektorová odbočka - C4" 10,43*4,21</t>
  </si>
  <si>
    <t>"kolektorová odbočka - C4-TS" 11,07*3,21</t>
  </si>
  <si>
    <t>"kolektorová odbočka - C5" 10,43*3,36</t>
  </si>
  <si>
    <t>"kolektorová odbočka - C7" 10,43*3,36</t>
  </si>
  <si>
    <t>"kolektorová odbočka - C6" 10,43*4,43</t>
  </si>
  <si>
    <t>"kolektorová odbočka - C9" 10,43*3,85</t>
  </si>
  <si>
    <t>"kolektorová odbočka - SK1" 10,43*3,2</t>
  </si>
  <si>
    <t>"kolektorová odbočka - C8" 10,43*3,34</t>
  </si>
  <si>
    <t>"kolektorová odbočka - C11" 10,43*3,44</t>
  </si>
  <si>
    <t>"kolektorová odbočka - C13" 10,43*3,53</t>
  </si>
  <si>
    <t>"kolektorová odbočka - C12" 10,43*5,09</t>
  </si>
  <si>
    <t>"kolektorová odbočka - C15" 10,43*3,83</t>
  </si>
  <si>
    <t>"kolektorová odbočka - C14" 11,07*2,21</t>
  </si>
  <si>
    <t>"kolektorová odbočka - C17" 11,07*3,67</t>
  </si>
  <si>
    <t>"kolektorová odbočka - C16-18" 10,43*4,96</t>
  </si>
  <si>
    <t>"kolektorová odbočka - C19-21" 10,43*3,99</t>
  </si>
  <si>
    <t>"kolektorová odbočka - C18-TS" 10,43*4,78</t>
  </si>
  <si>
    <t>"kolektorová odbočka - C21" 10,43*3,31</t>
  </si>
  <si>
    <t>"kolektorová odbočka - C20-22" 11,07*7,27</t>
  </si>
  <si>
    <t>"kolektorová odbočka - C23" 11,07*2,87</t>
  </si>
  <si>
    <t>Mezisoučet</t>
  </si>
  <si>
    <t>Zajištění čelby po každém záběru - záběr od rámu k rámu - odečítán vždy 1. rám - 30% čeleb</t>
  </si>
  <si>
    <t>"hlavní trasa" 17,94*(3+6+16+7+2+11+3+7+9+13+4+3+18+6)*0,3</t>
  </si>
  <si>
    <t>"rozšíření kolektoru - NS23" 27,18*9*0,3</t>
  </si>
  <si>
    <t>"rozšíření kolektoru - C1-3, C4" 30,63*9*0,3</t>
  </si>
  <si>
    <t>"rozšíření kolektoru - C4-TS" 30,63*9*0,3</t>
  </si>
  <si>
    <t>"rozšíření kolektoru - C5, C7" 27,18*17*0,3</t>
  </si>
  <si>
    <t>"rozšíření kolektoru - C6, C9" 27,18*9*0,3</t>
  </si>
  <si>
    <t>"rozšíření kolektoru - SK1" (12,38*5+23,68*15)*0,3</t>
  </si>
  <si>
    <t>"rozšíření kolektoru - C8, C11, C13" 27,18*16*0,3</t>
  </si>
  <si>
    <t>"rozšíření kolektoru - C12, C15" 30,63*9*0,3</t>
  </si>
  <si>
    <t>"rozšíření kolektoru - C14, C17" 30,63*9*0,3</t>
  </si>
  <si>
    <t>"rozšíření kolektoru - C16-C18, C19-C21" 30,63*9*0,3</t>
  </si>
  <si>
    <t>"rozšíření kolektoru - C18-TS" 34,7*9*0,3</t>
  </si>
  <si>
    <t>"rozšíření kolektoru - C20-22" 30,63*9*0,3</t>
  </si>
  <si>
    <t>45</t>
  </si>
  <si>
    <t>36034222R</t>
  </si>
  <si>
    <t>Zajištění výrubu l do 200 m stříkaným betonem SB30/TYP II/OBOR J2 (C25/30-XC2) tl 150 mm bez výztuže</t>
  </si>
  <si>
    <t>-628292981</t>
  </si>
  <si>
    <t>"spadišťová šachta - NS23" 8,16*3,8</t>
  </si>
  <si>
    <t>"spadišťová šachta - C1-3" 8,16*(3,74+0,25)</t>
  </si>
  <si>
    <t>"spadišťová šachta - C4" 8,16*(3,74+0,25)</t>
  </si>
  <si>
    <t>"spadišťová šachta - C4-TS" 7,88*(3,74+0,25)</t>
  </si>
  <si>
    <t>"spadišťová šachta - C5" 8,16*(3,74+0,25)</t>
  </si>
  <si>
    <t>"spadišťová šachta - C6" 8,16*3,99</t>
  </si>
  <si>
    <t>"spadišťová šachta - C9" 8,16*3,99</t>
  </si>
  <si>
    <t>"spadišťová šachta - C8" 7,88*3,99</t>
  </si>
  <si>
    <t>"spadišťová šachta - C11" 8,16*3,99</t>
  </si>
  <si>
    <t>"spadišťová šachta - C13" 8,16*3,99</t>
  </si>
  <si>
    <t>"spadišťová šachta - C12" 8,16*4,12</t>
  </si>
  <si>
    <t>"spadišťová šachta - C17" 8,16*3,99</t>
  </si>
  <si>
    <t>"spadišťová šachta - C16-18" 8,16*3,8</t>
  </si>
  <si>
    <t>"spadišťová šachta - C18-TS" 8,16*3,87</t>
  </si>
  <si>
    <t>"spadišťová šachta - C20-22" 8,16*3,8</t>
  </si>
  <si>
    <t>46</t>
  </si>
  <si>
    <t>36034223R</t>
  </si>
  <si>
    <t>Zajištění výrubu l do 200 m stříkaným betonem SB30/TYP II/OBOR J2 (C25/30-XC2) tl 200 mm bez výztuže</t>
  </si>
  <si>
    <t>-1192910387</t>
  </si>
  <si>
    <t>Zajištění dílčích lávek</t>
  </si>
  <si>
    <t>"hlavní trasa" 2*3,48*(4,4+12,45+4,91+1,94+7,61+2,53+5,4+6,83+10,56+3+2,26+12,84+4,02)</t>
  </si>
  <si>
    <t>"rozšíření kolektoru - NS23" 3*(4,14*5,29+(3,48+4,14)/2*1,83)</t>
  </si>
  <si>
    <t>"rozšíření kolektoru - C1-3, C4" 3*(4,74*5,48+(3,48+4,74)/2*1,76)</t>
  </si>
  <si>
    <t>"rozšíření kolektoru - C4-TS" 3*(4,74*5,72+(3,48+4,74)/2*1,76)</t>
  </si>
  <si>
    <t>"rozšíření kolektoru - C5, C7" 3*(4,14*11,365+(3,48+4,14)/2*1,755)</t>
  </si>
  <si>
    <t>"rozšíření kolektoru - C6, C9" 3*(4,14*5,36+(3,48+4,14)/2*1,76)</t>
  </si>
  <si>
    <t>"rozšíření kolektoru - SK1" 2*(4,14*9,74+(3,2+4,14)/2*2,52)+3,2*3,64</t>
  </si>
  <si>
    <t>"rozšíření kolektoru - C8, C11, C13" 3*(4,14*10,17+(3,48+4,14)/2*1,76)</t>
  </si>
  <si>
    <t>"rozšíření kolektoru - C12, C15" 3*(4,74*5,48+(3,48+4,74)/2*1,78)</t>
  </si>
  <si>
    <t>"rozšíření kolektoru - C14, C17" 3*(4,74*5,48+(3,48+4,74)/2*1,76)</t>
  </si>
  <si>
    <t>"rozšíření kolektoru - C16-C18, C19-C21" 3*(4,74*5,48+(3,48+4,74)/2*1,76)</t>
  </si>
  <si>
    <t>"rozšíření kolektoru - C18-TS" 3*(5,06*5,77+(3,48+5,06)/2*1,75)</t>
  </si>
  <si>
    <t>"rozšíření kolektoru - C20-22" 3*(4,74*5,78+(3,48+4,74)/2*1,78)</t>
  </si>
  <si>
    <t>47</t>
  </si>
  <si>
    <t>36034224R</t>
  </si>
  <si>
    <t>Zajištění výrubu l do 200 m stříkaným betonem SB30/TYP II/OBOR J2 (C25/30-XC2) tl 220 mm bez výztuže</t>
  </si>
  <si>
    <t>-1574688756</t>
  </si>
  <si>
    <t>"úsek 0 - NS23" 15,79*0,37</t>
  </si>
  <si>
    <t>"úsek NS23 - TK121" 15,79*4,4</t>
  </si>
  <si>
    <t>"úsek TK121 - C1-3, C4" 15,79*12,45</t>
  </si>
  <si>
    <t>"úsek C1-3, C4 - C4-TS" 15,79*4,91</t>
  </si>
  <si>
    <t>"úsek C4-TS - C5, C7" 15,79*1,94</t>
  </si>
  <si>
    <t>"úsek C5, C7 - C6, C9" 15,79*7,61</t>
  </si>
  <si>
    <t>"úsek C6, C9 - TK122" 15,79*2,53</t>
  </si>
  <si>
    <t>"úsek TK122 - C8, C11, C13" 15,79*5,4</t>
  </si>
  <si>
    <t>"úsek C8, C11, C13 - C12, C15" 15,79*7,24</t>
  </si>
  <si>
    <t>"úsek C12, C15 - C14, C17" 15,79*10,56</t>
  </si>
  <si>
    <t>"úsek C14, C17 - C16-C18, C19-C21" 15,79*3</t>
  </si>
  <si>
    <t>"úsek C16-C18, C19-C21 - C18-TS" 15,79*2,26</t>
  </si>
  <si>
    <t>"úsek C18-TS - C20-22" 15,79*12,84</t>
  </si>
  <si>
    <t>"úsek C20-22 - TK123" 15,79*4,02</t>
  </si>
  <si>
    <t>48</t>
  </si>
  <si>
    <t>36034225R</t>
  </si>
  <si>
    <t>Zajištění výrubu l do 200 m stříkaným betonem SB30/TYP II/OBOR J2 (C25/30-XC2) tl 250 mm bez výztuže</t>
  </si>
  <si>
    <t>1403548058</t>
  </si>
  <si>
    <t>"rozšíření kolektoru - NS23" 19,55*(7,12-1,72)+(19,55+15,79)/2*1,72</t>
  </si>
  <si>
    <t>"rozšíření kolektoru - C1-3, C4" 20,51*(7,24-1,76)+(20,51+15,79)/2*1,76</t>
  </si>
  <si>
    <t>"rozšíření kolektoru - C4-TS" 20,51*(7,53-1,76)+(20,51+15,79)/2*1,76</t>
  </si>
  <si>
    <t>"rozšíření kolektoru - C5, C7" 19,55*(13,12-1,755)+(19,55+15,79)/2*1,755</t>
  </si>
  <si>
    <t>"rozšíření kolektoru - C6, C9" 19,55*(7,12-1,76)+(19,55+15,79)/2*1,76</t>
  </si>
  <si>
    <t>"rozšíření kolektoru - SK1" 12,74*(1,89+1,02)+17,7*(13,96-2,52-1,89)+(17,7+12,74)/2*2,52</t>
  </si>
  <si>
    <t>"rozšíření kolektoru - C8, C11, C13" 19,55*(11,93-1,76)+(19,55+15,79)/2*1,76</t>
  </si>
  <si>
    <t>"rozšíření kolektoru - C12, C15" 20,51*(7,24-1,76)+(20,51+15,79)/2*1,76</t>
  </si>
  <si>
    <t>"rozšíření kolektoru - C14, C17" 20,51*(7,54-1,76)+(20,51+15,79)/2*1,76</t>
  </si>
  <si>
    <t>"rozšíření kolektoru - C16-C18, C19-C21" 20,51*(7,24-1,76)+(20,51+15,79)/2*1,76</t>
  </si>
  <si>
    <t>"rozšíření kolektoru - C18-TS" 21,84*(7,53-1,75)+(21,84+15,79)/2*1,75</t>
  </si>
  <si>
    <t>"rozšíření kolektoru - C20-22" 20,51*(7,54-1,76)+(20,5+15,79)/2*1,76</t>
  </si>
  <si>
    <t>49</t>
  </si>
  <si>
    <t>360351121</t>
  </si>
  <si>
    <t>Bednění obezdívek štol l do 200 m z prken mokrá</t>
  </si>
  <si>
    <t>609625673</t>
  </si>
  <si>
    <t>"hlavní trasa" (10,03-2,5)*(4,4+12,45+4,91+1,94+7,61+2,53+5,4+6,83+10,56+3+2,26+12,84+4,02)</t>
  </si>
  <si>
    <t>"rozšíření kolektoru - NS23" 4,11*(13,59-3,1)+1,72*((10,03-2,5)+(13,59-3,1))/2+0,49*(10,03-2,5)-1,9*1,95+(12,74-6,93)</t>
  </si>
  <si>
    <t>"kolektorová odbočka - NS23" 3,28*(7,06-1,9)+1,9*1,95</t>
  </si>
  <si>
    <t>"rozšíření kolektoru - C1-3, C4" 4,01*(14,54-3,7)-1,9*1,95*2+(7,24-4,01)*(10,03-2,5)+2*(14,98-6,93)</t>
  </si>
  <si>
    <t>"kolektorová odbočka - C1-3" 4,7*(7,06-1,9)+1,9*1,95</t>
  </si>
  <si>
    <t>"kolektorová odbočka - C4" 4,7*(7,06-1,9)+1,9*1,95</t>
  </si>
  <si>
    <t>"rozšíření kolektoru - C4-TS" 4,31*(14,54-3,7)-1,9*1,95+(7,53-4,31)*(10,03-2,5)+2*(14,98-6,93)</t>
  </si>
  <si>
    <t>"kolektorová odbočka - C4-TS" 3,65*(7,7-2,2)+2,2*1,95</t>
  </si>
  <si>
    <t>"rozšíření kolektoru - C5, C7" 10,31*(13,59-3,1)+1,72*((10,03-2,5)+(13,59-3,1))/2-2*1,9*1,95</t>
  </si>
  <si>
    <t>"kolektorová odbočka - C5" 2,96*(7,06-1,9)+1,9*1,95</t>
  </si>
  <si>
    <t>"kolektorová odbočka - C7" 2,96*(7,06-1,9)+1,9*1,95</t>
  </si>
  <si>
    <t>"rozšíření kolektoru - C6, C9" 4,31*(13,59-3,1)+1,72*((10,03-2,5)+(13,59-3,1))/2-2*1,9*1,95</t>
  </si>
  <si>
    <t>"kolektorová odbočka - C6" 4,4*(7,06-1,9)+1,9*1,95</t>
  </si>
  <si>
    <t>"kolektorová odbočka - C9" 3,84*(7,06-1,9)+1,9*1,95</t>
  </si>
  <si>
    <t>"rozšíření kolektoru - SK1" 8,74*(13,59-3,1)+2,48*((8,94-2,3)+(13,59-3,1))/2+(2,15+1,84)*(8,94-2,3)+3,1*4,45-2,2*1,95</t>
  </si>
  <si>
    <t>"kolektorová odbočka - SK1" 3,88*(7,7-2,2)+2,2*1,95</t>
  </si>
  <si>
    <t>"rozšíření kolektoru - C8, C11, C13" 9,12*(13,59-3,1)+1,72*((10,03-2,5)+(13,59-3,1))/2-3*1,9*1,95</t>
  </si>
  <si>
    <t>"kolektorová odbočka - C8" 4,06*(7,06-1,9)+1,9*1,95</t>
  </si>
  <si>
    <t>"kolektorová odbočka - C11" 4,28*(7,06-1,9)+1,9*1,95</t>
  </si>
  <si>
    <t>"kolektorová odbočka - C13" 4,28*(7,06-1,9)+1,9*1,95</t>
  </si>
  <si>
    <t>"rozšíření kolektoru - C12, C15" 4,01*(14,54-3,7)-1,9*1,95*2+(7,24-4,01)*(10,03-2,5)+2*(14,98-6,93)</t>
  </si>
  <si>
    <t>"kolektorová odbočka - C12" 5,54*(7,06-1,9)+1,9*1,95</t>
  </si>
  <si>
    <t>"kolektorová odbočka - C15" 3,67*(7,06-1,9)+1,9*1,95</t>
  </si>
  <si>
    <t>"rozšíření kolektoru - C14, C17" 4,31*(14,54-3,7)-2,2*1,95*2+(7,54-4,31)*(10,03-2,5)+2*(14,98-6,93)</t>
  </si>
  <si>
    <t>"kolektorová odbočka - C14" 2,71*(7,7-2,2)</t>
  </si>
  <si>
    <t>"kolektorová odbočka - C17" 4,11*(7,7-2,2)+2,2*1,95</t>
  </si>
  <si>
    <t>"rozšíření kolektoru - C16, C19" 4,01*(14,54-3,7)-1,9*1,95*2+(7,24-4,01)*(10,03-2,5)+2*(14,98-6,93)</t>
  </si>
  <si>
    <t>"kolektorová odbočka - C16-C18" 5,41*(7,06-1,9)+1,9*1,95</t>
  </si>
  <si>
    <t>"kolektorová odbočka - C19-C21" 3,62*(7,06-1,9)+1,9*1,95</t>
  </si>
  <si>
    <t>"rozšíření kolektoru - C18-TS" 4,31*(15,73-4)-2,2*1,95*2+(7,53-4,31)*(10,03-2,5)+2*(17,51-6,93)</t>
  </si>
  <si>
    <t>"kolektorová odbočka - C18-TS" 5,49*(7,7-2,2)+2,2*1,95</t>
  </si>
  <si>
    <t>"kolektorová odbočka - C21" 3,8*(7,7-2,2)+2,2*1,95</t>
  </si>
  <si>
    <t>"rozšíření kolektoru - C20-22" 4,26*(14,54-3,7)-2,2*1,95*2+(7,54-4,26)*(10,03-2,5)+2*(14,98-6,93)</t>
  </si>
  <si>
    <t>"kolektorová odbočka - C20-22" 7,44*(7,7-2,2)+2,2*1,95</t>
  </si>
  <si>
    <t>"kolektorová odbočka - C23" 3,37*(7,7-2,2)</t>
  </si>
  <si>
    <t>50</t>
  </si>
  <si>
    <t>360352121</t>
  </si>
  <si>
    <t>Odbednění obezdívek štol l do 200 m z prken mokrá</t>
  </si>
  <si>
    <t>-1681027672</t>
  </si>
  <si>
    <t>51</t>
  </si>
  <si>
    <t>36035119R</t>
  </si>
  <si>
    <t>Příplatek za zhotovení otvorů v bednění včetně dodávky chráničky a ucpávky</t>
  </si>
  <si>
    <t>Kč</t>
  </si>
  <si>
    <t>2087242333</t>
  </si>
  <si>
    <t>52</t>
  </si>
  <si>
    <t>360361214</t>
  </si>
  <si>
    <t>Výztuž obezdívky štol l do 200 m ocel 10 505 D do 12 mm mokrá</t>
  </si>
  <si>
    <t>952290417</t>
  </si>
  <si>
    <t>defin*0,035*1,05</t>
  </si>
  <si>
    <t>53</t>
  </si>
  <si>
    <t>360366112</t>
  </si>
  <si>
    <t>Výztuž stříkaného betonu svařovanou sítí l do 200 m mokrá</t>
  </si>
  <si>
    <t>-1195851362</t>
  </si>
  <si>
    <t>prim250*2+prim220*2+primodb+primšach+celba70+lavky*2</t>
  </si>
  <si>
    <t>54</t>
  </si>
  <si>
    <t>379321212</t>
  </si>
  <si>
    <t>Nosná obezdívka šachty ŽB se zvýšenými nároky na prostředí tř. C 25/30 a C 30/37 hornina mokrá</t>
  </si>
  <si>
    <t>-1478345209</t>
  </si>
  <si>
    <t>"spadišťová šachta - NS23" 3,53*1,73+1,74*1,74*0,3</t>
  </si>
  <si>
    <t>"spadišťová šachta - C1-3" 3,53*1,73+1,74*1,74*0,3</t>
  </si>
  <si>
    <t>"spadišťová šachta - C4" 3,53*1,73+1,74*1,74*0,3</t>
  </si>
  <si>
    <t>"spadišťová šachta - C4-TS" 3,53*1,73+1,74*1,74*0,3</t>
  </si>
  <si>
    <t>"spadišťová šachta - C5" 3,53*1,73+1,74*1,74*0,3</t>
  </si>
  <si>
    <t>"spadišťová šachta - C6" 3,53*1,73+1,74*1,74*0,3</t>
  </si>
  <si>
    <t>"spadišťová šachta - C9" 3,53*1,73+1,74*1,74*0,3</t>
  </si>
  <si>
    <t>"spadišťová šachta - C8" 3,53*1,644+1,6*1,74*0,3</t>
  </si>
  <si>
    <t>"spadišťová šachta - C11" 3,53*1,73+1,74*1,74*0,3</t>
  </si>
  <si>
    <t>"spadišťová šachta - C13" 3,53*1,73+1,74*1,74*0,3</t>
  </si>
  <si>
    <t>"spadišťová šachta - C12" 3,53*1,73+1,74*1,74*0,3</t>
  </si>
  <si>
    <t>"spadišťová šachta - C17" 3,53*1,73+1,74*1,74*0,3</t>
  </si>
  <si>
    <t>"spadišťová šachta - C16-18" 3,53*1,73+1,74*1,74*0,3</t>
  </si>
  <si>
    <t>"spadišťová šachta - C18-TS" 3,53*1,73+1,74*1,74*0,3</t>
  </si>
  <si>
    <t>"spadišťová šachta - C20-22" 3,53*1,644+1,6*1,74*0,3</t>
  </si>
  <si>
    <t>55</t>
  </si>
  <si>
    <t>379351222</t>
  </si>
  <si>
    <t>Bednění ostění šachty průřez hranatý mokrá</t>
  </si>
  <si>
    <t>1156745321</t>
  </si>
  <si>
    <t>"spadišťová šachta - NS23" 3,53*4,56</t>
  </si>
  <si>
    <t>"spadišťová šachta - C1-3" 3,53*4,56</t>
  </si>
  <si>
    <t>"spadišťová šachta - C4" 3,53*4,56</t>
  </si>
  <si>
    <t>"spadišťová šachta - C4-TS" 3,53*4,56</t>
  </si>
  <si>
    <t>"spadišťová šachta - C5" 3,53*4,56</t>
  </si>
  <si>
    <t>"spadišťová šachta - C6" 3,53*4,56</t>
  </si>
  <si>
    <t>"spadišťová šachta - C9" 3,53*4,56</t>
  </si>
  <si>
    <t>"spadišťová šachta - C8" 3,53*4,28</t>
  </si>
  <si>
    <t>"spadišťová šachta - C11" 3,53*4,56</t>
  </si>
  <si>
    <t>"spadišťová šachta - C13" 3,53*4,56</t>
  </si>
  <si>
    <t>"spadišťová šachta - C12" 3,53*4,56</t>
  </si>
  <si>
    <t>"spadišťová šachta - C17" 3,53*4,56</t>
  </si>
  <si>
    <t>"spadišťová šachta - C16-18" 3,53*4,56</t>
  </si>
  <si>
    <t>"spadišťová šachta - C18-TS" 3,53*4,56</t>
  </si>
  <si>
    <t>"spadišťová šachta - C20-22" 3,53*4,28</t>
  </si>
  <si>
    <t>56</t>
  </si>
  <si>
    <t>379351229</t>
  </si>
  <si>
    <t>Odbednění ostění šachty průřez hranatý</t>
  </si>
  <si>
    <t>-780533786</t>
  </si>
  <si>
    <t>57</t>
  </si>
  <si>
    <t>379363224</t>
  </si>
  <si>
    <t>Výztuž ostění šachty ocel 10 505 pruty D do 10 mm mokrá</t>
  </si>
  <si>
    <t>-254944032</t>
  </si>
  <si>
    <t>definšach*0,035*1,05</t>
  </si>
  <si>
    <t>Vodorovné konstrukce</t>
  </si>
  <si>
    <t>58</t>
  </si>
  <si>
    <t>411354313</t>
  </si>
  <si>
    <t>Zřízení podpěrné konstrukce stropů výšky do 4 m tl přes 15 do 25 cm</t>
  </si>
  <si>
    <t>2063295396</t>
  </si>
  <si>
    <t>Provizorní podepření při ražbě odboček</t>
  </si>
  <si>
    <t>15*4*4,5</t>
  </si>
  <si>
    <t>59</t>
  </si>
  <si>
    <t>411354314</t>
  </si>
  <si>
    <t>Odstranění podpěrné konstrukce stropů výšky do 4 m tl přes 15 do 25 cm</t>
  </si>
  <si>
    <t>-714156886</t>
  </si>
  <si>
    <t>Úpravy povrchů, podlahy a osazování výplní</t>
  </si>
  <si>
    <t>60</t>
  </si>
  <si>
    <t>624631221</t>
  </si>
  <si>
    <t>Tmelení silikonovým tmelem spár prefabrikovaných dílců š do 15 mm včetně penetrace</t>
  </si>
  <si>
    <t>-362075455</t>
  </si>
  <si>
    <t>"vystrojení spadišťových šacehet v kolektoru - vyspravení spáry speciálním tmelem" 16*1,1</t>
  </si>
  <si>
    <t>61</t>
  </si>
  <si>
    <t>62999211R</t>
  </si>
  <si>
    <t>Zatmelení dilatačních spar trvale pružným tmelem protipožárním</t>
  </si>
  <si>
    <t>1292459358</t>
  </si>
  <si>
    <t>"hlavní trasa - dilatační spáry" 26*14,07</t>
  </si>
  <si>
    <t>"rozšíření kolektoru - SK1 - dilatační spáry" 11,35</t>
  </si>
  <si>
    <t>62</t>
  </si>
  <si>
    <t>631311115</t>
  </si>
  <si>
    <t>Mazanina tl přes 50 do 80 mm z betonu prostého bez zvýšených nároků na prostředí tř. C 20/25</t>
  </si>
  <si>
    <t>-973344255</t>
  </si>
  <si>
    <t>"hlavní trasa" 2,5*(4,4+12,45+4,91+1,94+7,61+2,53+5,4+6,83+10,56+3+2,26+12,84+4,02)*(0,05+0,09)/2</t>
  </si>
  <si>
    <t>"rozšíření kolektoru - NS23" (4,11*3,1+(2,5+3,1)/2*1,72+0,49*2,5)*(0,05+0,09)/2</t>
  </si>
  <si>
    <t>"rozšíření kolektoru - C1-3, C4" (4,01*3,7+(7,24-4,01)*2,5)*(0,05+0,09)/2</t>
  </si>
  <si>
    <t>"rozšíření kolektoru - C4-TS" (4,31*3,7+(7,53-4,31)*2,5)*(0,05+0,09)/2</t>
  </si>
  <si>
    <t>"rozšíření kolektoru - C5, C7" (10,31*3,1+(2,5+3,1)/2*1,72)*(0,05+0,09)/2</t>
  </si>
  <si>
    <t>"rozšíření kolektoru - C6, C9" (4,31*3,1+(2,5+3,1)/2*1,72)*(0,05+0,09)/2</t>
  </si>
  <si>
    <t>"rozšíření kolektoru - SK1" (8,74*3,1+(2,5+3,1)/2*2,48+(2,15+1,84)*2,3)*(0,05+0,09)/2</t>
  </si>
  <si>
    <t>"rozšíření kolektoru - C8, C11, C13" (9,12*3,1+(2,5+3,1)/2*1,72)*(0,05+0,09)/2</t>
  </si>
  <si>
    <t>"rozšíření kolektoru - C12, C15" (4,01*3,7+(7,24-4,01)*2,5)*(0,05+0,09)/2</t>
  </si>
  <si>
    <t>"rozšíření kolektoru - C14, C17" (4,31*3,7+(7,54-4,31)*2,5)*(0,05+0,09)/2</t>
  </si>
  <si>
    <t>"rozšíření kolektoru - C16-C18, C19-C21" (4,01*3,7+(7,24-4,01)*2,5)*(0,05+0,09)/2</t>
  </si>
  <si>
    <t>"rozšíření kolektoru - C18-TS" (4,31*4+(7,53-4,31)*2,5)*(0,05+0,09)/2</t>
  </si>
  <si>
    <t>"rozšíření kolektoru - C20-22" (4,26*3,7+(7,54-4,26)*2,5)*(0,05+0,09)/2</t>
  </si>
  <si>
    <t>63</t>
  </si>
  <si>
    <t>631319111</t>
  </si>
  <si>
    <t>Příplatek k mazanině za provedení odtokového žlábku do 200x100 mm</t>
  </si>
  <si>
    <t>-529142077</t>
  </si>
  <si>
    <t>189,78+3+10,76+1,88</t>
  </si>
  <si>
    <t>64</t>
  </si>
  <si>
    <t>631362021</t>
  </si>
  <si>
    <t>Výztuž mazanin svařovanými sítěmi Kari</t>
  </si>
  <si>
    <t>-1389878232</t>
  </si>
  <si>
    <t>podlaha/((0,05+0,09)/2)*7,9*0,001</t>
  </si>
  <si>
    <t>Trubní vedení</t>
  </si>
  <si>
    <t>65</t>
  </si>
  <si>
    <t>85132118R</t>
  </si>
  <si>
    <t>Těsnící límec RONDO RO 225</t>
  </si>
  <si>
    <t>-336230832</t>
  </si>
  <si>
    <t>"vystrojení spadišťových šachet v kolektoru" 16</t>
  </si>
  <si>
    <t>66</t>
  </si>
  <si>
    <t>899501221</t>
  </si>
  <si>
    <t>Stupadla do šachet ocelová s PE povlakem vidlicová pro přímé zabudování do hmoždinek</t>
  </si>
  <si>
    <t>741578690</t>
  </si>
  <si>
    <t>"vystrojení spadišťových šacehet v kolektoru" 16*9</t>
  </si>
  <si>
    <t>67</t>
  </si>
  <si>
    <t>899503111</t>
  </si>
  <si>
    <t>Stupadla do šachet polyetylenová zapouštěcí kapsová osazovaná při zdění a betonování</t>
  </si>
  <si>
    <t>-63647132</t>
  </si>
  <si>
    <t>"vystrojení spadišťových šacehet v kolektoru" 16</t>
  </si>
  <si>
    <t>68</t>
  </si>
  <si>
    <t>899623181</t>
  </si>
  <si>
    <t>Obetonování potrubí nebo zdiva stok betonem prostým tř. C 30/37 v otevřeném výkopu</t>
  </si>
  <si>
    <t>1320313724</t>
  </si>
  <si>
    <t>"vystrojení spadišťových šacehet v kolektoru - výplňový beton" 16*(1,14*1*(0,9+0,2)-3,14*0,1*0,1*1)</t>
  </si>
  <si>
    <t>69</t>
  </si>
  <si>
    <t>899623192</t>
  </si>
  <si>
    <t>Příplatek za obetonování potrubí nebo zdiva stok betonem prostým ve štole</t>
  </si>
  <si>
    <t>2127264496</t>
  </si>
  <si>
    <t>70</t>
  </si>
  <si>
    <t>899999R01</t>
  </si>
  <si>
    <t>Provizorní přepojování kanalizace</t>
  </si>
  <si>
    <t>-1276057531</t>
  </si>
  <si>
    <t>Ostatní konstrukce a práce, bourání</t>
  </si>
  <si>
    <t>71</t>
  </si>
  <si>
    <t>935113111</t>
  </si>
  <si>
    <t>Osazení odvodňovacího polymerbetonového žlabu s krycím roštem šířky do 200 mm</t>
  </si>
  <si>
    <t>1197119367</t>
  </si>
  <si>
    <t>"převod průsakové vody z kolektoru do kanalizace" (0,5+0,5)</t>
  </si>
  <si>
    <t>72</t>
  </si>
  <si>
    <t>5922700R</t>
  </si>
  <si>
    <t>žlab odvodňovací polymerbetonový DN 150 500x210x185 mm</t>
  </si>
  <si>
    <t>1530523215</t>
  </si>
  <si>
    <t>73</t>
  </si>
  <si>
    <t>5922701R</t>
  </si>
  <si>
    <t>žlabová vpusť DN 150 500x584x185 mm</t>
  </si>
  <si>
    <t>-1188657790</t>
  </si>
  <si>
    <t>74</t>
  </si>
  <si>
    <t>953312122</t>
  </si>
  <si>
    <t>Vložky do svislých dilatačních spár z extrudovaných polystyrénových desek tl. přes 10 do 20 mm</t>
  </si>
  <si>
    <t>1578710962</t>
  </si>
  <si>
    <t>"hlavní trasa - dilatační spáry" 26*14,07*0,3</t>
  </si>
  <si>
    <t>"rozšíření kolektoru - SK1 - dilatační spáry" 11,35*0,3</t>
  </si>
  <si>
    <t>75</t>
  </si>
  <si>
    <t>953333327</t>
  </si>
  <si>
    <t>PVC těsnící pás do dilatačních spar betonových kcí vnitřní š 500 mm</t>
  </si>
  <si>
    <t>1592767303</t>
  </si>
  <si>
    <t>"hlavní trasa - pracovní spáry" (4,4+12,45+4,91+1,94+7,61+2,53+5,4+6,83+10,56+3+2,26+12,84+4,02)*2*3</t>
  </si>
  <si>
    <t>"rozšíření kolektoru - NS23 - pracovní spáry" 6,32*2*3</t>
  </si>
  <si>
    <t>"kolektorová odbočka - NS23 - pracovní spáry" 3,28*2+2,4</t>
  </si>
  <si>
    <t>"rozšíření kolektoru - C1-3, C4 - pracovní spáry" 7,24*2*3</t>
  </si>
  <si>
    <t>"kolektorová odbočka - C1-3 - pracovní spáry" 4,7*2+2,4</t>
  </si>
  <si>
    <t>"kolektorová odbočka - C4 - pracovní spáry" 4,7*2+2,4</t>
  </si>
  <si>
    <t>"rozšíření kolektoru - C4-TS - pracovní spáry" 7,53*2*3</t>
  </si>
  <si>
    <t>"kolektorová odbočka - C4-TS - pracovní spáry" 3,65*2+2,7</t>
  </si>
  <si>
    <t>"rozšíření kolektoru - C5, C7 - pracovní spáry" 13,12*2*3</t>
  </si>
  <si>
    <t>"kolektorová odbočka - C5 - pracovní spáry" 2,96*2+2,4</t>
  </si>
  <si>
    <t>"kolektorová odbočka - C7 - pracovní spáry" 2,96*2+2,4</t>
  </si>
  <si>
    <t>"rozšíření kolektoru - C6, C9 - pracovní spáry" 7,12*2*3</t>
  </si>
  <si>
    <t>"kolektorová odbočka - C6 - pracovní spáry" 4,4*2+2,4</t>
  </si>
  <si>
    <t>"kolektorová odbočka - C9 - pracovní spáry" 3,84*2+2,4</t>
  </si>
  <si>
    <t>"rozšíření kolektoru - SK1 - pracovní spáry" 15,61*2*3</t>
  </si>
  <si>
    <t>"kolektorová odbočka - SK1 - pracovní spáry" 3,88*2+2,7</t>
  </si>
  <si>
    <t>"rozšíření kolektoru - C8, C11, C13 - pracovní spáry" 11,93*2*3</t>
  </si>
  <si>
    <t>"kolektorová odbočka - C8 - pracovní spáry" 4,06*2+2,4</t>
  </si>
  <si>
    <t>"kolektorová odbočka - C11 - pracovní spáry" 4,28*2+2,4</t>
  </si>
  <si>
    <t>"kolektorová odbočka - C13 - pracovní spáry" 4,28*2+2,4</t>
  </si>
  <si>
    <t>"rozšíření kolektoru - C12, C15 - pracovní spáry" 7,24*2*3</t>
  </si>
  <si>
    <t>"kolektorová odbočka - C12 - pracovní spáry" 5,54*2+2,4</t>
  </si>
  <si>
    <t>"kolektorová odbočka - C15 - pracovní spáry" 3,67*2+2,4</t>
  </si>
  <si>
    <t>"rozšíření kolektoru - C14, C17 - pracovní spáry" 7,24*2*3</t>
  </si>
  <si>
    <t>"kolektorová odbočka - C14 - pracovní spáry" 2,71*2</t>
  </si>
  <si>
    <t>"kolektorová odbočka - C17 - pracovní spáry" 4,11*2+2,7</t>
  </si>
  <si>
    <t>"rozšíření kolektoru - C16, C19 - pracovní spáry" 7,24*2*3</t>
  </si>
  <si>
    <t>"kolektorová odbočka - C16-C18 - pracovní spáry" 5,41*2+2,4</t>
  </si>
  <si>
    <t>"kolektorová odbočka - C19-C21 - pracovní spáry" 3,62*2+2,4</t>
  </si>
  <si>
    <t>"rozšíření kolektoru - C18-TS - pracovní spáry" 7,52*2*3</t>
  </si>
  <si>
    <t>"kolektorová odbočka - C18-TS - pracovní spáry" 5,49*2+2,7</t>
  </si>
  <si>
    <t>"kolektorová odbočka - C21 - pracovní spáry" 3,8*2+2,7</t>
  </si>
  <si>
    <t>"rozšíření kolektoru - C20-22 - pracovní spáry" 7,54*2*3</t>
  </si>
  <si>
    <t>"kolektorová odbočka - C20-22 - pracovní spáry" 7,44*2+2,7</t>
  </si>
  <si>
    <t>"kolektorová odbočka - C23 - pracovní spáry" 3,37*2</t>
  </si>
  <si>
    <t>76</t>
  </si>
  <si>
    <t>953334112</t>
  </si>
  <si>
    <t>Bobtnavý pásek do pracovních spar betonových kcí bentonitový 15 x 10 mm</t>
  </si>
  <si>
    <t>-1240567883</t>
  </si>
  <si>
    <t>"vystrojení spadišťových šacehet v kolektoru - bobtnavý pásek na potrubí přípojky" 16*3,14*0,2</t>
  </si>
  <si>
    <t>77</t>
  </si>
  <si>
    <t>95333411R</t>
  </si>
  <si>
    <t>Těsnící límec na vtoku do spadišťové šachty</t>
  </si>
  <si>
    <t>1787500107</t>
  </si>
  <si>
    <t>78</t>
  </si>
  <si>
    <t>95333412R</t>
  </si>
  <si>
    <t>Těsnící límec na přechodu potrubí revizní šachty do kolektoru</t>
  </si>
  <si>
    <t>805063768</t>
  </si>
  <si>
    <t>"revizní šachty a revizní otvory spadišť" 16</t>
  </si>
  <si>
    <t>79</t>
  </si>
  <si>
    <t>95333413R</t>
  </si>
  <si>
    <t>Revizní poklop pro kanalizační šachtu RO 630</t>
  </si>
  <si>
    <t>2004085819</t>
  </si>
  <si>
    <t>80</t>
  </si>
  <si>
    <t>95333414R</t>
  </si>
  <si>
    <t>Revizní poklop pro kanalizační šachtu RO 900</t>
  </si>
  <si>
    <t>1789981970</t>
  </si>
  <si>
    <t>81</t>
  </si>
  <si>
    <t>953943212</t>
  </si>
  <si>
    <t>Osazování skříně pro hasicí přístroj</t>
  </si>
  <si>
    <t>-154154642</t>
  </si>
  <si>
    <t>dle PBŘ situace</t>
  </si>
  <si>
    <t>82</t>
  </si>
  <si>
    <t>44932114</t>
  </si>
  <si>
    <t>přístroj hasicí ruční práškový PG 6 LE</t>
  </si>
  <si>
    <t>-1385888274</t>
  </si>
  <si>
    <t>83</t>
  </si>
  <si>
    <t>44983131</t>
  </si>
  <si>
    <t>skříňka na RHP</t>
  </si>
  <si>
    <t>-1120162539</t>
  </si>
  <si>
    <t>84</t>
  </si>
  <si>
    <t>973025141</t>
  </si>
  <si>
    <t>Vysekání kapes ve zdivu z kamene pro upevňovací prvky hl přes 150 mm</t>
  </si>
  <si>
    <t>1263815236</t>
  </si>
  <si>
    <t>provedení kapes pro podpory HEB 160 a I 140 při provedení odboček</t>
  </si>
  <si>
    <t>15*(2*2+2*2)</t>
  </si>
  <si>
    <t>997</t>
  </si>
  <si>
    <t>Přesun sutě</t>
  </si>
  <si>
    <t>85</t>
  </si>
  <si>
    <t>997013501</t>
  </si>
  <si>
    <t>Odvoz suti a vybouraných hmot na skládku nebo meziskládku do 1 km se složením</t>
  </si>
  <si>
    <t>-1445304563</t>
  </si>
  <si>
    <t>bourbet*2,2+bourzb*2,5</t>
  </si>
  <si>
    <t>86</t>
  </si>
  <si>
    <t>997013509</t>
  </si>
  <si>
    <t>Příplatek k odvozu suti a vybouraných hmot na skládku ZKD 1 km přes 1 km</t>
  </si>
  <si>
    <t>513830361</t>
  </si>
  <si>
    <t>odvozsut*9</t>
  </si>
  <si>
    <t>87</t>
  </si>
  <si>
    <t>997013601</t>
  </si>
  <si>
    <t>Poplatek za uložení na skládce (skládkovné) stavebního odpadu betonového kód odpadu 17 01 01</t>
  </si>
  <si>
    <t>-772192808</t>
  </si>
  <si>
    <t>bourbet*2,2</t>
  </si>
  <si>
    <t>88</t>
  </si>
  <si>
    <t>997013602</t>
  </si>
  <si>
    <t>Poplatek za uložení na skládce (skládkovné) stavebního odpadu železobetonového kód odpadu 17 01 01</t>
  </si>
  <si>
    <t>1491616616</t>
  </si>
  <si>
    <t>bourzb*2,5</t>
  </si>
  <si>
    <t>998</t>
  </si>
  <si>
    <t>Přesun hmot</t>
  </si>
  <si>
    <t>89</t>
  </si>
  <si>
    <t>998252111</t>
  </si>
  <si>
    <t>Přesun hmot pro štoly ražené při délce svislého přesunu do 25 m</t>
  </si>
  <si>
    <t>252035402</t>
  </si>
  <si>
    <t>PSV</t>
  </si>
  <si>
    <t>Práce a dodávky PSV</t>
  </si>
  <si>
    <t>711</t>
  </si>
  <si>
    <t>Izolace proti vodě, vlhkosti a plynům</t>
  </si>
  <si>
    <t>90</t>
  </si>
  <si>
    <t>711491485</t>
  </si>
  <si>
    <t>Montáž injektážní hadice pro dvojitý hydroizolační systém spodní stavby na vodorovné ploše</t>
  </si>
  <si>
    <t>1423163446</t>
  </si>
  <si>
    <t>"hlavní trasa - pracovní spáry" (4,4+12,45+4,91+1,94+7,61+2,53+5,4+6,83+10,56+3+2,26+12,84+4,02)*2*3*4</t>
  </si>
  <si>
    <t>"hlavní trasa - dilatační spáry" 26*14,07*4</t>
  </si>
  <si>
    <t>"rozšíření kolektoru - NS23 - pracovní spáry" 6,32*2*3*4</t>
  </si>
  <si>
    <t>"kolektorová odbočka - NS23 - pracovní spáry" (3,28*2+2,4)*4</t>
  </si>
  <si>
    <t>"rozšíření kolektoru - C1-3, C4 - pracovní spáry" 7,24*2*3*4</t>
  </si>
  <si>
    <t>"kolektorová odbočka - C1-3 - pracovní spáry" (4,7*2+2,4)*4</t>
  </si>
  <si>
    <t>"kolektorová odbočka - C4 - pracovní spáry" (4,7*2+2,4)*4</t>
  </si>
  <si>
    <t>"rozšíření kolektoru - C4-TS - pracovní spáry" 7,53*2*3*4</t>
  </si>
  <si>
    <t>"kolektorová odbočka - C4-TS - pracovní spáry" (3,65*2+2,7)*4</t>
  </si>
  <si>
    <t>"rozšíření kolektoru - C5, C7 - pracovní spáry" 13,12*2*3*4</t>
  </si>
  <si>
    <t>"kolektorová odbočka - C5 - pracovní spáry" (2,96*2+2,4)*4</t>
  </si>
  <si>
    <t>"kolektorová odbočka - C7 - pracovní spáry" (2,96*2+2,4)*4</t>
  </si>
  <si>
    <t>"rozšíření kolektoru - C6, C9 - pracovní spáry" 7,12*2*3*4</t>
  </si>
  <si>
    <t>"kolektorová odbočka - C6 - pracovní spáry" (4,4*2+2,4)*4</t>
  </si>
  <si>
    <t>"kolektorová odbočka - C9 - pracovní spáry" (3,84*2+2,4)*4</t>
  </si>
  <si>
    <t>"rozšíření kolektoru - SK1 - pracovní spáry" 15,61*2*3*4</t>
  </si>
  <si>
    <t>"rozšíření kolektoru - SK1 - dilatační spáry" 11,35*4</t>
  </si>
  <si>
    <t>"kolektorová odbočka - SK1 - pracovní spáry" (3,88*2+2,7)*4</t>
  </si>
  <si>
    <t>"rozšíření kolektoru - C8, C11, C13 - pracovní spáry" 11,93*2*3*4</t>
  </si>
  <si>
    <t>"kolektorová odbočka - C8 - pracovní spáry" (4,06*2+2,4)*4</t>
  </si>
  <si>
    <t>"kolektorová odbočka - C11 - pracovní spáry" (4,28*2+2,4)*4</t>
  </si>
  <si>
    <t>"kolektorová odbočka - C13 - pracovní spáry" (4,28*2+2,4)*4</t>
  </si>
  <si>
    <t>"rozšíření kolektoru - C12, C15 - pracovní spáry" 7,24*2*3*4</t>
  </si>
  <si>
    <t>"kolektorová odbočka - C12 - pracovní spáry" (5,54*2+2,4)*4</t>
  </si>
  <si>
    <t>"kolektorová odbočka - C15 - pracovní spáry" (3,67*2+2,4)*4</t>
  </si>
  <si>
    <t>"rozšíření kolektoru - C14, C17 - pracovní spáry" 7,24*2*3*4</t>
  </si>
  <si>
    <t>"kolektorová odbočka - C14 - pracovní spáry" 2,71*2*4</t>
  </si>
  <si>
    <t>"kolektorová odbočka - C17 - pracovní spáry" (4,11*2+2,7)*4</t>
  </si>
  <si>
    <t>"rozšíření kolektoru - C16, C19 - pracovní spáry" 7,24*2*3*4</t>
  </si>
  <si>
    <t>"kolektorová odbočka - C16-C18 - pracovní spáry" (5,41*2+2,4)*4</t>
  </si>
  <si>
    <t>"kolektorová odbočka - C19-C21 - pracovní spáry" (3,62*2+2,4)*4</t>
  </si>
  <si>
    <t>"rozšíření kolektoru - C18-TS - pracovní spáry" 7,52*2*3*4</t>
  </si>
  <si>
    <t>"kolektorová odbočka - C18-TS - pracovní spáry" (5,49*2+2,7)*4</t>
  </si>
  <si>
    <t>"kolektorová odbočka - C21 - pracovní spáry" (3,8*2+2,7)*4</t>
  </si>
  <si>
    <t>"rozšíření kolektoru - C20-22 - pracovní spáry" 7,54*2*3*4</t>
  </si>
  <si>
    <t>"kolektorová odbočka - C20-22 - pracovní spáry" (7,44*2+2,7)*4</t>
  </si>
  <si>
    <t>"kolektorová odbočka - C23 - pracovní spáry" 3,37*2*4</t>
  </si>
  <si>
    <t>"spadišťová šachta - NS23" 1,74*4*4</t>
  </si>
  <si>
    <t>"spadišťová šachta - C1-3" 1,74*4*4</t>
  </si>
  <si>
    <t>"spadišťová šachta - C4" 1,74*4*4</t>
  </si>
  <si>
    <t>"spadišťová šachta - C4-TS" 1,74*4*4</t>
  </si>
  <si>
    <t>"spadišťová šachta - C5" 1,74*4*4</t>
  </si>
  <si>
    <t>"spadišťová šachta - C6" 1,74*4*4</t>
  </si>
  <si>
    <t>"spadišťová šachta - C9" 1,74*4*4</t>
  </si>
  <si>
    <t>"spadišťová šachta - C8" (1,6*2+1,74*2)*4</t>
  </si>
  <si>
    <t>"spadišťová šachta - C11" 1,74*4*4</t>
  </si>
  <si>
    <t>"spadišťová šachta - C13" 1,74*4*4</t>
  </si>
  <si>
    <t>"spadišťová šachta - C12" 1,74*4*4</t>
  </si>
  <si>
    <t>"spadišťová šachta - C17" 1,74*4*4</t>
  </si>
  <si>
    <t>"spadišťová šachta - C16-18" 1,74*4*4</t>
  </si>
  <si>
    <t>"spadišťová šachta - C18-TS" 1,74*4*4</t>
  </si>
  <si>
    <t>"spadišťová šachta - C20-22" (1,6*2+1,74*2)*4</t>
  </si>
  <si>
    <t>91</t>
  </si>
  <si>
    <t>28342112</t>
  </si>
  <si>
    <t>hadička prodlužovací PH 18/10</t>
  </si>
  <si>
    <t>1635179192</t>
  </si>
  <si>
    <t>"hlavní trasa - pracovní spáry" (4,4+12,45+4,91+1,94+7,61+2,53+5,4+6,83+10,56+3+2,26+12,84+4,02)*2*3*2</t>
  </si>
  <si>
    <t>"hlavní trasa - dilatační spáry" 26*14,07*2</t>
  </si>
  <si>
    <t>"rozšíření kolektoru - NS23 - pracovní spáry" 6,32*2*3*2</t>
  </si>
  <si>
    <t>"kolektorová odbočka - NS23 - pracovní spáry" (3,28*2+2,4)*2</t>
  </si>
  <si>
    <t>"rozšíření kolektoru - C1-3, C4 - pracovní spáry" 7,24*2*3*2</t>
  </si>
  <si>
    <t>"kolektorová odbočka - C1-3 - pracovní spáry" (4,7*2+2,4)*2</t>
  </si>
  <si>
    <t>"kolektorová odbočka - C4 - pracovní spáry" (4,7*2+2,4)*2</t>
  </si>
  <si>
    <t>"rozšíření kolektoru - C4-TS - pracovní spáry" 7,53*2*3*2</t>
  </si>
  <si>
    <t>"kolektorová odbočka - C4-TS - pracovní spáry" (3,65*2+2,7)*2</t>
  </si>
  <si>
    <t>"rozšíření kolektoru - C5, C7 - pracovní spáry" 13,12*2*3*2</t>
  </si>
  <si>
    <t>"kolektorová odbočka - C5 - pracovní spáry" (2,96*2+2,4)*2</t>
  </si>
  <si>
    <t>"kolektorová odbočka - C7 - pracovní spáry" (2,96*2+2,4)*2</t>
  </si>
  <si>
    <t>"rozšíření kolektoru - C6, C9 - pracovní spáry" 7,12*2*3*2</t>
  </si>
  <si>
    <t>"kolektorová odbočka - C6 - pracovní spáry" (4,4*2+2,4)*2</t>
  </si>
  <si>
    <t>"kolektorová odbočka - C9 - pracovní spáry" (3,84*2+2,4)*2</t>
  </si>
  <si>
    <t>"rozšíření kolektoru - SK1 - pracovní spáry" 15,61*2*3*2</t>
  </si>
  <si>
    <t>"rozšíření kolektoru - SK1 - dilatační spáry" 11,35*2</t>
  </si>
  <si>
    <t>"kolektorová odbočka - SK1 - pracovní spáry" (3,88*2+2,7)*2</t>
  </si>
  <si>
    <t>"rozšíření kolektoru - C8, C11, C13 - pracovní spáry" 11,93*2*3*2</t>
  </si>
  <si>
    <t>"kolektorová odbočka - C8 - pracovní spáry" (4,06*2+2,4)*2</t>
  </si>
  <si>
    <t>"kolektorová odbočka - C11 - pracovní spáry" (4,28*2+2,4)*2</t>
  </si>
  <si>
    <t>"kolektorová odbočka - C13 - pracovní spáry" (4,28*2+2,4)*2</t>
  </si>
  <si>
    <t>"rozšíření kolektoru - C12, C15 - pracovní spáry" 7,24*2*3*2</t>
  </si>
  <si>
    <t>"kolektorová odbočka - C12 - pracovní spáry" (5,54*2+2,4)*2</t>
  </si>
  <si>
    <t>"kolektorová odbočka - C15 - pracovní spáry" (3,67*2+2,4)*2</t>
  </si>
  <si>
    <t>"rozšíření kolektoru - C14, C17 - pracovní spáry" 7,24*2*3*2</t>
  </si>
  <si>
    <t>"kolektorová odbočka - C14 - pracovní spáry" 2,71*2*2</t>
  </si>
  <si>
    <t>"kolektorová odbočka - C17 - pracovní spáry" (4,11*2+2,7)*2</t>
  </si>
  <si>
    <t>"rozšíření kolektoru - C16, C19 - pracovní spáry" 7,24*2*3*2</t>
  </si>
  <si>
    <t>"kolektorová odbočka - C16-C18 - pracovní spáry" (5,41*2+2,4)*2</t>
  </si>
  <si>
    <t>"kolektorová odbočka - C19-C21 - pracovní spáry" (3,62*2+2,4)*2</t>
  </si>
  <si>
    <t>"rozšíření kolektoru - C18-TS - pracovní spáry" 7,52*2*3*2</t>
  </si>
  <si>
    <t>"kolektorová odbočka - C18-TS - pracovní spáry" (5,49*2+2,7)*2</t>
  </si>
  <si>
    <t>"kolektorová odbočka - C21 - pracovní spáry" (3,8*2+2,7)*2</t>
  </si>
  <si>
    <t>"rozšíření kolektoru - C20-22 - pracovní spáry" 7,54*2*3*2</t>
  </si>
  <si>
    <t>"kolektorová odbočka - C20-22 - pracovní spáry" (7,44*2+2,7)*2</t>
  </si>
  <si>
    <t>"kolektorová odbočka - C23 - pracovní spáry" 3,37*2*2</t>
  </si>
  <si>
    <t>"spadišťová šachta - NS23" 1,74*4*2</t>
  </si>
  <si>
    <t>"spadišťová šachta - C1-3" 1,74*4*2</t>
  </si>
  <si>
    <t>"spadišťová šachta - C4" 1,74*4*2</t>
  </si>
  <si>
    <t>"spadišťová šachta - C4-TS" 1,74*4*2</t>
  </si>
  <si>
    <t>"spadišťová šachta - C5" 1,74*4*2</t>
  </si>
  <si>
    <t>"spadišťová šachta - C6" 1,74*4*2</t>
  </si>
  <si>
    <t>"spadišťová šachta - C9" 1,74*4*2</t>
  </si>
  <si>
    <t>"spadišťová šachta - C8" (1,6*2+1,74*2)*2</t>
  </si>
  <si>
    <t>"spadišťová šachta - C11" 1,74*4*2</t>
  </si>
  <si>
    <t>"spadišťová šachta - C13" 1,74*4*2</t>
  </si>
  <si>
    <t>"spadišťová šachta - C12" 1,74*4*2</t>
  </si>
  <si>
    <t>"spadišťová šachta - C17" 1,74*4*2</t>
  </si>
  <si>
    <t>"spadišťová šachta - C16-18" 1,74*4*2</t>
  </si>
  <si>
    <t>"spadišťová šachta - C18-TS" 1,74*4*2</t>
  </si>
  <si>
    <t>"spadišťová šachta - C20-22" (1,6*2+1,74*2)*2</t>
  </si>
  <si>
    <t>3643,02*1,1 'Přepočtené koeficientem množství</t>
  </si>
  <si>
    <t>92</t>
  </si>
  <si>
    <t>2834211R</t>
  </si>
  <si>
    <t>injektážní hadička - chemická injektáž</t>
  </si>
  <si>
    <t>794117922</t>
  </si>
  <si>
    <t>715</t>
  </si>
  <si>
    <t>Izolace proti chemickým vlivům</t>
  </si>
  <si>
    <t>93</t>
  </si>
  <si>
    <t>715174012</t>
  </si>
  <si>
    <t>Provedení izolace proti chemickým vlivům nádrží, kanálů, šachet obklady čedičovými tl 25 až 40 mm do tmelů</t>
  </si>
  <si>
    <t>157907291</t>
  </si>
  <si>
    <t>"vystrojení spadišťových šacehet v kolektoru - obklad čedičovými segmenty" 17*(3,14*0,1*1+1,25*1,5)</t>
  </si>
  <si>
    <t>94</t>
  </si>
  <si>
    <t>6323105R</t>
  </si>
  <si>
    <t>cihla kanalizační z čediče rovná 240x115x71</t>
  </si>
  <si>
    <t>-2107816684</t>
  </si>
  <si>
    <t>95</t>
  </si>
  <si>
    <t>998715121</t>
  </si>
  <si>
    <t>Přesun hmot tonážní pro izolace proti chemickým vlivům ruční v objektech v do 6 m</t>
  </si>
  <si>
    <t>1503137254</t>
  </si>
  <si>
    <t>96</t>
  </si>
  <si>
    <t>998715129</t>
  </si>
  <si>
    <t>Příplatek k ručnímu přesunu hmot tonážnímu pro izolace proti chemickým vlivům za zvětšený přesun ZKD 50 m</t>
  </si>
  <si>
    <t>504681096</t>
  </si>
  <si>
    <t>kplzb</t>
  </si>
  <si>
    <t>169,614</t>
  </si>
  <si>
    <t>náběh</t>
  </si>
  <si>
    <t>43,52</t>
  </si>
  <si>
    <t>odkop</t>
  </si>
  <si>
    <t>83,865</t>
  </si>
  <si>
    <t>595,558</t>
  </si>
  <si>
    <t>1,368</t>
  </si>
  <si>
    <t>ražba</t>
  </si>
  <si>
    <t>543,57</t>
  </si>
  <si>
    <t>rýhy</t>
  </si>
  <si>
    <t>23,932</t>
  </si>
  <si>
    <t>šachty</t>
  </si>
  <si>
    <t>186,065</t>
  </si>
  <si>
    <t>zásyp</t>
  </si>
  <si>
    <t>241,874</t>
  </si>
  <si>
    <t>SO 120 - Kolektorové šachty</t>
  </si>
  <si>
    <t xml:space="preserve">    5 - Komunikace pozemní</t>
  </si>
  <si>
    <t xml:space="preserve">    733 - Ústřední vytápění - rozvodné potrubí</t>
  </si>
  <si>
    <t xml:space="preserve">    751 - Vzduchotechnika</t>
  </si>
  <si>
    <t>113106191</t>
  </si>
  <si>
    <t>Rozebrání vozovek ze silničních dílců se spárami zalitými živicí strojně pl do 50 m2</t>
  </si>
  <si>
    <t>-1149909059</t>
  </si>
  <si>
    <t>"betonové panely - TŠ1 - odstranění"  4*2*1</t>
  </si>
  <si>
    <t>"betonové panely - Š2 - odstranění"  4*2*1,5</t>
  </si>
  <si>
    <t>"betonové panely - Š Česká 14 - odstranění"  2*3*1,5</t>
  </si>
  <si>
    <t>113107111</t>
  </si>
  <si>
    <t>Odstranění podkladu z kameniva těženého tl do 100 mm ručně</t>
  </si>
  <si>
    <t>798046942</t>
  </si>
  <si>
    <t>"podklad betonových panelů - TŠ1 - odstranění"  4*2*1</t>
  </si>
  <si>
    <t>"podklad betonových panelů - Š2 - odstranění"  4*2*1,5</t>
  </si>
  <si>
    <t>"podklad betonových panelů - Š Česká 14 - odstranění"  2*3*1,5</t>
  </si>
  <si>
    <t>119004111</t>
  </si>
  <si>
    <t>Bezpečný vstup nebo výstup z výkopu pomocí žebříku zřízení</t>
  </si>
  <si>
    <t>-1953128436</t>
  </si>
  <si>
    <t>"TŠ1 - žebřík včetně koše" 10,09</t>
  </si>
  <si>
    <t>"Š2 - žebřík včetně koše" 10,6</t>
  </si>
  <si>
    <t>"ŠČ14 - žebřík včetně koše" 10,55</t>
  </si>
  <si>
    <t>119004112</t>
  </si>
  <si>
    <t>Bezpečný vstup nebo výstup z výkopu pomocí žebříku odstranění</t>
  </si>
  <si>
    <t>1232589605</t>
  </si>
  <si>
    <t>119004121</t>
  </si>
  <si>
    <t>Bezpečný vstup nebo výstup z výkopu pomocí rampy zřízení</t>
  </si>
  <si>
    <t>-9664825</t>
  </si>
  <si>
    <t>"TŠ1 - rampa mezi žebříky" 2</t>
  </si>
  <si>
    <t>119004122</t>
  </si>
  <si>
    <t>Bezpečný vstup nebo výstup z výkopu pomocí rampy odstranění</t>
  </si>
  <si>
    <t>-1578130966</t>
  </si>
  <si>
    <t>122211101</t>
  </si>
  <si>
    <t>Odkopávky a prokopávky v hornině třídy těžitelnosti I, skupiny 3 ručně</t>
  </si>
  <si>
    <t>-46514338</t>
  </si>
  <si>
    <t>"TŠ1 - odkopávka" 8,56*5,02*(1,5-0,54 "odpočet již odstraněných povrchů")</t>
  </si>
  <si>
    <t>"Š2 - odkopávka" (4,68*3,5+7,7*2)*(1,5-0,49 "odpočet již odstraněných povrchů")</t>
  </si>
  <si>
    <t>"ŠČ14 - odkopávka" 3,94*2,78*(1,5-0,54 "odpočet již odstraněných povrchů")</t>
  </si>
  <si>
    <t>132251251</t>
  </si>
  <si>
    <t>Hloubení rýh nezapažených š do 2000 mm v hornině třídy těžitelnosti I skupiny 3 objem do 20 m3 strojně</t>
  </si>
  <si>
    <t>-1748161550</t>
  </si>
  <si>
    <t>"Š2 - rýha pro VZT potrubí" 6,83*1,6*(219,83-217,1-0,54)</t>
  </si>
  <si>
    <t>133254104</t>
  </si>
  <si>
    <t>Hloubení šachet zapažených v hornině třídy těžitelnosti I skupiny 3 objem přes 100 m3</t>
  </si>
  <si>
    <t>-1360918235</t>
  </si>
  <si>
    <t>"TŠ1 - odtěžení zasypané části po ražbě TK 121 mezi úrovněmi 1.těžební lávky a dna" 8,56*5,02*(211,64-207,31)</t>
  </si>
  <si>
    <t>144171112</t>
  </si>
  <si>
    <t>Ražení šachet svislých hl do 15 m I stupeň ražnosti mokrá průřez přes 10 do 40 m2</t>
  </si>
  <si>
    <t>-407097492</t>
  </si>
  <si>
    <t>"TŠ1" 8,56*5,02*(214,66-206,91)</t>
  </si>
  <si>
    <t>"TŠ1 - žumpovní jímka" 0,95*0,95*0,85</t>
  </si>
  <si>
    <t>"Š2" 3,5*4,68*(218,38-210,55)</t>
  </si>
  <si>
    <t>"Š2 - žumpovní jímka" 0,7*0,7*0,7</t>
  </si>
  <si>
    <t>"ŠČ14" 3,94*2,78*(216,89-209,51)</t>
  </si>
  <si>
    <t>"ŠČ14 - žumpovní jímka" 0,7*0,7*0,7</t>
  </si>
  <si>
    <t>151301902</t>
  </si>
  <si>
    <t>Zřízení hnaného pažení stěn s ponecháním pažin ve výkopu hl přes 4 do 8 m</t>
  </si>
  <si>
    <t>-1291948130</t>
  </si>
  <si>
    <t>"TŠ1" (8,56*2+5,02*2)*(215,8-206,91+0,3)</t>
  </si>
  <si>
    <t>"Š2 - dle tabulky výkres D.1.2.1.4" 152,15</t>
  </si>
  <si>
    <t>"ŠČ14" (3,94*2+2,78*2)*(218,39-209,51+0,3)</t>
  </si>
  <si>
    <t>151811132</t>
  </si>
  <si>
    <t>Osazení pažicího boxu hl výkopu do 4 m š přes 1,2 do 2,5 m</t>
  </si>
  <si>
    <t>1640009928</t>
  </si>
  <si>
    <t>"Š2 - rýha pro VZT potrubí" 6,83*(219,83-217,1-0,54)*2</t>
  </si>
  <si>
    <t>151811232</t>
  </si>
  <si>
    <t>Odstranění pažicího boxu hl výkopu do 4 m š přes 1,2 do 2,5 m</t>
  </si>
  <si>
    <t>-504435157</t>
  </si>
  <si>
    <t>154077341</t>
  </si>
  <si>
    <t>Konstrukce výstroje šachet netypová dočasně mokrá montáž</t>
  </si>
  <si>
    <t>1044196096</t>
  </si>
  <si>
    <t>"TŠ1 - viz. tabulka výkazu materiálu - výkres D.1.2.1.2" 44028,3</t>
  </si>
  <si>
    <t>"Š2 - viz. tabulka výkazu materiálu - výkres D.1.2.1.4" 15252</t>
  </si>
  <si>
    <t>"ŠČ14 - viz. tabulka výkazu materiálu - výkres D.1.2.1.6" 14006,3</t>
  </si>
  <si>
    <t>"ŠČ14 - prostup - viz. tabulka výkazu materiálu - výkres D.1.2.1.6" 2024,9</t>
  </si>
  <si>
    <t>13011021</t>
  </si>
  <si>
    <t>ocel profilová jakost S235JR (11 375) průřez I (IPN) 360</t>
  </si>
  <si>
    <t>262319074</t>
  </si>
  <si>
    <t>Poznámka k položce:_x000D_
Hmotnost: 76,10 kg/m</t>
  </si>
  <si>
    <t>"TŠ1 - viz. tabulka výkazu materiálu - výkres D.1.2.1.2" (1608,8+639,2)*1,05*0,001</t>
  </si>
  <si>
    <t>"Š2 - viz. tabulka výkazu materiálu - výkres D.1.2.1.4" (837,1+608,8)*1,05*0,001</t>
  </si>
  <si>
    <t>13011022</t>
  </si>
  <si>
    <t>ocel profilová jakost S235JR (11 375) průřez I (IPN) 400</t>
  </si>
  <si>
    <t>-137346775</t>
  </si>
  <si>
    <t>Poznámka k položce:_x000D_
Hmotnost: 54,20 kg/m</t>
  </si>
  <si>
    <t>"ŠČ14 - viz. tabulka výkazu materiálu - výkres D.1.2.1.6" (1097,7+434,4)*1,05*0,001</t>
  </si>
  <si>
    <t>-2142671771</t>
  </si>
  <si>
    <t>"TŠ1 - viz. tabulka výkazu materiálu - výkres D.1.2.1.2" 176,7*1,05*0,001</t>
  </si>
  <si>
    <t>"Š2 - viz. tabulka výkazu materiálu - výkres D.1.2.1.4" 117,11*1,05*0,001</t>
  </si>
  <si>
    <t>13010254</t>
  </si>
  <si>
    <t>tyč ocelová plochá jakost S235JR (11 375) 60x40mm</t>
  </si>
  <si>
    <t>-4151333</t>
  </si>
  <si>
    <t>"ŠČ14 - viz. tabulka výkazu materiálu - výkres D.1.2.1.6" 113*1,05*0,001</t>
  </si>
  <si>
    <t>1361122R</t>
  </si>
  <si>
    <t>plech ocelový hladký jakost S235JR tl 16mm tabule</t>
  </si>
  <si>
    <t>-2058872784</t>
  </si>
  <si>
    <t>"ŠČ14 - prostup - viz. tabulka výkazu materiálu - výkres D.1.2.1.6" 428,8*1,05*0,001</t>
  </si>
  <si>
    <t>13611232</t>
  </si>
  <si>
    <t>plech ocelový hladký jakost S235JR tl 12mm tabule</t>
  </si>
  <si>
    <t>-644645351</t>
  </si>
  <si>
    <t>"ŠČ14 - prostup - viz. tabulka výkazu materiálu - výkres D.1.2.1.6" 386,8*1,05*0,001</t>
  </si>
  <si>
    <t>1361123R</t>
  </si>
  <si>
    <t>plech ocelový hladký jakost S235JR tl 17mm tabule</t>
  </si>
  <si>
    <t>-1086861900</t>
  </si>
  <si>
    <t>"Š2 - viz. tabulka výkazu materiálu - výkres D.1.2.1.4" 544,9*1,05*0,001</t>
  </si>
  <si>
    <t>13611248</t>
  </si>
  <si>
    <t>plech ocelový hladký jakost S235JR tl 20mm tabule</t>
  </si>
  <si>
    <t>-699124407</t>
  </si>
  <si>
    <t>"ŠČ14 - prostup - viz. tabulka výkazu materiálu - výkres D.1.2.1.6" 954,31*1,05*0,001</t>
  </si>
  <si>
    <t>1301016R</t>
  </si>
  <si>
    <t>tyč ocelová plochá jakost 11 375 16x16mm</t>
  </si>
  <si>
    <t>1994343880</t>
  </si>
  <si>
    <t>"ŠČ14 - prostup - viz. tabulka výkazu materiálu - výkres D.1.2.1.6" 32,2*1,05*0,001</t>
  </si>
  <si>
    <t>13010830</t>
  </si>
  <si>
    <t>ocel profilová jakost S235JR (11 375) průřez U (UPN) 240</t>
  </si>
  <si>
    <t>-962177992</t>
  </si>
  <si>
    <t>Poznámka k položce:_x000D_
Hmotnost: 33,90 kg/m</t>
  </si>
  <si>
    <t>"Š2 - viz. tabulka výkazu materiálu - výkres D.1.2.1.4" 1221,8*1,05*0,001</t>
  </si>
  <si>
    <t>"ŠČ14 - viz. tabulka výkazu materiálu - výkres D.1.2.1.6" 1261,6*1,05*0,001</t>
  </si>
  <si>
    <t>13010974</t>
  </si>
  <si>
    <t>ocel profilová jakost S235JR (11 375) průřez HEB 140</t>
  </si>
  <si>
    <t>-670737403</t>
  </si>
  <si>
    <t>"ŠČ14 - viz. tabulka výkazu materiálu - výkres D.1.2.1.6" 107,8*1,05*0,001</t>
  </si>
  <si>
    <t>-1779361946</t>
  </si>
  <si>
    <t>"ŠČ14 - prostup - viz. tabulka výkazu materiálu - výkres D.1.2.1.6" (944+201,1)*1,05*0,001</t>
  </si>
  <si>
    <t>13010978</t>
  </si>
  <si>
    <t>ocel profilová jakost S235JR (11 375) průřez HEB 180</t>
  </si>
  <si>
    <t>513121645</t>
  </si>
  <si>
    <t>Poznámka k položce:_x000D_
Hmotnost: 52,60 kg/m</t>
  </si>
  <si>
    <t>"ŠČ14 - prostup - viz. tabulka výkazu materiálu - výkres D.1.2.1.6" (256+204,8)*1,05*0,001</t>
  </si>
  <si>
    <t>13010982</t>
  </si>
  <si>
    <t>ocel profilová jakost S235JR (11 375) průřez HEB 220</t>
  </si>
  <si>
    <t>563240837</t>
  </si>
  <si>
    <t>"Š2 - viz. tabulka výkazu materiálu - výkres D.1.2.1.4" (5851,6+3188,9+697,8)*1,05*0,001</t>
  </si>
  <si>
    <t>13010984</t>
  </si>
  <si>
    <t>ocel profilová jakost S235JR (11 375) průřez HEB 240</t>
  </si>
  <si>
    <t>-975827172</t>
  </si>
  <si>
    <t>"Š2 - viz. tabulka výkazu materiálu - výkres D.1.2.1.4" (4452,9+2795,5)*1,05*0,001</t>
  </si>
  <si>
    <t>13010990</t>
  </si>
  <si>
    <t>ocel profilová jakost S235JR (11 375) průřez HEB 300</t>
  </si>
  <si>
    <t>-1450413629</t>
  </si>
  <si>
    <t>Poznámka k položce:_x000D_
Hmotnost: 120,00 kg/m</t>
  </si>
  <si>
    <t>"TŠ1 - viz. tabulka výkazu materiálu - výkres D.1.2.1.2" (19539+9828+9266,4)*1,05*0,001</t>
  </si>
  <si>
    <t>14011034</t>
  </si>
  <si>
    <t>trubka ocelová bezešvá hladká jakost 11 353 60,3x2,9mm</t>
  </si>
  <si>
    <t>-1630944635</t>
  </si>
  <si>
    <t>"TŠ1 - viz. tabulka výkazu materiálu - výkres D.1.2.1.2" 169*1,05</t>
  </si>
  <si>
    <t>"Š2 - viz. tabulka výkazu materiálu - výkres D.1.2.1.4" 9,3*12*1,05</t>
  </si>
  <si>
    <t>"ŠČ14 - viz. tabulka výkazu materiálu - výkres D.1.2.1.6" 141,8*1,05</t>
  </si>
  <si>
    <t>14011080</t>
  </si>
  <si>
    <t>trubka ocelová bezešvá hladká jakost 11 353 108x20mm</t>
  </si>
  <si>
    <t>888048027</t>
  </si>
  <si>
    <t>"ŠČ14 - viz. tabulka výkazu materiálu - výkres D.1.2.1.6" 10*13*1,05</t>
  </si>
  <si>
    <t>55283923</t>
  </si>
  <si>
    <t>trubka ocelová bezešvá hladká jakost 11 353 133x8,0mm</t>
  </si>
  <si>
    <t>-1483261648</t>
  </si>
  <si>
    <t>"Š2 - viz. tabulka výkazu materiálu - výkres D.1.2.1.4" 2,08*6*1,05</t>
  </si>
  <si>
    <t>14011106</t>
  </si>
  <si>
    <t>trubka ocelová bezešvá hladká jakost 11 353 219x6,3mm</t>
  </si>
  <si>
    <t>811123255</t>
  </si>
  <si>
    <t>"TŠ1 - viz. tabulka výkazu materiálu - výkres D.1.2.1.2" 12*3,6*1,05</t>
  </si>
  <si>
    <t>154077342</t>
  </si>
  <si>
    <t>Konstrukce výstroje šachet netypová dočasně mokrá demontáž</t>
  </si>
  <si>
    <t>-2073135974</t>
  </si>
  <si>
    <t xml:space="preserve">TŠ1 - vyřezání ocelových prvků pro ražbu TK 121 </t>
  </si>
  <si>
    <t>"HEB 300" (7*4,2+2*6,1)*117</t>
  </si>
  <si>
    <t>"TR 219x6,3" 3,6*30,6</t>
  </si>
  <si>
    <t>"hnané pažení union" 3,6*6,4*33,15</t>
  </si>
  <si>
    <t>Š2 - vyřezání ocelových prvků pro ražbu RK</t>
  </si>
  <si>
    <t>"HEB240" 4,46*2*83,2</t>
  </si>
  <si>
    <t>"hnané pažení union" (2,85*2,7+0,7*0,7)*33,15</t>
  </si>
  <si>
    <t>ŠČ14 - vyřezání ocelových prvků pro odbočku</t>
  </si>
  <si>
    <t>"HEB220" 2,8*2*71,5</t>
  </si>
  <si>
    <t>"hnané pažení union" (2,8*1,2)*33,15</t>
  </si>
  <si>
    <t>161151113</t>
  </si>
  <si>
    <t>Svislé přemístění výkopku z horniny třídy těžitelnosti II skupiny 4 a 5 hl výkopu přes 4 do 8 m</t>
  </si>
  <si>
    <t>1099222331</t>
  </si>
  <si>
    <t>"TŠ1" 8,56*5,02*(210,66-206,91)</t>
  </si>
  <si>
    <t>"Š2" 3,5*4,68*(214,38-210,55)</t>
  </si>
  <si>
    <t>"ŠČ14" 3,94*2,78*(212,89-209,51)</t>
  </si>
  <si>
    <t>1386355669</t>
  </si>
  <si>
    <t>rýhy+odkop+šachty+ražba-zásyp</t>
  </si>
  <si>
    <t>-1056594581</t>
  </si>
  <si>
    <t>-826010569</t>
  </si>
  <si>
    <t>174151101</t>
  </si>
  <si>
    <t>Zásyp jam, šachet rýh nebo kolem objektů sypaninou se zhutněním</t>
  </si>
  <si>
    <t>1723330540</t>
  </si>
  <si>
    <t>"TŠ1 - zásyp na úroveň 1.těžební lávky" 8,56*5,02*(211,64-207,31)</t>
  </si>
  <si>
    <t>"Š2 - zásyp na úroveň 8.rámu" 3,5*4,68*(213,99-210,79)</t>
  </si>
  <si>
    <t>"TŠ1 - zásyp definitivy" (8,2*4,66-3,14*0,5*0,5-4,29*3,61-2,1*0,35)*(215,8-214,14-1,5)</t>
  </si>
  <si>
    <t>709398368</t>
  </si>
  <si>
    <t>"SČ14" 60*2,5</t>
  </si>
  <si>
    <t>-1224762554</t>
  </si>
  <si>
    <t>268111111</t>
  </si>
  <si>
    <t>Vodicí zídky výšky přes 1 do 1,5 m ze ŽB tř. C 12/15 pro zřízení podzemních stěn</t>
  </si>
  <si>
    <t>-887212112</t>
  </si>
  <si>
    <t>"TŠ1 - náběhový klín" 8,56*2+5,02*2</t>
  </si>
  <si>
    <t>"Š2 - náběhový klín" 3,5*2+4,68*2</t>
  </si>
  <si>
    <t>268119111</t>
  </si>
  <si>
    <t>Bourání vodicích zídek ze ŽB v přes 1 do 1,5 m</t>
  </si>
  <si>
    <t>352161035</t>
  </si>
  <si>
    <t>273321311</t>
  </si>
  <si>
    <t>Základové desky ze ŽB bez zvýšených nároků na prostředí tř. C 16/20</t>
  </si>
  <si>
    <t>417166346</t>
  </si>
  <si>
    <t>"Š2" (3,5*4,68-0,5*0,5)*0,24</t>
  </si>
  <si>
    <t>"Š2 - žumpovní jímka" 0,7*0,7*0,1 + "ostění" (0,7*2+0,5*2)*0,1*(0,5-0,1)</t>
  </si>
  <si>
    <t>273321411</t>
  </si>
  <si>
    <t>Základové desky ze ŽB bez zvýšených nároků na prostředí tř. C 20/25</t>
  </si>
  <si>
    <t>960728586</t>
  </si>
  <si>
    <t>"TŠ1" (8,56*5,02-0,75*0,75)*0,4</t>
  </si>
  <si>
    <t>"TŠ1 - žumpovní jímka" 0,95*0,95*0,1 + "ostění" (0,95*2+0,75*2)*0,1*(0,75-0,4)</t>
  </si>
  <si>
    <t>"ŠČ14" (3,94*2,78-0,5*0,5)*0,25</t>
  </si>
  <si>
    <t>"ŠČ14 - žumpovní jímka" 0,7*0,7*0,1 + "ostění" (0,7*2+0,5*2)*0,1*(0,5-0,25)</t>
  </si>
  <si>
    <t>273351121</t>
  </si>
  <si>
    <t>Zřízení bednění základových desek</t>
  </si>
  <si>
    <t>1735646083</t>
  </si>
  <si>
    <t>"TŠ1 - žumpovní jímka" 0,75*4*0,75</t>
  </si>
  <si>
    <t>"Š2 - žumpovní jímka" 0,5*4*0,5</t>
  </si>
  <si>
    <t>"ŠČ14 - žumpovní jímka" 0,5*4*0,5</t>
  </si>
  <si>
    <t>273351122</t>
  </si>
  <si>
    <t>Odstranění bednění základových desek</t>
  </si>
  <si>
    <t>-1199783694</t>
  </si>
  <si>
    <t>273362021</t>
  </si>
  <si>
    <t>Výztuž základových desek svařovanými sítěmi Kari</t>
  </si>
  <si>
    <t>-365957214</t>
  </si>
  <si>
    <t>"TŠ1" (8,56*5,02-0,75*0,75)*7,9*0,001*2</t>
  </si>
  <si>
    <t>"TŠ1 - žumpovní jímka" (0,95*0,95+(0,95*2+0,75*2)*0,75)*7,9*0,001</t>
  </si>
  <si>
    <t>"Š2" (3,5*4,68-0,5*0,5)*7,9*0,001*2</t>
  </si>
  <si>
    <t>"Š2 - žumpovní jímka" (0,7*0,7+(0,7*2+0,5*2)*0,5)*7,9*0,001</t>
  </si>
  <si>
    <t>"ŠČ14" (3,94*2,78-0,5*0,5)*7,9*0,001*2</t>
  </si>
  <si>
    <t>"ŠČ14 - žumpovní jímka" (0,7*0,7+(0,7*2+0,5*2)*0,5)*7,9*0,001</t>
  </si>
  <si>
    <t>279113143</t>
  </si>
  <si>
    <t>Základová zeď tl přes 200 do 250 mm z tvárnic ztraceného bednění včetně výplně z betonu tř. C 20/25</t>
  </si>
  <si>
    <t>-1248180322</t>
  </si>
  <si>
    <t>"SŠ1 - VZT objekt" 0,75*(1,2*2+0,9*2)</t>
  </si>
  <si>
    <t>"Š2 - VZT objekt" 0,75*(2,79*2+0,2*2)</t>
  </si>
  <si>
    <t>1307033899</t>
  </si>
  <si>
    <t>"SČ14" 60*2,5*0,15</t>
  </si>
  <si>
    <t>-199865598</t>
  </si>
  <si>
    <t>"SČ14" 60*2,5*17,5*0,001</t>
  </si>
  <si>
    <t>35591118R</t>
  </si>
  <si>
    <t>Žlábek 1/2 DN 800 osazený ve spadišťové šachtě pod úhlem 83°</t>
  </si>
  <si>
    <t>-245020087</t>
  </si>
  <si>
    <t>"vystrojení spadišťových šachet v kolektoru" 1</t>
  </si>
  <si>
    <t>-621868324</t>
  </si>
  <si>
    <t>379345222</t>
  </si>
  <si>
    <t>Zajištění šachet stříkaný beton tl přes 50 do 100 mm 1 síť mokrá</t>
  </si>
  <si>
    <t>1016027331</t>
  </si>
  <si>
    <t>"TŠ1" (8,56*2+5,02*2)*(215,8-207,31)*3</t>
  </si>
  <si>
    <t>"Š2 - dle tabulky výkres D.1.2.1.4" (3,5*2+4,68*2)*(219,88-210,79)</t>
  </si>
  <si>
    <t>"ŠČ14" (3,4*2+2,35*2)*(218,54-208,99)</t>
  </si>
  <si>
    <t>379363225</t>
  </si>
  <si>
    <t>Výztuž ostění šachty svařovaná síť mokrá</t>
  </si>
  <si>
    <t>1813580652</t>
  </si>
  <si>
    <t>"TŠ1" (8,56*2+5,02*2)*(215,8-207,31)*7,9*0,001*3</t>
  </si>
  <si>
    <t>"Š2 - dle tabulky výkres D.1.2.1.4" (3,5*2+4,68*2)*(219,88-210,79)*7,9*0,001</t>
  </si>
  <si>
    <t>"ŠČ14" (3,4*2+2,35*2)*(218,54-208,99)*7,9*0,001</t>
  </si>
  <si>
    <t>380316132</t>
  </si>
  <si>
    <t>Kompletní konstrukce z betonu se zvýšenými nároky na prostředí tř. C 30/37 tl přes 150 do 300 mm</t>
  </si>
  <si>
    <t>-1043137021</t>
  </si>
  <si>
    <t>"TŠ1 - výplňový beton" 5*4,54*4,1-3,14*0,4*0,4*4,54+1,8*3,1*0,94-3,14*0,4*0,4*0,5*3,1</t>
  </si>
  <si>
    <t>"Š2 - výplňový beton" 1,15*1,15*0,8</t>
  </si>
  <si>
    <t>380326132</t>
  </si>
  <si>
    <t>Kompletní konstrukce ČOV, nádrží ze ŽB se zvýšenými nároky na prostředí tř. C 30/37 tl přes 150 do 300 mm</t>
  </si>
  <si>
    <t>334595133</t>
  </si>
  <si>
    <t>"TŠ1" (5*3,4+4,29*0,35+2,1*0,35)*0,4+5,57*(4,29*2+2,9+0,35*2+0,35)*0,35+4,1*(5-4,29)*2*0,35+1,2*2,9*0,35+(5*3,4+4,29*0,35+2,1*0,35-1,4*1-0,2*1,2)*0,35</t>
  </si>
  <si>
    <t>"TŠ1-komínky" 0,51*(2*1,75-1,4*1,2)+0,91*(1,7*0,7-1,2*0,2)</t>
  </si>
  <si>
    <t>"SŠ1" 6,48*(2,4*2+2,5*2)*0,3+3,1*2,4*0,4+4,2*3,45*0,35+2,4*0,65*0,56-3,14*0,5*0,5*0,4-3,14*0,4*0,4*0,3*2</t>
  </si>
  <si>
    <t>"Š2"2,8*3,75*3,98-1,15*2,95*1,15-0,7*0,7*0,4+3,64*(3,88*2+2,1*2)*0,3-2,2*1,99*0,3+2,7*3,88*0,3-0,9*0,7+1,4*(1,5*2+0,7*2)*0,25+0,35*(2,49*2+2,2*2)*0,25</t>
  </si>
  <si>
    <t>"ŠČ14" 3,28*2,23*0,35+3,91*3,28*2,23-3,61*1,14*1,14-0,7*0,7*0,3+4,55*3,28*2,23-4,25*2,2*1,63-2,4*0,96*0,52-1,95*2,2*0,3+0,33*(2,2*2+1,95*2)</t>
  </si>
  <si>
    <t>380356211</t>
  </si>
  <si>
    <t>Bednění kompletních konstrukcí ČOV, nádrží nebo vodojemů omítaných ploch rovinných zřízení</t>
  </si>
  <si>
    <t>1375822435</t>
  </si>
  <si>
    <t>"SŠ16" 6,45*(3,1*2+1,6*2)+5,85*(2,5*2+1*2)+2,5*1+3,14*0,3*0,3*2+3,14*1*0,3</t>
  </si>
  <si>
    <t>"TŠ1" (5,57+6,32)*(4,1+3,59*2)+4,41*0,71*2+4,65*2,5+3,6*0,35+1,4*0,31</t>
  </si>
  <si>
    <t>"TŠ1-komínky" 0,86*(1,4*2+1,2*2)+0,51*(1,7*2+0,7*2)+0,96*(1,2*2+0,2*2)+0,45*(1,7*2+0,7*2)</t>
  </si>
  <si>
    <t>"SŠ1" 6,48*(2,5*2+1,8*2)+6,88*(3,1*2+2,4*2)+3,14*0,8*0,3*2+3,14*1*0,4+2,5*1,8</t>
  </si>
  <si>
    <t>"Š2" 7,69*(2,7*2+3,28*2)+2,95*1,15*4+0,7*4*0,4+1,5*1,5+3,64*(3,28*2+2,1*2)+0,35*(1,99*2+2,2*2)+2,1*3,28+1,7*(0,9*2+0,7*2)</t>
  </si>
  <si>
    <t>"ŠČ14" 8,81*(2,23*2+3,28*2)+3,61*1,14*4+0,7*4*0,3+4,25*(2,2*2+1,69*2)+1,14*1,14+2,2*2,15+0,33*(1,95*2+2,2*2)</t>
  </si>
  <si>
    <t>380356212</t>
  </si>
  <si>
    <t>Bednění kompletních konstrukcí ČOV, nádrží nebo vodojemů omítaných ploch rovinných odstranění</t>
  </si>
  <si>
    <t>-192924172</t>
  </si>
  <si>
    <t>380361006</t>
  </si>
  <si>
    <t>Výztuž kompletních konstrukcí ČOV, nádrží nebo vodojemů z betonářské oceli 10 505</t>
  </si>
  <si>
    <t>1254501514</t>
  </si>
  <si>
    <t>kplzb*0,035*1,05</t>
  </si>
  <si>
    <t>451573111</t>
  </si>
  <si>
    <t>Lože pod potrubí otevřený výkop ze štěrkopísku</t>
  </si>
  <si>
    <t>-140179650</t>
  </si>
  <si>
    <t>"Š2 - rýha pro VZT potrubí" 4,79*1,6*0,1</t>
  </si>
  <si>
    <t>452312131</t>
  </si>
  <si>
    <t>Sedlové lože z betonu prostého bez zvýšených nároků na prostředí tř. C 12/15 otevřený výkop</t>
  </si>
  <si>
    <t>-1148555283</t>
  </si>
  <si>
    <t>"Š2 - rýha pro VZT potrubí" 4,79*1,6*(0,1+0,26)/2</t>
  </si>
  <si>
    <t>Komunikace pozemní</t>
  </si>
  <si>
    <t>564231111</t>
  </si>
  <si>
    <t>Podklad nebo podsyp ze štěrkopísku ŠP plochy přes 100 m2 tl 100 mm</t>
  </si>
  <si>
    <t>801602082</t>
  </si>
  <si>
    <t>"podklad betonových panelů - TŠ1"  4*2*1</t>
  </si>
  <si>
    <t>"podklad betonových panelů - Š2"  4*2*1,5</t>
  </si>
  <si>
    <t>"podklad betonových panelů - Š Česká 14"  2*3*1,5</t>
  </si>
  <si>
    <t>584121108</t>
  </si>
  <si>
    <t>Osazení silničních dílců z ŽB do lože z kameniva těženého tl 40 mm plochy do 15 m2</t>
  </si>
  <si>
    <t>-792896336</t>
  </si>
  <si>
    <t>"betonové panely - TŠ1"  4*2*1</t>
  </si>
  <si>
    <t>"betonové panely - Š2"  4*2*1,5</t>
  </si>
  <si>
    <t>"betonové panely - Š Česká 14"  2*3*1,5</t>
  </si>
  <si>
    <t>59381136</t>
  </si>
  <si>
    <t>panel silniční 2,00x1,00x0,15m</t>
  </si>
  <si>
    <t>-822311202</t>
  </si>
  <si>
    <t>"betonové panely - TŠ1"  4</t>
  </si>
  <si>
    <t>"betonové panely - Š2"  4</t>
  </si>
  <si>
    <t>59381009</t>
  </si>
  <si>
    <t>panel silniční 3,00x1,00x0,15m</t>
  </si>
  <si>
    <t>-988816057</t>
  </si>
  <si>
    <t>"betonové panely - Š Česká 14"  2</t>
  </si>
  <si>
    <t>-1670991980</t>
  </si>
  <si>
    <t>"SŠ1" (5,21*2+3,3*2)</t>
  </si>
  <si>
    <t>"Š2" (2,7*2+2,49*2)</t>
  </si>
  <si>
    <t>"ŠČ14" (1,95*2+2,2*2)</t>
  </si>
  <si>
    <t>337139485</t>
  </si>
  <si>
    <t>"TŠ1" (4,65*3,3+3,6*0,35+1,4*0,35)*(0,03+0,13)/2</t>
  </si>
  <si>
    <t>814946910</t>
  </si>
  <si>
    <t>"TŠ1" 4,65</t>
  </si>
  <si>
    <t>1189064861</t>
  </si>
  <si>
    <t>podlaha/((0,03+0,13)/2)*7,9*0,001</t>
  </si>
  <si>
    <t>851471192</t>
  </si>
  <si>
    <t>Příplatek za práci ve štole na potrubí z trub litinových hrdlových DN 800 až 1200</t>
  </si>
  <si>
    <t>-1537768288</t>
  </si>
  <si>
    <t>851471131</t>
  </si>
  <si>
    <t>Montáž potrubí z trub litinových hrdlových s integrovaným těsněním otevřený výkop DN 800</t>
  </si>
  <si>
    <t>820686639</t>
  </si>
  <si>
    <t>"TŠ1" 4,29+0,25+0,05+0,41+1</t>
  </si>
  <si>
    <t>55253012</t>
  </si>
  <si>
    <t>trouba vodovodní litinová hrdlová Pz dl 6m DN 800</t>
  </si>
  <si>
    <t>-27019918</t>
  </si>
  <si>
    <t>6*1,01 'Přepočtené koeficientem množství</t>
  </si>
  <si>
    <t>877440440</t>
  </si>
  <si>
    <t>Montáž šachtových vložek na kanalizačním potrubí z PP trub korugovaných DN 600</t>
  </si>
  <si>
    <t>1712042171</t>
  </si>
  <si>
    <t>"SŠ1" 1</t>
  </si>
  <si>
    <t>286174pR</t>
  </si>
  <si>
    <t>vložka šachtová kanalizace DN 600/900</t>
  </si>
  <si>
    <t>935268180</t>
  </si>
  <si>
    <t>87747044R</t>
  </si>
  <si>
    <t>Montáž šachtových vložek na kanalizačním potrubí z litinových trub DN 800</t>
  </si>
  <si>
    <t>1111358690</t>
  </si>
  <si>
    <t>"SŠ1"1</t>
  </si>
  <si>
    <t>2861748R</t>
  </si>
  <si>
    <t>vložka šachtová kanalizace litinové DN 800</t>
  </si>
  <si>
    <t>-1600021996</t>
  </si>
  <si>
    <t>894411311</t>
  </si>
  <si>
    <t>Osazení betonových nebo železobetonových dílců pro šachty skruží rovných</t>
  </si>
  <si>
    <t>566459452</t>
  </si>
  <si>
    <t>BTL.0006183.URS</t>
  </si>
  <si>
    <t>skruž betonová s ocelová se stupadly +PE povlakem TBS-Q 1000/1000/120 SP 100x100x12cm</t>
  </si>
  <si>
    <t>1369224345</t>
  </si>
  <si>
    <t>894412411</t>
  </si>
  <si>
    <t>Osazení betonových nebo železobetonových dílců pro šachty skruží přechodových</t>
  </si>
  <si>
    <t>93391572</t>
  </si>
  <si>
    <t>59224168</t>
  </si>
  <si>
    <t>skruž betonová přechodová 62,5/100x60x12cm stupadla poplastovaná kapsová</t>
  </si>
  <si>
    <t>-1416322842</t>
  </si>
  <si>
    <t>899103112</t>
  </si>
  <si>
    <t>Osazení poklopů litinových, ocelových nebo železobetonových včetně rámů pro třídu zatížení B125, C250</t>
  </si>
  <si>
    <t>-1591861696</t>
  </si>
  <si>
    <t>"Š2" 1</t>
  </si>
  <si>
    <t>2866192R</t>
  </si>
  <si>
    <t>únikový poklop 700 x 900 mm, tř. zatížení B125 - šachta Š2</t>
  </si>
  <si>
    <t>873352494</t>
  </si>
  <si>
    <t>899104112</t>
  </si>
  <si>
    <t>Osazení poklopů litinových, ocelových nebo železobetonových včetně rámů pro třídu zatížení D400, E600</t>
  </si>
  <si>
    <t>-1830603605</t>
  </si>
  <si>
    <t>"ŠČ14" 1</t>
  </si>
  <si>
    <t>2866193R</t>
  </si>
  <si>
    <t>poklop šachtový litinový  DN 600 pro třídu zatížení D400 - se vzorem Brno</t>
  </si>
  <si>
    <t>1711345366</t>
  </si>
  <si>
    <t>2866195R</t>
  </si>
  <si>
    <t>poklop spadišťové šachty - dle specifikace v PD</t>
  </si>
  <si>
    <t>501549573</t>
  </si>
  <si>
    <t>822282804</t>
  </si>
  <si>
    <t>"SŠ1" 21</t>
  </si>
  <si>
    <t>"Š2" 21</t>
  </si>
  <si>
    <t>"ŠČ14" 21</t>
  </si>
  <si>
    <t>899633241</t>
  </si>
  <si>
    <t>Obetonování potrubí nebo zdiva stok ŽB se zvýšenými nároky na prostředí tř. C 30/37 v otevřeném výkopu</t>
  </si>
  <si>
    <t>1769863209</t>
  </si>
  <si>
    <t>"Š2 - rýha pro VZT potrubí" 4,79*2*(0,63+0,3)-3,14*0,315*0,315*4,79</t>
  </si>
  <si>
    <t>899658211</t>
  </si>
  <si>
    <t>Výztuž pro obetonování potrubí ze svařovaných sítí typu Kari</t>
  </si>
  <si>
    <t>-1168864142</t>
  </si>
  <si>
    <t>"Š2 - rýha pro VZT potrubí" 4,79*(0,78*2+1,6)*4,44*0,001</t>
  </si>
  <si>
    <t>919726124</t>
  </si>
  <si>
    <t>Geotextilie pro ochranu, separaci a filtraci netkaná měrná hm přes 500 do 800 g/m2</t>
  </si>
  <si>
    <t>344766219</t>
  </si>
  <si>
    <t>934956127</t>
  </si>
  <si>
    <t>Hradítka z dubového dřeva tl 100 mm</t>
  </si>
  <si>
    <t>-1971701456</t>
  </si>
  <si>
    <t>"SŠ1" 1,8*4,15</t>
  </si>
  <si>
    <t>2036541772</t>
  </si>
  <si>
    <t>"SŠ1" (5,21*2+3,3*2)*0,35</t>
  </si>
  <si>
    <t>"Š2" (2,7*2+2,49*2)*0,35</t>
  </si>
  <si>
    <t>"ŠČ14" (1,95*2+2,2*2)*0,35</t>
  </si>
  <si>
    <t>-1323531147</t>
  </si>
  <si>
    <t>-63148545</t>
  </si>
  <si>
    <t>"SŠ1 - bobtnavý pásek na potrubí" 3,14*0,8*2</t>
  </si>
  <si>
    <t>953999R01</t>
  </si>
  <si>
    <t>Těsnící límce pro prostupy potrubí - DN 200</t>
  </si>
  <si>
    <t>-933910339</t>
  </si>
  <si>
    <t>97</t>
  </si>
  <si>
    <t>953999R02</t>
  </si>
  <si>
    <t>Těsnící límce pro prostupy potrubí - DN 800</t>
  </si>
  <si>
    <t>-1294607027</t>
  </si>
  <si>
    <t>"ŠS1" 1</t>
  </si>
  <si>
    <t>98</t>
  </si>
  <si>
    <t>999999R01</t>
  </si>
  <si>
    <t>VZT objekt na TŠ1 včetně kamenného obkladu</t>
  </si>
  <si>
    <t>soubor</t>
  </si>
  <si>
    <t>-2076408807</t>
  </si>
  <si>
    <t>99</t>
  </si>
  <si>
    <t>998255111</t>
  </si>
  <si>
    <t>Přesun hmot pro šachty ražené při délce svislého přesunu do 75 m</t>
  </si>
  <si>
    <t>1680438826</t>
  </si>
  <si>
    <t>100</t>
  </si>
  <si>
    <t>711121131</t>
  </si>
  <si>
    <t>Provedení izolace proti zemní vlhkosti vodorovné za horka nátěrem asfaltovým</t>
  </si>
  <si>
    <t>772839247</t>
  </si>
  <si>
    <t>"SŠ1" 3,1*2,4-3,14*0,5*0,5</t>
  </si>
  <si>
    <t>"TŠ1" (5*3,3+4,29*0,31+2,1*0,35-1,9*0,9-1,75*2)*2</t>
  </si>
  <si>
    <t>"Š2" 2,7*3,88-1,5*1,2</t>
  </si>
  <si>
    <t>"ŠČ14" 2,23*3,28</t>
  </si>
  <si>
    <t>101</t>
  </si>
  <si>
    <t>11163150</t>
  </si>
  <si>
    <t>lak penetrační asfaltový</t>
  </si>
  <si>
    <t>-1231840726</t>
  </si>
  <si>
    <t>49,355*0,00158 'Přepočtené koeficientem množství</t>
  </si>
  <si>
    <t>102</t>
  </si>
  <si>
    <t>711122131</t>
  </si>
  <si>
    <t>Provedení izolace proti zemní vlhkosti svislé za horka nátěrem asfaltovým</t>
  </si>
  <si>
    <t>1059293579</t>
  </si>
  <si>
    <t>"SŠ1" (3,1*2+2,4)*0,3+3,14*1*0,3</t>
  </si>
  <si>
    <t>"TŠ1" ((5*2+0,66+0,35)*0,3+0,51*(1,7*2+0,7*2+2*2+1,75*2)+3,6*1,15)*2</t>
  </si>
  <si>
    <t>"Š2" 1,4*(1,2*2+1,5*2)+0,3*(3,88*2+2,7*2)</t>
  </si>
  <si>
    <t>103</t>
  </si>
  <si>
    <t>206123451</t>
  </si>
  <si>
    <t>50,097*0,00187 'Přepočtené koeficientem množství</t>
  </si>
  <si>
    <t>104</t>
  </si>
  <si>
    <t>711141559</t>
  </si>
  <si>
    <t>Provedení izolace proti zemní vlhkosti pásy přitavením vodorovné NAIP</t>
  </si>
  <si>
    <t>2111722579</t>
  </si>
  <si>
    <t>105</t>
  </si>
  <si>
    <t>62832001</t>
  </si>
  <si>
    <t>pás asfaltový natavitelný oxidovaný s vložkou ze skleněné rohože typu V60 s jemnozrnným minerálním posypem tl 3,5mm</t>
  </si>
  <si>
    <t>1505101643</t>
  </si>
  <si>
    <t>49,355*1,15 'Přepočtené koeficientem množství</t>
  </si>
  <si>
    <t>106</t>
  </si>
  <si>
    <t>711142559</t>
  </si>
  <si>
    <t>Provedení izolace proti zemní vlhkosti pásy přitavením svislé NAIP</t>
  </si>
  <si>
    <t>1173760906</t>
  </si>
  <si>
    <t>"SŠ1 - VZT objekt" 0,75*(1,2*2+0,9*2)*2</t>
  </si>
  <si>
    <t>"Š2 - VZT objekt" 0,75*(2,79*2+0,2*2)*2</t>
  </si>
  <si>
    <t>107</t>
  </si>
  <si>
    <t>2106850276</t>
  </si>
  <si>
    <t>57,732*1,2 'Přepočtené koeficientem množství</t>
  </si>
  <si>
    <t>108</t>
  </si>
  <si>
    <t>-1184322171</t>
  </si>
  <si>
    <t>"SŠ1" (5,21*2+3,3*2)*4</t>
  </si>
  <si>
    <t>"Š2" (2,7*2+2,49*2)*4</t>
  </si>
  <si>
    <t>"ŠČ14" (1,95*2+2,2*2)*4</t>
  </si>
  <si>
    <t>109</t>
  </si>
  <si>
    <t>-366697448</t>
  </si>
  <si>
    <t>"SŠ1" (5,21*2+3,3*2)*2</t>
  </si>
  <si>
    <t>"Š2" (2,7*2+2,49*2)*2</t>
  </si>
  <si>
    <t>"ŠČ14" (1,95*2+2,2*2)*2</t>
  </si>
  <si>
    <t>71,4*1,1 'Přepočtené koeficientem množství</t>
  </si>
  <si>
    <t>110</t>
  </si>
  <si>
    <t>545326304</t>
  </si>
  <si>
    <t>111</t>
  </si>
  <si>
    <t>-512363181</t>
  </si>
  <si>
    <t>"SŠ1 - obklad čedičovými segmenty" 2*(1,8-0,8)+2*3,14*0,8*0,5+4,2*1,9</t>
  </si>
  <si>
    <t>112</t>
  </si>
  <si>
    <t>-1045665256</t>
  </si>
  <si>
    <t>113</t>
  </si>
  <si>
    <t>998715102</t>
  </si>
  <si>
    <t>Přesun hmot tonážní pro izolace proti chemickým vlivům v objektech v přes 6 do 12 m</t>
  </si>
  <si>
    <t>740203348</t>
  </si>
  <si>
    <t>733</t>
  </si>
  <si>
    <t>Ústřední vytápění - rozvodné potrubí</t>
  </si>
  <si>
    <t>114</t>
  </si>
  <si>
    <t>73339045R</t>
  </si>
  <si>
    <t>-1378098767</t>
  </si>
  <si>
    <t>751</t>
  </si>
  <si>
    <t>115</t>
  </si>
  <si>
    <t>751513093</t>
  </si>
  <si>
    <t>Montáž potrubí plechového skupiny III kruhového s přírubou tloušťky plechu 3,0 mm D přes 600 do 800 mm</t>
  </si>
  <si>
    <t>-548436757</t>
  </si>
  <si>
    <t>116</t>
  </si>
  <si>
    <t>4298102R</t>
  </si>
  <si>
    <t>trouba vzduchotechnická nerez DN 630mm</t>
  </si>
  <si>
    <t>534931821</t>
  </si>
  <si>
    <t>531,632</t>
  </si>
  <si>
    <t>42,711</t>
  </si>
  <si>
    <t>bourkan</t>
  </si>
  <si>
    <t>18,907</t>
  </si>
  <si>
    <t>70,397</t>
  </si>
  <si>
    <t>533,883</t>
  </si>
  <si>
    <t>228,807</t>
  </si>
  <si>
    <t>371,602</t>
  </si>
  <si>
    <t>lavky200</t>
  </si>
  <si>
    <t>83,967</t>
  </si>
  <si>
    <t>lávky250</t>
  </si>
  <si>
    <t>214,415</t>
  </si>
  <si>
    <t>SO 130 - Technické komory</t>
  </si>
  <si>
    <t>124,302</t>
  </si>
  <si>
    <t>1721,73</t>
  </si>
  <si>
    <t>311,552</t>
  </si>
  <si>
    <t>11,174</t>
  </si>
  <si>
    <t>prim120</t>
  </si>
  <si>
    <t>524,407</t>
  </si>
  <si>
    <t>prim150</t>
  </si>
  <si>
    <t>262,204</t>
  </si>
  <si>
    <t>25,48</t>
  </si>
  <si>
    <t>197,111</t>
  </si>
  <si>
    <t>prim330</t>
  </si>
  <si>
    <t>286,363</t>
  </si>
  <si>
    <t>74,869</t>
  </si>
  <si>
    <t>1008,539</t>
  </si>
  <si>
    <t>300,828</t>
  </si>
  <si>
    <t>zaskomor</t>
  </si>
  <si>
    <t>102,143</t>
  </si>
  <si>
    <t>232,216</t>
  </si>
  <si>
    <t>zbzaklad</t>
  </si>
  <si>
    <t>26,387</t>
  </si>
  <si>
    <t>119001407</t>
  </si>
  <si>
    <t>Dočasné zajištění potrubí z PE DN přes 500 do 700 mm</t>
  </si>
  <si>
    <t>-1212152244</t>
  </si>
  <si>
    <t>"TK121 - podchycení provizorní kanalizace" 5,11</t>
  </si>
  <si>
    <t>-221615796</t>
  </si>
  <si>
    <t>"TK121 - odkopávka" (8,7*5,2+7,46*3,92)*(1,5-0,54 "odpočet již odstraněných povrchů")</t>
  </si>
  <si>
    <t>"TK121 - zásyp komory pro ražbu trasy" zaskomor</t>
  </si>
  <si>
    <t>-2117243768</t>
  </si>
  <si>
    <t>-1029014397</t>
  </si>
  <si>
    <t>lavky200*0,2+lávky250*0,25</t>
  </si>
  <si>
    <t>131251201</t>
  </si>
  <si>
    <t>Hloubení jam zapažených v hornině třídy těžitelnosti I skupiny 3 objem do 20 m3 strojně</t>
  </si>
  <si>
    <t>-1112225561</t>
  </si>
  <si>
    <t>"TK121 - výkop na úroveň spodní hrany ŽB desky" (8,7*5,2+7,46*3,92)*(1,66-1,5)</t>
  </si>
  <si>
    <t>-99003875</t>
  </si>
  <si>
    <t>"TK121 - výkop pro odstranění stávající kanalizace" 5,11*1,85*0,5</t>
  </si>
  <si>
    <t>139951121</t>
  </si>
  <si>
    <t>Bourání kcí v hloubených vykopávkách ze zdiva z betonu prostého strojně</t>
  </si>
  <si>
    <t>-1746568357</t>
  </si>
  <si>
    <t>"TK121 - odstranění stávající kanalizace" 5,11*1,85*2</t>
  </si>
  <si>
    <t>-1299673749</t>
  </si>
  <si>
    <t>"Technická komora TK122 - výrub 1A, 3" (7,26+(37,12-32,05))*(1,46+2,8+6,93)+(37,12+17,94)/2*1,94</t>
  </si>
  <si>
    <t>"Propoj na trasu Skrytá" 12,38*2</t>
  </si>
  <si>
    <t>"Technická komora TK123 - výrub 1A" 6,05*8,09+(24,11+17,94)/2*1,7</t>
  </si>
  <si>
    <t>459839815</t>
  </si>
  <si>
    <t>"Technická komora TK121 - výrub 1,2,3" 7,5*(2,5+2+2,33)*3,92+8,43*(2,5+2+2,33)*5,42</t>
  </si>
  <si>
    <t>"Technická komora TK122 - výrub 1B, 2" ((19,82-7,26)+(32,05-19,82))*(1,46+2,8+6,93)</t>
  </si>
  <si>
    <t>"kolektorová odbočka - J2" 8,5*8,49</t>
  </si>
  <si>
    <t>"Technická komora TK123 - výrub 1B, 2" ((14,54-6,05)+(24,11-14,54))*8,09</t>
  </si>
  <si>
    <t>151711121</t>
  </si>
  <si>
    <t>Osazení zápor ocelových dl do 14 m</t>
  </si>
  <si>
    <t>-774275492</t>
  </si>
  <si>
    <t>"TK121 - zápory z HEB profilů" 12,75*42</t>
  </si>
  <si>
    <t>1789626882</t>
  </si>
  <si>
    <t>Poznámka k položce:_x000D_
Hmotnost: 85,00 kg/m</t>
  </si>
  <si>
    <t>535,5*83,2*0,001</t>
  </si>
  <si>
    <t>151711131</t>
  </si>
  <si>
    <t>Vytažení zápor ocelových dl do 8 m</t>
  </si>
  <si>
    <t>-1749033082</t>
  </si>
  <si>
    <t>"TK121 - vytažení zápor z HEB profilů nad ŽB deskou" (1,66-0,4)*42</t>
  </si>
  <si>
    <t>151721111</t>
  </si>
  <si>
    <t>Zřízení pažení do ocelových zápor hl výkopu do 4 m s jeho následným odstraněním</t>
  </si>
  <si>
    <t>91685369</t>
  </si>
  <si>
    <t>"TK121 - pažení do ocel zápor" (15,89+5,11+2,3+6,69+7,46+1,3)*1,6</t>
  </si>
  <si>
    <t>-2054960202</t>
  </si>
  <si>
    <t>"TK121 - ražená štola kanalizace viz tabulka výkres D.1.2.3.3" 15*(101,21+20,74)</t>
  </si>
  <si>
    <t>"TK122 - odbočka J2 viz tabulka výkres D.1.2.3.5" 12*(159,7+182,51)</t>
  </si>
  <si>
    <t>114117744</t>
  </si>
  <si>
    <t>"TK121 - ražená štola kanalizace viz tabulka výkres D.1.2.3.3" 15*(149,6+7,03+52,83+1,41)</t>
  </si>
  <si>
    <t>"TK122 - bretex viz tabulka výkres D.1.2.3.5" (543,2+184,5)*15</t>
  </si>
  <si>
    <t>"Trasa TK122-SK1 - bretex viz tabulka výkres D.1.2.3.5" (187,3+58,6)*2</t>
  </si>
  <si>
    <t>"TK122 - odbočka J2 viz tabulka výkres D.1.2.3.5" 12*(171,89+7,03+52,83+1,41)</t>
  </si>
  <si>
    <t>"TK122 - přechodové profily viz tabulka výkres D.1.2.3.5" 302,4+95,9+344,6+95,9</t>
  </si>
  <si>
    <t>"TK122 - průvlak Skrytá viz tabulka výkres D.1.2.3.5" 357,84</t>
  </si>
  <si>
    <t>"TK122 - průvlak Jakubská viz tabulka výkres D.1.2.3.5" 310,98</t>
  </si>
  <si>
    <t>"TK123 - bretex viz tabulka výkres D.1.2.3.7" (432,2+134,3)*7</t>
  </si>
  <si>
    <t>"TK123 - přechodové profily viz tabulka výkres D.1.2.3.7" 253,6+95,9+274+95,9</t>
  </si>
  <si>
    <t>-930795702</t>
  </si>
  <si>
    <t>16931*0,001 'Přepočtené koeficientem množství</t>
  </si>
  <si>
    <t>2008526674</t>
  </si>
  <si>
    <t>"TK121 - ražená štola kanalizace viz tabulka výkres D.1.2.3.3" 15*7,03</t>
  </si>
  <si>
    <t>"TK122 - odbočka J2 viz tabulka výkres D.1.2.3.5" 12*7,03</t>
  </si>
  <si>
    <t>189,81*0,001 'Přepočtené koeficientem množství</t>
  </si>
  <si>
    <t>456744411</t>
  </si>
  <si>
    <t>"TK121 - ražená štola kanalizace viz tabulka výkres D.1.2.3.3" 15*1,41</t>
  </si>
  <si>
    <t>"TK122 - odbočka J2 viz tabulka výkres D.1.2.3.5" 12*1,41</t>
  </si>
  <si>
    <t>38,07*0,001 'Přepočtené koeficientem množství</t>
  </si>
  <si>
    <t>-674530015</t>
  </si>
  <si>
    <t>"TK121 - ražená štola kanalizace viz tabulka výkres D.1.2.3.3" 15*52,63</t>
  </si>
  <si>
    <t>"TK122 - odbočka J2 viz tabulka výkres D.1.2.3.5" 12*52,83</t>
  </si>
  <si>
    <t>1423,41*0,001 'Přepočtené koeficientem množství</t>
  </si>
  <si>
    <t>-816589469</t>
  </si>
  <si>
    <t>"TK122 - průvlak Skrytá viz tabulka výkres D.1.2.3.5" 357,84*1,2</t>
  </si>
  <si>
    <t>"TK122 - průvlak Jakubská viz tabulka výkres D.1.2.3.5" 310,98*1,2</t>
  </si>
  <si>
    <t>802,584*0,001 'Přepočtené koeficientem množství</t>
  </si>
  <si>
    <t>1451252290</t>
  </si>
  <si>
    <t>"TK121 - ražená štola kanalizace viz tabulka výkres D.1.2.3.3" 15*149,6</t>
  </si>
  <si>
    <t>"TK122 - odbočka J2 viz tabulka výkres D.1.2.3.5" 12*171,89</t>
  </si>
  <si>
    <t>4306,68*0,001 'Přepočtené koeficientem množství</t>
  </si>
  <si>
    <t>410330148</t>
  </si>
  <si>
    <t>"TK121 - viz. tabulka výkazu materiálu - výkres D.1.2.3.2" 389+703,2+296,1+450,2+811+446,6+157,2+115,5</t>
  </si>
  <si>
    <t>13010836</t>
  </si>
  <si>
    <t>ocel profilová jakost S235JR (11 375) průřez U (UPN) 300</t>
  </si>
  <si>
    <t>320287346</t>
  </si>
  <si>
    <t>Poznámka k položce:_x000D_
Hmotnost: 47,00 kg/m</t>
  </si>
  <si>
    <t>"TK121 - viz. tabulka výkazu materiálu - výkres D.1.2.3.2" 389+703,2+296,1+115,5</t>
  </si>
  <si>
    <t>1503,8*0,001 'Přepočtené koeficientem množství</t>
  </si>
  <si>
    <t>819790402</t>
  </si>
  <si>
    <t>"TK121 - viz. tabulka výkazu materiálu - výkres D.1.2.3.2" 3,4*4+4,9*5+4,75*1</t>
  </si>
  <si>
    <t>5528391R</t>
  </si>
  <si>
    <t>trubka ocelová bezešvá hladká jakost 11 353 76x10mm</t>
  </si>
  <si>
    <t>-1161027734</t>
  </si>
  <si>
    <t>"TK121 - viz. tabulka výkazu materiálu - výkres D.1.2.3.2" 5,48*5</t>
  </si>
  <si>
    <t>1243674050</t>
  </si>
  <si>
    <t>(razbado16+razbado8)*1,22+nadmvyr</t>
  </si>
  <si>
    <t>-236603710</t>
  </si>
  <si>
    <t>246680136</t>
  </si>
  <si>
    <t>odvozsyp+bourzb+bourbet+zaskomor*2</t>
  </si>
  <si>
    <t>-1289227383</t>
  </si>
  <si>
    <t>zaskomor*2</t>
  </si>
  <si>
    <t>-2144211158</t>
  </si>
  <si>
    <t>-1558958471</t>
  </si>
  <si>
    <t>350606519</t>
  </si>
  <si>
    <t>"TK121 - zásyp zápor" (215,8-207,3)*42*3,14*0,22*0,22</t>
  </si>
  <si>
    <t>"TK121 - zásyp rýhy po odstraněné kanalizaci" 5,11*1,85*2,5-3,14*0,3*0,3*5,11</t>
  </si>
  <si>
    <t>"TK121 - zásyp jámy" (8,7*5,2+7,46*3,92)*(1,66-0,4-0,54)</t>
  </si>
  <si>
    <t>"TK121 - zásyp komory pro ražbu trasy" 4,62*7,84*(1,82+1)</t>
  </si>
  <si>
    <t>-1986649777</t>
  </si>
  <si>
    <t>"TK121 - viz tabulka výkres D.1.2.3.3" 2,5*12</t>
  </si>
  <si>
    <t>"TK122 - viz tabulka výkres D.1.2.3.5" 2,5*133</t>
  </si>
  <si>
    <t>"TK123 - viz tabulka výkres D.1.2.3.7" 2,5*61</t>
  </si>
  <si>
    <t>1069199336</t>
  </si>
  <si>
    <t>"TK122 - viz tabulka výkres D.1.2.3.5" 5*142</t>
  </si>
  <si>
    <t>"TK123 - viz tabulka výkres D.1.2.3.7" 5*38</t>
  </si>
  <si>
    <t>1718733053</t>
  </si>
  <si>
    <t>"Technická komora TK122" 14,09*3,14*0,25</t>
  </si>
  <si>
    <t>"Kolektorová dbočka J2" 8,49*3,14*0,1</t>
  </si>
  <si>
    <t>"Technická komora TK123" 8,09*3,14*0,25</t>
  </si>
  <si>
    <t>1758343912</t>
  </si>
  <si>
    <t>1832360680</t>
  </si>
  <si>
    <t>"Kolektorová dbočka J2" 8,49</t>
  </si>
  <si>
    <t>-524419641</t>
  </si>
  <si>
    <t>"Technická komora TK122" 14,09</t>
  </si>
  <si>
    <t>"Technická komora TK123" 8,09</t>
  </si>
  <si>
    <t>-1582354485</t>
  </si>
  <si>
    <t>-740964991</t>
  </si>
  <si>
    <t>"TK122 - viz tabulka výkres D.1.2.3.5" 2,5*133+5*142</t>
  </si>
  <si>
    <t>"TK122 - horizontální předvrt" 14,09/15*20</t>
  </si>
  <si>
    <t>"TK123 - viz tabulka výkres D.1.2.3.7" 2,5*61+5*38</t>
  </si>
  <si>
    <t>"TK123 - horizontální předvrt" 8,09/15*20</t>
  </si>
  <si>
    <t>285049908</t>
  </si>
  <si>
    <t>226111214</t>
  </si>
  <si>
    <t>Vrty velkoprofilové svislé nezapažené D přes 400 do 450 mm hl přes 5 m hornina IV</t>
  </si>
  <si>
    <t>1192407299</t>
  </si>
  <si>
    <t>"TK121 - vrty pro zápory z HEB profilů" (215,8-203,05)*42</t>
  </si>
  <si>
    <t>231111111</t>
  </si>
  <si>
    <t>Zřízení pilot svislých D přes 245 do 450 mm hl od 0 do 30 m bez vytažení pažnic z betonu prostého</t>
  </si>
  <si>
    <t>212721618</t>
  </si>
  <si>
    <t>"TK121 - zabetonování zápor" (207,3-203,05)*42</t>
  </si>
  <si>
    <t>58932931</t>
  </si>
  <si>
    <t>beton C 25/30 X0 kamenivo frakce 0/8</t>
  </si>
  <si>
    <t>-451601997</t>
  </si>
  <si>
    <t>"TK121 - zabetonování zápor" (207,3-203,05)*42*3,14*0,22*0,22</t>
  </si>
  <si>
    <t>1885597641</t>
  </si>
  <si>
    <t>"TK121" (5,18*7,84+3,68*7,46)*0,25</t>
  </si>
  <si>
    <t>"TK121 - žumpovní jímka" 0,95*0,95*0,1 + "ostění" (0,95*2+0,7*2)*0,1*(0,75-0,1)</t>
  </si>
  <si>
    <t>273322611</t>
  </si>
  <si>
    <t>Základové desky ze ŽB se zvýšenými nároky na prostředí tř. C 30/37</t>
  </si>
  <si>
    <t>-2037972405</t>
  </si>
  <si>
    <t>"TK121 - ŽB deska" (8,7*4,65+7,46*3,42)*0,4</t>
  </si>
  <si>
    <t>1177123923</t>
  </si>
  <si>
    <t>1526313731</t>
  </si>
  <si>
    <t>273361821</t>
  </si>
  <si>
    <t>Výztuž základových desek betonářskou ocelí 10 505 (R)</t>
  </si>
  <si>
    <t>-520009400</t>
  </si>
  <si>
    <t>zbzaklad*0,035*1,05</t>
  </si>
  <si>
    <t>-1562334901</t>
  </si>
  <si>
    <t>"TK121" (5,18*7,84+3,68*7,46)*7,9*0,001*2</t>
  </si>
  <si>
    <t>"TŠ1 - žumpovní jímka" 0,75*4*0,75*7,9*0,001</t>
  </si>
  <si>
    <t>-431460871</t>
  </si>
  <si>
    <t>"TK121 - viz tabulka výkres D.1.2.3.3" 2,5*12*0,15</t>
  </si>
  <si>
    <t>"TK122 - viz tabulka výkres D.1.2.3.5" (2,5*133+5*142)*0,15</t>
  </si>
  <si>
    <t>"TK123 - viz tabulka výkres D.1.2.3.7" (2,5*61+5*38)*0,15</t>
  </si>
  <si>
    <t>-1690277223</t>
  </si>
  <si>
    <t>"TK121 - viz tabulka výkres D.1.2.3.3" 2,5*12*17,5*0,001</t>
  </si>
  <si>
    <t>"TK122 - viz tabulka výkres D.1.2.3.5" (2,5*133+5*142)*17,5*0,001</t>
  </si>
  <si>
    <t>"TK123 - viz tabulka výkres D.1.2.3.7" (2,5*61+5*38)*17,5*0,001</t>
  </si>
  <si>
    <t>-1807052362</t>
  </si>
  <si>
    <t>-51863171</t>
  </si>
  <si>
    <t>"Technická komora TK121" 7,7*3,2*1,34+7,44*4,62*0,97</t>
  </si>
  <si>
    <t>"Technická komora TK122" 4,03*12,09+(4,03+2,99)/2*2</t>
  </si>
  <si>
    <t>"Technická komora TK123" 1,19*5,33+(1,19+2,99)/2*2,19</t>
  </si>
  <si>
    <t>1740702106</t>
  </si>
  <si>
    <t>"Technická komora TK121" 7,7*(5,42*2+2,5*2)*0,35+5,24*(4,43+7,44+4,62+2,31+2,5+1,65+1,01-2,5*3,05*2)*0,35+4,62*7,44*0,35</t>
  </si>
  <si>
    <t>"Technická komora TK122" 37,12*10,53+(37,12+17,94)/2*2,8+17,94*0,8-(22,29*10,53+(22,29+15,79)/2*2,8)*0,25-(10,53*17,48+(2,8+0,8)*6,93)</t>
  </si>
  <si>
    <t>"odečet odboček" -(2,2*1,95+2,2*2,2)*0,45</t>
  </si>
  <si>
    <t>"kolektorová odbočka - J2" (9,3-1,73)*4,05+1,73*3,85+2,7*2,5*0,25</t>
  </si>
  <si>
    <t>"Technická komora TK123" 24,11*5,3+(24,11+17,94)/2*2,19-(17,85*5,3+(17,85+15,79)/2*2,19)*0,25-(5,3*12,66+2,19*6,93)+24,11*0,25</t>
  </si>
  <si>
    <t>-2003251887</t>
  </si>
  <si>
    <t>"Technická komora TK122" 37,12*16*0,7</t>
  </si>
  <si>
    <t>"Technická komora TK123" 24,11*7*0,7</t>
  </si>
  <si>
    <t>488477722</t>
  </si>
  <si>
    <t>"kolektorová odbočka - J2" 8,49*7,65+3,2*3,1</t>
  </si>
  <si>
    <t>"Technická komora TK122" 37,12*16*0,3</t>
  </si>
  <si>
    <t>"Technická komora TK123" 24,11*7*0,3</t>
  </si>
  <si>
    <t>-653603492</t>
  </si>
  <si>
    <t>"Technická komora TK121 - 1.a 2. vrstva" 7,46*6,83*2+(5,11+8,43*2+0,75*2)*6,83</t>
  </si>
  <si>
    <t>901703258</t>
  </si>
  <si>
    <t>"Technická komora TK122 - odbočka do SK1" 2*3,64</t>
  </si>
  <si>
    <t>"Technická komora TK123" 2*(4,26*8,09+(3,48+4,28)/2)</t>
  </si>
  <si>
    <t>-697882412</t>
  </si>
  <si>
    <t>"Technická komora TK122 - odbočka do SK1" 12,74*2</t>
  </si>
  <si>
    <t>2050169001</t>
  </si>
  <si>
    <t>"Technická komora TK122" 3*(5,6*(1,46+2,8+6,93)+(5,6+3,48)/2*1,94)</t>
  </si>
  <si>
    <t>"Technická komora TK123" 17,85*8,09+(17,85+15,79)/2*1,7+24,11</t>
  </si>
  <si>
    <t>36034226R</t>
  </si>
  <si>
    <t>Zajištění výrubu l do 200 m stříkaným betonem SB30/TYP II/OBOR J2 (C25/30-XC2) tl 330 mm bez výztuže</t>
  </si>
  <si>
    <t>-1339457334</t>
  </si>
  <si>
    <t>"Technická komora TK122" 22,29*(1,46+2,8+6,93)+(22,29+15,79)/2*1,94</t>
  </si>
  <si>
    <t>36034227R</t>
  </si>
  <si>
    <t>Zajištění výrubu l do 200 m stříkaným betonem SB30/TYP II/OBOR J2 (C25/30-XC2) tl 120 mm bez výztuže</t>
  </si>
  <si>
    <t>385799251</t>
  </si>
  <si>
    <t>"Technická komora TK121 - 1.a 2. vrstva" 7,46*6,83*2*2+(5,11+8,43*2+0,75*2)*6,83*2</t>
  </si>
  <si>
    <t>-18943344</t>
  </si>
  <si>
    <t>"Technická komora TK121 - primár" prim150</t>
  </si>
  <si>
    <t>"Technická komora TK122" 10,53*(16,12-4,6)+(2,8+0,8)*(10,03-2,5)+2*(17,48-6,93)</t>
  </si>
  <si>
    <t>"Technická komora TK123" 24,11+5,3*(13,41-3,3)+2,19*(10,03-2,5)+(12,66-6,93)</t>
  </si>
  <si>
    <t>-2086094259</t>
  </si>
  <si>
    <t>1777831172</t>
  </si>
  <si>
    <t>-751858822</t>
  </si>
  <si>
    <t>1182668513</t>
  </si>
  <si>
    <t>prim330*2+prim250*2+celba70+primodb+prim220*2+lavky200*2+lávky250*2+prim120*2+prim150</t>
  </si>
  <si>
    <t>36931731R</t>
  </si>
  <si>
    <t>Výplň stávajícího potrubí popílkobetonem</t>
  </si>
  <si>
    <t>1167222142</t>
  </si>
  <si>
    <t>6,5*3,14*0,4*0,4</t>
  </si>
  <si>
    <t>1350689664</t>
  </si>
  <si>
    <t>Provizorní podepření při ražbě odboček - TK122</t>
  </si>
  <si>
    <t>2*4*4,5</t>
  </si>
  <si>
    <t>863472815</t>
  </si>
  <si>
    <t>-1120604242</t>
  </si>
  <si>
    <t>"Technická komora TK121" (3,2*2+5,24*2)*2+(3,48*2+3,35*2)*2</t>
  </si>
  <si>
    <t>"Technická komora TK122" 14,07+16,12+7,65</t>
  </si>
  <si>
    <t>"Technická komora TK123" 14,07</t>
  </si>
  <si>
    <t>-295131167</t>
  </si>
  <si>
    <t>"Technická komora TK121" (7,7*2,5+7,44*4,62)*(0,05+0,09)/2</t>
  </si>
  <si>
    <t>"Technická komora TK122" (10,53*4,6+2,5*(2,8+0,8)+2,3*2+8,55*2,2)*(0,05+0,09)/2</t>
  </si>
  <si>
    <t>"Technická komora TK123" (5,3*3,3+2,19+2,5*2,19)*(0,05+0,09)/2</t>
  </si>
  <si>
    <t>-1698669718</t>
  </si>
  <si>
    <t>"Technická komora TK121" 7,7+4,8+5</t>
  </si>
  <si>
    <t>"Technická komora TK122" 10,53+2,8+0,8+5,5</t>
  </si>
  <si>
    <t>"Technická komora TK123" 5,3+2,19</t>
  </si>
  <si>
    <t>-23535858</t>
  </si>
  <si>
    <t>871443123</t>
  </si>
  <si>
    <t>Montáž kanalizačního potrubí hladkého plnostěnného SN 12 z PVC-U DN 630</t>
  </si>
  <si>
    <t>1153075217</t>
  </si>
  <si>
    <t>28612037</t>
  </si>
  <si>
    <t>trubka kanalizační PVC plnostěnná třívrstvá DN 600x6000mm SN16</t>
  </si>
  <si>
    <t>476138042</t>
  </si>
  <si>
    <t>6*1,03 'Přepočtené koeficientem množství</t>
  </si>
  <si>
    <t>899623151</t>
  </si>
  <si>
    <t>Obetonování potrubí nebo zdiva stok betonem prostým tř. C 16/20 v otevřeném výkopu</t>
  </si>
  <si>
    <t>-460080904</t>
  </si>
  <si>
    <t>"TK121 - začílkování stávající kanalizace" 2*1,85*0,3*2-0,3*3,14*0,3*0,3*2</t>
  </si>
  <si>
    <t>899643121</t>
  </si>
  <si>
    <t>Bednění pro obetonování potrubí otevřený výkop zřízení</t>
  </si>
  <si>
    <t>-1695890532</t>
  </si>
  <si>
    <t>"TK121 - začílkování stávající kanalizace" 2*1,85*2-3,14*0,3*0,3*2</t>
  </si>
  <si>
    <t>-1075391708</t>
  </si>
  <si>
    <t>"Technická komora TK121" (3,2*2+5,24*2)*2*0,3+(3,48*2+3,35*2)*2*0,3</t>
  </si>
  <si>
    <t>"Technická komora TK122" 14,07*0,3+16,12*0,3+7,65*0,3</t>
  </si>
  <si>
    <t>"Technická komora TK123" 14,07*0,3</t>
  </si>
  <si>
    <t>55342535</t>
  </si>
  <si>
    <t>"Technická komora TK122" 14,09*2*2</t>
  </si>
  <si>
    <t>"Technická komora TK123" 8,09*2*2</t>
  </si>
  <si>
    <t>-386090768</t>
  </si>
  <si>
    <t>(bourkan+bourbet)*2,2+bourzb*2,5</t>
  </si>
  <si>
    <t>161339523</t>
  </si>
  <si>
    <t>-221361810</t>
  </si>
  <si>
    <t>(bourkan+bourbet)*2,2</t>
  </si>
  <si>
    <t>-383364152</t>
  </si>
  <si>
    <t>42674646</t>
  </si>
  <si>
    <t>-440772622</t>
  </si>
  <si>
    <t>"Technická komora TK121" ((3,2*2+5,24*2)*2+(3,48*2+3,35*2)*2)*4</t>
  </si>
  <si>
    <t>"Technická komora TK122" (14,07+16,12+7,65+14,09*2*2)*4</t>
  </si>
  <si>
    <t>"Technická komora TK123" (8,09*2*2+14,07)*4</t>
  </si>
  <si>
    <t>2137575282</t>
  </si>
  <si>
    <t>"Technická komora TK121" ((3,2*2+5,24*2)*2+(3,48*2+3,35*2)*2)*2</t>
  </si>
  <si>
    <t>"Technická komora TK122" (14,07+16,12+7,65+14,09*2*2)*2</t>
  </si>
  <si>
    <t>"Technická komora TK123" (8,09*2*2+14,07)*2</t>
  </si>
  <si>
    <t>403,42*1,1 'Přepočtené koeficientem množství</t>
  </si>
  <si>
    <t>-1148202613</t>
  </si>
  <si>
    <t>ockplocha</t>
  </si>
  <si>
    <t>1390,961</t>
  </si>
  <si>
    <t>SO 150 - Ocelové konstrukce</t>
  </si>
  <si>
    <t xml:space="preserve">    741 - Elektroinstalace - silnoproud</t>
  </si>
  <si>
    <t xml:space="preserve">    767 - Konstrukce zámečnické</t>
  </si>
  <si>
    <t xml:space="preserve">    789 - Povrchové úpravy ocelových konstrukcí a technologických zařízení</t>
  </si>
  <si>
    <t>953961213</t>
  </si>
  <si>
    <t>Kotva chemickou patronou M 12 hl 110 mm do betonu, ŽB nebo kamene s vyvrtáním otvoru</t>
  </si>
  <si>
    <t>-1215635499</t>
  </si>
  <si>
    <t>"Dílec - D001" 144*4</t>
  </si>
  <si>
    <t>"Dílec - D002" 131*4</t>
  </si>
  <si>
    <t>"Dílec - D003" 8*4</t>
  </si>
  <si>
    <t>"Dílec - D004" 8*4</t>
  </si>
  <si>
    <t>"Dílec - D005" 7*4</t>
  </si>
  <si>
    <t>"Dílec - D006" 7*4</t>
  </si>
  <si>
    <t>"Dílec - D007" 4*4</t>
  </si>
  <si>
    <t>"Dílec - D011" 8*4</t>
  </si>
  <si>
    <t>"Dílec - D012" 3*4</t>
  </si>
  <si>
    <t>"Dílec - D013" 4*4</t>
  </si>
  <si>
    <t>"Dílec - D014" 18*4</t>
  </si>
  <si>
    <t>"Dílec - D031" 87*4</t>
  </si>
  <si>
    <t>"Dílec - D032" 80*4</t>
  </si>
  <si>
    <t>"Dílec - D033" 10*4</t>
  </si>
  <si>
    <t>"Dílec - D034" 4*4</t>
  </si>
  <si>
    <t>"Dílec - D035" 2*4</t>
  </si>
  <si>
    <t>"Dílec - D036" 3*4</t>
  </si>
  <si>
    <t>"Dílec - D037" 6*4</t>
  </si>
  <si>
    <t>"Dílec - D038" 4*4</t>
  </si>
  <si>
    <t>"Dílec - D039" 2*4</t>
  </si>
  <si>
    <t>"Dílec - D040" 2*4</t>
  </si>
  <si>
    <t>"Dílec - D101" 40*4</t>
  </si>
  <si>
    <t>"Dílec - D102" 6*4</t>
  </si>
  <si>
    <t>"Dílec - D103" 6*4</t>
  </si>
  <si>
    <t>"Dílec - D104" 4*4</t>
  </si>
  <si>
    <t>"Dílec - D105" 1*4</t>
  </si>
  <si>
    <t>"Dílec - D106" 15*4</t>
  </si>
  <si>
    <t>"Dílec - D131" 45*4</t>
  </si>
  <si>
    <t>"Dílec - D132" 13*4</t>
  </si>
  <si>
    <t>"Dílec - D133" 11*4</t>
  </si>
  <si>
    <t>"Dílec - D134" 8*4</t>
  </si>
  <si>
    <t>"Dílec - D135" 6*4</t>
  </si>
  <si>
    <t>"Dílec - D136" 13*4</t>
  </si>
  <si>
    <t>"Dílec - D162" 10*4</t>
  </si>
  <si>
    <t>"Dílec - D163" 4*4</t>
  </si>
  <si>
    <t>"Dílec - D164" 17*6</t>
  </si>
  <si>
    <t>"Dílec - D165" 2*4</t>
  </si>
  <si>
    <t>"Dílec - D166" 3*4</t>
  </si>
  <si>
    <t>"Dílec - D167" 2*4</t>
  </si>
  <si>
    <t>"Dílec - D171" 2*4</t>
  </si>
  <si>
    <t>"Dílec - D201" 41*2</t>
  </si>
  <si>
    <t>"Dílec - D231" 64*4</t>
  </si>
  <si>
    <t>"Dílec - K1" 23*2</t>
  </si>
  <si>
    <t>"Dílec - K2" 2*2</t>
  </si>
  <si>
    <t>"Dílec - K3" 2*2</t>
  </si>
  <si>
    <t>"Dílec - K4" 2*4</t>
  </si>
  <si>
    <t>"Dílec - D301" 38</t>
  </si>
  <si>
    <t>"Dílec - D302" 10*1,5</t>
  </si>
  <si>
    <t>"Dílec - P001" 4*4</t>
  </si>
  <si>
    <t>"Dílec - P003" 1*2</t>
  </si>
  <si>
    <t>"Dílec - P004" 6*2</t>
  </si>
  <si>
    <t>"Dílec - P005" 1*4</t>
  </si>
  <si>
    <t>"Dílec - P006" 1*12</t>
  </si>
  <si>
    <t>"Dílec - P008" 1*4</t>
  </si>
  <si>
    <t>"Dílec - P009" 1*6</t>
  </si>
  <si>
    <t>"Dílec - P012" 1*4</t>
  </si>
  <si>
    <t>"Dílec - P013" 1*8</t>
  </si>
  <si>
    <t>"Dílec - P014" 1*4</t>
  </si>
  <si>
    <t>"Dílec - P015" 1*4</t>
  </si>
  <si>
    <t>"Dílec - KP01" 50*4</t>
  </si>
  <si>
    <t>"Dílec - Z01" 13*2</t>
  </si>
  <si>
    <t>"Dílec - Z02" 8*4</t>
  </si>
  <si>
    <t>"Dílec - Z03" 1*2</t>
  </si>
  <si>
    <t>"Dílec - Z04" 1*4</t>
  </si>
  <si>
    <t>"Dílec - Z06" 1*2</t>
  </si>
  <si>
    <t>"Dílec - Z07" 1*6</t>
  </si>
  <si>
    <t>"Dílec - Z08" 2*2</t>
  </si>
  <si>
    <t>"Dílec - Z09" 1*2</t>
  </si>
  <si>
    <t>"Dílec - Z10" 1*6</t>
  </si>
  <si>
    <t>"Dílec - Z12" 2*2</t>
  </si>
  <si>
    <t>"Dílec - Z13" 1*2</t>
  </si>
  <si>
    <t>"Dílec - Z15" 1*2</t>
  </si>
  <si>
    <t>"Dílec - Z22" 1*4</t>
  </si>
  <si>
    <t>"Dílec - Z23" 1*6</t>
  </si>
  <si>
    <t>741</t>
  </si>
  <si>
    <t>Elektroinstalace - silnoproud</t>
  </si>
  <si>
    <t>741910321</t>
  </si>
  <si>
    <t>Montáž rošt a lávka typová ostatní šířky do 400 mm</t>
  </si>
  <si>
    <t>151479460</t>
  </si>
  <si>
    <t>"kabelová lávka normová" 160</t>
  </si>
  <si>
    <t>"kabelová lávka nenormová" 183,4</t>
  </si>
  <si>
    <t>631260R1</t>
  </si>
  <si>
    <t>kabelová lávka, normová, P60-R, šířka 400 mm - dle přílohy D.1.2.4.33 vč. spojovacího materiálu a prořezu</t>
  </si>
  <si>
    <t>58921533</t>
  </si>
  <si>
    <t>160*1,15</t>
  </si>
  <si>
    <t>631260R2</t>
  </si>
  <si>
    <t>kabelová lávka, nenormová, P60-R, šířka 400 mm - dle přílohy D.1.2.4.33 vč. spojovacího materiálu a prořezu</t>
  </si>
  <si>
    <t>-32747401</t>
  </si>
  <si>
    <t>183,4*1,15</t>
  </si>
  <si>
    <t>741910341</t>
  </si>
  <si>
    <t>Montáž rošt a lávka atypická zesílená se zhotovením</t>
  </si>
  <si>
    <t>-1898043846</t>
  </si>
  <si>
    <t>"Dílec - D301" 25,3*6,08</t>
  </si>
  <si>
    <t>"Dílec - D302" 10*6,59</t>
  </si>
  <si>
    <t>"Dílec - D331" 224,5*6,32</t>
  </si>
  <si>
    <t>"Dílec - D332" 21*5,82</t>
  </si>
  <si>
    <t>13210D301</t>
  </si>
  <si>
    <t>dodávka ocelových konstrukcí - Dílec D301 - kabelový rošt - dle přílohy D.1.2.4.33 vč. spojovacího materiálu a prořezu</t>
  </si>
  <si>
    <t>1051878279</t>
  </si>
  <si>
    <t>25,3*6,08*1,1</t>
  </si>
  <si>
    <t>13210D302</t>
  </si>
  <si>
    <t>dodávka ocelových konstrukcí - Dílec D302 - kabelový rošt - dle přílohy D.1.2.4.33 vč. spojovacího materiálu a prořezu</t>
  </si>
  <si>
    <t>14800687</t>
  </si>
  <si>
    <t>10*6,59*1,1</t>
  </si>
  <si>
    <t>13210D331</t>
  </si>
  <si>
    <t>dodávka ocelových konstrukcí - Dílec D331 - kabelový rošt - dle přílohy D.1.2.4.33 vč. spojovacího materiálu a prořezu</t>
  </si>
  <si>
    <t>-450355136</t>
  </si>
  <si>
    <t>224,5*6,32*1,1</t>
  </si>
  <si>
    <t>13210D332</t>
  </si>
  <si>
    <t>dodávka ocelových konstrukcí - Dílec D332 - kabelový rošt - dle přílohy D.1.2.4.33 vč. spojovacího materiálu a prořezu</t>
  </si>
  <si>
    <t>-1745917698</t>
  </si>
  <si>
    <t>21*5,82*1,1</t>
  </si>
  <si>
    <t>998741122</t>
  </si>
  <si>
    <t>Přesun hmot tonážní pro silnoproud ruční v objektech v přes 6 do 12 m</t>
  </si>
  <si>
    <t>332926141</t>
  </si>
  <si>
    <t>998741129</t>
  </si>
  <si>
    <t>Příplatek k ručnímu přesunu hmot tonážnímu pro silnoproud za zvětšený přesun ZKD 50 m</t>
  </si>
  <si>
    <t>-1455724958</t>
  </si>
  <si>
    <t>767</t>
  </si>
  <si>
    <t>Konstrukce zámečnické</t>
  </si>
  <si>
    <t>767590120</t>
  </si>
  <si>
    <t>Montáž podlahového roštu šroubovaného</t>
  </si>
  <si>
    <t>-816620704</t>
  </si>
  <si>
    <t>"Dílec - P001" 12,8*28,4</t>
  </si>
  <si>
    <t>"Dílec - P002" 2,9*28,4</t>
  </si>
  <si>
    <t>"Dílec - P003" 3,05*28,4</t>
  </si>
  <si>
    <t>"Dílec - P004" 15,3*28,4</t>
  </si>
  <si>
    <t>"Dílec - P005" 2,7*28,4</t>
  </si>
  <si>
    <t>"Dílec - P006" 1,55*28,4</t>
  </si>
  <si>
    <t>"Dílec - P007" 10,1*28,4</t>
  </si>
  <si>
    <t>"Dílec - P008" 1*28,4</t>
  </si>
  <si>
    <t>"Dílec - P009" 0,65*28,4</t>
  </si>
  <si>
    <t>"Dílec - P010" 6,4*28,4</t>
  </si>
  <si>
    <t>"Dílec - P012" 0,85*28,4</t>
  </si>
  <si>
    <t>"Dílec - P013" 8,25*28,4</t>
  </si>
  <si>
    <t>"Dílec - P014" 3,45*28,4</t>
  </si>
  <si>
    <t>"Dílec - P015" 0,3*28,4</t>
  </si>
  <si>
    <t>55347016</t>
  </si>
  <si>
    <t>rošt podlahový lisovaný žárově zinkovaný velikost 30/3mm 1000x1000mm</t>
  </si>
  <si>
    <t>529027475</t>
  </si>
  <si>
    <t>69,3*1,05</t>
  </si>
  <si>
    <t>767871110</t>
  </si>
  <si>
    <t>Montáž podpěrných konstrukcí pro vedení v kolektorech hmotnosti do 100 kg</t>
  </si>
  <si>
    <t>1714005067</t>
  </si>
  <si>
    <t>"Dílec - D001" 144*23,84</t>
  </si>
  <si>
    <t>"Dílec - D002" 131*39,11</t>
  </si>
  <si>
    <t>"Dílec - D003" 8*17,82</t>
  </si>
  <si>
    <t>"Dílec - D004" 8*34,6</t>
  </si>
  <si>
    <t>"Dílec - D005" 7*31,14</t>
  </si>
  <si>
    <t>"Dílec - D006" 7*33,67</t>
  </si>
  <si>
    <t>"Dílec - D007" 4*33,55</t>
  </si>
  <si>
    <t>"Dílec - D011" 8*15,5</t>
  </si>
  <si>
    <t>"Dílec - D012" 3*29,86</t>
  </si>
  <si>
    <t>"Dílec - D013" 4*19,26</t>
  </si>
  <si>
    <t>"Dílec - D014" 18*13,99</t>
  </si>
  <si>
    <t>"Dílec - D031" 87*50,24</t>
  </si>
  <si>
    <t>"Dílec - D032" 80*30,71</t>
  </si>
  <si>
    <t>"Dílec - D033" 10*45,49</t>
  </si>
  <si>
    <t>"Dílec - D034" 4*28,39</t>
  </si>
  <si>
    <t>"Dílec - D035" 2*38,48</t>
  </si>
  <si>
    <t>"Dílec - D036" 3*42,52</t>
  </si>
  <si>
    <t>"Dílec - D037" 6*40,31</t>
  </si>
  <si>
    <t>"Dílec - D038" 3*32,35</t>
  </si>
  <si>
    <t>"Dílec - D039" 2*25,28</t>
  </si>
  <si>
    <t>"Dílec - D040" 2*23,64</t>
  </si>
  <si>
    <t>"Dílec - D101" 40*14,25</t>
  </si>
  <si>
    <t>"Dílec - D102" 6*24,92</t>
  </si>
  <si>
    <t>"Dílec - D103" 6*15,11</t>
  </si>
  <si>
    <t>"Dílec - D104" 4*39,47</t>
  </si>
  <si>
    <t>"Dílec - D105" 1*20,07</t>
  </si>
  <si>
    <t>"Dílec - D106" 15*29,77</t>
  </si>
  <si>
    <t>"Dílec - D131" 45*17,3</t>
  </si>
  <si>
    <t>"Dílec - D132" 13*25,22</t>
  </si>
  <si>
    <t>"Dílec - D133" 11*12,02</t>
  </si>
  <si>
    <t>"Dílec - D134" 8*37,1</t>
  </si>
  <si>
    <t>"Dílec - D135" 6*14</t>
  </si>
  <si>
    <t>"Dílec - D136" 13*30,5</t>
  </si>
  <si>
    <t>"Dílec - D162" 10*52,61</t>
  </si>
  <si>
    <t>"Dílec - D163" 4*46,67</t>
  </si>
  <si>
    <t>"Dílec - D164" 17*60,78</t>
  </si>
  <si>
    <t>"Dílec - D165" 2*55,25</t>
  </si>
  <si>
    <t>"Dílec - D166" 3*49,97</t>
  </si>
  <si>
    <t>"Dílec - D167" 2*38</t>
  </si>
  <si>
    <t>"Dílec - D168" 2*29,39</t>
  </si>
  <si>
    <t>"Dílec - D169" 2*26,09</t>
  </si>
  <si>
    <t>"Dílec - D171" 2*52,61</t>
  </si>
  <si>
    <t>"Dílec - D172" 2*53,56</t>
  </si>
  <si>
    <t>"Dílec - D201" 41*3,53</t>
  </si>
  <si>
    <t>"Dílec - D231" 64*4,44</t>
  </si>
  <si>
    <t>"Dílec - D261" 417*5,16</t>
  </si>
  <si>
    <t>"Dílec - D262" 94*4,4</t>
  </si>
  <si>
    <t>"Dílec - K1" 23*3,73</t>
  </si>
  <si>
    <t>"Dílec - K2" 2*3,73</t>
  </si>
  <si>
    <t>"Dílec - K3" 2*5,16</t>
  </si>
  <si>
    <t>"Dílec - K4" 2*9,62</t>
  </si>
  <si>
    <t>"Dílec - KP01" 50*5,56</t>
  </si>
  <si>
    <t>"Dílec - Sedlo" 20*1,96</t>
  </si>
  <si>
    <t>13210D001</t>
  </si>
  <si>
    <t>dodávka ocelových konstrukcí - Dílec D001 - stojina s výložníky - dle přílohy D.1.2.4.33 vč. spojovacího materiálu a prořezu</t>
  </si>
  <si>
    <t>1881720507</t>
  </si>
  <si>
    <t>144*23,84*1,1</t>
  </si>
  <si>
    <t>13210D002</t>
  </si>
  <si>
    <t>dodávka ocelových konstrukcí - Dílec D002 - stojina s výložníky (zalomená) - dle přílohy D.1.2.4.33 vč. spojovacího materiálu a prořezu</t>
  </si>
  <si>
    <t>-1899840901</t>
  </si>
  <si>
    <t>131*39,11*1,1</t>
  </si>
  <si>
    <t>13210D003</t>
  </si>
  <si>
    <t>dodávka ocelových konstrukcí - Dílec D003 - stojina s výložníky - dle přílohy D.1.2.4.33 vč. spojovacího materiálu a prořezu</t>
  </si>
  <si>
    <t>1813594433</t>
  </si>
  <si>
    <t>8*17,82*1,1</t>
  </si>
  <si>
    <t>13210D004</t>
  </si>
  <si>
    <t>dodávka ocelových konstrukcí - Dílec D004 - stojina s výložníky - dle přílohy D.1.2.4.33 vč. spojovacího materiálu a prořezu</t>
  </si>
  <si>
    <t>-1269494653</t>
  </si>
  <si>
    <t>8*34,6*1,1</t>
  </si>
  <si>
    <t>13210D005</t>
  </si>
  <si>
    <t>dodávka ocelových konstrukcí - Dílec D005 - stojina s výložníky (zalomená) - dle přílohy D.1.2.4.33 vč. spojovacího materiálu a prořezu</t>
  </si>
  <si>
    <t>-1498873236</t>
  </si>
  <si>
    <t>7*31,14*1,1</t>
  </si>
  <si>
    <t>13210D006</t>
  </si>
  <si>
    <t>dodávka ocelových konstrukcí - Dílec D006 - stojina s výložníky (zalomená) - dle přílohy D.1.2.4.33 vč. spojovacího materiálu a prořezu</t>
  </si>
  <si>
    <t>1686993288</t>
  </si>
  <si>
    <t>7*33,67*1,1</t>
  </si>
  <si>
    <t>13210D007</t>
  </si>
  <si>
    <t>dodávka ocelových konstrukcí - Dílec D007 - stojina s výložníky - dle přílohy D.1.2.4.33 vč. spojovacího materiálu a prořezu</t>
  </si>
  <si>
    <t>-18469111</t>
  </si>
  <si>
    <t>4*33,55*1,1</t>
  </si>
  <si>
    <t>13210D011</t>
  </si>
  <si>
    <t>dodávka ocelových konstrukcí - Dílec D011 - stojina s výložníky - dle přílohy D.1.2.4.33 vč. spojovacího materiálu a prořezu</t>
  </si>
  <si>
    <t>1977798952</t>
  </si>
  <si>
    <t>8*15,5*1,1</t>
  </si>
  <si>
    <t>13210D012</t>
  </si>
  <si>
    <t>dodávka ocelových konstrukcí - Dílec D012 - stojina s výložníky (zalomená) - dle přílohy D.1.2.4.33 vč. spojovacího materiálu a prořezu</t>
  </si>
  <si>
    <t>-1999688476</t>
  </si>
  <si>
    <t>3*29,86*1,1</t>
  </si>
  <si>
    <t>13210D013</t>
  </si>
  <si>
    <t>dodávka ocelových konstrukcí - Dílec D013 - stojina s výložníky - dle přílohy D.1.2.4.33 vč. spojovacího materiálu a prořezu</t>
  </si>
  <si>
    <t>1989191988</t>
  </si>
  <si>
    <t>4*19,26*1,1</t>
  </si>
  <si>
    <t>13210D014</t>
  </si>
  <si>
    <t>dodávka ocelových konstrukcí - Dílec D014 - stojina s výložníky - dle přílohy D.1.2.4.33 vč. spojovacího materiálu a prořezu</t>
  </si>
  <si>
    <t>-521835243</t>
  </si>
  <si>
    <t>18*13,99*1,1</t>
  </si>
  <si>
    <t>13210D031</t>
  </si>
  <si>
    <t>dodávka ocelových konstrukcí - Dílec D031 - stojina s výložníky - dle přílohy D.1.2.4.33 vč. spojovacího materiálu a prořezu</t>
  </si>
  <si>
    <t>673815966</t>
  </si>
  <si>
    <t>87*50,24*1,1</t>
  </si>
  <si>
    <t>13210D032</t>
  </si>
  <si>
    <t>dodávka ocelových konstrukcí - Dílec D032 - stojina s výložníky - dle přílohy D.1.2.4.33 vč. spojovacího materiálu a prořezu</t>
  </si>
  <si>
    <t>164550728</t>
  </si>
  <si>
    <t>80*30,71*1,1</t>
  </si>
  <si>
    <t>13210D033</t>
  </si>
  <si>
    <t>dodávka ocelových konstrukcí - Dílec D033 - stojina s výložníky - dle přílohy D.1.2.4.33 vč. spojovacího materiálu a prořezu</t>
  </si>
  <si>
    <t>-253678794</t>
  </si>
  <si>
    <t>10*45,49*1,1</t>
  </si>
  <si>
    <t>13210D034</t>
  </si>
  <si>
    <t>dodávka ocelových konstrukcí - Dílec D034 - stojina s výložníky - dle přílohy D.1.2.4.33 vč. spojovacího materiálu a prořezu</t>
  </si>
  <si>
    <t>1548797417</t>
  </si>
  <si>
    <t>4*28,39*1,1</t>
  </si>
  <si>
    <t>13210D035</t>
  </si>
  <si>
    <t>dodávka ocelových konstrukcí - Dílec D035 - stojina s výložníky - dle přílohy D.1.2.4.33 vč. spojovacího materiálu a prořezu</t>
  </si>
  <si>
    <t>-2121866144</t>
  </si>
  <si>
    <t>2*38,48*1,1</t>
  </si>
  <si>
    <t>13210D036</t>
  </si>
  <si>
    <t>dodávka ocelových konstrukcí - Dílec D036 - stojina s výložníky - dle přílohy D.1.2.4.33 vč. spojovacího materiálu a prořezu</t>
  </si>
  <si>
    <t>-1451556193</t>
  </si>
  <si>
    <t>3*42,52*1,1</t>
  </si>
  <si>
    <t>13210D037</t>
  </si>
  <si>
    <t>dodávka ocelových konstrukcí - Dílec D037 - stojina s výložníky - dle přílohy D.1.2.4.33 vč. spojovacího materiálu a prořezu</t>
  </si>
  <si>
    <t>-502918709</t>
  </si>
  <si>
    <t>6*40,31*1,1</t>
  </si>
  <si>
    <t>13210D038</t>
  </si>
  <si>
    <t>dodávka ocelových konstrukcí - Dílec D038 - stojina s výložníky - dle přílohy D.1.2.4.33 vč. spojovacího materiálu a prořezu</t>
  </si>
  <si>
    <t>-1425683897</t>
  </si>
  <si>
    <t>3*32,35*1,1</t>
  </si>
  <si>
    <t>13210D039</t>
  </si>
  <si>
    <t>dodávka ocelových konstrukcí - Dílec D039 - stojina s výložníky - dle přílohy D.1.2.4.33 vč. spojovacího materiálu a prořezu</t>
  </si>
  <si>
    <t>1681081568</t>
  </si>
  <si>
    <t>2*25,28*1,1</t>
  </si>
  <si>
    <t>13210D040</t>
  </si>
  <si>
    <t>dodávka ocelových konstrukcí - Dílec D040 - stojina s výložníky - dle přílohy D.1.2.4.33 vč. spojovacího materiálu a prořezu</t>
  </si>
  <si>
    <t>1750795734</t>
  </si>
  <si>
    <t>2*23,64*1,1</t>
  </si>
  <si>
    <t>13210D101</t>
  </si>
  <si>
    <t>dodávka ocelových konstrukcí - Dílec D101 - stojina - dle přílohy D.1.2.4.33 vč. spojovacího materiálu a prořezu</t>
  </si>
  <si>
    <t>1419329591</t>
  </si>
  <si>
    <t>40*14,25*1,1</t>
  </si>
  <si>
    <t>13210D102</t>
  </si>
  <si>
    <t>dodávka ocelových konstrukcí - Dílec D102 - stojina - dle přílohy D.1.2.4.33 vč. spojovacího materiálu a prořezu</t>
  </si>
  <si>
    <t>-1345592734</t>
  </si>
  <si>
    <t>6*24,92*1,1</t>
  </si>
  <si>
    <t>13210D103</t>
  </si>
  <si>
    <t>dodávka ocelových konstrukcí - Dílec D103 - stojina (zalomená L) - dle přílohy D.1.2.4.33 vč. spojovacího materiálu a prořezu</t>
  </si>
  <si>
    <t>-1792167174</t>
  </si>
  <si>
    <t>6*15,11*1,1</t>
  </si>
  <si>
    <t>13210D104</t>
  </si>
  <si>
    <t>dodávka ocelových konstrukcí - Dílec D104 - stojina - dle přílohy D.1.2.4.33 vč. spojovacího materiálu a prořezu</t>
  </si>
  <si>
    <t>-1260810919</t>
  </si>
  <si>
    <t>4*39,47*1,1</t>
  </si>
  <si>
    <t>13210D105</t>
  </si>
  <si>
    <t>dodávka ocelových konstrukcí - Dílec D105 - stojina - dle přílohy D.1.2.4.33 vč. spojovacího materiálu a prořezu</t>
  </si>
  <si>
    <t>1113095012</t>
  </si>
  <si>
    <t>1*20,07*1,1</t>
  </si>
  <si>
    <t>13210D106</t>
  </si>
  <si>
    <t>dodávka ocelových konstrukcí - Dílec D106 - stojina - dle přílohy D.1.2.4.33 vč. spojovacího materiálu a prořezu</t>
  </si>
  <si>
    <t>-1753004529</t>
  </si>
  <si>
    <t>15*29,77*1,1</t>
  </si>
  <si>
    <t>13210D131</t>
  </si>
  <si>
    <t>dodávka ocelových konstrukcí - Dílec D131 - stojina - dle přílohy D.1.2.4.33 vč. spojovacího materiálu a prořezu</t>
  </si>
  <si>
    <t>1953264217</t>
  </si>
  <si>
    <t>45*17,3*1,1</t>
  </si>
  <si>
    <t>13210D132</t>
  </si>
  <si>
    <t>dodávka ocelových konstrukcí - Dílec D132 - stojina - dle přílohy D.1.2.4.33 vč. spojovacího materiálu a prořezu</t>
  </si>
  <si>
    <t>-1081572667</t>
  </si>
  <si>
    <t>13*25,22*1,1</t>
  </si>
  <si>
    <t>13210D133</t>
  </si>
  <si>
    <t>dodávka ocelových konstrukcí - Dílec D133 - stojina - dle přílohy D.1.2.4.33 vč. spojovacího materiálu a prořezu</t>
  </si>
  <si>
    <t>-279209354</t>
  </si>
  <si>
    <t>11*12,02*1,1</t>
  </si>
  <si>
    <t>13210D134</t>
  </si>
  <si>
    <t>dodávka ocelových konstrukcí - Dílec D134 - stojina - dle přílohy D.1.2.4.33 vč. spojovacího materiálu a prořezu</t>
  </si>
  <si>
    <t>2088317529</t>
  </si>
  <si>
    <t>8*37,1*1,1</t>
  </si>
  <si>
    <t>13210D135</t>
  </si>
  <si>
    <t>dodávka ocelových konstrukcí - Dílec D135 - stojina - dle přílohy D.1.2.4.33 vč. spojovacího materiálu a prořezu</t>
  </si>
  <si>
    <t>-203021110</t>
  </si>
  <si>
    <t>6*14*1,1</t>
  </si>
  <si>
    <t>13210D136</t>
  </si>
  <si>
    <t>dodávka ocelových konstrukcí - Dílec D136 - stojina - dle přílohy D.1.2.4.33 vč. spojovacího materiálu a prořezu</t>
  </si>
  <si>
    <t>1956358643</t>
  </si>
  <si>
    <t>13*30,5*1,1</t>
  </si>
  <si>
    <t>13210D162</t>
  </si>
  <si>
    <t>dodávka ocelových konstrukcí - Dílec D162 - stojina - dle přílohy D.1.2.4.33 vč. spojovacího materiálu a prořezu</t>
  </si>
  <si>
    <t>980041584</t>
  </si>
  <si>
    <t>10*52,61*1,1</t>
  </si>
  <si>
    <t>13210D163</t>
  </si>
  <si>
    <t>dodávka ocelových konstrukcí - Dílec D163 - stojina - dle přílohy D.1.2.4.33 vč. spojovacího materiálu a prořezu</t>
  </si>
  <si>
    <t>1415403707</t>
  </si>
  <si>
    <t>4*46,67*1,1</t>
  </si>
  <si>
    <t>13210D164</t>
  </si>
  <si>
    <t>dodávka ocelových konstrukcí - Dílec D164 - stojina - dle přílohy D.1.2.4.33 vč. spojovacího materiálu a prořezu</t>
  </si>
  <si>
    <t>174338682</t>
  </si>
  <si>
    <t>17*60,78*1,1</t>
  </si>
  <si>
    <t>13210D165</t>
  </si>
  <si>
    <t>dodávka ocelových konstrukcí - Dílec D165 - stojina - dle přílohy D.1.2.4.33 vč. spojovacího materiálu a prořezu</t>
  </si>
  <si>
    <t>-247646634</t>
  </si>
  <si>
    <t>2*55,25*1,1</t>
  </si>
  <si>
    <t>13210D166</t>
  </si>
  <si>
    <t>dodávka ocelových konstrukcí - Dílec D166 - stojina - dle přílohy D.1.2.4.33 vč. spojovacího materiálu a prořezu</t>
  </si>
  <si>
    <t>1145195784</t>
  </si>
  <si>
    <t>3*49,97*1,1</t>
  </si>
  <si>
    <t>13210D167</t>
  </si>
  <si>
    <t>dodávka ocelových konstrukcí - Dílec D167 - stojina - dle přílohy D.1.2.4.33 vč. spojovacího materiálu a prořezu</t>
  </si>
  <si>
    <t>369948427</t>
  </si>
  <si>
    <t>2*38*1,1</t>
  </si>
  <si>
    <t>13210D168</t>
  </si>
  <si>
    <t>dodávka ocelových konstrukcí - Dílec D168 - stojina - dle přílohy D.1.2.4.33 vč. spojovacího materiálu a prořezu</t>
  </si>
  <si>
    <t>-1054414180</t>
  </si>
  <si>
    <t>2*29,39*1,1</t>
  </si>
  <si>
    <t>13210D169</t>
  </si>
  <si>
    <t>dodávka ocelových konstrukcí - Dílec D169 - stojina - dle přílohy D.1.2.4.33 vč. spojovacího materiálu a prořezu</t>
  </si>
  <si>
    <t>-493676175</t>
  </si>
  <si>
    <t>2*26,09*1,1</t>
  </si>
  <si>
    <t>13210D171</t>
  </si>
  <si>
    <t>dodávka ocelových konstrukcí - Dílec D171 - stojina - dle přílohy D.1.2.4.33 vč. spojovacího materiálu a prořezu</t>
  </si>
  <si>
    <t>-271630617</t>
  </si>
  <si>
    <t>2*52,61*1,1</t>
  </si>
  <si>
    <t>13210D172</t>
  </si>
  <si>
    <t>dodávka ocelových konstrukcí - Dílec D172 - stojina - dle přílohy D.1.2.4.33 vč. spojovacího materiálu a prořezu</t>
  </si>
  <si>
    <t>1743919922</t>
  </si>
  <si>
    <t>2*53,56*1,1</t>
  </si>
  <si>
    <t>13210D201</t>
  </si>
  <si>
    <t>dodávka ocelových konstrukcí - Dílec D201 - výložník - dle přílohy D.1.2.4.33 vč. spojovacího materiálu a prořezu</t>
  </si>
  <si>
    <t>1206637322</t>
  </si>
  <si>
    <t>41*3,53*1,1</t>
  </si>
  <si>
    <t>13210D231</t>
  </si>
  <si>
    <t>dodávka ocelových konstrukcí - Dílec D231 - výložník - dle přílohy D.1.2.4.33 vč. spojovacího materiálu a prořezu</t>
  </si>
  <si>
    <t>-738162907</t>
  </si>
  <si>
    <t>64*4,44*1,1</t>
  </si>
  <si>
    <t>13210D261</t>
  </si>
  <si>
    <t>dodávka ocelových konstrukcí - Dílec D261 - výložník posuvný (otočný) - dle přílohy D.1.2.4.33 vč. spojovacího materiálu a prořezu</t>
  </si>
  <si>
    <t>662769743</t>
  </si>
  <si>
    <t>417*5,16*1,1</t>
  </si>
  <si>
    <t>13210D262</t>
  </si>
  <si>
    <t>dodávka ocelových konstrukcí - Dílec D262 - výložník posuvný (otočný) - dle přílohy D.1.2.4.33 vč. spojovacího materiálu a prořezu</t>
  </si>
  <si>
    <t>1190813310</t>
  </si>
  <si>
    <t>94*4,4*1,1</t>
  </si>
  <si>
    <t>1321000K1</t>
  </si>
  <si>
    <t>dodávka ocelových konstrukcí - Dílec K1 - konzola - dle přílohy D.1.2.4.33 vč. spojovacího materiálu a prořezu</t>
  </si>
  <si>
    <t>-1432364546</t>
  </si>
  <si>
    <t>23*3,73*1,1</t>
  </si>
  <si>
    <t>1321000K2</t>
  </si>
  <si>
    <t>dodávka ocelových konstrukcí - Dílec K2 - konzola - dle přílohy D.1.2.4.33 vč. spojovacího materiálu a prořezu</t>
  </si>
  <si>
    <t>1058753956</t>
  </si>
  <si>
    <t>2*3,73*1,1</t>
  </si>
  <si>
    <t>1321000K3</t>
  </si>
  <si>
    <t>dodávka ocelových konstrukcí - Dílec K3 - konzola - dle přílohy D.1.2.4.33 vč. spojovacího materiálu a prořezu</t>
  </si>
  <si>
    <t>1624062664</t>
  </si>
  <si>
    <t>2*5,16*1,1</t>
  </si>
  <si>
    <t>1321000K4</t>
  </si>
  <si>
    <t>dodávka ocelových konstrukcí - Dílec K4 - konzola - dle přílohy D.1.2.4.33 vč. spojovacího materiálu a prořezu</t>
  </si>
  <si>
    <t>-2093188249</t>
  </si>
  <si>
    <t>2*9,62*1,1</t>
  </si>
  <si>
    <t>13210KP01</t>
  </si>
  <si>
    <t>dodávka ocelových konstrukcí - Dílec KP01 - konzola - dle přílohy D.1.2.4.33 vč. spojovacího materiálu a prořezu</t>
  </si>
  <si>
    <t>-303313762</t>
  </si>
  <si>
    <t>50*5,56*1,1</t>
  </si>
  <si>
    <t>13210000S</t>
  </si>
  <si>
    <t>dodávka ocelových konstrukcí - Dílec Sedlo - dle přílohy D.1.2.4.33 vč. spojovacího materiálu a prořezu</t>
  </si>
  <si>
    <t>-1271397095</t>
  </si>
  <si>
    <t>20*1,96*1,1</t>
  </si>
  <si>
    <t>767995114</t>
  </si>
  <si>
    <t>Montáž atypických zámečnických konstrukcí hmotnosti přes 20 do 50 kg</t>
  </si>
  <si>
    <t>2039042560</t>
  </si>
  <si>
    <t>"Dílec - P015" 1*49,88</t>
  </si>
  <si>
    <t>"Dílec - Z01" 13*29,04</t>
  </si>
  <si>
    <t>"Dílec - Z02" 8*31,85</t>
  </si>
  <si>
    <t>"Dílec - Z03" 1*27,76</t>
  </si>
  <si>
    <t>"Dílec - Z04" 1*28,01</t>
  </si>
  <si>
    <t>"Dílec - Z06" 1*38,96</t>
  </si>
  <si>
    <t>"Dílec - Z08" 2*28,92</t>
  </si>
  <si>
    <t>"Dílec - Z09" 1*26,08</t>
  </si>
  <si>
    <t>"Dílec - Z12" 2*38,28</t>
  </si>
  <si>
    <t>"Dílec - Z15" 1*31,03</t>
  </si>
  <si>
    <t>"Dílec - Z22" 1*37,55</t>
  </si>
  <si>
    <t>13210P015</t>
  </si>
  <si>
    <t>dodávka ocelových konstrukcí - Dílec P015 - podesta - dle přílohy D.1.2.4.33 vč. spojovacího materiálu a prořezu</t>
  </si>
  <si>
    <t>-1502662418</t>
  </si>
  <si>
    <t>1*49,88*1,1</t>
  </si>
  <si>
    <t>132100Z01</t>
  </si>
  <si>
    <t>dodávka ocelových konstrukcí - Dílec Z01 - žebřík - dle přílohy D.1.2.4.33 vč. spojovacího materiálu a prořezu</t>
  </si>
  <si>
    <t>1143899304</t>
  </si>
  <si>
    <t>13*29,04*1,1</t>
  </si>
  <si>
    <t>132100Z02</t>
  </si>
  <si>
    <t>dodávka ocelových konstrukcí - Dílec Z02 - žebřík - dle přílohy D.1.2.4.33 vč. spojovacího materiálu a prořezu</t>
  </si>
  <si>
    <t>606667407</t>
  </si>
  <si>
    <t>8*31,85*1,1</t>
  </si>
  <si>
    <t>132100Z03</t>
  </si>
  <si>
    <t>dodávka ocelových konstrukcí - Dílec Z03 - žebřík - dle přílohy D.1.2.4.33 vč. spojovacího materiálu a prořezu</t>
  </si>
  <si>
    <t>-1951534847</t>
  </si>
  <si>
    <t>1*27,76*1,1</t>
  </si>
  <si>
    <t>132100Z04</t>
  </si>
  <si>
    <t>dodávka ocelových konstrukcí - Dílec Z04 - žebřík - dle přílohy D.1.2.4.33 vč. spojovacího materiálu a prořezu</t>
  </si>
  <si>
    <t>1610304421</t>
  </si>
  <si>
    <t>1*28,01*1,1</t>
  </si>
  <si>
    <t>132100Z06</t>
  </si>
  <si>
    <t>dodávka ocelových konstrukcí - Dílec Z06 - žebřík - dle přílohy D.1.2.4.33 vč. spojovacího materiálu a prořezu</t>
  </si>
  <si>
    <t>1208869640</t>
  </si>
  <si>
    <t>1*38,96*1,1</t>
  </si>
  <si>
    <t>132100Z08</t>
  </si>
  <si>
    <t>dodávka ocelových konstrukcí - Dílec Z08 - žebřík - dle přílohy D.1.2.4.33 vč. spojovacího materiálu a prořezu</t>
  </si>
  <si>
    <t>625972141</t>
  </si>
  <si>
    <t>2*28,92*1,1</t>
  </si>
  <si>
    <t>132100Z09</t>
  </si>
  <si>
    <t>dodávka ocelových konstrukcí - Dílec Z09 - žebřík - dle přílohy D.1.2.4.33 vč. spojovacího materiálu a prořezu</t>
  </si>
  <si>
    <t>1995524089</t>
  </si>
  <si>
    <t>1*26,08*1,1</t>
  </si>
  <si>
    <t>132100Z12</t>
  </si>
  <si>
    <t>dodávka ocelových konstrukcí - Dílec Z12 - žebřík - dle přílohy D.1.2.4.33 vč. spojovacího materiálu a prořezu</t>
  </si>
  <si>
    <t>1072576147</t>
  </si>
  <si>
    <t>2*38,28*1,1</t>
  </si>
  <si>
    <t>132100Z15</t>
  </si>
  <si>
    <t>dodávka ocelových konstrukcí - Dílec Z15 - žebřík - dle přílohy D.1.2.4.33 vč. spojovacího materiálu a prořezu</t>
  </si>
  <si>
    <t>196285363</t>
  </si>
  <si>
    <t>1*31,03*1,1</t>
  </si>
  <si>
    <t>132100Z22</t>
  </si>
  <si>
    <t>dodávka ocelových konstrukcí - Dílec Z22 - žebřík - dle přílohy D.1.2.4.33 vč. spojovacího materiálu a prořezu</t>
  </si>
  <si>
    <t>-156658842</t>
  </si>
  <si>
    <t>1*37,55*1,1</t>
  </si>
  <si>
    <t>767995115</t>
  </si>
  <si>
    <t>Montáž atypických zámečnických konstrukcí hmotnosti přes 50 do 100 kg</t>
  </si>
  <si>
    <t>736542062</t>
  </si>
  <si>
    <t>"Dílec - Z07" 1*54,57</t>
  </si>
  <si>
    <t>"Dílec - Z10" 1*51,44</t>
  </si>
  <si>
    <t>"Dílec - Z13" 1*60,1</t>
  </si>
  <si>
    <t>"Dílec - Z23" 1*78,58</t>
  </si>
  <si>
    <t>132100Z07</t>
  </si>
  <si>
    <t>dodávka ocelových konstrukcí - Dílec Z07 - žebřík - dle přílohy D.1.2.4.33 vč. spojovacího materiálu a prořezu</t>
  </si>
  <si>
    <t>-1095326787</t>
  </si>
  <si>
    <t>54,57*1,1</t>
  </si>
  <si>
    <t>132100Z10</t>
  </si>
  <si>
    <t>dodávka ocelových konstrukcí - Dílec Z10 - žebřík - dle přílohy D.1.2.4.33 vč. spojovacího materiálu a prořezu</t>
  </si>
  <si>
    <t>-664477945</t>
  </si>
  <si>
    <t>51,44*1,1</t>
  </si>
  <si>
    <t>132100Z13</t>
  </si>
  <si>
    <t>dodávka ocelových konstrukcí - Dílec Z13 - žebřík - dle přílohy D.1.2.4.33 vč. spojovacího materiálu a prořezu</t>
  </si>
  <si>
    <t>1400460165</t>
  </si>
  <si>
    <t>60,1*1,1</t>
  </si>
  <si>
    <t>132100Z23</t>
  </si>
  <si>
    <t>dodávka ocelových konstrukcí - Dílec Z23 - žebřík - dle přílohy D.1.2.4.33 vč. spojovacího materiálu a prořezu</t>
  </si>
  <si>
    <t>2011970080</t>
  </si>
  <si>
    <t>78,58*1,1</t>
  </si>
  <si>
    <t>767995116</t>
  </si>
  <si>
    <t>Montáž atypických zámečnických konstrukcí hmotnosti přes 100 do 250 kg</t>
  </si>
  <si>
    <t>-1085314965</t>
  </si>
  <si>
    <t>"Dílec - P004" 6*220,46</t>
  </si>
  <si>
    <t>"Dílec - P005" 1*223,55</t>
  </si>
  <si>
    <t>"Dílec - P006" 1*175,95</t>
  </si>
  <si>
    <t>"Dílec - P008" 1*195,1</t>
  </si>
  <si>
    <t>"Dílec - P009" 1*100,65</t>
  </si>
  <si>
    <t>"Dílec - P012" 1*229,75</t>
  </si>
  <si>
    <t>13210P004</t>
  </si>
  <si>
    <t>dodávka ocelových konstrukcí - Dílec P004 - podesta - dle přílohy D.1.2.4.33 vč. spojovacího materiálu a prořezu</t>
  </si>
  <si>
    <t>1210831311</t>
  </si>
  <si>
    <t>6*220,46*1,1</t>
  </si>
  <si>
    <t>13210P005</t>
  </si>
  <si>
    <t>dodávka ocelových konstrukcí - Dílec P005 - podesta - dle přílohy D.1.2.4.33 vč. spojovacího materiálu a prořezu</t>
  </si>
  <si>
    <t>1575212431</t>
  </si>
  <si>
    <t>1*223,55*1,1</t>
  </si>
  <si>
    <t>13210P006</t>
  </si>
  <si>
    <t>dodávka ocelových konstrukcí - Dílec P006 - podesta - dle přílohy D.1.2.4.33 vč. spojovacího materiálu a prořezu</t>
  </si>
  <si>
    <t>1631484457</t>
  </si>
  <si>
    <t>1*175,95*1,1</t>
  </si>
  <si>
    <t>13210P008</t>
  </si>
  <si>
    <t>dodávka ocelových konstrukcí - Dílec P008 - podesta - dle přílohy D.1.2.4.33 vč. spojovacího materiálu a prořezu</t>
  </si>
  <si>
    <t>-812726588</t>
  </si>
  <si>
    <t>1*195,1*1,1</t>
  </si>
  <si>
    <t>13210P009</t>
  </si>
  <si>
    <t>dodávka ocelových konstrukcí - Dílec P009 - podesta - dle přílohy D.1.2.4.33 vč. spojovacího materiálu a prořezu</t>
  </si>
  <si>
    <t>-2033620839</t>
  </si>
  <si>
    <t>1*100,65*1,1</t>
  </si>
  <si>
    <t>13210P012</t>
  </si>
  <si>
    <t>dodávka ocelových konstrukcí - Dílec P012 - podesta - dle přílohy D.1.2.4.33 vč. spojovacího materiálu a prořezu</t>
  </si>
  <si>
    <t>-2093615047</t>
  </si>
  <si>
    <t>1*229,75*1,1</t>
  </si>
  <si>
    <t>767995117</t>
  </si>
  <si>
    <t>Montáž atypických zámečnických konstrukcí hmotnosti přes 250 do 500 kg</t>
  </si>
  <si>
    <t>-63299636</t>
  </si>
  <si>
    <t>"Dílec - P001" 4*277,53</t>
  </si>
  <si>
    <t>"Dílec - P002" 1*251,33</t>
  </si>
  <si>
    <t>"Dílec - P003" 1*266,02</t>
  </si>
  <si>
    <t>"Dílec - P007" 1*671,6</t>
  </si>
  <si>
    <t>"Dílec - P010" 1*420,68</t>
  </si>
  <si>
    <t>"Dílec - P013" 1*359,8</t>
  </si>
  <si>
    <t>"Dílec - P014" 1*317</t>
  </si>
  <si>
    <t>13210P001</t>
  </si>
  <si>
    <t>dodávka ocelových konstrukcí - Dílec P001 - podesta - dle přílohy D.1.2.4.33 vč. spojovacího materiálu a prořezu</t>
  </si>
  <si>
    <t>-696722892</t>
  </si>
  <si>
    <t>4*277,53*1,1</t>
  </si>
  <si>
    <t>13210P002</t>
  </si>
  <si>
    <t>dodávka ocelových konstrukcí - Dílec P002 - podesta - dle přílohy D.1.2.4.33 vč. spojovacího materiálu a prořezu</t>
  </si>
  <si>
    <t>437937048</t>
  </si>
  <si>
    <t>1*251,33*1,1</t>
  </si>
  <si>
    <t>13210P003</t>
  </si>
  <si>
    <t>dodávka ocelových konstrukcí - Dílec P003 - podesta - dle přílohy D.1.2.4.33 vč. spojovacího materiálu a prořezu</t>
  </si>
  <si>
    <t>186684120</t>
  </si>
  <si>
    <t>1*266,02*1,1</t>
  </si>
  <si>
    <t>13210P007</t>
  </si>
  <si>
    <t>dodávka ocelových konstrukcí - Dílec P007 - podesta - dle přílohy D.1.2.4.33 vč. spojovacího materiálu a prořezu</t>
  </si>
  <si>
    <t>1371648918</t>
  </si>
  <si>
    <t>1*671,6*1,1</t>
  </si>
  <si>
    <t>13210P010</t>
  </si>
  <si>
    <t>dodávka ocelových konstrukcí - Dílec P010 - podesta - dle přílohy D.1.2.4.33 vč. spojovacího materiálu a prořezu</t>
  </si>
  <si>
    <t>-688090681</t>
  </si>
  <si>
    <t>1*420,68*1,1</t>
  </si>
  <si>
    <t>13210P013</t>
  </si>
  <si>
    <t>dodávka ocelových konstrukcí - Dílec P013 - podesta - dle přílohy D.1.2.4.33 vč. spojovacího materiálu a prořezu</t>
  </si>
  <si>
    <t>-40181682</t>
  </si>
  <si>
    <t>1*359,8*1,1</t>
  </si>
  <si>
    <t>13210P014</t>
  </si>
  <si>
    <t>dodávka ocelových konstrukcí - Dílec P014 - podesta - dle přílohy D.1.2.4.33 vč. spojovacího materiálu a prořezu</t>
  </si>
  <si>
    <t>-694913332</t>
  </si>
  <si>
    <t>1*317*1,1</t>
  </si>
  <si>
    <t>998767122</t>
  </si>
  <si>
    <t>Přesun hmot tonážní pro zámečnické konstrukce ruční v objektech v přes 6 do 12 m</t>
  </si>
  <si>
    <t>630686705</t>
  </si>
  <si>
    <t>998767129</t>
  </si>
  <si>
    <t>Příplatek k ručnímu přesunu hmot tonážnímu pro zámečnické konstrukce za zvětšený přesun ZKD 50 m</t>
  </si>
  <si>
    <t>42775612</t>
  </si>
  <si>
    <t>789</t>
  </si>
  <si>
    <t>Povrchové úpravy ocelových konstrukcí a technologických zařízení</t>
  </si>
  <si>
    <t>789221123</t>
  </si>
  <si>
    <t>Provedení otryskání ocelových konstrukcí třídy I stupeň zarezavění B stupeň přípravy Sa 2</t>
  </si>
  <si>
    <t>-1851493649</t>
  </si>
  <si>
    <t>42118100</t>
  </si>
  <si>
    <t>materiál tryskací z křemičitanu hlinitého</t>
  </si>
  <si>
    <t>-188546079</t>
  </si>
  <si>
    <t>1390,961*0,023 'Přepočtené koeficientem množství</t>
  </si>
  <si>
    <t>789323211</t>
  </si>
  <si>
    <t>Zhotovení nátěru ocelových konstrukcí třídy III dvousložkového základního tl do 80 µm</t>
  </si>
  <si>
    <t>1768072542</t>
  </si>
  <si>
    <t>ockplocha*2</t>
  </si>
  <si>
    <t>24629111</t>
  </si>
  <si>
    <t>hmota nátěrová PUR základní na ocelové konstrukce</t>
  </si>
  <si>
    <t>-1313307730</t>
  </si>
  <si>
    <t>2781,922*0,35 'Přepočtené koeficientem množství</t>
  </si>
  <si>
    <t>789323221</t>
  </si>
  <si>
    <t>Zhotovení nátěru ocelových konstrukcí třídy III dvousložkového krycího (vrchního) tl do 80 µm</t>
  </si>
  <si>
    <t>992477399</t>
  </si>
  <si>
    <t>24629141</t>
  </si>
  <si>
    <t>hmota nátěrová PUR krycí (email) na ocelové konstrukce RAL 3020 mat</t>
  </si>
  <si>
    <t>-765164156</t>
  </si>
  <si>
    <t>1390,961*0,3 'Přepočtené koeficientem množství</t>
  </si>
  <si>
    <t>789421331</t>
  </si>
  <si>
    <t>Provedení žárového stříkání ocelových konstrukcí třídy I ZnAl 100 μm</t>
  </si>
  <si>
    <t>-636488837</t>
  </si>
  <si>
    <t>"Dílec - D001" 144*0,99</t>
  </si>
  <si>
    <t>"Dílec - D002" 131*1,587</t>
  </si>
  <si>
    <t>"Dílec - D003" 8*0,744</t>
  </si>
  <si>
    <t>"Dílec - D004" 8*1,421</t>
  </si>
  <si>
    <t>"Dílec - D005" 7*1,244</t>
  </si>
  <si>
    <t>"Dílec - D006" 7*1,36</t>
  </si>
  <si>
    <t>"Dílec - D007" 4*1,358</t>
  </si>
  <si>
    <t>"Dílec - D011" 8*0,623</t>
  </si>
  <si>
    <t>"Dílec - D012" 3*1,235</t>
  </si>
  <si>
    <t>"Dílec - D013" 4*0,752</t>
  </si>
  <si>
    <t>"Dílec - D014" 18*0,546</t>
  </si>
  <si>
    <t>"Dílec - D031" 87*1,737</t>
  </si>
  <si>
    <t>"Dílec - D032" 80*1,075</t>
  </si>
  <si>
    <t>"Dílec - D033" 10*1,41</t>
  </si>
  <si>
    <t>"Dílec - D034" 4*0,954</t>
  </si>
  <si>
    <t>"Dílec - D035" 2*1,087</t>
  </si>
  <si>
    <t>"Dílec - D036" 3*1,466</t>
  </si>
  <si>
    <t>"Dílec - D037" 6*1,354</t>
  </si>
  <si>
    <t>"Dílec - D038" 3*1,044</t>
  </si>
  <si>
    <t>"Dílec - D039" 2*0,788</t>
  </si>
  <si>
    <t>"Dílec - D040" 2*0,82</t>
  </si>
  <si>
    <t>"Dílec - D101" 40*0,357</t>
  </si>
  <si>
    <t>"Dílec - D102" 6*0,646</t>
  </si>
  <si>
    <t>"Dílec - D103" 6*0,431</t>
  </si>
  <si>
    <t>"Dílec - D104" 4*1,041</t>
  </si>
  <si>
    <t>"Dílec - D105" 0,515</t>
  </si>
  <si>
    <t>"Dílec - D106" 15*0,778</t>
  </si>
  <si>
    <t>"Dílec - D131" 45*0,414</t>
  </si>
  <si>
    <t>"Dílec - D132" 13*0,593</t>
  </si>
  <si>
    <t>"Dílec - D133" 11*0,294</t>
  </si>
  <si>
    <t>"Dílec - D134" 8*0,862</t>
  </si>
  <si>
    <t>"Dílec - D135" 6*0,339</t>
  </si>
  <si>
    <t>"Dílec - D136" 13*0,713</t>
  </si>
  <si>
    <t>"Dílec - D162" 10*1,223</t>
  </si>
  <si>
    <t>"Dílec - D163" 4*1,089</t>
  </si>
  <si>
    <t>"Dílec - D164" 17*1,387</t>
  </si>
  <si>
    <t>"Dílec - D165" 2*1,283</t>
  </si>
  <si>
    <t>"Dílec - D166" 3*1,164</t>
  </si>
  <si>
    <t>"Dílec - D167" 2*0,902</t>
  </si>
  <si>
    <t>"Dílec - D168" 2*0,727</t>
  </si>
  <si>
    <t>"Dílec - D169" 2*0,652</t>
  </si>
  <si>
    <t>"Dílec - D171" 2*1,223</t>
  </si>
  <si>
    <t>"Dílec - D172" 2*1,268</t>
  </si>
  <si>
    <t>"Dílec - D201" 41*0,176</t>
  </si>
  <si>
    <t>"Dílec - D231" 64*0,203</t>
  </si>
  <si>
    <t>"Dílec - D261" 417*0,24</t>
  </si>
  <si>
    <t>"Dílec - D262" 94*0,201</t>
  </si>
  <si>
    <t>"Dílec - K1" 23*0,127</t>
  </si>
  <si>
    <t>"Dílec - K2" 2*0,127</t>
  </si>
  <si>
    <t>"Dílec - K3" 2*0,24</t>
  </si>
  <si>
    <t>"Dílec - K4" 2*0,326</t>
  </si>
  <si>
    <t>"Dílec - D301" 25,3*0,397</t>
  </si>
  <si>
    <t>"Dílec - D302" 10*0,433</t>
  </si>
  <si>
    <t>"Dílec - D331" 224,5*0,418</t>
  </si>
  <si>
    <t>"Dílec - D332" 21*0,382</t>
  </si>
  <si>
    <t>"Dílec - KP01" 50*0,152</t>
  </si>
  <si>
    <t>"Dílec - Sedlo" 20*0,074</t>
  </si>
  <si>
    <t>"Dílec - P001" 4*12,37</t>
  </si>
  <si>
    <t>"Dílec - P002" 1*11,3</t>
  </si>
  <si>
    <t>"Dílec - P003" 1*11,851</t>
  </si>
  <si>
    <t>"Dílec - P004" 6*9,776</t>
  </si>
  <si>
    <t>"Dílec - P005" 1*9,994</t>
  </si>
  <si>
    <t>"Dílec - P006" 1*7,391</t>
  </si>
  <si>
    <t>"Dílec - P007" 1*26,58</t>
  </si>
  <si>
    <t>"Dílec - P008" 1*7,42</t>
  </si>
  <si>
    <t>"Dílec - P009" 1*3,738</t>
  </si>
  <si>
    <t>"Dílec - P010" 1*15,608</t>
  </si>
  <si>
    <t>"Dílec - P012" 1*8,437</t>
  </si>
  <si>
    <t>"Dílec - P013" 1*13,033</t>
  </si>
  <si>
    <t>"Dílec - P014" 1*14,117</t>
  </si>
  <si>
    <t>"Dílec - P015" 1*2,225</t>
  </si>
  <si>
    <t>"Dílec - Z01" 13*1,263</t>
  </si>
  <si>
    <t>"Dílec - Z02" 8*1,41</t>
  </si>
  <si>
    <t>"Dílec - Z03" 1*1,197</t>
  </si>
  <si>
    <t>"Dílec - Z04" 1*1,212</t>
  </si>
  <si>
    <t>"Dílec - Z06" 1*1,748</t>
  </si>
  <si>
    <t>"Dílec - Z07" 1*2,285</t>
  </si>
  <si>
    <t>"Dílec - Z08" 2*1,312</t>
  </si>
  <si>
    <t>"Dílec - Z09" 1*1,193</t>
  </si>
  <si>
    <t>"Dílec - Z10" 1*2,151</t>
  </si>
  <si>
    <t>"Dílec - Z12" 2*1,713</t>
  </si>
  <si>
    <t>"Dílec - Z13" 1*2,593</t>
  </si>
  <si>
    <t>"Dílec - Z15" 1*1,394</t>
  </si>
  <si>
    <t>"Dílec - Z22" 1*1,705</t>
  </si>
  <si>
    <t>"Dílec - Z23" 1*3,427</t>
  </si>
  <si>
    <t>15625102</t>
  </si>
  <si>
    <t>drát metalizační ZnAl D 3mm</t>
  </si>
  <si>
    <t>-2001867051</t>
  </si>
  <si>
    <t>ockplocha*1,573</t>
  </si>
  <si>
    <t>injekt</t>
  </si>
  <si>
    <t>9075</t>
  </si>
  <si>
    <t>400</t>
  </si>
  <si>
    <t>trysk</t>
  </si>
  <si>
    <t>2899</t>
  </si>
  <si>
    <t>SO 210 - Zajištění povrchu a stávající zástavby</t>
  </si>
  <si>
    <t>-1569955590</t>
  </si>
  <si>
    <t>ověření hloubky základové spáry</t>
  </si>
  <si>
    <t>2*200*1*1</t>
  </si>
  <si>
    <t>154976112</t>
  </si>
  <si>
    <t>Konstrukce výstroje šachet dřevěné rámy montáž mokrá</t>
  </si>
  <si>
    <t>845562231</t>
  </si>
  <si>
    <t>zajištění sklepu Česká 20 - dle tabulky výkres D.1.2.5.2</t>
  </si>
  <si>
    <t>12*0,88+11*0,02+4*0,55+8*0,03</t>
  </si>
  <si>
    <t>zajištění historické studny - dle tabulky výkres D.1.2.5.2</t>
  </si>
  <si>
    <t>154976211</t>
  </si>
  <si>
    <t>Konstrukce výstroje šachet dřevěné rámy demontáž mokrá</t>
  </si>
  <si>
    <t>-323638513</t>
  </si>
  <si>
    <t>162351103</t>
  </si>
  <si>
    <t>Vodorovné přemístění přes 50 do 500 m výkopku/sypaniny z horniny třídy těžitelnosti I skupiny 1 až 3</t>
  </si>
  <si>
    <t>-1491564437</t>
  </si>
  <si>
    <t>přemístění výkopku na mezideponii</t>
  </si>
  <si>
    <t>2*odkop</t>
  </si>
  <si>
    <t>167151111</t>
  </si>
  <si>
    <t>Nakládání výkopku z hornin třídy těžitelnosti I skupiny 1 až 3 přes 100 m3</t>
  </si>
  <si>
    <t>1329784339</t>
  </si>
  <si>
    <t>naložení výkopku na mezideponii</t>
  </si>
  <si>
    <t>-551803703</t>
  </si>
  <si>
    <t>uložení výkopku na mezideponii</t>
  </si>
  <si>
    <t>-697341959</t>
  </si>
  <si>
    <t>předvrt pro výplňovou injektáž</t>
  </si>
  <si>
    <t>224321114</t>
  </si>
  <si>
    <t>Vrty maloprofilové D přes 93 do 156 mm úklon do 45° hl 0 až 25 m hornina III a IV omezený prostor</t>
  </si>
  <si>
    <t>-268899050</t>
  </si>
  <si>
    <t>předvrt pro tryskovou injektáž</t>
  </si>
  <si>
    <t>282602112</t>
  </si>
  <si>
    <t>Injektování povrchové vysokotlaké s dvojitým obturátorem mikropilot a kotev tlakem přes 0,6 do 2 MPa</t>
  </si>
  <si>
    <t>1033682671</t>
  </si>
  <si>
    <t>Výplňová injektáž - viz. tabulka výkres D.1.2.5.2</t>
  </si>
  <si>
    <t>"hlavní trasa" 501*5</t>
  </si>
  <si>
    <t>"rozšíření kolektoru - NS23" 97*5</t>
  </si>
  <si>
    <t>"rozšíření kolektoru - C1-3, C4" 110*5</t>
  </si>
  <si>
    <t>"rozšíření kolektoru - C4-TS" 115*5</t>
  </si>
  <si>
    <t>"rozšíření kolektoru - C5, C7" 181*5</t>
  </si>
  <si>
    <t>"rozšíření kolektoru - C6, C9" 97*5</t>
  </si>
  <si>
    <t>"rozšíření kolektoru - C8, C11, C13" 164*5</t>
  </si>
  <si>
    <t>"technická komora - TK122" 550*5</t>
  </si>
  <si>
    <t>injekt*0,15</t>
  </si>
  <si>
    <t>5852111R</t>
  </si>
  <si>
    <t>injektážní hmoty pro výplňovou injektáž</t>
  </si>
  <si>
    <t>-1694271586</t>
  </si>
  <si>
    <t>injekt*17,5*0,001</t>
  </si>
  <si>
    <t>282606015</t>
  </si>
  <si>
    <t>Trysková injektáž sloupy D do 1000 mm stísněné podmínky</t>
  </si>
  <si>
    <t>-1797195244</t>
  </si>
  <si>
    <t>zajištění stávající zástavby tryskovou injektáží</t>
  </si>
  <si>
    <t>545*5+29*6</t>
  </si>
  <si>
    <t>5852215R</t>
  </si>
  <si>
    <t>injektážní hmoty pro tryskovou injektáž</t>
  </si>
  <si>
    <t>-998453094</t>
  </si>
  <si>
    <t>trysk*3,14*0,5*0,5*3</t>
  </si>
  <si>
    <t>283111113</t>
  </si>
  <si>
    <t>Zřízení trubkových mikropilot svislých část hladká D přes 105 do 115 mm</t>
  </si>
  <si>
    <t>-440412070</t>
  </si>
  <si>
    <t>zajištění objektu Česká 14</t>
  </si>
  <si>
    <t>29*10</t>
  </si>
  <si>
    <t>1401107R</t>
  </si>
  <si>
    <t>trubka ocelová bezešvá hladká jakost 11 353 108x10mm</t>
  </si>
  <si>
    <t>-271553502</t>
  </si>
  <si>
    <t>11774778</t>
  </si>
  <si>
    <t>0,39/0,15</t>
  </si>
  <si>
    <t>-1636343029</t>
  </si>
  <si>
    <t>0,39/0,15*2</t>
  </si>
  <si>
    <t>953961214</t>
  </si>
  <si>
    <t>Kotva chemickou patronou M 16 hl 125 mm do betonu, ŽB nebo kamene s vyvrtáním otvoru</t>
  </si>
  <si>
    <t>908083326</t>
  </si>
  <si>
    <t>zajištění sklepu Česká 20 - chemická injektáž</t>
  </si>
  <si>
    <t>953965133</t>
  </si>
  <si>
    <t>Kotevní šroub pro chemické kotvy M 16 dl 300 mm</t>
  </si>
  <si>
    <t>-1093494877</t>
  </si>
  <si>
    <t>zajištění sklepu Česká 20 - ocelové trny</t>
  </si>
  <si>
    <t>998004011</t>
  </si>
  <si>
    <t>Přesun hmot pro injektování, kotvy a mikropiloty</t>
  </si>
  <si>
    <t>-1058291323</t>
  </si>
  <si>
    <t>SO 220 - Stavební úpravy stávající zástavby</t>
  </si>
  <si>
    <t xml:space="preserve">    766 - Konstrukce truhlářské</t>
  </si>
  <si>
    <t>224312114</t>
  </si>
  <si>
    <t>Vrty maloprofilové D přes 93 do 156 mm úklon přes 45° hl 0 až 25 m hornina III a IV</t>
  </si>
  <si>
    <t>-1869111397</t>
  </si>
  <si>
    <t>průvrty pro kabely</t>
  </si>
  <si>
    <t>2,2*4</t>
  </si>
  <si>
    <t>312311951</t>
  </si>
  <si>
    <t>Výplňová zeď z betonu prostého tř. C 20/25</t>
  </si>
  <si>
    <t>-824584731</t>
  </si>
  <si>
    <t>"doplnění zdiva pro zvětšení průchodu mezi chodbami" 1,38*0,85*0,25</t>
  </si>
  <si>
    <t>312321511</t>
  </si>
  <si>
    <t>Výplňová zeď ze ŽB tř. C 20/25 bez výztuže</t>
  </si>
  <si>
    <t>-732202296</t>
  </si>
  <si>
    <t>"nová ŽB stěna" 1,98*2,8*0,3-0,9*2,02*0,3</t>
  </si>
  <si>
    <t>312322611</t>
  </si>
  <si>
    <t>Výplňová zeď ze ŽB odolného proti agresivnímu prostředí tř. C 30/37 bez výztuže</t>
  </si>
  <si>
    <t>-696218168</t>
  </si>
  <si>
    <t>"doplnění zdiva pro otvor do šachty kolektoru" 1,24*1,5*0,36+1,24*1,5*0,32+2*2,4*1,2*0,27</t>
  </si>
  <si>
    <t>312351311</t>
  </si>
  <si>
    <t>Zřízení jednostranného bednění výplňových nadzákladových zdí</t>
  </si>
  <si>
    <t>-1320977829</t>
  </si>
  <si>
    <t>"doplnění zdiva pro zvětšení průchodu mezi chodbami" 1,38*0,25*2+1,38*0,85</t>
  </si>
  <si>
    <t>"nová ŽB stěna" 1,98*2,8*2-0,9*2,02*2+(0,9+2,02*2)*0,3</t>
  </si>
  <si>
    <t>"doplnění zdiva pro otvor do šachty kolektoru" 1,24*0,96+1,24*2,4*2+(2,76*1,5-2,4*0,96)+(2,4*1,5-0,96*2,04)</t>
  </si>
  <si>
    <t>312351312</t>
  </si>
  <si>
    <t>Odstranění jednostranného bednění výplňových nadzákladových zdí</t>
  </si>
  <si>
    <t>-82301432</t>
  </si>
  <si>
    <t>312362021</t>
  </si>
  <si>
    <t>Výztuž výplňových zdí svařovanými sítěmi Kari</t>
  </si>
  <si>
    <t>-187963736</t>
  </si>
  <si>
    <t>"doplnění zdiva pro otvor do šachty kolektoru" 1,34*0,98*7,9*0,001*2</t>
  </si>
  <si>
    <t>340238212</t>
  </si>
  <si>
    <t>Zazdívka otvorů v příčkách nebo stěnách pl přes 0,25 do 1 m2 cihlami plnými tl přes 100 mm</t>
  </si>
  <si>
    <t>776429876</t>
  </si>
  <si>
    <t>"zazdívka anglických dvorků" 0,75*0,5*2</t>
  </si>
  <si>
    <t>38899521R</t>
  </si>
  <si>
    <t>Chránička kabelů/VZT pro průchody stěnami DN 150</t>
  </si>
  <si>
    <t>-664639071</t>
  </si>
  <si>
    <t>8,8+0,9*2+0,6*2+0,9</t>
  </si>
  <si>
    <t>564417631</t>
  </si>
  <si>
    <t>"doplnění zdiva pro zvětšení průchodu mezi chodbami" 1,38*0,85</t>
  </si>
  <si>
    <t>-482834220</t>
  </si>
  <si>
    <t>611321141</t>
  </si>
  <si>
    <t>Vápenocementová omítka štuková dvouvrstvá vnitřních stropů rovných nanášená ručně</t>
  </si>
  <si>
    <t>619199584</t>
  </si>
  <si>
    <t>závěrečná úprava povrchů</t>
  </si>
  <si>
    <t>18,4+8,7+1,98*1,84+1,38*0,85</t>
  </si>
  <si>
    <t>612321141</t>
  </si>
  <si>
    <t>Vápenocementová omítka štuková dvouvrstvá vnitřních stěn nanášená ručně</t>
  </si>
  <si>
    <t>-601053137</t>
  </si>
  <si>
    <t>2,81*(6+3,5+5,2+3,7)+2,8*(4,18+1,98+4,7+0,54+0,54)-0,8*1,97+2,81*(1,84*2+1,98*2)-0,8*1,97-0,8*2-1,38*2,2</t>
  </si>
  <si>
    <t>631311135</t>
  </si>
  <si>
    <t>Mazanina tl přes 120 do 240 mm z betonu prostého bez zvýšených nároků na prostředí tř. C 20/25</t>
  </si>
  <si>
    <t>722820450</t>
  </si>
  <si>
    <t>"PŘS" 18,4*0,3</t>
  </si>
  <si>
    <t>"strojovna" 8,7*0,3</t>
  </si>
  <si>
    <t>631361821</t>
  </si>
  <si>
    <t>Výztuž mazanin betonářskou ocelí 10 505</t>
  </si>
  <si>
    <t>-280493667</t>
  </si>
  <si>
    <t>"PŘS" 18,4*4,44*0,001*2</t>
  </si>
  <si>
    <t>"strojovna" 8,7*4,44*0,001*2</t>
  </si>
  <si>
    <t>642945111</t>
  </si>
  <si>
    <t>Osazování protipožárních nebo protiplynových zárubní dveří jednokřídlových do 2,5 m2</t>
  </si>
  <si>
    <t>-1549949059</t>
  </si>
  <si>
    <t>55331577</t>
  </si>
  <si>
    <t>zárubeň jednokřídlá ocelová pro zdění s protipožární úpravou tl stěny 260-300mm rozměru 800/1970, 2100mm</t>
  </si>
  <si>
    <t>-27989417</t>
  </si>
  <si>
    <t>Poznámka k položce:_x000D_
YZP s PP ochranou</t>
  </si>
  <si>
    <t>965042241</t>
  </si>
  <si>
    <t>Bourání podkladů pod dlažby nebo mazanin betonových nebo z litého asfaltu tl přes 100 mm pl přes 4 m2</t>
  </si>
  <si>
    <t>1380378308</t>
  </si>
  <si>
    <t>"PŘS" 18,4*0,6</t>
  </si>
  <si>
    <t>971033381</t>
  </si>
  <si>
    <t>Vybourání otvorů ve zdivu cihelném pl do 0,09 m2 na MVC nebo MV tl do 900 mm</t>
  </si>
  <si>
    <t>129864369</t>
  </si>
  <si>
    <t>"otvory pro rozvody VZT" 5</t>
  </si>
  <si>
    <t>971033561</t>
  </si>
  <si>
    <t>Vybourání otvorů ve zdivu cihelném pl do 1 m2 na MVC nebo MV tl do 600 mm</t>
  </si>
  <si>
    <t>-885949231</t>
  </si>
  <si>
    <t>"prostup pro kabely PST" 1*0,4*0,6</t>
  </si>
  <si>
    <t>971033681</t>
  </si>
  <si>
    <t>Vybourání otvorů ve zdivu cihelném pl do 4 m2 na MVC nebo MV tl do 900 mm</t>
  </si>
  <si>
    <t>325288692</t>
  </si>
  <si>
    <t>"zvětšení průchodu mezi chodbami" 1,38*2,22*0,85-0,99*2,02*0,85</t>
  </si>
  <si>
    <t>971033691</t>
  </si>
  <si>
    <t>Vybourání otvorů ve zdivu cihelném pl do 4 m2 na MVC nebo MV tl přes 900 mm</t>
  </si>
  <si>
    <t>-1342773365</t>
  </si>
  <si>
    <t>"otvor do kolektorové šachty" 1,5*3,08*1,24</t>
  </si>
  <si>
    <t>973022261</t>
  </si>
  <si>
    <t>Vysekání kapes ve zdivu z kamene pl do 0,10 m2 hl do 450 mm</t>
  </si>
  <si>
    <t>1299424006</t>
  </si>
  <si>
    <t>"pro HEB 180 pro zvětšení průchodu mezi chodbami" 2*2</t>
  </si>
  <si>
    <t>974029185</t>
  </si>
  <si>
    <t>Vysekání rýh ve zdivu kamenném hl do 300 mm š do 200 mm</t>
  </si>
  <si>
    <t>344411700</t>
  </si>
  <si>
    <t>"pro HEB 100 - prostup pro kabely PST" 0,6*2</t>
  </si>
  <si>
    <t>997013211</t>
  </si>
  <si>
    <t>Vnitrostaveništní doprava suti a vybouraných hmot pro budovy v do 6 m ručně</t>
  </si>
  <si>
    <t>-1693775210</t>
  </si>
  <si>
    <t>1851787557</t>
  </si>
  <si>
    <t>247011821</t>
  </si>
  <si>
    <t>43,722*9 'Přepočtené koeficientem množství</t>
  </si>
  <si>
    <t>997013631</t>
  </si>
  <si>
    <t>Poplatek za uložení na skládce (skládkovné) stavebního odpadu směsného kód odpadu 17 09 04</t>
  </si>
  <si>
    <t>-355378252</t>
  </si>
  <si>
    <t>998011001</t>
  </si>
  <si>
    <t>Přesun hmot pro budovy zděné v do 6 m</t>
  </si>
  <si>
    <t>-1115036438</t>
  </si>
  <si>
    <t>766</t>
  </si>
  <si>
    <t>Konstrukce truhlářské</t>
  </si>
  <si>
    <t>766111820</t>
  </si>
  <si>
    <t>Demontáž truhlářských stěn dřevěných plných</t>
  </si>
  <si>
    <t>464048534</t>
  </si>
  <si>
    <t>(2,6+2)*2,8</t>
  </si>
  <si>
    <t>766660021</t>
  </si>
  <si>
    <t>Montáž dveřních křídel otvíravých jednokřídlových š do 0,8 m požárních do ocelové zárubně</t>
  </si>
  <si>
    <t>-129732595</t>
  </si>
  <si>
    <t>6116102R</t>
  </si>
  <si>
    <t>dveře jednokřídlé protipožární EI (EW) 60 DP1-C 800x1970mm (plynotěsné)</t>
  </si>
  <si>
    <t>1603061437</t>
  </si>
  <si>
    <t>767541115</t>
  </si>
  <si>
    <t>Nosná konstrukce pro zdvojené podlahy s lehkým provozem modulu 600x600 mm z kovových rektifikačních stojek výšky přes 200 do 250 mm</t>
  </si>
  <si>
    <t>665591028</t>
  </si>
  <si>
    <t>"PŘS" 18,4</t>
  </si>
  <si>
    <t>767541411</t>
  </si>
  <si>
    <t>Montáž desek zdvojených podlah rozměru 600 x 600 mm</t>
  </si>
  <si>
    <t>1523225100</t>
  </si>
  <si>
    <t>60795202</t>
  </si>
  <si>
    <t>deska kalciumsulfátová pro zdvojené podlahy bez povrchu tl 36mm 600x600mm</t>
  </si>
  <si>
    <t>-1678058483</t>
  </si>
  <si>
    <t>18,4*1,05 'Přepočtené koeficientem množství</t>
  </si>
  <si>
    <t>-71988611</t>
  </si>
  <si>
    <t>otvor 400x1000 - dle výkazu materiálu</t>
  </si>
  <si>
    <t>"HEB 120" 117,5+211,5+68,4</t>
  </si>
  <si>
    <t>"plech 0,20x0,60" 56,5</t>
  </si>
  <si>
    <t>"plech 0,12x0,12" 18,1</t>
  </si>
  <si>
    <t>13010972</t>
  </si>
  <si>
    <t>ocel profilová jakost S235JR (11 375) průřez HEB 120</t>
  </si>
  <si>
    <t>-1726122817</t>
  </si>
  <si>
    <t>"HEB 120" (117,5+211,5+68,4)*1,05</t>
  </si>
  <si>
    <t>417,27*0,001 'Přepočtené koeficientem množství</t>
  </si>
  <si>
    <t>13010250</t>
  </si>
  <si>
    <t>tyč ocelová plochá jakost S235JR (11 375) 60x20mm</t>
  </si>
  <si>
    <t>-797381914</t>
  </si>
  <si>
    <t>"plech 0,20x0,60" 56,5*1,05</t>
  </si>
  <si>
    <t>59,325*0,001 'Přepočtené koeficientem množství</t>
  </si>
  <si>
    <t>-84874217</t>
  </si>
  <si>
    <t>"plech 0,12x0,12" 18,1*1,05</t>
  </si>
  <si>
    <t>19,005*0,001 'Přepočtené koeficientem množství</t>
  </si>
  <si>
    <t>-1699188240</t>
  </si>
  <si>
    <t>otvor 1400x2220 - dle výkazu materiálu</t>
  </si>
  <si>
    <t>"HEB 180" 462,8+905,2+360,4</t>
  </si>
  <si>
    <t>"plech 0,20x0,90" 254,3</t>
  </si>
  <si>
    <t>"plech 0,18x0,18" 20,3</t>
  </si>
  <si>
    <t>-400172513</t>
  </si>
  <si>
    <t>"HEB 180" (462,8+905,2+360,4)*1,05</t>
  </si>
  <si>
    <t>1814,82*0,001 'Přepočtené koeficientem množství</t>
  </si>
  <si>
    <t>13321013</t>
  </si>
  <si>
    <t>tyč ocelová plochá jakost S235JR (11 375) 90x20mm</t>
  </si>
  <si>
    <t>2022198250</t>
  </si>
  <si>
    <t>"plech 0,20x0,90" 254,3*1,05</t>
  </si>
  <si>
    <t>267,015*0,001 'Přepočtené koeficientem množství</t>
  </si>
  <si>
    <t>2110832350</t>
  </si>
  <si>
    <t>"plech 0,18x0,18" 20,3*1,05</t>
  </si>
  <si>
    <t>21,315*0,001 'Přepočtené koeficientem množství</t>
  </si>
  <si>
    <t>SO 300 - Požárně bezpečnostní řešení</t>
  </si>
  <si>
    <t>VRN - Vedlejší rozpočtové náklady</t>
  </si>
  <si>
    <t xml:space="preserve">    VRN3 - Zařízení staveniště</t>
  </si>
  <si>
    <t>953943211</t>
  </si>
  <si>
    <t>Osazování hasicího přístroje</t>
  </si>
  <si>
    <t>-1519925068</t>
  </si>
  <si>
    <t>-414948032</t>
  </si>
  <si>
    <t>VRN</t>
  </si>
  <si>
    <t>Vedlejší rozpočtové náklady</t>
  </si>
  <si>
    <t>VRN3</t>
  </si>
  <si>
    <t>Zařízení staveniště</t>
  </si>
  <si>
    <t>03430300R</t>
  </si>
  <si>
    <t>Orientační a bezpečnostní značení</t>
  </si>
  <si>
    <t>1024</t>
  </si>
  <si>
    <t>1727188386</t>
  </si>
  <si>
    <t>SO 400 - Technika prostředí staveb</t>
  </si>
  <si>
    <t>SO 401 - Odvodnění</t>
  </si>
  <si>
    <t>851241192</t>
  </si>
  <si>
    <t>Příplatek za práci ve štole na potrubí z trub litinových hrdlových DN 80 až 250</t>
  </si>
  <si>
    <t>1685555456</t>
  </si>
  <si>
    <t>851311131</t>
  </si>
  <si>
    <t>Montáž potrubí z trub litinových hrdlových s integrovaným těsněním otevřený výkop DN 150</t>
  </si>
  <si>
    <t>-1645228049</t>
  </si>
  <si>
    <t>55253003</t>
  </si>
  <si>
    <t>trouba vodovodní litinová hrdlová Pz dl 6m DN 150</t>
  </si>
  <si>
    <t>-435118112</t>
  </si>
  <si>
    <t>0,55*1,01 'Přepočtené koeficientem množství</t>
  </si>
  <si>
    <t>851351131</t>
  </si>
  <si>
    <t>Montáž potrubí z trub litinových hrdlových s integrovaným těsněním otevřený výkop DN 200</t>
  </si>
  <si>
    <t>942762239</t>
  </si>
  <si>
    <t>5,14</t>
  </si>
  <si>
    <t>55253004</t>
  </si>
  <si>
    <t>trouba vodovodní litinová hrdlová Pz dl 6m DN 200</t>
  </si>
  <si>
    <t>1062141741</t>
  </si>
  <si>
    <t>5,14*1,01 'Přepočtené koeficientem množství</t>
  </si>
  <si>
    <t>857241192</t>
  </si>
  <si>
    <t>Příplatek za práci ve štole při montáži litinových tvarovek jednoosých hrdlových DN 80 až 250</t>
  </si>
  <si>
    <t>-771448851</t>
  </si>
  <si>
    <t>857242192</t>
  </si>
  <si>
    <t>Příplatek za práci ve štole při montáži litinových tvarovek jednoosých přírubových DN 80 až 250</t>
  </si>
  <si>
    <t>808134616</t>
  </si>
  <si>
    <t>857243192</t>
  </si>
  <si>
    <t>Příplatek za práci ve štole při montáži litinových tvarovek odbočných hrdlových DN 80 až 250</t>
  </si>
  <si>
    <t>-896472548</t>
  </si>
  <si>
    <t>857311131</t>
  </si>
  <si>
    <t>Montáž litinových tvarovek jednoosých hrdlových otevřený výkop s integrovaným těsněním DN 150</t>
  </si>
  <si>
    <t>-1484886407</t>
  </si>
  <si>
    <t>55253907</t>
  </si>
  <si>
    <t>koleno hrdlové z tvárné litiny,práškový epoxid tl 250µm MMK-kus DN 150- 11,25°</t>
  </si>
  <si>
    <t>-679727179</t>
  </si>
  <si>
    <t>857312122</t>
  </si>
  <si>
    <t>Montáž litinových tvarovek jednoosých přírubových otevřený výkop DN 150</t>
  </si>
  <si>
    <t>-1873581605</t>
  </si>
  <si>
    <t>55253492</t>
  </si>
  <si>
    <t>tvarovka přírubová litinová s hladkým koncem,práškový epoxid tl 250µm F-kus DN 150</t>
  </si>
  <si>
    <t>-2088274945</t>
  </si>
  <si>
    <t>55252207</t>
  </si>
  <si>
    <t>trouba přírubová se základní povrchovou úpravou PN10/16 DN 150 dl 250mm</t>
  </si>
  <si>
    <t>-294701438</t>
  </si>
  <si>
    <t>857353131</t>
  </si>
  <si>
    <t>Montáž litinových tvarovek odbočných hrdlových otevřený výkop s integrovaným těsněním DN 200</t>
  </si>
  <si>
    <t>1418732858</t>
  </si>
  <si>
    <t>55253823</t>
  </si>
  <si>
    <t>tvarovka hrdlová s hrdlovou odbočkou z tvárné litiny,práškový epoxid tl 250µm MMB-kus DN 200/150</t>
  </si>
  <si>
    <t>-637110405</t>
  </si>
  <si>
    <t>877325201</t>
  </si>
  <si>
    <t>Montáž elektrospojek na kanalizačním potrubí z PE trub d 160</t>
  </si>
  <si>
    <t>-187271037</t>
  </si>
  <si>
    <t>28653139</t>
  </si>
  <si>
    <t>nákružek lemový PE 100 SDR11 160mm</t>
  </si>
  <si>
    <t>-104025594</t>
  </si>
  <si>
    <t>2865441R</t>
  </si>
  <si>
    <t>příruba volná k lemovému nákružku z polypropylénu 160</t>
  </si>
  <si>
    <t>-489527013</t>
  </si>
  <si>
    <t>891312122</t>
  </si>
  <si>
    <t>Montáž kanalizačních šoupátek otevřený výkop DN 150</t>
  </si>
  <si>
    <t>-1639870192</t>
  </si>
  <si>
    <t>42221456</t>
  </si>
  <si>
    <t>šoupátko odpadní voda litina GGG 50 krátká stavební dl PN10/16 DN 150x210mm</t>
  </si>
  <si>
    <t>839565814</t>
  </si>
  <si>
    <t>891314121</t>
  </si>
  <si>
    <t>Montáž kompenzátorů nebo montážních vložek DN 150</t>
  </si>
  <si>
    <t>1678952322</t>
  </si>
  <si>
    <t>42273009</t>
  </si>
  <si>
    <t>montážní vložka přírubová litinová DN 150 PN 16</t>
  </si>
  <si>
    <t>-1656818133</t>
  </si>
  <si>
    <t>891315321</t>
  </si>
  <si>
    <t>Montáž zpětných klapek DN 150</t>
  </si>
  <si>
    <t>936459919</t>
  </si>
  <si>
    <t>42283046</t>
  </si>
  <si>
    <t>klapka zpětná samočinná přírubová litinová PN 16 pro vodu DN 150</t>
  </si>
  <si>
    <t>-570400381</t>
  </si>
  <si>
    <t>892351111</t>
  </si>
  <si>
    <t>Tlaková zkouška vodou potrubí DN 150 nebo 200</t>
  </si>
  <si>
    <t>355421102</t>
  </si>
  <si>
    <t>5,14+0,55</t>
  </si>
  <si>
    <t>893112111</t>
  </si>
  <si>
    <t>Šachty armaturní zděné se stropem z dílců vnitřní půdorysné pl do 1,50 m2</t>
  </si>
  <si>
    <t>1217969455</t>
  </si>
  <si>
    <t>"převod průsakové vody z kolektoru do kanalizace" 1</t>
  </si>
  <si>
    <t>935113112</t>
  </si>
  <si>
    <t>Osazení odvodňovacího polymerbetonového žlabu s krycím roštem šířky přes 200 mm</t>
  </si>
  <si>
    <t>-1016914731</t>
  </si>
  <si>
    <t>59227102</t>
  </si>
  <si>
    <t>žlab odvodňovací z polymerbetonu bez spádu dna pozinkovaná hrana š 150mm</t>
  </si>
  <si>
    <t>1786392095</t>
  </si>
  <si>
    <t>935923218</t>
  </si>
  <si>
    <t>Osazení vpusti pro odvodňovací žlab betonový nebo polymerbetonový s krycím roštem šířky přes 200 mm</t>
  </si>
  <si>
    <t>-1102177640</t>
  </si>
  <si>
    <t>59223071</t>
  </si>
  <si>
    <t>vpusť odtoková polymerbetonová s integrovaným těsněním pro horizontální připojení potrubí pozinkovaná hrana 500x185x610</t>
  </si>
  <si>
    <t>-251287936</t>
  </si>
  <si>
    <t>998273112</t>
  </si>
  <si>
    <t>Přesun hmot pro trubní vedení z trub litinových ve štole</t>
  </si>
  <si>
    <t>-1138658171</t>
  </si>
  <si>
    <t>998273124</t>
  </si>
  <si>
    <t>Příplatek k přesunu hmot pro trubní vedení z trub litinových za zvětšený přesun hmot do 500 m</t>
  </si>
  <si>
    <t>1773560847</t>
  </si>
  <si>
    <t>SO 402 - Osvětlení a zásuvkový obvod</t>
  </si>
  <si>
    <t>D1 - Elektromontáže</t>
  </si>
  <si>
    <t>D1</t>
  </si>
  <si>
    <t>Elektromontáže</t>
  </si>
  <si>
    <t>210101(R)</t>
  </si>
  <si>
    <t>Zásuvková skříň 8XS.….</t>
  </si>
  <si>
    <t>ks</t>
  </si>
  <si>
    <t>Poznámka k položce:_x000D_
Atypická zásuvková skříň, tvořená plastovou skříní dvojřadou pro 12 jednotek_x000D_
přístrojového vybavení s přírubami, š×v×h = 300×170×170 mm, _x000D_
Napěťová soustava: 3+PE+N  50 Hz  230/400 V/TN-C-S, In = 40 A_x000D_
Krytí: IP 44/20_x000D_
Přívod spodem_x000D_
Náplň:_x000D_
1x Proudový chránič 4-pólový zpožděný, 40A, 0.03A_x000D_
1x Trojpólový jistič 25C/3, 25 A_x000D_
1x Jednopólový jistič 16C/1, 16 A_x000D_
1x Vestavná plastová zásuvka 400V/32A, pětipólová, , IP 44_x000D_
1x Vestavná plastová zásuvka 230V/16A, IP 44_x000D_
5x Řadová svorkovnice RSA 10_x000D_
2x Řadová svorkovnice RSA 4_x000D_
1x Plastová vývodka P29</t>
  </si>
  <si>
    <t>210102(R)</t>
  </si>
  <si>
    <t>Montáž zásuvkové skříně</t>
  </si>
  <si>
    <t>210103(R)</t>
  </si>
  <si>
    <t>Pomocná konstrukce pro zásuvkové skříně na uchycení na kabelové lávky</t>
  </si>
  <si>
    <t>Pol2</t>
  </si>
  <si>
    <t>Průmyslové celoplastové LED svítidlo pro smyčkování kabelu 3F (vývodky na dvou stranách svítidla), uchycení pomocí dvou samosvorných úchytných nerezových per, spojovací spony nerez, plastové vývodky PG13,5, materiál tělesa a krytu polykarbonát, délka svít</t>
  </si>
  <si>
    <t>210105(R)</t>
  </si>
  <si>
    <t>Průmyslové celoplastové LED svítidlo), uchycení pomocí dvou samosvorných úchytných nerezových per, spojovací spony nerez, plastová vývodky PG13,5, materiál tělesa a krytu polykarbonát, délka svítidla 338 mm, 16W, 4000K, 230V, IP66.</t>
  </si>
  <si>
    <t>210106(R)</t>
  </si>
  <si>
    <t>Dvojtlačítkový ovladač: Skříňka, 1x hlavice bílá, 1x hlavice zelená, 2x podsestava kontaktů</t>
  </si>
  <si>
    <t>210107(R)</t>
  </si>
  <si>
    <t>Dvojtlačítkový ovladač se signálkou: Skříňka, 1x hlavice bílá, 1x hlavice zelená, 2x podsestava kontaktů, 1x signálka LED bílá</t>
  </si>
  <si>
    <t>210108(R)</t>
  </si>
  <si>
    <t>Elektroinstalační trubka tuhá ø 20 mm , ukončení flexibilní koncovkou, včetně příchytek trubky na strop</t>
  </si>
  <si>
    <t>210109(R)</t>
  </si>
  <si>
    <t>Krabicová rozvodka 25mm2, IP 54</t>
  </si>
  <si>
    <t>210110(R)</t>
  </si>
  <si>
    <t>Svorkovací skříňka, 15 svorek 2,5 mm2, 4 vývodky, 230V, IP54</t>
  </si>
  <si>
    <t>210111(R)</t>
  </si>
  <si>
    <t>Krabicová rozvodka 4mm2, IP 67</t>
  </si>
  <si>
    <t>210112(R)</t>
  </si>
  <si>
    <t>Přímotopný konvektor s vestavěným termostatem, 2kW, 230V, IP24, třída izol. II.</t>
  </si>
  <si>
    <t>21013(R)</t>
  </si>
  <si>
    <t>Přepínač střídavý nástěnný, šedý, 10A, 250V, IP54</t>
  </si>
  <si>
    <t>210114R)</t>
  </si>
  <si>
    <t>Zásuvka jednonásobná nástěnná, s víčkem, šedá, 16A, 250V, IP54</t>
  </si>
  <si>
    <t>210118(R)</t>
  </si>
  <si>
    <t>Měděný instalační kabel s plnými jádry a pláštěm PVC J 3x1,5 mm2, včetně uložení, ukončení a označení štítky</t>
  </si>
  <si>
    <t>210123(R)</t>
  </si>
  <si>
    <t>Měděný instalační kabel s plnými jádry a pláštěm PVC O 5x1,5 mm2, včetně uložení, ukončení a označení štítky</t>
  </si>
  <si>
    <t>210117(R)</t>
  </si>
  <si>
    <t>Měděný instalační kabel s plnými jádry a pláštěm PVC J 3x2,5 mm2, včetně uložení, ukončení a označení štítky</t>
  </si>
  <si>
    <t>210118(R).1</t>
  </si>
  <si>
    <t>Měděný instalační kabel s plnými jádry a pláštěm PVC J 5x2,5 mm2, včetně uložení, ukončení a označení štítky</t>
  </si>
  <si>
    <t>210119(R)</t>
  </si>
  <si>
    <t>Měděný instalační kabel s plnými jádry a pláštěm PVC J 5x4 mm2, včetně uložení, ukončení a označení štítky</t>
  </si>
  <si>
    <t>210120(R)</t>
  </si>
  <si>
    <t>Měděný instalační kabel s plnými jádry a pláštěm PVC J 4×25 mm2, včetně uložení, ukončení a označení štítky</t>
  </si>
  <si>
    <t>210138(R)</t>
  </si>
  <si>
    <t>Měděný instalační vodič s plným jádrem a pláštěm PVC 6 mm2, žlutozelený včetně uložení a ukončení</t>
  </si>
  <si>
    <t>210122(R)</t>
  </si>
  <si>
    <t>Měděný instalační vodič s plným jádrem a pláštěm PVC 16 mm2, žlutozelený včetně uložení a ukončení</t>
  </si>
  <si>
    <t>210123(R).1</t>
  </si>
  <si>
    <t>Měděný flexibilní kabel s lanovými jádry a pláštěm PVC 3x 2,5 mm2, včetně uložení, ukončení a označení štítky</t>
  </si>
  <si>
    <t>210124(R)</t>
  </si>
  <si>
    <t>Měděný flexibilní kabel s lanovými jádry a pláštěm PVC, těžké provedení, G 5x 10 mm2, včetně uložení, ukončení a označení štítky</t>
  </si>
  <si>
    <t>210125(R)</t>
  </si>
  <si>
    <t>Ostatní drobný a pomocný instalační materiál (chemické kotvy, nerezový upevňovací materiál, kabelové štítky, stahovacích pásky apod.)</t>
  </si>
  <si>
    <t>kpl</t>
  </si>
  <si>
    <t>210110(R).1</t>
  </si>
  <si>
    <t>Revize elektrických zařízení</t>
  </si>
  <si>
    <t>SO 403 - Přívod NN pro PŘS</t>
  </si>
  <si>
    <t>M - Práce a dodávky M</t>
  </si>
  <si>
    <t xml:space="preserve">    21-M - Elektromontáže</t>
  </si>
  <si>
    <t>Práce a dodávky M</t>
  </si>
  <si>
    <t>21-M</t>
  </si>
  <si>
    <t>210100189</t>
  </si>
  <si>
    <t>Ukončení kabelů smršťovací záklopkou nebo páskou se zapojením bez letování žíly do 3x95+50 mm2</t>
  </si>
  <si>
    <t>210120102</t>
  </si>
  <si>
    <t>Montáž pojistkových patron nožových</t>
  </si>
  <si>
    <t>35825272</t>
  </si>
  <si>
    <t>pojistka nožová 224A nízkoztrátová 19,90W, provedení normální, charakteristika gG</t>
  </si>
  <si>
    <t>256</t>
  </si>
  <si>
    <t>210812053</t>
  </si>
  <si>
    <t>Montáž kabel Cu plný kulatý do 1 kV 3x70+50 až 95+50 mm2 uložený volně nebo v liště (např. CYKY)</t>
  </si>
  <si>
    <t>M1</t>
  </si>
  <si>
    <t>Kabel 1-NHXH 3x95+50</t>
  </si>
  <si>
    <t>210191506</t>
  </si>
  <si>
    <t>Montáž skříní pojistkových tenkocementových rozpojovacích SR 1, ER 1.0 a 1.1</t>
  </si>
  <si>
    <t>M2</t>
  </si>
  <si>
    <t>Elektroměrový rozvaděč nepřímé měření</t>
  </si>
  <si>
    <t>210021055</t>
  </si>
  <si>
    <t>Montáž příchytek kovových typ Sonap profil do 40 mm</t>
  </si>
  <si>
    <t>35432545</t>
  </si>
  <si>
    <t>příchytka kabelová 29-40mm</t>
  </si>
  <si>
    <t>M3</t>
  </si>
  <si>
    <t>Kabelová příchytka KPZ 35/1</t>
  </si>
  <si>
    <t>M4</t>
  </si>
  <si>
    <t>Chemická kotva</t>
  </si>
  <si>
    <t>P1</t>
  </si>
  <si>
    <t>Provedení protipožární ucpávky do pr .110mm</t>
  </si>
  <si>
    <t>P2</t>
  </si>
  <si>
    <t>Zednické práce- vybourání otvoru, zapravení skříně včetně materiálu</t>
  </si>
  <si>
    <t>210280002</t>
  </si>
  <si>
    <t>Zkoušky a prohlídky el rozvodů a zařízení celková prohlídka pro objem mtž prací do 500 000 Kč</t>
  </si>
  <si>
    <t>p3</t>
  </si>
  <si>
    <t>Utěsnění kabelu v chráničce voděsnou pěnou</t>
  </si>
  <si>
    <t>KUS</t>
  </si>
  <si>
    <t>M5</t>
  </si>
  <si>
    <t>Montážní pěna pro utěsnění prostupů</t>
  </si>
  <si>
    <t>Vl_001</t>
  </si>
  <si>
    <t>Dokumentace skutečného provedení stavby</t>
  </si>
  <si>
    <t>vl_002</t>
  </si>
  <si>
    <t>Projednání umístění elektroěmrového rozvaděče</t>
  </si>
  <si>
    <t>224,799</t>
  </si>
  <si>
    <t>177,799</t>
  </si>
  <si>
    <t>L150KAM</t>
  </si>
  <si>
    <t>53,72</t>
  </si>
  <si>
    <t>L200KAM</t>
  </si>
  <si>
    <t>21,97</t>
  </si>
  <si>
    <t>L150PP</t>
  </si>
  <si>
    <t>13,83</t>
  </si>
  <si>
    <t>L200PP</t>
  </si>
  <si>
    <t>19,55</t>
  </si>
  <si>
    <t>š</t>
  </si>
  <si>
    <t>1,1</t>
  </si>
  <si>
    <t>hl</t>
  </si>
  <si>
    <t>2,7</t>
  </si>
  <si>
    <t>SO D.1.5.5 - Přípojky uličních vpustí</t>
  </si>
  <si>
    <t xml:space="preserve">    23-M - Montáže potrubí</t>
  </si>
  <si>
    <t>132251254</t>
  </si>
  <si>
    <t>Hloubení rýh nezapažených š do 2000 mm v hornině třídy těžitelnosti I skupiny 3 objem do 500 m3 strojně</t>
  </si>
  <si>
    <t>-1503367446</t>
  </si>
  <si>
    <t>"šířka rýh" 1,1</t>
  </si>
  <si>
    <t>"průměrná hloubka rýh" 2,7</t>
  </si>
  <si>
    <t>(L150KAM+L200KAM)*š*hl</t>
  </si>
  <si>
    <t>141721215</t>
  </si>
  <si>
    <t>Řízený zemní protlak délky do 50 m hl do 6 m se zatažením potrubí průměru vrtu přes 180 do 225 mm v hornině třídy těžitelnosti I a II skupiny 1 až 4</t>
  </si>
  <si>
    <t>648924409</t>
  </si>
  <si>
    <t>-43965636</t>
  </si>
  <si>
    <t>141721218</t>
  </si>
  <si>
    <t>Řízený zemní protlak délky do 50 m hl do 6 m se zatažením potrubí průměru vrtu přes 280 do 315 mm v hornině třídy těžitelnosti I a II skupiny 1 až 4</t>
  </si>
  <si>
    <t>1162943100</t>
  </si>
  <si>
    <t>14011112</t>
  </si>
  <si>
    <t>trubka ocelová bezešvá hladká jakost 11 353 324x8,0mm</t>
  </si>
  <si>
    <t>-721692567</t>
  </si>
  <si>
    <t>151101102</t>
  </si>
  <si>
    <t>Zřízení příložného pažení a rozepření stěn rýh hl přes 2 do 4 m</t>
  </si>
  <si>
    <t>1657580324</t>
  </si>
  <si>
    <t>(L150KAM+L200KAM)*hl*2</t>
  </si>
  <si>
    <t>151101112</t>
  </si>
  <si>
    <t>Odstranění příložného pažení a rozepření stěn rýh hl přes 2 do 4 m</t>
  </si>
  <si>
    <t>515168876</t>
  </si>
  <si>
    <t>-1155014826</t>
  </si>
  <si>
    <t>rýhy-zásyp</t>
  </si>
  <si>
    <t>1498482976</t>
  </si>
  <si>
    <t>-1654716046</t>
  </si>
  <si>
    <t>1452935369</t>
  </si>
  <si>
    <t>L150KAM*š*(hl-0,1-0,15-0,3)</t>
  </si>
  <si>
    <t>L200KAM*š*(hl-0,1-0,2-0,3)</t>
  </si>
  <si>
    <t>175151101</t>
  </si>
  <si>
    <t>Obsypání potrubí strojně sypaninou bez prohození, uloženou do 3 m</t>
  </si>
  <si>
    <t>394232220</t>
  </si>
  <si>
    <t>L150KAM*(š*(0,15+0,3)-3,14*0,075*0,075)</t>
  </si>
  <si>
    <t>L200KAM*(š*(0,2+0,3)-3,14*0,1*0,1)</t>
  </si>
  <si>
    <t>58337310</t>
  </si>
  <si>
    <t>štěrkopísek frakce 0/4</t>
  </si>
  <si>
    <t>1657424204</t>
  </si>
  <si>
    <t>37,037*2 'Přepočtené koeficientem množství</t>
  </si>
  <si>
    <t>-1031210780</t>
  </si>
  <si>
    <t>(L150KAM+L200KAM)*š*0,1</t>
  </si>
  <si>
    <t>831312121</t>
  </si>
  <si>
    <t>Montáž potrubí z trub kameninových hrdlových s integrovaným těsněním výkop sklon do 20 % DN 150</t>
  </si>
  <si>
    <t>1084319886</t>
  </si>
  <si>
    <t>L150</t>
  </si>
  <si>
    <t>"vodorovné části přípojek" 1,83+5,92+9,7+2,47+2,8+2+2+6,9+3,6</t>
  </si>
  <si>
    <t>"svislé části přípojek" 3,5+4+2,5+2+4,5</t>
  </si>
  <si>
    <t>59710675</t>
  </si>
  <si>
    <t>trouba kameninová glazovaná DN 150 dl 1,50m spojovací systém F</t>
  </si>
  <si>
    <t>-1578840679</t>
  </si>
  <si>
    <t>53,72*1,015 'Přepočtené koeficientem množství</t>
  </si>
  <si>
    <t>831352121</t>
  </si>
  <si>
    <t>Montáž potrubí z trub kameninových hrdlových s integrovaným těsněním výkop sklon do 20 % DN 200</t>
  </si>
  <si>
    <t>1988408471</t>
  </si>
  <si>
    <t>L200</t>
  </si>
  <si>
    <t>"vodorovné části přípojek" 2,03+18,44</t>
  </si>
  <si>
    <t>"svislé části přípojek" 1,5</t>
  </si>
  <si>
    <t>59710704</t>
  </si>
  <si>
    <t>trouba kameninová glazovaná DN 200 dl 2,50m spojovací systém C Třída 240</t>
  </si>
  <si>
    <t>-719623021</t>
  </si>
  <si>
    <t>21,97*1,015 'Přepočtené koeficientem množství</t>
  </si>
  <si>
    <t>837312221</t>
  </si>
  <si>
    <t>Montáž kameninových tvarovek jednoosých s integrovaným těsněním otevřený výkop DN 150</t>
  </si>
  <si>
    <t>-1253410083</t>
  </si>
  <si>
    <t>"dle podélných profilů" 28</t>
  </si>
  <si>
    <t>59710984</t>
  </si>
  <si>
    <t>koleno kameninové glazované DN 150 45° spojovací systém F</t>
  </si>
  <si>
    <t>996953253</t>
  </si>
  <si>
    <t>28*1,015 'Přepočtené koeficientem množství</t>
  </si>
  <si>
    <t>837352221</t>
  </si>
  <si>
    <t>Montáž kameninových tvarovek jednoosých s integrovaným těsněním otevřený výkop DN 200</t>
  </si>
  <si>
    <t>541196983</t>
  </si>
  <si>
    <t>"dle podélných profilů" 8</t>
  </si>
  <si>
    <t>59710987</t>
  </si>
  <si>
    <t>koleno kameninové glazované DN 200 45° spojovací systém F tř. 240</t>
  </si>
  <si>
    <t>1025551628</t>
  </si>
  <si>
    <t>8*1,015 'Přepočtené koeficientem množství</t>
  </si>
  <si>
    <t>871310310</t>
  </si>
  <si>
    <t>Montáž kanalizačního potrubí hladkého plnostěnného SN 10 z polypropylenu DN 150</t>
  </si>
  <si>
    <t>280979007</t>
  </si>
  <si>
    <t>5,62+8,21</t>
  </si>
  <si>
    <t>28614217</t>
  </si>
  <si>
    <t>trubka kanalizační PP plnostěnná jednovrstvá DN 160x5000mm SN10</t>
  </si>
  <si>
    <t>-736155553</t>
  </si>
  <si>
    <t>13,83*1,015 'Přepočtené koeficientem množství</t>
  </si>
  <si>
    <t>871350310</t>
  </si>
  <si>
    <t>Montáž kanalizačního potrubí hladkého plnostěnného SN 10 z polypropylenu DN 200</t>
  </si>
  <si>
    <t>-2019053712</t>
  </si>
  <si>
    <t>11,28+8,27</t>
  </si>
  <si>
    <t>28614329</t>
  </si>
  <si>
    <t>trubka kanalizační PP plnostěnná jednovrstvá DN 200x5000mm SN10</t>
  </si>
  <si>
    <t>887435107</t>
  </si>
  <si>
    <t>19,55*1,015 'Přepočtené koeficientem množství</t>
  </si>
  <si>
    <t>877310330</t>
  </si>
  <si>
    <t>Montáž spojek na kanalizačním potrubí z PP nebo tvrdého PVC-U trub hladkých plnostěnných DN 150</t>
  </si>
  <si>
    <t>1779395634</t>
  </si>
  <si>
    <t>28611528</t>
  </si>
  <si>
    <t>přechod kanalizační KG kamenina-plast DN 160</t>
  </si>
  <si>
    <t>942302995</t>
  </si>
  <si>
    <t>877350330</t>
  </si>
  <si>
    <t>Montáž spojek na kanalizačním potrubí z PP nebo tvrdého PVC-U trub hladkých plnostěnných DN 200</t>
  </si>
  <si>
    <t>449683451</t>
  </si>
  <si>
    <t>28611530</t>
  </si>
  <si>
    <t>přechod kanalizační KG kamenina-plast DN 200</t>
  </si>
  <si>
    <t>-1664981945</t>
  </si>
  <si>
    <t>1518742044</t>
  </si>
  <si>
    <t>L150KAM+L200KAM+L150PP+L200PP</t>
  </si>
  <si>
    <t>892372111</t>
  </si>
  <si>
    <t>Zabezpečení konců potrubí DN do 300 při tlakových zkouškách vodou</t>
  </si>
  <si>
    <t>466822206</t>
  </si>
  <si>
    <t>11*2</t>
  </si>
  <si>
    <t>899623141</t>
  </si>
  <si>
    <t>Obetonování potrubí nebo zdiva stok betonem prostým tř. C 12/15 v otevřeném výkopu</t>
  </si>
  <si>
    <t>-690227621</t>
  </si>
  <si>
    <t>"obetonování svislého potrubí" (4+2+4,5+3+2,5+5)*(1,1*0,35-3,14*0,075*0,075)+2*(1,1*0,4-3,14*0,1*0,1)</t>
  </si>
  <si>
    <t>73213559</t>
  </si>
  <si>
    <t>"obetonování svislého potrubí" (4+2+4,5+3+2,5+5)*(1,1*2+0,35*2)+2*(1,1*2+0,4*2)</t>
  </si>
  <si>
    <t>899643122</t>
  </si>
  <si>
    <t>Bednění pro obetonování potrubí otevřený výkop odstranění</t>
  </si>
  <si>
    <t>-1670141233</t>
  </si>
  <si>
    <t>899913151</t>
  </si>
  <si>
    <t>Uzavírací manžeta chráničky potrubí DN 150 x 200</t>
  </si>
  <si>
    <t>1489967615</t>
  </si>
  <si>
    <t>2*2</t>
  </si>
  <si>
    <t>899913161</t>
  </si>
  <si>
    <t>Uzavírací manžeta chráničky potrubí DN 200 x 300</t>
  </si>
  <si>
    <t>341115942</t>
  </si>
  <si>
    <t>977151123</t>
  </si>
  <si>
    <t>Jádrové vrty diamantovými korunkami do stavebních materiálů D přes 130 do 150 mm</t>
  </si>
  <si>
    <t>706821210</t>
  </si>
  <si>
    <t>"průvrty do kolektoru" 8*0,5</t>
  </si>
  <si>
    <t>977151125</t>
  </si>
  <si>
    <t>Jádrové vrty diamantovými korunkami do stavebních materiálů D přes 180 do 200 mm</t>
  </si>
  <si>
    <t>1673136005</t>
  </si>
  <si>
    <t>"průvrty do kolektoru" 3*0,5</t>
  </si>
  <si>
    <t>998275101</t>
  </si>
  <si>
    <t>Přesun hmot pro trubní vedení z trub kameninových otevřený výkop</t>
  </si>
  <si>
    <t>1356293025</t>
  </si>
  <si>
    <t>23-M</t>
  </si>
  <si>
    <t>Montáže potrubí</t>
  </si>
  <si>
    <t>230202073</t>
  </si>
  <si>
    <t>Nasunutí potrubní sekce plastové průměru přes 110 do 160 mm do chráničky</t>
  </si>
  <si>
    <t>1605776454</t>
  </si>
  <si>
    <t>230202074</t>
  </si>
  <si>
    <t>Nasunutí potrubní sekce plastové průměru přes 160 do 200 mm do chráničky</t>
  </si>
  <si>
    <t>-1906502299</t>
  </si>
  <si>
    <t>nábeh</t>
  </si>
  <si>
    <t>12,88</t>
  </si>
  <si>
    <t>127,049</t>
  </si>
  <si>
    <t>93,38</t>
  </si>
  <si>
    <t>razba</t>
  </si>
  <si>
    <t>95,816</t>
  </si>
  <si>
    <t>129,485</t>
  </si>
  <si>
    <t>SO 500 - Přeložky inženýrských sítí do kolektoru</t>
  </si>
  <si>
    <t>SO 501 - Přeložka kanalizace</t>
  </si>
  <si>
    <t>1392350096</t>
  </si>
  <si>
    <t>"betonové panely - SŠ16 - odstranění"  4*2*1</t>
  </si>
  <si>
    <t>-1112444397</t>
  </si>
  <si>
    <t>"podklad betonových panelů - SŠ16 - odstranění"  4*2*1</t>
  </si>
  <si>
    <t>119002131</t>
  </si>
  <si>
    <t>Pochozí protiskluzový plech pro zabezpečení výkopu zřízení</t>
  </si>
  <si>
    <t>-1173340871</t>
  </si>
  <si>
    <t>"SŠ16 - viz. tabulka výkazu materiálu - výkres D.2.2.1.5 - lezné oddělení" 1,9</t>
  </si>
  <si>
    <t>119002132</t>
  </si>
  <si>
    <t>Pochozí protiskluzový plech pro zabezpečení výkopu odstranění</t>
  </si>
  <si>
    <t>738333440</t>
  </si>
  <si>
    <t>-1306858640</t>
  </si>
  <si>
    <t>"SŠ16" 48,44</t>
  </si>
  <si>
    <t>-1123154536</t>
  </si>
  <si>
    <t>928904569</t>
  </si>
  <si>
    <t>"revizní šachty a revizní otvory spadišť" (17+12)*2*2*(1,5-0,49 "odpočet již odstraněných povrchů")</t>
  </si>
  <si>
    <t>"ruční předvýkop SŠ16" 3,98*2,46*(1,5-0,49 "odpočet již odstraněných povrchů")</t>
  </si>
  <si>
    <t>141721334</t>
  </si>
  <si>
    <t>Řízené šnekové horizontální vrtání dl do 20 m hl do 6 m s vtlačením ocelového potrubí přes DN 300 do 400 mm v hornině tř těžitelnosti I a II skupiny 1 až 4</t>
  </si>
  <si>
    <t>1415583985</t>
  </si>
  <si>
    <t>"napojení SŠ16 na kolektor" 12,55</t>
  </si>
  <si>
    <t>144171111</t>
  </si>
  <si>
    <t>Ražení šachet svislých hl do 15 m I stupeň ražnosti mokrá průřez do 10 m2</t>
  </si>
  <si>
    <t>687607618</t>
  </si>
  <si>
    <t>"SŠ16" 3,98*2,68*(217,35-208,38)</t>
  </si>
  <si>
    <t>"SŠ16 - čerpací jímka" 0,5*0,55*0,5</t>
  </si>
  <si>
    <t>826274674</t>
  </si>
  <si>
    <t>" SŠ16 - viz. tabulka výkazu materiálu - výkres D.2.2.1.5" 122,54</t>
  </si>
  <si>
    <t>-547446282</t>
  </si>
  <si>
    <t>"SŠ16 - viz. tabulka výkazu materiálu - výkres D.2.2.1.5" 5118,3</t>
  </si>
  <si>
    <t>"SŠ16 - viz. tabulka výkazu materiálu - výkres D.2.2.1.5 - lezné oddělení" 30,21</t>
  </si>
  <si>
    <t>13010730</t>
  </si>
  <si>
    <t>ocel profilová jakost S235JR (11 375) průřez I (IPN) 280</t>
  </si>
  <si>
    <t>50626601</t>
  </si>
  <si>
    <t>Poznámka k položce:_x000D_
Hmotnost: 48,00 kg/m</t>
  </si>
  <si>
    <t>"SŠ16 - viz. tabulka výkazu materiálu - výkres D.2.2.1.5" (1801+910,1)*1,05*0,001</t>
  </si>
  <si>
    <t>13010816</t>
  </si>
  <si>
    <t>ocel profilová jakost S235JR (11 375) průřez U (UPN) 100</t>
  </si>
  <si>
    <t>1368395756</t>
  </si>
  <si>
    <t>Poznámka k položce:_x000D_
Hmotnost: 10,60 kg/m</t>
  </si>
  <si>
    <t>"SŠ16 - viz. tabulka výkazu materiálu - výkres D.2.2.1.5 - lezné oddělení" 30,21*0,001</t>
  </si>
  <si>
    <t>13011019</t>
  </si>
  <si>
    <t>ocel profilová jakost S235JR (11 375) průřez I (IPN) 320</t>
  </si>
  <si>
    <t>1084488766</t>
  </si>
  <si>
    <t>Poznámka k položce:_x000D_
Hmotnost: 63,00 kg/m</t>
  </si>
  <si>
    <t>"SŠ16 - viz. tabulka výkazu materiálu - výkres D.2.2.1.5" (729,6+283)*1,05*0,001</t>
  </si>
  <si>
    <t>294856282</t>
  </si>
  <si>
    <t>"SŠ16 - viz. tabulka výkazu materiálu - výkres D.2.2.1.5" 1009,87*1,05*0,001</t>
  </si>
  <si>
    <t>2023600405</t>
  </si>
  <si>
    <t>"SŠ16 - viz. tabulka výkazu materiálu - výkres D.2.2.1.5" 92,04*1,05</t>
  </si>
  <si>
    <t>-344614275</t>
  </si>
  <si>
    <t>SŠ16 - vyřezání ocelových prvků pro kanalizační potrubí</t>
  </si>
  <si>
    <t>"hnané pažení union" 1,1*1,1*33,15*2</t>
  </si>
  <si>
    <t>-745842186</t>
  </si>
  <si>
    <t>razba+odkop-zásyp</t>
  </si>
  <si>
    <t>1447156038</t>
  </si>
  <si>
    <t>1537017295</t>
  </si>
  <si>
    <t>921357358</t>
  </si>
  <si>
    <t>"SŠ16" (3,62*2,32-3,14*0,5*0,5)*(217,35-215,53-1,5)</t>
  </si>
  <si>
    <t>226211114</t>
  </si>
  <si>
    <t>Vrty velkoprofilové svislé zapažené D přes 400 do 450 mm hl od 0 do 5 m hornina IV</t>
  </si>
  <si>
    <t>700237401</t>
  </si>
  <si>
    <t>"revizní šachty a revizní otvory spadišť" (17+12)*3,5</t>
  </si>
  <si>
    <t>231211311</t>
  </si>
  <si>
    <t>Zřízení pilot svislých zapažených D přes 245 do 450 mm hl od 0 do 30 m s vytažením pažnic z betonu prostého</t>
  </si>
  <si>
    <t>517821785</t>
  </si>
  <si>
    <t>58932908</t>
  </si>
  <si>
    <t>beton C 20/25 X0,XC1-2 kamenivo frakce 0/8</t>
  </si>
  <si>
    <t>-154603759</t>
  </si>
  <si>
    <t>"revizní šachty a revizní otvory spadišť" (17+12)*3,5*(3,14*0,2*0,2-3,14*0,15*0,15)</t>
  </si>
  <si>
    <t>-305830352</t>
  </si>
  <si>
    <t>"SŠ16 - viz. tabulka výkazu materiálu - výkres D.2.2.1.5" 3,98*2+2,46*2</t>
  </si>
  <si>
    <t>-214552577</t>
  </si>
  <si>
    <t>273313611</t>
  </si>
  <si>
    <t>Základové desky z betonu tř. C 16/20</t>
  </si>
  <si>
    <t>-946568439</t>
  </si>
  <si>
    <t>"SŠ16 - podklad beton" 3,62*2,32*0,25</t>
  </si>
  <si>
    <t>-1065356168</t>
  </si>
  <si>
    <t>"SŠ16" (3,76*3,46-0,75*0,75)*0,2</t>
  </si>
  <si>
    <t>"SŠ16 - čerpacíí jímka" 0,7*0,7*0,1 + "ostění" (0,7*2+0,5*2)*0,1*(0,5-0,2)</t>
  </si>
  <si>
    <t>-1363741399</t>
  </si>
  <si>
    <t>"SŠ16 - čerpací jímka" 0,5*4*0,5</t>
  </si>
  <si>
    <t>958796673</t>
  </si>
  <si>
    <t>1581045782</t>
  </si>
  <si>
    <t>"SŠ16" (3,76*2,46-0,5*0,5)*7,9*0,001*2</t>
  </si>
  <si>
    <t>"SŠ16 - čerpací jímka" (0,7*0,7+(0,7*2+0,5*2)*0,5)*7,9*0,001</t>
  </si>
  <si>
    <t>35591112R</t>
  </si>
  <si>
    <t>Žlábek 1/2 DN 300 osazený ve spadišťové šachtě pod úhlem 83°</t>
  </si>
  <si>
    <t>-1525507327</t>
  </si>
  <si>
    <t>"SŠ16" 4,75</t>
  </si>
  <si>
    <t>35832211R</t>
  </si>
  <si>
    <t>Stoky vejčité DN 600/900 z ŽB se zvýš. nároky na prostředí C 25/30 dno beton C 25/30 otevřený výkop</t>
  </si>
  <si>
    <t>2129418298</t>
  </si>
  <si>
    <t>454185809</t>
  </si>
  <si>
    <t>"SŠ16 - viz. tabulka kari sítí - výkres D.2.2.1.5" 124,6</t>
  </si>
  <si>
    <t>1868546254</t>
  </si>
  <si>
    <t>"SŠ16 - výplňový beton" 6,15*(3,1*2+2,34*2)*0,26</t>
  </si>
  <si>
    <t>-2142590605</t>
  </si>
  <si>
    <t>"SŠ16" 3,1*1,6*0,3+5,85*(3,1*2+1*2)*0,3-3,14*0,15*0,15*0,3*2+3,1*1,6*0,3-3,14*0,5*0,5*0,3+4,6*1*0,5*0,5+2*1*0,3*0,5</t>
  </si>
  <si>
    <t>1703889071</t>
  </si>
  <si>
    <t>-1277200540</t>
  </si>
  <si>
    <t>-263131879</t>
  </si>
  <si>
    <t>18,539*0,035</t>
  </si>
  <si>
    <t>452112112</t>
  </si>
  <si>
    <t>Osazení betonových prstenců nebo rámů v do 100 mm pod poklopy a mříže</t>
  </si>
  <si>
    <t>627696469</t>
  </si>
  <si>
    <t>"NS1" 1</t>
  </si>
  <si>
    <t>59224187</t>
  </si>
  <si>
    <t>prstenec šachtový vyrovnávací betonový 625x120x100mm</t>
  </si>
  <si>
    <t>-1488787556</t>
  </si>
  <si>
    <t>-929488803</t>
  </si>
  <si>
    <t>"podklad betonových panelů - SŠ16"  4*2*1</t>
  </si>
  <si>
    <t>941038986</t>
  </si>
  <si>
    <t>"betonové panely - SŠ16"  4*2*1</t>
  </si>
  <si>
    <t>-1746321257</t>
  </si>
  <si>
    <t>"betonové panely - SŠ16"  4</t>
  </si>
  <si>
    <t>820549077</t>
  </si>
  <si>
    <t>404162118</t>
  </si>
  <si>
    <t>"vystrojení spadišťových šacehet v kolektoru" 17*5,2</t>
  </si>
  <si>
    <t>46,17</t>
  </si>
  <si>
    <t>-74517659</t>
  </si>
  <si>
    <t>134,57*1,01 'Přepočtené koeficientem množství</t>
  </si>
  <si>
    <t>85132119R</t>
  </si>
  <si>
    <t>Těsnící límec RONDO RO 315</t>
  </si>
  <si>
    <t>-243424762</t>
  </si>
  <si>
    <t>85132120R</t>
  </si>
  <si>
    <t>Těsnící límec RONDO RO 630</t>
  </si>
  <si>
    <t>-113691323</t>
  </si>
  <si>
    <t>85132121R</t>
  </si>
  <si>
    <t>Těsnící límec RONDO RO 900</t>
  </si>
  <si>
    <t>590518501</t>
  </si>
  <si>
    <t>851371131</t>
  </si>
  <si>
    <t>Montáž potrubí z trub litinových hrdlových s integrovaným těsněním otevřený výkop DN 300</t>
  </si>
  <si>
    <t>897838484</t>
  </si>
  <si>
    <t>55253006</t>
  </si>
  <si>
    <t>trouba vodovodní litinová hrdlová Pz dl 6m DN 300</t>
  </si>
  <si>
    <t>-1520115381</t>
  </si>
  <si>
    <t>12,55*1,01 'Přepočtené koeficientem množství</t>
  </si>
  <si>
    <t>851371192</t>
  </si>
  <si>
    <t>Příplatek za práci ve štole na potrubí z trub litinových hrdlových DN 300 až 600</t>
  </si>
  <si>
    <t>-534327203</t>
  </si>
  <si>
    <t>12,55+150,26</t>
  </si>
  <si>
    <t>851441131</t>
  </si>
  <si>
    <t>Montáž potrubí z trub litinových hrdlových s integrovaným těsněním otevřený výkop DN 600</t>
  </si>
  <si>
    <t>-13964758</t>
  </si>
  <si>
    <t>55253010</t>
  </si>
  <si>
    <t>trouba vodovodní litinová hrdlová Pz dl 6m DN 600</t>
  </si>
  <si>
    <t>2008471946</t>
  </si>
  <si>
    <t>150,26*1,01 'Přepočtené koeficientem množství</t>
  </si>
  <si>
    <t>-70818901</t>
  </si>
  <si>
    <t>-1725589796</t>
  </si>
  <si>
    <t>27,32*1,01 'Přepočtené koeficientem množství</t>
  </si>
  <si>
    <t>-412671295</t>
  </si>
  <si>
    <t>1791398226</t>
  </si>
  <si>
    <t>1502135638</t>
  </si>
  <si>
    <t>857351131</t>
  </si>
  <si>
    <t>Montáž litinových tvarovek jednoosých hrdlových otevřený výkop s integrovaným těsněním DN 200</t>
  </si>
  <si>
    <t>-2042305055</t>
  </si>
  <si>
    <t>55253944</t>
  </si>
  <si>
    <t>koleno hrdlové z tvárné litiny,práškový epoxid tl 250µm MMK-kus DN 200-45°</t>
  </si>
  <si>
    <t>249407935</t>
  </si>
  <si>
    <t>857371192</t>
  </si>
  <si>
    <t>Příplatek za práci ve štole při montáži litinových tvarovek jednoosých hrdlových DN 300 až 600</t>
  </si>
  <si>
    <t>-1947553819</t>
  </si>
  <si>
    <t>857372192</t>
  </si>
  <si>
    <t>Příplatek za práci ve štole při montáži litinových tvarovek jednoosých přírubových DN 300 až 600</t>
  </si>
  <si>
    <t>-1415498720</t>
  </si>
  <si>
    <t>857373192</t>
  </si>
  <si>
    <t>Příplatek za práci ve štole při montáži litinových tvarovek odbočných hrdlových DN 300 až 600</t>
  </si>
  <si>
    <t>1309357445</t>
  </si>
  <si>
    <t>857441131</t>
  </si>
  <si>
    <t>Montáž litinových tvarovek jednoosých hrdlových otevřený výkop s integrovaným těsněním DN 600</t>
  </si>
  <si>
    <t>1200717202</t>
  </si>
  <si>
    <t>5525946R</t>
  </si>
  <si>
    <t>koleno hrdlové z tvárné litiny MMK-kus DN 600-22°30</t>
  </si>
  <si>
    <t>-1130697786</t>
  </si>
  <si>
    <t>5525945R</t>
  </si>
  <si>
    <t>koleno hrdlové z tvárné litiny MMK-kus DN 600-11°15</t>
  </si>
  <si>
    <t>1522653630</t>
  </si>
  <si>
    <t>857442122</t>
  </si>
  <si>
    <t>Montáž litinových tvarovek jednoosých přírubových otevřený výkop DN 600</t>
  </si>
  <si>
    <t>-2057685591</t>
  </si>
  <si>
    <t>55253670</t>
  </si>
  <si>
    <t>příruba zaslepovací X z tvárné litiny práškový epoxid tl 250µm DN 600</t>
  </si>
  <si>
    <t>295757126</t>
  </si>
  <si>
    <t>5525403R</t>
  </si>
  <si>
    <t>koleno přírubové z tvárné litiny,práškový epoxid tl 250µm Q-kus DN 600-90°</t>
  </si>
  <si>
    <t>512870541</t>
  </si>
  <si>
    <t>5525349R</t>
  </si>
  <si>
    <t>tvarovka přírubová litinová s hladkým koncem, práškový epoxid tl 250µm F-kus DN 600</t>
  </si>
  <si>
    <t>1511820677</t>
  </si>
  <si>
    <t>857443131</t>
  </si>
  <si>
    <t>Montáž litinových tvarovek odbočných hrdlových otevřený výkop s integrovaným těsněním DN 600</t>
  </si>
  <si>
    <t>1827235750</t>
  </si>
  <si>
    <t>5525921R</t>
  </si>
  <si>
    <t>tvarovka hrdlová s hrdlovou odbočkou z tvárné litiny MMM-kus DN 600/200</t>
  </si>
  <si>
    <t>1513619882</t>
  </si>
  <si>
    <t>5525922R</t>
  </si>
  <si>
    <t>tvarovka hrdlová s hrdlovou odbočkou z tvárné litiny MMB-kus DN 600/200</t>
  </si>
  <si>
    <t>-1168354739</t>
  </si>
  <si>
    <t>5525854R</t>
  </si>
  <si>
    <t>tvarovka hrdlová s přírubovou odbočkou z tvárné litiny MMA-kus DN 600/600</t>
  </si>
  <si>
    <t>-1684618140</t>
  </si>
  <si>
    <t>857471131</t>
  </si>
  <si>
    <t>Montáž litinových tvarovek jednoosých hrdlových otevřený výkop s integrovaným těsněním DN 800</t>
  </si>
  <si>
    <t>2116492383</t>
  </si>
  <si>
    <t>5525947R</t>
  </si>
  <si>
    <t>koleno hrdlové z tvárné litiny MMK-kus DN 800-45°</t>
  </si>
  <si>
    <t>-485322062</t>
  </si>
  <si>
    <t>5525948R</t>
  </si>
  <si>
    <t>koleno hrdlové z tvárné litiny MMK-kus DN 800-30°</t>
  </si>
  <si>
    <t>558415225</t>
  </si>
  <si>
    <t>857471192</t>
  </si>
  <si>
    <t>Příplatek za práci ve štole při montáži litinových tvarovek jednoosých hrdlových DN 800 až 1200</t>
  </si>
  <si>
    <t>-129174269</t>
  </si>
  <si>
    <t>857472122</t>
  </si>
  <si>
    <t>Montáž litinových tvarovek jednoosých přírubových otevřený výkop DN 800</t>
  </si>
  <si>
    <t>-1093353696</t>
  </si>
  <si>
    <t>55255832</t>
  </si>
  <si>
    <t>příruba zaslepovací X z tvárné litiny práškový epoxid tl 250µm DN 800mm</t>
  </si>
  <si>
    <t>788965795</t>
  </si>
  <si>
    <t>857472192</t>
  </si>
  <si>
    <t>Příplatek za práci ve štole při montáži litinových tvarovek jednoosých přírubových DN 800 až 1200</t>
  </si>
  <si>
    <t>287540808</t>
  </si>
  <si>
    <t>857473131</t>
  </si>
  <si>
    <t>Montáž litinových tvarovek odbočných hrdlových otevřený výkop s integrovaným těsněním DN 800</t>
  </si>
  <si>
    <t>-48676076</t>
  </si>
  <si>
    <t>5525923R</t>
  </si>
  <si>
    <t>tvarovka hrdlová s hrdlovou odbočkou z tvárné litiny MMB-kus DN 800/600</t>
  </si>
  <si>
    <t>1819880588</t>
  </si>
  <si>
    <t>5525855R</t>
  </si>
  <si>
    <t>tvarovka hrdlová s přírubovou odbočkou z tvárné litiny MMA-kus DN 800/600</t>
  </si>
  <si>
    <t>-695706159</t>
  </si>
  <si>
    <t>857473192</t>
  </si>
  <si>
    <t>Příplatek za práci ve štole při montáži litinových tvarovek odbočných hrdlových DN 800 až 1200</t>
  </si>
  <si>
    <t>869504654</t>
  </si>
  <si>
    <t>-118536039</t>
  </si>
  <si>
    <t>1355582433</t>
  </si>
  <si>
    <t>-1813695476</t>
  </si>
  <si>
    <t>892381111</t>
  </si>
  <si>
    <t>Tlaková zkouška vodou potrubí DN 250, DN 300 nebo 350</t>
  </si>
  <si>
    <t>-1807630083</t>
  </si>
  <si>
    <t>892441111</t>
  </si>
  <si>
    <t>Tlaková zkouška vodou potrubí DN 600</t>
  </si>
  <si>
    <t>-1962984950</t>
  </si>
  <si>
    <t>892471111</t>
  </si>
  <si>
    <t>Tlaková zkouška vodou potrubí DN 800</t>
  </si>
  <si>
    <t>-2143242522</t>
  </si>
  <si>
    <t>-965653715</t>
  </si>
  <si>
    <t>"SŠ16" 1</t>
  </si>
  <si>
    <t>"NS1" 3</t>
  </si>
  <si>
    <t>59224162</t>
  </si>
  <si>
    <t>skruž betonová kanalizační se stupadly 100x100x12cm</t>
  </si>
  <si>
    <t>769149674</t>
  </si>
  <si>
    <t>59224161</t>
  </si>
  <si>
    <t>skruž betonová kanalizační se stupadly 100x50x12cm</t>
  </si>
  <si>
    <t>884985753</t>
  </si>
  <si>
    <t>59224348</t>
  </si>
  <si>
    <t>těsnění elastomerové pro spojení šachetních dílů DN 1000</t>
  </si>
  <si>
    <t>1220242767</t>
  </si>
  <si>
    <t>59224160</t>
  </si>
  <si>
    <t>skruž betonová kanalizační se stupadly 100x25x12cm</t>
  </si>
  <si>
    <t>-1313660413</t>
  </si>
  <si>
    <t>1420704119</t>
  </si>
  <si>
    <t>59224167</t>
  </si>
  <si>
    <t>skruž betonová přechodová 62,5/100x60x12cm stupadla poplastovaná</t>
  </si>
  <si>
    <t>1192680016</t>
  </si>
  <si>
    <t>894414111</t>
  </si>
  <si>
    <t>Osazení betonových nebo železobetonových dílců pro šachty skruží základových (dno)</t>
  </si>
  <si>
    <t>-189794970</t>
  </si>
  <si>
    <t>5922433R</t>
  </si>
  <si>
    <t>dno betonové šachty kanalizační přímé - dle tabulky šachet - NS1</t>
  </si>
  <si>
    <t>1794979379</t>
  </si>
  <si>
    <t>894414211</t>
  </si>
  <si>
    <t>Osazení betonových nebo železobetonových dílců pro šachty desek zákrytových</t>
  </si>
  <si>
    <t>1112218123</t>
  </si>
  <si>
    <t>59224375</t>
  </si>
  <si>
    <t>deska betonová zákrytová šachetní přechodová čtvercová 150x180x100cm</t>
  </si>
  <si>
    <t>1198035131</t>
  </si>
  <si>
    <t>59224342</t>
  </si>
  <si>
    <t>těsnění elastomerové pro spojení šachetních dílů DN 1500</t>
  </si>
  <si>
    <t>597576615</t>
  </si>
  <si>
    <t>894812136</t>
  </si>
  <si>
    <t>Revizní a čistící šachta z PP DN 315 šachtová roura korugovaná s hrdlem světlé hloubky 6000 mm</t>
  </si>
  <si>
    <t>-273959156</t>
  </si>
  <si>
    <t>"revizní šachty a revizní otvory spadišť" (17+12)</t>
  </si>
  <si>
    <t>894812142</t>
  </si>
  <si>
    <t>Revizní a čistící šachta z PP DN 315 šachtová roura teleskopická světlé hloubky 750 mm</t>
  </si>
  <si>
    <t>15132651</t>
  </si>
  <si>
    <t>894812149</t>
  </si>
  <si>
    <t>Příplatek k rourám revizní a čistící šachty z PP DN 315 za uříznutí šachtové roury</t>
  </si>
  <si>
    <t>-1369562502</t>
  </si>
  <si>
    <t>894812163</t>
  </si>
  <si>
    <t>Revizní a čistící šachta z PP DN 315 poklop litinový plný do teleskopické trubky pro třídu zatížení D400</t>
  </si>
  <si>
    <t>-1814882825</t>
  </si>
  <si>
    <t>87353213</t>
  </si>
  <si>
    <t>"vystrojení spadišťových šachet v kolektoru" 17</t>
  </si>
  <si>
    <t>2861419R</t>
  </si>
  <si>
    <t>kanalizační poklop se vzorem Brno - šedá litina</t>
  </si>
  <si>
    <t>-767408350</t>
  </si>
  <si>
    <t>2861418R</t>
  </si>
  <si>
    <t>čtvercový uzamykatelný poklop s těsněním, rozměr 800 x 800 mm, tř. zatížení D400</t>
  </si>
  <si>
    <t>-1318511294</t>
  </si>
  <si>
    <t>2861417R</t>
  </si>
  <si>
    <t>poklop bez odvětrání, tř. zatížení D400 vzor Brno - pro šachtu NS1</t>
  </si>
  <si>
    <t>-1918279600</t>
  </si>
  <si>
    <t>89910411R</t>
  </si>
  <si>
    <t>Revizní poklop pro kanalizační šachtu</t>
  </si>
  <si>
    <t>732462095</t>
  </si>
  <si>
    <t>1224397848</t>
  </si>
  <si>
    <t>"SŠ16" 28</t>
  </si>
  <si>
    <t>899911255</t>
  </si>
  <si>
    <t>Kluzná objímka výšky 41 mm vnějšího průměru potrubí přes 291 mm do 328 mm</t>
  </si>
  <si>
    <t>304735856</t>
  </si>
  <si>
    <t>117</t>
  </si>
  <si>
    <t>899913164</t>
  </si>
  <si>
    <t>Uzavírací manžeta chráničky potrubí DN 300 x 400</t>
  </si>
  <si>
    <t>261642669</t>
  </si>
  <si>
    <t>118</t>
  </si>
  <si>
    <t>-58569155</t>
  </si>
  <si>
    <t>"SŠ16" 1*4,5</t>
  </si>
  <si>
    <t>119</t>
  </si>
  <si>
    <t>953333118</t>
  </si>
  <si>
    <t>PVC těsnící pás do pracovních spar betonových kcí vnitřní š 190 mm</t>
  </si>
  <si>
    <t>-1046302280</t>
  </si>
  <si>
    <t>"SŠ16" (3,1*2+1,6*2)*3</t>
  </si>
  <si>
    <t>120</t>
  </si>
  <si>
    <t>953333295</t>
  </si>
  <si>
    <t>PVC těsnící pás do pracovních spar betonových kcí rohový 120/120 mm</t>
  </si>
  <si>
    <t>-120448216</t>
  </si>
  <si>
    <t>"SŠ16" 3,14*1</t>
  </si>
  <si>
    <t>121</t>
  </si>
  <si>
    <t>-247001334</t>
  </si>
  <si>
    <t>"SŠ16" 3,14*0,3*2</t>
  </si>
  <si>
    <t>122</t>
  </si>
  <si>
    <t>544510051</t>
  </si>
  <si>
    <t>"revizní šachty a revizní otvory spadišť" 12</t>
  </si>
  <si>
    <t>123</t>
  </si>
  <si>
    <t>-170503544</t>
  </si>
  <si>
    <t>124</t>
  </si>
  <si>
    <t>1455086978</t>
  </si>
  <si>
    <t>125</t>
  </si>
  <si>
    <t>-1290619222</t>
  </si>
  <si>
    <t>"SŠ16" 3,1*1,6-3,14*0,5*0,5</t>
  </si>
  <si>
    <t>126</t>
  </si>
  <si>
    <t>-5252714</t>
  </si>
  <si>
    <t>4,175*1,15 'Přepočtené koeficientem množství</t>
  </si>
  <si>
    <t>127</t>
  </si>
  <si>
    <t>178475812</t>
  </si>
  <si>
    <t>"SŠ16" (3,1*2+1,6*2)*0,3+3,14*1*0,3</t>
  </si>
  <si>
    <t>128</t>
  </si>
  <si>
    <t>-2013051053</t>
  </si>
  <si>
    <t>3,762*1,2 'Přepočtené koeficientem množství</t>
  </si>
  <si>
    <t>129</t>
  </si>
  <si>
    <t>62334066</t>
  </si>
  <si>
    <t>"SŠ16" 5,85*1-3,14*0,15*0,15+2*0,7+2*3,14*0,3*0,5</t>
  </si>
  <si>
    <t>130</t>
  </si>
  <si>
    <t>-1918992262</t>
  </si>
  <si>
    <t>131</t>
  </si>
  <si>
    <t>-878658862</t>
  </si>
  <si>
    <t>133</t>
  </si>
  <si>
    <t>430323278</t>
  </si>
  <si>
    <t>SO 502 - Přeložka vodovodu</t>
  </si>
  <si>
    <t>45227315R</t>
  </si>
  <si>
    <t>Potrubní třmeny do podkladních bloků</t>
  </si>
  <si>
    <t>1593697603</t>
  </si>
  <si>
    <t>"B1" 2</t>
  </si>
  <si>
    <t>"B2T" 2</t>
  </si>
  <si>
    <t>"B3" 66</t>
  </si>
  <si>
    <t>"B4" 6</t>
  </si>
  <si>
    <t>"B5" 9</t>
  </si>
  <si>
    <t>"B6T" 16</t>
  </si>
  <si>
    <t>"B7" 7</t>
  </si>
  <si>
    <t>"B9" 1</t>
  </si>
  <si>
    <t>"B10" 1</t>
  </si>
  <si>
    <t>"B11" 1</t>
  </si>
  <si>
    <t>"B12" 1</t>
  </si>
  <si>
    <t>452313151</t>
  </si>
  <si>
    <t>Podkladní bloky z betonu prostého bez zvýšených nároků na prostředí tř. C 20/25 otevřený výkop</t>
  </si>
  <si>
    <t>-1214944149</t>
  </si>
  <si>
    <t>"B1" 2*0,3*0,3*0,3</t>
  </si>
  <si>
    <t>"B2T" 2*0,4*0,3*0,3</t>
  </si>
  <si>
    <t>"B3" 66*0,3*0,3*0,2</t>
  </si>
  <si>
    <t>"B4" 6*0,3*0,3*0,23</t>
  </si>
  <si>
    <t>"B5" 9*0,3*0,3*0,3</t>
  </si>
  <si>
    <t>"B6T" 16*0,4*0,3*0,2</t>
  </si>
  <si>
    <t>"B7" 7*0,3*0,3*0,2</t>
  </si>
  <si>
    <t>"B9" 1*0,3*0,3*0,2</t>
  </si>
  <si>
    <t>"B10" 1*0,3*0,3*0,3</t>
  </si>
  <si>
    <t>"B11" 1*0,3*0,3*0,23</t>
  </si>
  <si>
    <t>"B12" 1*0,3*0,3*0,23</t>
  </si>
  <si>
    <t>452313192</t>
  </si>
  <si>
    <t>Příplatek ke zřizování podkladních bloků z betonu prostého za práce ve štole</t>
  </si>
  <si>
    <t>-1456542068</t>
  </si>
  <si>
    <t>452351192</t>
  </si>
  <si>
    <t>Příplatek za práce ve štole při bednění desek nebo bloků nebo sedlového lože</t>
  </si>
  <si>
    <t>410329961</t>
  </si>
  <si>
    <t>452353111</t>
  </si>
  <si>
    <t>Bednění podkladních bloků pod potrubí, stoky a drobné objekty otevřený výkop zřízení</t>
  </si>
  <si>
    <t>1698739195</t>
  </si>
  <si>
    <t>"B1" 2*4*0,3*0,3</t>
  </si>
  <si>
    <t>"B2T" 2*(0,4*2+0,3*2)*0,3</t>
  </si>
  <si>
    <t>"B3" 66*4*0,3*0,2</t>
  </si>
  <si>
    <t>"B4" 6*4*0,3*0,23</t>
  </si>
  <si>
    <t>"B5" 9*4*0,3*0,3</t>
  </si>
  <si>
    <t>"B6T" 16*(0,4*2+0,3*2)*0,2</t>
  </si>
  <si>
    <t>"B7" 7*4*0,3*0,2</t>
  </si>
  <si>
    <t>"B9" 1*4*0,3*0,2</t>
  </si>
  <si>
    <t>"B10" 1*4*0,3*0,3</t>
  </si>
  <si>
    <t>"B11" 1*4*0,3*0,23</t>
  </si>
  <si>
    <t>"B12" 1*4*0,3*0,23</t>
  </si>
  <si>
    <t>452353112</t>
  </si>
  <si>
    <t>Bednění podkladních bloků pod potrubí, stoky a drobné objekty otevřený výkop odstranění</t>
  </si>
  <si>
    <t>-248978579</t>
  </si>
  <si>
    <t>851241131</t>
  </si>
  <si>
    <t>Montáž potrubí z trub litinových hrdlových s integrovaným těsněním otevřený výkop DN 80</t>
  </si>
  <si>
    <t>-1082354297</t>
  </si>
  <si>
    <t>55253000</t>
  </si>
  <si>
    <t>trouba vodovodní litinová hrdlová Pz dl 6m DN 80</t>
  </si>
  <si>
    <t>-1163307842</t>
  </si>
  <si>
    <t>použity 3m kusy</t>
  </si>
  <si>
    <t>10,1*1,01</t>
  </si>
  <si>
    <t>-772129838</t>
  </si>
  <si>
    <t>10,1+216,4</t>
  </si>
  <si>
    <t>851261131</t>
  </si>
  <si>
    <t>Montáž potrubí z trub litinových hrdlových s integrovaným těsněním otevřený výkop DN 100</t>
  </si>
  <si>
    <t>1694813463</t>
  </si>
  <si>
    <t>55253001</t>
  </si>
  <si>
    <t>trouba vodovodní litinová hrdlová Pz dl 6m DN 100</t>
  </si>
  <si>
    <t>921604742</t>
  </si>
  <si>
    <t>216,4*1,01</t>
  </si>
  <si>
    <t>857212122</t>
  </si>
  <si>
    <t>Montáž litinových tvarovek jednoosých přírubových otevřený výkop DN 50</t>
  </si>
  <si>
    <t>492589844</t>
  </si>
  <si>
    <t>55254024</t>
  </si>
  <si>
    <t>koleno přírubové z tvárné litiny,práškový epoxid tl 250µm Q-kus DN 50-90°</t>
  </si>
  <si>
    <t>-1907213336</t>
  </si>
  <si>
    <t>55253215</t>
  </si>
  <si>
    <t>tvarovka přírubová litinová vodovodní FF-kus PN10/40 DN 50 dl 200mm</t>
  </si>
  <si>
    <t>-2081414826</t>
  </si>
  <si>
    <t>55253222</t>
  </si>
  <si>
    <t>tvarovka přírubová litinová vodovodní FF-kus PN10/40 DN 50 dl 1000mm</t>
  </si>
  <si>
    <t>-552186883</t>
  </si>
  <si>
    <t>55251036</t>
  </si>
  <si>
    <t>tvarovka přírubová litinová vodovodní FF-kus PN10/40 DN 50 dl 800mm</t>
  </si>
  <si>
    <t>1298268229</t>
  </si>
  <si>
    <t>55253221</t>
  </si>
  <si>
    <t>tvarovka přírubová litinová vodovodní FF-kus PN10/40 DN 50 dl 600mm</t>
  </si>
  <si>
    <t>-1380369592</t>
  </si>
  <si>
    <t>55253487</t>
  </si>
  <si>
    <t>tvarovka přírubová litinová s hladkým koncem,práškový epoxid tl 250µm F-kus DN 50</t>
  </si>
  <si>
    <t>-1832741839</t>
  </si>
  <si>
    <t>857241131</t>
  </si>
  <si>
    <t>Montáž litinových tvarovek jednoosých hrdlových otevřený výkop s integrovaným těsněním DN 80</t>
  </si>
  <si>
    <t>2028957225</t>
  </si>
  <si>
    <t>55259730</t>
  </si>
  <si>
    <t>tvarovka vodovodní hrdlová s přírubou E (EU) - základní povrchová úprava kroužek těsnící DN 80 dl 130mm</t>
  </si>
  <si>
    <t>-1059707257</t>
  </si>
  <si>
    <t>-1335712497</t>
  </si>
  <si>
    <t>857242122</t>
  </si>
  <si>
    <t>Montáž litinových tvarovek jednoosých přírubových otevřený výkop DN 80</t>
  </si>
  <si>
    <t>1676786162</t>
  </si>
  <si>
    <t>HWL.760205006616</t>
  </si>
  <si>
    <t>PŘÍRUBA - TAH - LITINA 50/66</t>
  </si>
  <si>
    <t>1714623144</t>
  </si>
  <si>
    <t>55254047</t>
  </si>
  <si>
    <t>koleno 90° s patkou přírubové litinové vodovodní N-kus PN10/40 DN 80</t>
  </si>
  <si>
    <t>36142801</t>
  </si>
  <si>
    <t>55253233</t>
  </si>
  <si>
    <t>tvarovka přírubová litinová vodovodní FF-kus PN10/16 DN 80 dl 100mm</t>
  </si>
  <si>
    <t>-1748532422</t>
  </si>
  <si>
    <t>55253234</t>
  </si>
  <si>
    <t>tvarovka přírubová litinová vodovodní FF-kus PN10/16 DN 80 dl 150mm</t>
  </si>
  <si>
    <t>-1640566163</t>
  </si>
  <si>
    <t>55253235</t>
  </si>
  <si>
    <t>tvarovka přírubová litinová vodovodní FF-kus PN10/16 DN 80 dl 200mm</t>
  </si>
  <si>
    <t>387351495</t>
  </si>
  <si>
    <t>55253489</t>
  </si>
  <si>
    <t>tvarovka přírubová litinová s hladkým koncem,práškový epoxid tl 250µm F-kus DN 80</t>
  </si>
  <si>
    <t>-86262386</t>
  </si>
  <si>
    <t>1236341526</t>
  </si>
  <si>
    <t>-1735555162</t>
  </si>
  <si>
    <t>857244192</t>
  </si>
  <si>
    <t>Příplatek za práci ve štole při montáži litinových tvarovek odbočných přírubových DN 80 až 250</t>
  </si>
  <si>
    <t>554593033</t>
  </si>
  <si>
    <t>857251141</t>
  </si>
  <si>
    <t>Montáž litinových tvarovek jednoosých hrdlových otevřený výkop s těsnícím spojem DN/OD 90</t>
  </si>
  <si>
    <t>238776125</t>
  </si>
  <si>
    <t>55253952</t>
  </si>
  <si>
    <t>koleno hrdlové z tvárné litiny,práškový epoxid tl 250µm MMQ-kus DN 80-90°</t>
  </si>
  <si>
    <t>-1634834590</t>
  </si>
  <si>
    <t>857261131</t>
  </si>
  <si>
    <t>Montáž litinových tvarovek jednoosých hrdlových otevřený výkop s integrovaným těsněním DN 100</t>
  </si>
  <si>
    <t>142665893</t>
  </si>
  <si>
    <t>55259731</t>
  </si>
  <si>
    <t>tvarovka vodovodní hrdlová s přírubou E (EU) - základní povrchová úprava kroužek těsnící DN 100 dl 130mm</t>
  </si>
  <si>
    <t>-955116845</t>
  </si>
  <si>
    <t>55253953</t>
  </si>
  <si>
    <t>koleno hrdlové z tvárné litiny,práškový epoxid tl 250µm MMQ-kus DN 100-90°</t>
  </si>
  <si>
    <t>1635722036</t>
  </si>
  <si>
    <t>55253905</t>
  </si>
  <si>
    <t>koleno hrdlové z tvárné litiny,práškový epoxid tl 250µm MMK-kus DN 100-11,25°</t>
  </si>
  <si>
    <t>-998852057</t>
  </si>
  <si>
    <t>55253917</t>
  </si>
  <si>
    <t>koleno hrdlové z tvárné litiny,práškový epoxid tl 250µm MMK-kus DN 100-22,5°</t>
  </si>
  <si>
    <t>1628289519</t>
  </si>
  <si>
    <t>55253929</t>
  </si>
  <si>
    <t>koleno hrdlové z tvárné litiny,práškový epoxid tl 250µm MMK-kus DN 100-30°</t>
  </si>
  <si>
    <t>1083963582</t>
  </si>
  <si>
    <t>857262122</t>
  </si>
  <si>
    <t>Montáž litinových tvarovek jednoosých přírubových otevřený výkop DN 100</t>
  </si>
  <si>
    <t>-1543957945</t>
  </si>
  <si>
    <t>55254048</t>
  </si>
  <si>
    <t>koleno 90° s patkou přírubové litinové vodovodní N-kus PN10/16 DN 100</t>
  </si>
  <si>
    <t>953617227</t>
  </si>
  <si>
    <t>HWL.760210011816</t>
  </si>
  <si>
    <t>PŘÍRUBA - TAH - LITINA 100/118</t>
  </si>
  <si>
    <t>-735031379</t>
  </si>
  <si>
    <t>55253255</t>
  </si>
  <si>
    <t>tvarovka přírubová litinová vodovodní FF-kus PN10/16 DN 100 dl 400mm</t>
  </si>
  <si>
    <t>-1987199403</t>
  </si>
  <si>
    <t>55253641</t>
  </si>
  <si>
    <t>přechod přírubový,práškový epoxid tl 250µm FFR-kus litinový DN 100/80</t>
  </si>
  <si>
    <t>-1419010013</t>
  </si>
  <si>
    <t>55253490</t>
  </si>
  <si>
    <t>tvarovka přírubová litinová s hladkým koncem,práškový epoxid tl 250µm F-kus DN 100</t>
  </si>
  <si>
    <t>1074774412</t>
  </si>
  <si>
    <t>HWL.799410000016</t>
  </si>
  <si>
    <t>SYNOFLEX - S PŘÍRUBOU 100 (104-132)</t>
  </si>
  <si>
    <t>958565854</t>
  </si>
  <si>
    <t>HWL.797410000016</t>
  </si>
  <si>
    <t>SYNOFLEX - SPOJKA 100 (104-132)</t>
  </si>
  <si>
    <t>-228280236</t>
  </si>
  <si>
    <t>857263131</t>
  </si>
  <si>
    <t>Montáž litinových tvarovek odbočných hrdlových otevřený výkop s integrovaným těsněním DN 100</t>
  </si>
  <si>
    <t>-1719464297</t>
  </si>
  <si>
    <t>55253745</t>
  </si>
  <si>
    <t>tvarovka hrdlová s přírubovou odbočkou z tvárné litiny,práškový epoxid tl 250µm MMA-kus DN 100/80</t>
  </si>
  <si>
    <t>-1250010102</t>
  </si>
  <si>
    <t>55253743</t>
  </si>
  <si>
    <t>tvarovka hrdlová s přírubovou odbočkou z tvárné litiny,práškový epoxid tl 250µm MMA-kus DN 100/50</t>
  </si>
  <si>
    <t>1939685053</t>
  </si>
  <si>
    <t>857264122</t>
  </si>
  <si>
    <t>Montáž litinových tvarovek odbočných přírubových otevřený výkop DN 100</t>
  </si>
  <si>
    <t>-839644671</t>
  </si>
  <si>
    <t>55253513</t>
  </si>
  <si>
    <t>tvarovka přírubová litinová s přírubovou odbočkou,práškový epoxid tl 250µm T-kus DN 100/50</t>
  </si>
  <si>
    <t>1184301335</t>
  </si>
  <si>
    <t>55253516</t>
  </si>
  <si>
    <t>tvarovka přírubová litinová vodovodní s přírubovou odbočkou PN10/16 T-kus DN 100/100</t>
  </si>
  <si>
    <t>1598807707</t>
  </si>
  <si>
    <t>857352122</t>
  </si>
  <si>
    <t>Montáž litinových tvarovek jednoosých přírubových otevřený výkop DN 200</t>
  </si>
  <si>
    <t>-226366104</t>
  </si>
  <si>
    <t>HWL.799420000010</t>
  </si>
  <si>
    <t>SYNOFLEX - S PŘÍRUBOU 200 (198-230)</t>
  </si>
  <si>
    <t>706210036</t>
  </si>
  <si>
    <t>857362122</t>
  </si>
  <si>
    <t>Montáž litinových tvarovek jednoosých přírubových otevřený výkop DN 250</t>
  </si>
  <si>
    <t>1405104748</t>
  </si>
  <si>
    <t>55253318</t>
  </si>
  <si>
    <t>tvarovka přírubová litinová vodovodní FF-kus PN10 DN 250 dl 500mm</t>
  </si>
  <si>
    <t>-734223233</t>
  </si>
  <si>
    <t>55253627</t>
  </si>
  <si>
    <t>přechod přírubový,práškový epoxid tl 250µm FFR-kus litinový DN 250/200</t>
  </si>
  <si>
    <t>98159913</t>
  </si>
  <si>
    <t>857364122</t>
  </si>
  <si>
    <t>Montáž litinových tvarovek odbočných přírubových otevřený výkop DN 250</t>
  </si>
  <si>
    <t>-2095509125</t>
  </si>
  <si>
    <t>55253539</t>
  </si>
  <si>
    <t>tvarovka přírubová litinová s přírubovou odbočkou,práškový epoxid tl 250µm T-kus DN 250/100</t>
  </si>
  <si>
    <t>1440891760</t>
  </si>
  <si>
    <t>891181295</t>
  </si>
  <si>
    <t>Příplatek za montáž šoupátek v objektech DN 40 až 1200</t>
  </si>
  <si>
    <t>864649357</t>
  </si>
  <si>
    <t>891211112</t>
  </si>
  <si>
    <t>Montáž vodovodních šoupátek otevřený výkop DN 50</t>
  </si>
  <si>
    <t>-1658226044</t>
  </si>
  <si>
    <t>42221114</t>
  </si>
  <si>
    <t>šoupátko s přírubami voda DN 50 PN16</t>
  </si>
  <si>
    <t>-1984535525</t>
  </si>
  <si>
    <t>891241112</t>
  </si>
  <si>
    <t>Montáž vodovodních šoupátek otevřený výkop DN 80</t>
  </si>
  <si>
    <t>68466085</t>
  </si>
  <si>
    <t>42221116</t>
  </si>
  <si>
    <t>šoupátko s přírubami voda DN 80 PN16</t>
  </si>
  <si>
    <t>1281891773</t>
  </si>
  <si>
    <t>HWL.950108000003</t>
  </si>
  <si>
    <t>SOUPRAVA ZEMNÍ TELESKOPICKÁ E1/A-1,3 -1,8 65-80 E1/80 A (1,3-1,8m)</t>
  </si>
  <si>
    <t>-1021977682</t>
  </si>
  <si>
    <t>891247111</t>
  </si>
  <si>
    <t>Montáž hydrantů podzemních DN 80</t>
  </si>
  <si>
    <t>-468556771</t>
  </si>
  <si>
    <t>42273591</t>
  </si>
  <si>
    <t>hydrant podzemní DN 80 PN 16 jednoduchý uzávěr krycí v 1500mm</t>
  </si>
  <si>
    <t>-211497027</t>
  </si>
  <si>
    <t>891261112</t>
  </si>
  <si>
    <t>Montáž vodovodních šoupátek otevřený výkop DN 100</t>
  </si>
  <si>
    <t>-426685706</t>
  </si>
  <si>
    <t>42221117</t>
  </si>
  <si>
    <t>šoupátko s přírubami voda DN 100 PN16</t>
  </si>
  <si>
    <t>332894061</t>
  </si>
  <si>
    <t>HWL.950110000003</t>
  </si>
  <si>
    <t>SOUPRAVA ZEMNÍ TELESKOPICKÁ E1/A-1,3 -1,8 100 (1,3-1,8m)</t>
  </si>
  <si>
    <t>1277183536</t>
  </si>
  <si>
    <t>891361112</t>
  </si>
  <si>
    <t>Montáž vodovodních šoupátek otevřený výkop DN 250</t>
  </si>
  <si>
    <t>-2120616536</t>
  </si>
  <si>
    <t>42221121</t>
  </si>
  <si>
    <t>šoupátko s přírubami voda DN 250 PN10</t>
  </si>
  <si>
    <t>1569016937</t>
  </si>
  <si>
    <t>892241111</t>
  </si>
  <si>
    <t>Tlaková zkouška vodou potrubí DN do 80</t>
  </si>
  <si>
    <t>1612310741</t>
  </si>
  <si>
    <t>892271111</t>
  </si>
  <si>
    <t>Tlaková zkouška vodou potrubí DN 100 nebo 125</t>
  </si>
  <si>
    <t>-1911618923</t>
  </si>
  <si>
    <t>892273122</t>
  </si>
  <si>
    <t>Proplach a dezinfekce vodovodního potrubí DN od 80 do 125</t>
  </si>
  <si>
    <t>-63088711</t>
  </si>
  <si>
    <t>216,4+10,1</t>
  </si>
  <si>
    <t>899401112</t>
  </si>
  <si>
    <t>Osazení poklopů uličních litinových šoupátkových</t>
  </si>
  <si>
    <t>-1706596640</t>
  </si>
  <si>
    <t>42291352</t>
  </si>
  <si>
    <t>poklop litinový šoupátkový pro zemní soupravy osazení do terénu a do vozovky</t>
  </si>
  <si>
    <t>68555616</t>
  </si>
  <si>
    <t>899401113</t>
  </si>
  <si>
    <t>Osazení poklopů uličních litinových hydrantových</t>
  </si>
  <si>
    <t>-882459314</t>
  </si>
  <si>
    <t>42291452</t>
  </si>
  <si>
    <t>poklop litinový hydrantový DN 80</t>
  </si>
  <si>
    <t>1866531055</t>
  </si>
  <si>
    <t>1629032602</t>
  </si>
  <si>
    <t>1210525223</t>
  </si>
  <si>
    <t>23014003R</t>
  </si>
  <si>
    <t>Montáž trubek z nerezavějící oceli tř.17 DN 50</t>
  </si>
  <si>
    <t>-51105377</t>
  </si>
  <si>
    <t>55261306</t>
  </si>
  <si>
    <t>trubka z ušlechtilé oceli (nerez) pro lisované spoje d 55</t>
  </si>
  <si>
    <t>-1438071410</t>
  </si>
  <si>
    <t>23014004R</t>
  </si>
  <si>
    <t>Montáž trubek z nerezavějící oceli tř.17 DN 80</t>
  </si>
  <si>
    <t>1417276108</t>
  </si>
  <si>
    <t>55261308</t>
  </si>
  <si>
    <t>trubka z ušlechtilé oceli (nerez) pro lisované spoje d 88,9</t>
  </si>
  <si>
    <t>-471664614</t>
  </si>
  <si>
    <t>23014016R</t>
  </si>
  <si>
    <t>Montáž trubní dílce přivařovací z nerezavějící oceli tř.17 DN50</t>
  </si>
  <si>
    <t>-18828137</t>
  </si>
  <si>
    <t>55261327</t>
  </si>
  <si>
    <t>koleno 90° z ušlechtilé oceli (nerez) lisovací spoj pro rozvod pitné vody d 54</t>
  </si>
  <si>
    <t>1475871329</t>
  </si>
  <si>
    <t>5526132R</t>
  </si>
  <si>
    <t>koleno 45° z ušlechtilé oceli (nerez) lisovací spoj pro rozvod pitné vody DN 50</t>
  </si>
  <si>
    <t>818225719</t>
  </si>
  <si>
    <t>5526133R</t>
  </si>
  <si>
    <t>koleno 30° z ušlechtilé oceli (nerez) lisovací spoj pro rozvod pitné vody DN 50</t>
  </si>
  <si>
    <t>-1355781348</t>
  </si>
  <si>
    <t>2865313R</t>
  </si>
  <si>
    <t>kroužek lemový nerez DN 50</t>
  </si>
  <si>
    <t>306170864</t>
  </si>
  <si>
    <t>2865436R</t>
  </si>
  <si>
    <t>příruba převečná k lemovému kroužku DN 50</t>
  </si>
  <si>
    <t>-896939737</t>
  </si>
  <si>
    <t>23014017R</t>
  </si>
  <si>
    <t>Montáž trubní dílce přivařovací z nerezavějící oceli tř.17 DN80</t>
  </si>
  <si>
    <t>1302969503</t>
  </si>
  <si>
    <t>2865314R</t>
  </si>
  <si>
    <t>kroužek lemový nerez DN 80</t>
  </si>
  <si>
    <t>-1665556320</t>
  </si>
  <si>
    <t>55261341</t>
  </si>
  <si>
    <t>koleno 90° z ušlechtilé oceli (nerez) lisovací spoj pro rozvod pitné vody DN 88,9</t>
  </si>
  <si>
    <t>1344431453</t>
  </si>
  <si>
    <t>5526135R</t>
  </si>
  <si>
    <t>tvarovka T z ušlechtilé oceli (nerez) lisovací spoj pro rozvod pitné vody DN 80/50</t>
  </si>
  <si>
    <t>213046506</t>
  </si>
  <si>
    <t>5525161R</t>
  </si>
  <si>
    <t>redukce přechodová nerez DN 80/50</t>
  </si>
  <si>
    <t>-1229010444</t>
  </si>
  <si>
    <t>2865437R</t>
  </si>
  <si>
    <t>příruba převlečná k lemovému kroužku DN 80</t>
  </si>
  <si>
    <t>686608511</t>
  </si>
  <si>
    <t>230170012</t>
  </si>
  <si>
    <t>Tlakové zkoušky těsnosti potrubí - zkouška DN přes 40 do 80</t>
  </si>
  <si>
    <t>-1043573163</t>
  </si>
  <si>
    <t>129,22+7,3</t>
  </si>
  <si>
    <t>SO 600 - Úpravy přípojek inženýrských sítí mimo kolektor</t>
  </si>
  <si>
    <t>SO 601 - Přeložka přípojek kanalizace</t>
  </si>
  <si>
    <t xml:space="preserve">    721 - Zdravotechnika - vnitřní kanalizace</t>
  </si>
  <si>
    <t>113107162</t>
  </si>
  <si>
    <t>Odstranění podkladu z kameniva drceného tl 200 mm strojně pl přes 50 do 200 m2</t>
  </si>
  <si>
    <t>"dlažební kostky" 24,1</t>
  </si>
  <si>
    <t>"asfaltový chodník" 195,47</t>
  </si>
  <si>
    <t>113106161</t>
  </si>
  <si>
    <t>Rozebrání dlažeb vozovek z drobných kostek s ložem z kameniva ručně - dlažební kostky</t>
  </si>
  <si>
    <t>22,1*1,1</t>
  </si>
  <si>
    <t>113107182</t>
  </si>
  <si>
    <t>Odstranění podkladu živičného tl 100 mm strojně pl přes 50 do 200 m2 - asfaltový chodník</t>
  </si>
  <si>
    <t>177,7*1,1</t>
  </si>
  <si>
    <t>119001422</t>
  </si>
  <si>
    <t>Dočasné zajištění kabelů a kabelových tratí z 6 volně ložených kabelů</t>
  </si>
  <si>
    <t>32*1,1*2</t>
  </si>
  <si>
    <t>132212221</t>
  </si>
  <si>
    <t>Hloubení zapažených rýh šířky do 2000 mm v soudržných horninách třídy těžitelnosti I skupiny 3 ručně</t>
  </si>
  <si>
    <t>132254205</t>
  </si>
  <si>
    <t>Hloubení zapažených rýh š do 2000 mm v hornině třídy těžitelnosti I, skupiny 3 objem do 1000 m3</t>
  </si>
  <si>
    <t>10% strojně</t>
  </si>
  <si>
    <t>1043,956*0,1</t>
  </si>
  <si>
    <t>151201103</t>
  </si>
  <si>
    <t>Zřízení zátažného pažení a rozepření stěn rýh hl do 8 m</t>
  </si>
  <si>
    <t>(135,9+49+12,5+19,5)*5*2</t>
  </si>
  <si>
    <t>"přepojení bez zemních prací v rozrážce" -(0,8+1,2+2,5+1,5+2,3+2,1+3,3+3)*5*2</t>
  </si>
  <si>
    <t>151301113</t>
  </si>
  <si>
    <t>Odstranění hnaného pažení a rozepření stěn rýh hl do 8 m</t>
  </si>
  <si>
    <t>162751117</t>
  </si>
  <si>
    <t>Vodorovné přemístění do 10000 m výkopku/sypaniny z horniny třídy těžitelnosti I, skupiny 1 až 3</t>
  </si>
  <si>
    <t>939,56+104,396</t>
  </si>
  <si>
    <t>171152501</t>
  </si>
  <si>
    <t>Zhutnění podloží z hornin soudržných nebo nesoudržných</t>
  </si>
  <si>
    <t>(135,9+49+12,5+19,5)*1,1</t>
  </si>
  <si>
    <t>"přepojení bez zemních prací v rozrážce" -(0,8+1,2+2,5+1,5+2,3+2,1+3,3+3)*1,1</t>
  </si>
  <si>
    <t>171201231</t>
  </si>
  <si>
    <t>Poplatek za uložení zeminy a kamení na recyklační skládce (skládkovné) kód odpadu 17 05 04</t>
  </si>
  <si>
    <t>1043,956*1,8 "Přepočtené koeficientem množství</t>
  </si>
  <si>
    <t>výkop rýh</t>
  </si>
  <si>
    <t>lóže</t>
  </si>
  <si>
    <t>-33,033</t>
  </si>
  <si>
    <t>obsyp</t>
  </si>
  <si>
    <t>-120,319</t>
  </si>
  <si>
    <t xml:space="preserve">podkladní desky </t>
  </si>
  <si>
    <t>-22,022</t>
  </si>
  <si>
    <t>dosyp do úrovně terénu</t>
  </si>
  <si>
    <t>"dlažební kostka" 24,31*0,25</t>
  </si>
  <si>
    <t>"asfaltový chodník" 195,47*0,25</t>
  </si>
  <si>
    <t>58981144</t>
  </si>
  <si>
    <t>recyklát betonový frakce 0/63</t>
  </si>
  <si>
    <t>923,528*2,1 "Přepočtené koeficientem množství</t>
  </si>
  <si>
    <t>175111101</t>
  </si>
  <si>
    <t>Obsypání potrubí ručně sypaninou bez prohození, uloženou do 3 m</t>
  </si>
  <si>
    <t>objem na bm dle vzorového řezu</t>
  </si>
  <si>
    <t>"DN 150" (135,9+49)*0,597</t>
  </si>
  <si>
    <t>"přepojení bez zemních prací v rozrážce" -(0,8+1,2+2,5+1,5+2,3+2,1+3,3+3)*0,597</t>
  </si>
  <si>
    <t>"DN200" (12,5+19,5)*0,622</t>
  </si>
  <si>
    <t>58981120</t>
  </si>
  <si>
    <t>recyklát betonový frakce 0/20</t>
  </si>
  <si>
    <t>120,319*2,1 "Přepočtené koeficientem množství</t>
  </si>
  <si>
    <t>998225111</t>
  </si>
  <si>
    <t>Přesun hmot pro pozemní komunikace s krytem z kamene, monolitickým betonovým nebo živičným</t>
  </si>
  <si>
    <t>1939,409+252,67</t>
  </si>
  <si>
    <t>Lože pod potrubí otevřený výkop z písku nebo štěrkopísku</t>
  </si>
  <si>
    <t>(135,9+49+12,5+19,5)*1,1*0,15</t>
  </si>
  <si>
    <t>"přepojení bez zemních prací v rozrážce" -(0,8+1,2+2,5+1,5+2,3+2,1+3,3+3)*1,1*0,15</t>
  </si>
  <si>
    <t>452311131</t>
  </si>
  <si>
    <t>Podkladní desky z betonu prostého tř. C 12/15 otevřený výkop</t>
  </si>
  <si>
    <t>(135,9+49+12,5+19,5)*1,1*0,1</t>
  </si>
  <si>
    <t>"přepojení bez zemních prací v rozrážce" -(0,8+1,2+2,5+1,5+2,3+2,1+3,3+3)*1,1*0,1</t>
  </si>
  <si>
    <t>452313131</t>
  </si>
  <si>
    <t>Podkladní bloky z betonu prostého tř. C 12/15 otevřený výkop</t>
  </si>
  <si>
    <t>"pro přepojení v rozrážce" (1,4*0,6*1,3)*8</t>
  </si>
  <si>
    <t>(1,4+0,6+0,6)*1,3*8</t>
  </si>
  <si>
    <t>452384000R</t>
  </si>
  <si>
    <t>Podkladní pražce z betonu prostého</t>
  </si>
  <si>
    <t>810351800R</t>
  </si>
  <si>
    <t>Bourání stávajícího potrubí DN do 200, vč. odvozu do 10km a likvidace</t>
  </si>
  <si>
    <t>cca 2m ke každé přípojce na přepojení</t>
  </si>
  <si>
    <t>47*2</t>
  </si>
  <si>
    <t>851271131</t>
  </si>
  <si>
    <t>Montáž potrubí z trub litinových hrdlových s integrovaným těsněním otevřený výkop DN 125</t>
  </si>
  <si>
    <t>"svislá část" 30,05</t>
  </si>
  <si>
    <t>55253017</t>
  </si>
  <si>
    <t>trouba vodovodní litinová hrdlová dl 6m DN 125</t>
  </si>
  <si>
    <t>30,05*1,05 "Přepočtené koeficientem množství</t>
  </si>
  <si>
    <t>Montáž potrubí z trub litinových hrdlových s integrovaným těsněním otevřený výkop do DN 150</t>
  </si>
  <si>
    <t>"dešťová" 135,9</t>
  </si>
  <si>
    <t>"splašková" 49</t>
  </si>
  <si>
    <t>"svislá část" 6,45</t>
  </si>
  <si>
    <t>55253018</t>
  </si>
  <si>
    <t>trouba vodovodní litinová hrdlová dl 6m DN 150</t>
  </si>
  <si>
    <t>191,35*1,05 "Přepočtené koeficientem množství</t>
  </si>
  <si>
    <t>"splašková" 12,5</t>
  </si>
  <si>
    <t>"jednotná" 19,5</t>
  </si>
  <si>
    <t>"svislá část" 0,75</t>
  </si>
  <si>
    <t>55253019</t>
  </si>
  <si>
    <t>trouba vodovodní litinová hrdlová dl 6m DN 200</t>
  </si>
  <si>
    <t>32,75*1,05 "Přepočtené koeficientem množství</t>
  </si>
  <si>
    <t>857271131</t>
  </si>
  <si>
    <t>Montáž litinových tvarovek jednoosých hrdlových otevřený výkop s integrovaným těsněním DN 125</t>
  </si>
  <si>
    <t>1+3+4+8</t>
  </si>
  <si>
    <t>552,4-R</t>
  </si>
  <si>
    <t>koleno hrdlové z tvárné litiny,práškový epoxid tl 250µm  DN 125-11,25° - jednohrdlové</t>
  </si>
  <si>
    <t>552,5-R</t>
  </si>
  <si>
    <t>koleno hrdlové z tvárné litiny,práškový epoxid tl 250µm DN 125-22,5° - jednohrdlové</t>
  </si>
  <si>
    <t>552,6-R</t>
  </si>
  <si>
    <t>koleno hrdlové z tvárné litiny,práškový epoxid tl 250µm DN 125-30° - jednohrdlové</t>
  </si>
  <si>
    <t>552,7-R</t>
  </si>
  <si>
    <t>koleno hrdlové z tvárné litiny,práškový epoxid tl 250µm DN 125-45° - jednohrdlové</t>
  </si>
  <si>
    <t>5+17+28+31+8</t>
  </si>
  <si>
    <t>"pro přepojení v rozrážce" 8*2+8+8*2+8+8*2</t>
  </si>
  <si>
    <t>552,19-R</t>
  </si>
  <si>
    <t>tvarovka tvárná litina Y kus DN150 + 1x navárek, délka dle potřeby, do 1000mm</t>
  </si>
  <si>
    <t>55253955</t>
  </si>
  <si>
    <t>koleno hrdlové z tvárné litiny,práškový epoxid tl 250µm MMQ-kus DN 150-90°</t>
  </si>
  <si>
    <t>552,20-R</t>
  </si>
  <si>
    <t>tvarovka tvárna litina GL DN150 + 2x navárek, délka 400mm</t>
  </si>
  <si>
    <t>552,21-R</t>
  </si>
  <si>
    <t>tvarovka tvárna litina GL DN150 + 2x navárek, délka 800mm</t>
  </si>
  <si>
    <t>55253943</t>
  </si>
  <si>
    <t>koleno hrdlové z tvárné litiny,práškový epoxid tl 250µm MMK-kus DN 150-45°</t>
  </si>
  <si>
    <t>552,8-R</t>
  </si>
  <si>
    <t>koleno hrdlové z tvárné litiny,práškový epoxid tl 250µm DN 150- 11,25° - jednohrdlové</t>
  </si>
  <si>
    <t>552,9-R</t>
  </si>
  <si>
    <t>koleno hrdlové z tvárné litiny,práškový epoxid tl 250µm DN 150-22,5° - jednohrdlové</t>
  </si>
  <si>
    <t>552,10-R</t>
  </si>
  <si>
    <t>kolenohrdlové z tvárné litiny,práškový epoxid tl 250µm DN 150-30° - jednohrdlové</t>
  </si>
  <si>
    <t>552,11-R</t>
  </si>
  <si>
    <t>koleno hrdlové z tvárné litiny,práškový epoxid tl 250µm DN 150-45° - jednohrdlové</t>
  </si>
  <si>
    <t>55253864</t>
  </si>
  <si>
    <t>přechod hrdlový z tvárné litiny,práškový epoxid tl 250µm DN 150/125</t>
  </si>
  <si>
    <t>857313131</t>
  </si>
  <si>
    <t>Montáž litinových tvarovek odbočných hrdlových otevřený výkop s integrovaným těsněním DN 150</t>
  </si>
  <si>
    <t>"pro přepojení v rozrážce" 8</t>
  </si>
  <si>
    <t>55253759</t>
  </si>
  <si>
    <t>tvarovka hrdlová s přírubovou odbočkou z tvárné litiny,práškový epoxid tl 250µm DN 150/150</t>
  </si>
  <si>
    <t>55253818</t>
  </si>
  <si>
    <t>tvarovka hrdlová s hrdlovou odbočkou z tvárné litiny,práškový epoxid tl 250µm DN 150/150</t>
  </si>
  <si>
    <t>2+2+2+6+4</t>
  </si>
  <si>
    <t>552,14-R</t>
  </si>
  <si>
    <t>kolenohrdlové z tvárné litiny,práškový epoxid tl 250µm DN 200-11,25° - jednohrdlové</t>
  </si>
  <si>
    <t>552,15-R</t>
  </si>
  <si>
    <t>koleno hrdlové z tvárné litiny,práškový epoxid tl 250µm DN 200-22,5° - jednohrdlové</t>
  </si>
  <si>
    <t>552,16-R</t>
  </si>
  <si>
    <t>kolenohrdlové z tvárné litiny,práškový epoxid tl 250µm DN 200-30° - jednohrdlové</t>
  </si>
  <si>
    <t>552,17-R</t>
  </si>
  <si>
    <t>koleno hrdlové z tvárné litiny,práškový epoxid tl 250µm DN 200-45° - jednohrdlové</t>
  </si>
  <si>
    <t>55253868</t>
  </si>
  <si>
    <t>přechod hrdlový z tvárné litiny,práškový epoxid tl 250µm DN 200/150</t>
  </si>
  <si>
    <t>tvarovka odbočka z tvárné litiny,práškový epoxid tl 250µm DN 200/150</t>
  </si>
  <si>
    <t>552,1-R</t>
  </si>
  <si>
    <t>Dodávka + montáž opravené manžety např. Flex-Seal DN150</t>
  </si>
  <si>
    <t>552,2-R</t>
  </si>
  <si>
    <t>Dodávka + montáž opravené manžety např. Flex-Seal DN200</t>
  </si>
  <si>
    <t>Tlaková zkouška potrubí DN 150 nebo 200</t>
  </si>
  <si>
    <t>"vodorvná část" 135,9+49+12,5+19,5</t>
  </si>
  <si>
    <t>"svislá část" 6,45+0,75</t>
  </si>
  <si>
    <t>Obetonování potrubí nebo zdiva stok betonem prostým tř. C 12/15 otevřený výkop</t>
  </si>
  <si>
    <t>objem na m dle vzorového řezu</t>
  </si>
  <si>
    <t>"DN 150" (135,9+49)*0,219</t>
  </si>
  <si>
    <t>"přepojení bez zemních prací v rozrážce" -(0,8+1,2+2,5+1,5+2,3+2,1+3,3+3)*0,219</t>
  </si>
  <si>
    <t>"DN200" (12,5+19,5)*0,238</t>
  </si>
  <si>
    <t>pro svislou část potrubí</t>
  </si>
  <si>
    <t>"DN125" 0,575*0,425*30,05</t>
  </si>
  <si>
    <t>"DN150" 0,6*0,45*6,45</t>
  </si>
  <si>
    <t>"DN200" 0,65*0,5*0,75</t>
  </si>
  <si>
    <t>899643111</t>
  </si>
  <si>
    <t>Bednění pro obetonování potrubí otevřený výkop</t>
  </si>
  <si>
    <t>"DN125" (0,575+0,575+0,425)*30,05</t>
  </si>
  <si>
    <t>"DN150" (0,6+0,6+0,45)*6,45</t>
  </si>
  <si>
    <t>"DN200" (0,65+0,65+0,5)*0,75</t>
  </si>
  <si>
    <t>919735112</t>
  </si>
  <si>
    <t>Řezání stávajícího živičného krytu hl do 100 mm</t>
  </si>
  <si>
    <t>"asfaltový chodník" 177,7*2</t>
  </si>
  <si>
    <t>920,1-R</t>
  </si>
  <si>
    <t>Náklady na odvedení odpadních vod při přepojení kanalizačních přípojek flexibilním potrubím</t>
  </si>
  <si>
    <t>997221551</t>
  </si>
  <si>
    <t>Vodorovná doprava suti ze sypkých materiálů do 1 km</t>
  </si>
  <si>
    <t>"kamenivo" 63,675</t>
  </si>
  <si>
    <t>"asfalt" 43,003</t>
  </si>
  <si>
    <t>997221559</t>
  </si>
  <si>
    <t>Příplatek ZKD 1 km u vodorovné dopravy suti ze sypkých materiálů</t>
  </si>
  <si>
    <t>132</t>
  </si>
  <si>
    <t>106,678*9 "Přepočtené koeficientem množství</t>
  </si>
  <si>
    <t>997221561</t>
  </si>
  <si>
    <t>Vodorovná doprava suti z kusových materiálů do 1 km</t>
  </si>
  <si>
    <t>134</t>
  </si>
  <si>
    <t>"dlažební kostky" 7,779</t>
  </si>
  <si>
    <t>997221569</t>
  </si>
  <si>
    <t>Příplatek ZKD 1 km u vodorovné dopravy suti z kusových materiálů</t>
  </si>
  <si>
    <t>136</t>
  </si>
  <si>
    <t>7,779*9 "Přepočtené koeficientem množství</t>
  </si>
  <si>
    <t>997221611</t>
  </si>
  <si>
    <t>Nakládání suti na dopravní prostředky pro vodorovnou dopravu</t>
  </si>
  <si>
    <t>138</t>
  </si>
  <si>
    <t>997221873</t>
  </si>
  <si>
    <t>Poplatek za uložení stavebního odpadu na recyklační skládce (skládkovné) zeminy a kamení zatříděného do Katalogu odpadů pod kódem 17 05 04</t>
  </si>
  <si>
    <t>140</t>
  </si>
  <si>
    <t>"dlažební kostky" 7,79</t>
  </si>
  <si>
    <t>997221875</t>
  </si>
  <si>
    <t>Poplatek za uložení stavebního odpadu na recyklační skládce (skládkovné) asfaltového bez obsahu dehtu zatříděného do Katalogu odpadů pod kódem 17 03 02</t>
  </si>
  <si>
    <t>142</t>
  </si>
  <si>
    <t>998273102</t>
  </si>
  <si>
    <t>Přesun hmot pro trubní vedení z trub litinových otevřený výkop</t>
  </si>
  <si>
    <t>144</t>
  </si>
  <si>
    <t>2225,215-2192,079</t>
  </si>
  <si>
    <t>721</t>
  </si>
  <si>
    <t>Zdravotechnika - vnitřní kanalizace</t>
  </si>
  <si>
    <t>721241102</t>
  </si>
  <si>
    <t>Lapač střešních splavenin z litiny DN 125</t>
  </si>
  <si>
    <t>146</t>
  </si>
  <si>
    <t>998721201</t>
  </si>
  <si>
    <t>Přesun hmot procentní pro vnitřní kanalizace v objektech v do 6 m</t>
  </si>
  <si>
    <t>%</t>
  </si>
  <si>
    <t>148</t>
  </si>
  <si>
    <t>SO 602 - Přeložka přípojek vodovodu</t>
  </si>
  <si>
    <t xml:space="preserve">    722 - Zdravotechnika - vnitřní vodovod</t>
  </si>
  <si>
    <t>9,9*1,1</t>
  </si>
  <si>
    <t>19,058*0,1</t>
  </si>
  <si>
    <t>151201102</t>
  </si>
  <si>
    <t>Zřízení zátažného pažení a rozepření stěn rýh hl do 4 m</t>
  </si>
  <si>
    <t>"kašna" 9,9*2*2</t>
  </si>
  <si>
    <t>151201112</t>
  </si>
  <si>
    <t>Odstranění zátažného pažení a rozepření stěn rýh hl do 4 m</t>
  </si>
  <si>
    <t>17,152+1,906</t>
  </si>
  <si>
    <t>-1,089</t>
  </si>
  <si>
    <t>-3,953</t>
  </si>
  <si>
    <t>"dlažební kostka" 10,89*0,25</t>
  </si>
  <si>
    <t>16,739*2,1 "Přepočtené koeficientem množství</t>
  </si>
  <si>
    <t>"kašna" 9,9*1,1*0,363</t>
  </si>
  <si>
    <t>58337303</t>
  </si>
  <si>
    <t>štěrkopísek frakce 0/8</t>
  </si>
  <si>
    <t>3,953*2 "Přepočtené koeficientem množství</t>
  </si>
  <si>
    <t>35,152+7,906</t>
  </si>
  <si>
    <t>Lože pod potrubí otevřený výkop z písku fr 0-8mm</t>
  </si>
  <si>
    <t>"kašna" 9,9*1,1*0,1</t>
  </si>
  <si>
    <t>871211141</t>
  </si>
  <si>
    <t>Montáž potrubí z PE100 SDR 11 otevřený výkop svařovaných na tupo D 63 x 5,8 mm</t>
  </si>
  <si>
    <t>"kašna" 9,9</t>
  </si>
  <si>
    <t>28613173</t>
  </si>
  <si>
    <t>potrubí vodovodní PE100 SDR11 se signalizační vrstvou 100m 63x5,8mm</t>
  </si>
  <si>
    <t>9,9*1,05 "Přepočtené koeficientem množství</t>
  </si>
  <si>
    <t>879221111</t>
  </si>
  <si>
    <t>Montáž vodovodní přípojky na potrubí DN 63</t>
  </si>
  <si>
    <t>"česká 1,3" 1</t>
  </si>
  <si>
    <t>42221301</t>
  </si>
  <si>
    <t>šoupátko pitná voda litina GGG 50 krátká stavební dl PN10/16 DN 50x150mm</t>
  </si>
  <si>
    <t>42291078</t>
  </si>
  <si>
    <t>souprava zemní pro šoupátka DN 40-50mm Rd 2,0m</t>
  </si>
  <si>
    <t>891241811</t>
  </si>
  <si>
    <t>Demontáž vodovodních šoupátek otevřený výkop DN 80, vč. odvozu a likvidace</t>
  </si>
  <si>
    <t>879,2-R</t>
  </si>
  <si>
    <t>Demontáž + zpětná montáž šoupátkového poklopu</t>
  </si>
  <si>
    <t>892233122</t>
  </si>
  <si>
    <t>Proplach a dezinfekce vodovodního potrubí DN od 40 do 70</t>
  </si>
  <si>
    <t>Tlaková zkouška vodou potrubí do 80</t>
  </si>
  <si>
    <t>899721111</t>
  </si>
  <si>
    <t>Signalizační vodič DN do 150 mm na potrubí</t>
  </si>
  <si>
    <t>9,9+2,5</t>
  </si>
  <si>
    <t>899722113</t>
  </si>
  <si>
    <t>Krytí potrubí z plastů výstražnou fólií z PVC 34cm</t>
  </si>
  <si>
    <t>950,1-R</t>
  </si>
  <si>
    <t>Provedení otvoru DN do 100mm ve stěně tl.do 600mm, vč. odvozu a likvidace suti</t>
  </si>
  <si>
    <t>"česká 14 a 19,21" 1+1</t>
  </si>
  <si>
    <t>"kamenivo" 3,158</t>
  </si>
  <si>
    <t>3,158*9 "Přepočtené koeficientem množství</t>
  </si>
  <si>
    <t>"dlažební kostky" 3,485</t>
  </si>
  <si>
    <t>3,485*9 "Přepočtené koeficientem množství</t>
  </si>
  <si>
    <t>3,158+3,485</t>
  </si>
  <si>
    <t>998276101</t>
  </si>
  <si>
    <t>Přesun hmot pro trubní vedení z trub z plastických hmot otevřený výkop</t>
  </si>
  <si>
    <t>43,189-43,058</t>
  </si>
  <si>
    <t>722</t>
  </si>
  <si>
    <t>Zdravotechnika - vnitřní vodovod</t>
  </si>
  <si>
    <t>722,1-R</t>
  </si>
  <si>
    <t>Přesunutí stávajícího vodoměru (demontáž + opětovná montáž)</t>
  </si>
  <si>
    <t>"česká 2, 4, 10, 12, 14, 16" 6</t>
  </si>
  <si>
    <t>722140118</t>
  </si>
  <si>
    <t>Potrubí vodovodní z ušlechtilé oceli spojované lisováním DN 65</t>
  </si>
  <si>
    <t>6,9</t>
  </si>
  <si>
    <t>722170807</t>
  </si>
  <si>
    <t>Demontáž rozvodů vody z plastů do D 110, vč. odvozu a likvidace</t>
  </si>
  <si>
    <t>"česká 2+4" 2+1</t>
  </si>
  <si>
    <t>722174007</t>
  </si>
  <si>
    <t>Potrubí vodovodní plastové PPR svar polyfuze PN 16 D 63x8,6 mm</t>
  </si>
  <si>
    <t>15,6</t>
  </si>
  <si>
    <t>722181253</t>
  </si>
  <si>
    <t>Ochrana vodovodního potrubí přilepenými termoizolačními trubicemi z PE tl do 25 mm DN do 63 mm</t>
  </si>
  <si>
    <t>15,6+6,9</t>
  </si>
  <si>
    <t>722232048</t>
  </si>
  <si>
    <t>Kohout kulový přímý  G 2" PN 42 do 185°C vnitřní závit</t>
  </si>
  <si>
    <t>"česká 2" 1</t>
  </si>
  <si>
    <t>722290215</t>
  </si>
  <si>
    <t>Zkouška těsnosti vodovodního potrubí hrdlového nebo přírubového do DN 100</t>
  </si>
  <si>
    <t>722290234</t>
  </si>
  <si>
    <t>Proplach a dezinfekce vodovodního potrubí do DN 80</t>
  </si>
  <si>
    <t>998722201</t>
  </si>
  <si>
    <t>Přesun hmot procentní pro vnitřní vodovod v objektech v do 6 m</t>
  </si>
  <si>
    <t>L90</t>
  </si>
  <si>
    <t>245</t>
  </si>
  <si>
    <t>L63</t>
  </si>
  <si>
    <t>SO 700 - Přeložky a zajištění inženýrských sítí vyvolaných stavbou</t>
  </si>
  <si>
    <t>SO 702 - Provizorní přeložka vodovodu</t>
  </si>
  <si>
    <t xml:space="preserve">    713 - Izolace tepelné</t>
  </si>
  <si>
    <t>857242922</t>
  </si>
  <si>
    <t>Výměna litinových tvarovek jednoosých přírubových otevřený výkop DN 80</t>
  </si>
  <si>
    <t>-562442611</t>
  </si>
  <si>
    <t>55253607</t>
  </si>
  <si>
    <t>přechod přírubový,práškový epoxid tl 250µm FFR-kus litinový DN 80/40</t>
  </si>
  <si>
    <t>-1788397602</t>
  </si>
  <si>
    <t>"provizorní vodovod - dle kladečského schématu" 6</t>
  </si>
  <si>
    <t>55253237</t>
  </si>
  <si>
    <t>tvarovka přírubová litinová vodovodní FF-kus PN10/16 DN 80 dl 300mm</t>
  </si>
  <si>
    <t>1173979549</t>
  </si>
  <si>
    <t>"provizorní vodovod - dle kladečského schématu" 3</t>
  </si>
  <si>
    <t>55252228</t>
  </si>
  <si>
    <t>trouba přírubová PN10/16/25/40 DN 80 dl 500mm</t>
  </si>
  <si>
    <t>-1727355452</t>
  </si>
  <si>
    <t>55252226</t>
  </si>
  <si>
    <t>trouba přírubová PN10/16/25/40 DN 80 dl 300mm</t>
  </si>
  <si>
    <t>-2146427004</t>
  </si>
  <si>
    <t>31951001</t>
  </si>
  <si>
    <t>potrubní spojka jištěná proti posuvu hrdlo-příruba DN 50</t>
  </si>
  <si>
    <t>-210076645</t>
  </si>
  <si>
    <t>"provizorní vodovod - dle kladečského schématu" 11</t>
  </si>
  <si>
    <t>857244922</t>
  </si>
  <si>
    <t>Výměna litinových tvarovek odbočných přírubových otevřený výkop DN 80</t>
  </si>
  <si>
    <t>-1871212118</t>
  </si>
  <si>
    <t>"provizorní vodovod - dle kladečského schématu" 2</t>
  </si>
  <si>
    <t>55253511</t>
  </si>
  <si>
    <t>tvarovka přírubová litinová s přírubovou odbočkou,práškový epoxid tl 250µm T-kus DN 80/80</t>
  </si>
  <si>
    <t>-1184157038</t>
  </si>
  <si>
    <t>857262922</t>
  </si>
  <si>
    <t>Výměna litinových tvarovek jednoosých přírubových otevřený výkop DN 100</t>
  </si>
  <si>
    <t>-588166461</t>
  </si>
  <si>
    <t>1738541500</t>
  </si>
  <si>
    <t>"provizorní vodovod - dle kladečského schématu" 1</t>
  </si>
  <si>
    <t>55253661</t>
  </si>
  <si>
    <t>příruba zaslepovací litinová vodovodní PN10/16 X-kus DN 100</t>
  </si>
  <si>
    <t>950324074</t>
  </si>
  <si>
    <t>31951004</t>
  </si>
  <si>
    <t>potrubní spojka jištěná proti posuvu hrdlo-příruba DN 100</t>
  </si>
  <si>
    <t>-566993027</t>
  </si>
  <si>
    <t>871211941</t>
  </si>
  <si>
    <t>Výměna potrubí z PE100 SDR 11 otevřený výkop svařovaných na tupo d 63 x 5,8 mm</t>
  </si>
  <si>
    <t>-324128472</t>
  </si>
  <si>
    <t>"provizorní vodovod - dle kladečského schématu - přípojky" 62</t>
  </si>
  <si>
    <t>potrubí vodovodní dvouvrstvé PE100 RC SDR11 63x5,8mm</t>
  </si>
  <si>
    <t>-236044026</t>
  </si>
  <si>
    <t>871241911</t>
  </si>
  <si>
    <t>Výměna potrubí z PE100 SDR 11 otevřený výkop svařovaných elektrotvarovkou d 90 x 8,2 mm</t>
  </si>
  <si>
    <t>1340870466</t>
  </si>
  <si>
    <t>"provizorní vodovod - dle kladečského schématu"  245</t>
  </si>
  <si>
    <t>28613550</t>
  </si>
  <si>
    <t>potrubí vodovodní dvouvrstvé PE100 RC SDR11 110x10mm</t>
  </si>
  <si>
    <t>575766500</t>
  </si>
  <si>
    <t>877241901</t>
  </si>
  <si>
    <t>Výměna elektrospojek na vodovodním potrubí z PE trub d 90</t>
  </si>
  <si>
    <t>-1392496646</t>
  </si>
  <si>
    <t>"provizorní vodovod - dle kladečského schématu" 13</t>
  </si>
  <si>
    <t>28615974</t>
  </si>
  <si>
    <t>elektrospojka SDR11 PE 100 PN16 D 90mm</t>
  </si>
  <si>
    <t>-1585885843</t>
  </si>
  <si>
    <t>28653135</t>
  </si>
  <si>
    <t>nákružek lemový PE 100 SDR11 90mm</t>
  </si>
  <si>
    <t>-1124231689</t>
  </si>
  <si>
    <t>28654368</t>
  </si>
  <si>
    <t>příruba volná k lemovému nákružku z polypropylénu 90</t>
  </si>
  <si>
    <t>-1117134144</t>
  </si>
  <si>
    <t>877241912</t>
  </si>
  <si>
    <t>Výměna elektrokolen 90° na vodovodním potrubí z PE trub d 90</t>
  </si>
  <si>
    <t>-270273714</t>
  </si>
  <si>
    <t>"provizorní vodovod - dle kladečského schématu" 8</t>
  </si>
  <si>
    <t>28653060</t>
  </si>
  <si>
    <t>elektrokoleno 90° PE 100 D 90mm</t>
  </si>
  <si>
    <t>565993892</t>
  </si>
  <si>
    <t>877241913</t>
  </si>
  <si>
    <t>Výměna elektro T-kusů na vodovodním potrubí z PE trub d 90</t>
  </si>
  <si>
    <t>-32752464</t>
  </si>
  <si>
    <t>28614960</t>
  </si>
  <si>
    <t>elektrotvarovka T-kus rovnoramenný PE 100 PN16 D 90mm</t>
  </si>
  <si>
    <t>476850014</t>
  </si>
  <si>
    <t>877241927</t>
  </si>
  <si>
    <t>Výměna elektro navrtávacích T-kusů ventil 360° otočná odbočka na vodovodním potrubí z PE trub d 90/63</t>
  </si>
  <si>
    <t>649955372</t>
  </si>
  <si>
    <t>28614075</t>
  </si>
  <si>
    <t>tvarovka T-kus navrtávací s ventilem, s odbočkou 360° D 90-63mm</t>
  </si>
  <si>
    <t>998492340</t>
  </si>
  <si>
    <t>891185921</t>
  </si>
  <si>
    <t>Výměna zpětných klapek DN 40</t>
  </si>
  <si>
    <t>-1429548162</t>
  </si>
  <si>
    <t>42280500</t>
  </si>
  <si>
    <t>klapka zpětná litinová L10 117 616 PN16 DN 40x180mm</t>
  </si>
  <si>
    <t>-871741917</t>
  </si>
  <si>
    <t>891218312</t>
  </si>
  <si>
    <t>Výměna přírubových vodoměrů DN do 50 v šachtě</t>
  </si>
  <si>
    <t>729536459</t>
  </si>
  <si>
    <t>38821514</t>
  </si>
  <si>
    <t>vodoměr domovní přírubový na studenou vodu tlak PN16 DN 40x300mm Qn 10</t>
  </si>
  <si>
    <t>1727065568</t>
  </si>
  <si>
    <t>42261001</t>
  </si>
  <si>
    <t>filtr litinový s vypouštěcí přírubou DN 40</t>
  </si>
  <si>
    <t>328343986</t>
  </si>
  <si>
    <t>891241912</t>
  </si>
  <si>
    <t>Výměna vodovodních šoupátek otevřený výkop DN 80</t>
  </si>
  <si>
    <t>-1706909105</t>
  </si>
  <si>
    <t>"provizorní vodovod - dle kladečského schématu" 7</t>
  </si>
  <si>
    <t>-119286833</t>
  </si>
  <si>
    <t>891261912</t>
  </si>
  <si>
    <t>Výměna vodovodních šoupátek otevřený výkop DN 100</t>
  </si>
  <si>
    <t>1351909369</t>
  </si>
  <si>
    <t>-2064616587</t>
  </si>
  <si>
    <t>-529194110</t>
  </si>
  <si>
    <t>-470819473</t>
  </si>
  <si>
    <t>L90+L63</t>
  </si>
  <si>
    <t>-26520811</t>
  </si>
  <si>
    <t>-1163777780</t>
  </si>
  <si>
    <t>713</t>
  </si>
  <si>
    <t>Izolace tepelné</t>
  </si>
  <si>
    <t>713411141</t>
  </si>
  <si>
    <t>Montáž izolace tepelné potrubí pásy nebo rohožemi s Al fólií staženými Al páskou 1x</t>
  </si>
  <si>
    <t>-1305515337</t>
  </si>
  <si>
    <t>L90*3,14*0,09+L63*3,14*0,063</t>
  </si>
  <si>
    <t>63141784</t>
  </si>
  <si>
    <t>rohož izolační z minerální vlny lamelová s Al fólií 50-60kg/m3 tl 50mm</t>
  </si>
  <si>
    <t>-1677189047</t>
  </si>
  <si>
    <t>81,502*1,05 'Přepočtené koeficientem množství</t>
  </si>
  <si>
    <t>SO 703 - Provizorní přeložka parovodu</t>
  </si>
  <si>
    <t>1 - Zemní práce</t>
  </si>
  <si>
    <t>11 - Přípravné a přidružené práce</t>
  </si>
  <si>
    <t>2 - Základy a zvláštní zakládání</t>
  </si>
  <si>
    <t>5 - Komunikace</t>
  </si>
  <si>
    <t>89 - Ostatní konstrukce na trubním vedení</t>
  </si>
  <si>
    <t>96 - Bourání konstrukcí</t>
  </si>
  <si>
    <t>713 - Izolace tepelné</t>
  </si>
  <si>
    <t>733 - Rozvod potrubí</t>
  </si>
  <si>
    <t>734 - Armatury</t>
  </si>
  <si>
    <t>762 - Konstrukce tesařské</t>
  </si>
  <si>
    <t>767 - Konstrukce zámečnické</t>
  </si>
  <si>
    <t>783 - Nátěry</t>
  </si>
  <si>
    <t>M23 - Montáže potrubí</t>
  </si>
  <si>
    <t>M46 - Zemní práce při montážích</t>
  </si>
  <si>
    <t>D96 - Přesuny suti a vybouraných hmot</t>
  </si>
  <si>
    <t>113106221R00</t>
  </si>
  <si>
    <t>Rozebrání vozovek a ploch s jakoukoliv výplní spár   v ploše jednotlivě do 200 m2, z drobných kostek nebo odseků, kladených do lože z kameniva těženého, škváry nebo strusky</t>
  </si>
  <si>
    <t>Poznámka k položce:_x000D_
s přemístěním hmot na skládku na vzdálenost do 3 m nebo s naložením na dopravní prostředek</t>
  </si>
  <si>
    <t>(9+7*(1,5*1,5)+5)*0,5</t>
  </si>
  <si>
    <t>113107505R00</t>
  </si>
  <si>
    <t>Odstranění podkladů nebo krytů z kameniva hrubého drceného, v ploše jednotlivě do 50 m2, tloušťka vrstvy 50 mm</t>
  </si>
  <si>
    <t>113107515R00</t>
  </si>
  <si>
    <t>Odstranění podkladů nebo krytů z kameniva hrubého drceného, v ploše jednotlivě do 50 m2, tloušťka vrstvy 150 mm</t>
  </si>
  <si>
    <t>113108305R00</t>
  </si>
  <si>
    <t>Odstranění podkladů nebo krytů živičných, v ploše jednotlivě do 50 m2, tloušťka vrstvy 50 mm</t>
  </si>
  <si>
    <t>113108310R00</t>
  </si>
  <si>
    <t>Odstranění podkladů nebo krytů živičných, v ploše jednotlivě do 50 m2, tloušťka vrstvy 100 mm</t>
  </si>
  <si>
    <t>113111125R00</t>
  </si>
  <si>
    <t>Odstranění podkladů nebo krytů z kameniva zpevněného cementem, v ploše jednotlivě do 50 m2, tloušťka vrstvy 250 mm</t>
  </si>
  <si>
    <t>130001101R00</t>
  </si>
  <si>
    <t>Příplatek k cenám za ztížené vykopávky v horninách jakékoliv třídy</t>
  </si>
  <si>
    <t>Poznámka k položce:_x000D_
Příplatek k cenám hloubených vykopávek za ztížení vykopávky v blízkosti podzemního vedení nebo výbušnin pro jakoukoliv třídu horniny.</t>
  </si>
  <si>
    <t>131201201R00</t>
  </si>
  <si>
    <t>Hloubení zapažených jam a zářezů do 100 m3, v hornině 3, převážně ručně</t>
  </si>
  <si>
    <t>Poznámka k položce:_x000D_
s urovnáním dna do předepsaného profilu a spádu, s případně nutným přemístěním výkopku ve výkopišti a dále buď s přemístěním výkopku na přilehlém terénu na vzdálenost do 3 m od kraje jámy nebo s naložením na dopravní prostředek</t>
  </si>
  <si>
    <t>((9+7*(1,5*1,5)+5)*1,5)*0,5*0,6</t>
  </si>
  <si>
    <t>131201209R00</t>
  </si>
  <si>
    <t>Hloubení zapažených jam a zářezů příplatek za lepivost, v hornině 3,</t>
  </si>
  <si>
    <t>131301201R00</t>
  </si>
  <si>
    <t>Hloubení zapažených jam a zářezů do 100 m3, v hornině 4, převážně ručně</t>
  </si>
  <si>
    <t>((9+7*(1,5*1,5)+5)*1,5)*0,5*0,4</t>
  </si>
  <si>
    <t>131301209R00</t>
  </si>
  <si>
    <t>Hloubení zapažených jam a zářezů příplatek za lepivost, v hornině 4,</t>
  </si>
  <si>
    <t>139601102R00</t>
  </si>
  <si>
    <t>Ruční výkop jam, rýh a šachet v hornině 3</t>
  </si>
  <si>
    <t>Poznámka k položce:_x000D_
s přehozením na vzdálenost do 5 m nebo s naložením na ruční dopravní prostředek</t>
  </si>
  <si>
    <t>139601103R00</t>
  </si>
  <si>
    <t>Ruční výkop jam, rýh a šachet v hornině 4</t>
  </si>
  <si>
    <t>161101101R00</t>
  </si>
  <si>
    <t>Svislé přemístění výkopku z horniny 1 až 4, při hloubce výkopu přes 1 do 2,5 m</t>
  </si>
  <si>
    <t>Poznámka k položce:_x000D_
bez naložení do dopravní nádoby, ale s vyprázdněním dopravní nádoby na hromadu nebo na dopravní prostředek,</t>
  </si>
  <si>
    <t>162201102R00</t>
  </si>
  <si>
    <t>Vodorovné přemístění výkopku z horniny 1 až 4, na vzdálenost přes 20  do 50 m</t>
  </si>
  <si>
    <t>Poznámka k položce:_x000D_
po suchu, bez naložení výkopku, avšak se složením bez rozhrnutí, zpáteční cesta vozidla._x000D_
viz. technická zpráva a situační výkresy_x000D_
V položce je započten:_x000D_
 - odvoz výkopku horniny 1-4 z místní a účelové komunikace (chodníkova tělesa, vozovky) na mezideponii zhotovitele_x000D_
 - dovoz výkopku horniny 1-4 z mezideponie zhotovitele pro zásyp jam, rýh, šachet se zhutněním</t>
  </si>
  <si>
    <t>162701103R00</t>
  </si>
  <si>
    <t>Vodorovné přemístění výkopku z horniny 1 až 4, na vzdálenost přes 7 000  do 8 000 m</t>
  </si>
  <si>
    <t>167101101R00</t>
  </si>
  <si>
    <t>Nakládání, skládání, překládání neulehlého výkopku nakládání výkopku  do 100 m3, z horniny 1 až 4</t>
  </si>
  <si>
    <t>Poznámka k položce:_x000D_
viz. technická zpráva a situační výkresy_x000D_
V položce je započten:_x000D_
 - odvoz výkopku horniny 1-4 z místní a účelové komunikace (chodníkova tělesa, vozovky) na mezideponii zhotovitele_x000D_
 - dovoz výkopku horniny 1-4 z mezideponie zhotovitele pro zásyp jam, rýh, šachet se zhutněním</t>
  </si>
  <si>
    <t>171201101R00</t>
  </si>
  <si>
    <t>Uložení sypaniny do násypů nezhutněných</t>
  </si>
  <si>
    <t>174101101R00</t>
  </si>
  <si>
    <t>Zásyp sypaninou se zhutněním jam, šachet, rýh nebo kolem objektů v těchto vykopávkách</t>
  </si>
  <si>
    <t>Poznámka k položce:_x000D_
z jakékoliv horniny s uložením výkopku po vrstvách,</t>
  </si>
  <si>
    <t>199000002R00-01</t>
  </si>
  <si>
    <t>Poplatek za skládku horniny 1- 4, na mezideponii zhotovitele</t>
  </si>
  <si>
    <t>58330002.AR</t>
  </si>
  <si>
    <t>Zemina stabilizační</t>
  </si>
  <si>
    <t>Přípravné a přidružené práce</t>
  </si>
  <si>
    <t>11-01</t>
  </si>
  <si>
    <t>Dřevěné pěší přemostění pro provizorní rozvody (přechodová deska + zábradlí), včetně montáže</t>
  </si>
  <si>
    <t>11-02</t>
  </si>
  <si>
    <t>Těžké přemostění pro provizorní rozvody (přechodová ocelová deska + zábradlí), včetně montáže</t>
  </si>
  <si>
    <t>Základy a zvláštní zakládání</t>
  </si>
  <si>
    <t>289970111R00</t>
  </si>
  <si>
    <t>Geotextílie separační, filtrační, zpevňující polypropylén, 300 g/m2</t>
  </si>
  <si>
    <t>10,2</t>
  </si>
  <si>
    <t>Komunikace</t>
  </si>
  <si>
    <t>564113520R00</t>
  </si>
  <si>
    <t>Podklad nebo podsyp z asfaltového recyklátu frakce 0-32 mm, tloušťka po zhutnění 20 cm</t>
  </si>
  <si>
    <t>Poznámka k položce:_x000D_
s rozprostřením, vlhčením a zhutněním</t>
  </si>
  <si>
    <t>Ostatní konstrukce na trubním vedení</t>
  </si>
  <si>
    <t>89-01</t>
  </si>
  <si>
    <t>Práce spojené s odpojením stávajícího parovodního potrubí a přepojení na nový parohorkovod</t>
  </si>
  <si>
    <t>89-03</t>
  </si>
  <si>
    <t>Uchycení parního potrubí v provizorní šachtě</t>
  </si>
  <si>
    <t>89-04</t>
  </si>
  <si>
    <t>Napojení na stávající parní potrubí v provizorní šachtě</t>
  </si>
  <si>
    <t>89-05</t>
  </si>
  <si>
    <t>Uchycení kondenzátního potrubí v provizorní šachtě</t>
  </si>
  <si>
    <t>89-051</t>
  </si>
  <si>
    <t>Napojení na stávající kondenzátní potrubí v provizorní šachtě</t>
  </si>
  <si>
    <t>89-052</t>
  </si>
  <si>
    <t>Napojení na stávající parní potrubí v objektech</t>
  </si>
  <si>
    <t>89-053</t>
  </si>
  <si>
    <t>Napojení na stávající kondenzátní potrubí v objektech</t>
  </si>
  <si>
    <t>89-054</t>
  </si>
  <si>
    <t>Napojení na stávající odbočku ul. Veselá</t>
  </si>
  <si>
    <t>Poznámka k položce:_x000D_
ve stávající šachtě M156</t>
  </si>
  <si>
    <t>89-061</t>
  </si>
  <si>
    <t>Uzavření stávající uzavírací armatury DN100</t>
  </si>
  <si>
    <t>Poznámka k položce:_x000D_
š 160/2</t>
  </si>
  <si>
    <t>89-062</t>
  </si>
  <si>
    <t>Uzavření stávající uzavírací armatury DN150</t>
  </si>
  <si>
    <t>89-063</t>
  </si>
  <si>
    <t>Uzavření stávající uzavírací armatury DN200</t>
  </si>
  <si>
    <t>89-07</t>
  </si>
  <si>
    <t>Demontáž sestav odvaděčů kondenzátu</t>
  </si>
  <si>
    <t>89-071</t>
  </si>
  <si>
    <t>Izolace sestavy odvaděče kondenzátu</t>
  </si>
  <si>
    <t>89-08</t>
  </si>
  <si>
    <t>Asfalt pro zalití přejezdů a zařezaného potrubí pro provizorní potrubí</t>
  </si>
  <si>
    <t>89-081</t>
  </si>
  <si>
    <t>Beton pro zalití potrubí sestavy pro vypouštění kondenzátu do kanalizace</t>
  </si>
  <si>
    <t>89-082</t>
  </si>
  <si>
    <t>Proveden zářez do komunikace pro uložení potrubí</t>
  </si>
  <si>
    <t>(8,6+1,7+2)*0,2</t>
  </si>
  <si>
    <t>(5*0,3)+(5*0,23)</t>
  </si>
  <si>
    <t>(10,2*0,23)+(10,2*0,2)</t>
  </si>
  <si>
    <t>89-09</t>
  </si>
  <si>
    <t>Pískový obsyp pro provizorní rozvody</t>
  </si>
  <si>
    <t>(8,6+1,7+2+5+5+10,2+10,2)*0,09625</t>
  </si>
  <si>
    <t>89-10a</t>
  </si>
  <si>
    <t>Odstranění asfaltové vrstvy z provizorních rozvodů</t>
  </si>
  <si>
    <t>89-12</t>
  </si>
  <si>
    <t>Likvidace použitých materiálů (asfalt, dřevo, izolace a atd.)</t>
  </si>
  <si>
    <t>89-13</t>
  </si>
  <si>
    <t>Dřevěné bednění pro zakrytí provizorních rozvodů (desky + trámky), včetně montáže</t>
  </si>
  <si>
    <t>196,8*1,2</t>
  </si>
  <si>
    <t>89-14</t>
  </si>
  <si>
    <t>Betonová podkladní deska 260x50 mm, včetně ocelové desky 260x10 mm</t>
  </si>
  <si>
    <t>89-15</t>
  </si>
  <si>
    <t>Montáž provizorní monolitické betonové šachty s vnitřními rozměry 1x1,5 m včetně litinového poklopu, PREFA strop rozměr 1800x1300 mm tl. 200 mm, tl. stěn 150 mm</t>
  </si>
  <si>
    <t>Poznámka k položce:_x000D_
litinový poklop 600x600, D400 s rámem._x000D_
Beton pevnostní třídy C30/37 s armovací výstuží a spojovací výstuží R12/150.</t>
  </si>
  <si>
    <t>89-16</t>
  </si>
  <si>
    <t>Demontáž provizorní monolitické betonové šachty s vnitřními rozměry 1x1,5 m včetně litinového pokl., PREFA strop rozměr 1800x1300 mm tl. 150 mm, tl. stěn 150 mm</t>
  </si>
  <si>
    <t>Poznámka k položce:_x000D_
litinový poklop 600x600, D400 s rámem._x000D_
Beton pevnostní třídy C30/37 s armovací výstuží</t>
  </si>
  <si>
    <t>Bourání konstrukcí</t>
  </si>
  <si>
    <t>979071111R00</t>
  </si>
  <si>
    <t>Očištění vybouraných dlažebních kostek velkých,  s původním vyplněním spár kamenivem těženým</t>
  </si>
  <si>
    <t>Poznámka k položce:_x000D_
od spojovacího materiálu, s uložením očištěných kostek na skládku, s odklizením odpadových hmot na hromady a s odklizením vybouraných kostek na vzdálenost do 3 m</t>
  </si>
  <si>
    <t>979097012R00</t>
  </si>
  <si>
    <t>Odvoz suti a vybouraných hmot na skládku pronájem kontejneru na suť</t>
  </si>
  <si>
    <t>713400841R00</t>
  </si>
  <si>
    <t>Odstranění tepelné izolace potrubí z vláknitých materiálů  s konstrukcí bez povrchové úpravy</t>
  </si>
  <si>
    <t>713-01</t>
  </si>
  <si>
    <t>Izolace z minerálních vláken s AL polepem pro DN 25, tl. 30 mm, vč. montáže</t>
  </si>
  <si>
    <t>713-02</t>
  </si>
  <si>
    <t>Izolace z minerálních vláken s AL polepem pro DN 40, tl. 40 mm, vč. montáže</t>
  </si>
  <si>
    <t>713-03</t>
  </si>
  <si>
    <t>Izolace z minerálních vláken s AL polepem pro DN 50, tl. 60 mm, vč. montáže</t>
  </si>
  <si>
    <t>713-04</t>
  </si>
  <si>
    <t>Izolace z minerálních vláken s AL polepem pro DN 65, tl. 60 mm, vč. montáže</t>
  </si>
  <si>
    <t>713-05</t>
  </si>
  <si>
    <t>Izolace z minerálních vláken s AL polepem pro DN 80, tl. 80 mm, vč. montáže</t>
  </si>
  <si>
    <t>713-051</t>
  </si>
  <si>
    <t>Izolace z minerálních vláken s AL polepem pro DN 100, tl. 100 mm, vč. montáže</t>
  </si>
  <si>
    <t>713-06</t>
  </si>
  <si>
    <t>Tepelná izolace pro parní armatury do DN100, vč. montáže</t>
  </si>
  <si>
    <t>998713101R00</t>
  </si>
  <si>
    <t>Přesun hmot pro izolace tepelné v objektech výšky do 6 m</t>
  </si>
  <si>
    <t>Poznámka k položce:_x000D_
50 m vodorovně</t>
  </si>
  <si>
    <t>998713192R00</t>
  </si>
  <si>
    <t>Přesun hmot pro izolace tepelné příplatek k ceně za zvětšený přesun přes vymezenou největší dopravní vzdálenost za vzdálenost do 100 m</t>
  </si>
  <si>
    <t>Rozvod potrubí</t>
  </si>
  <si>
    <t>723150368R00</t>
  </si>
  <si>
    <t>Potrubí ocel. černé svařované - chráničky D 76 mm, s 3,2 mm</t>
  </si>
  <si>
    <t>3,1+3,1+3,4+3,4+3,4+4,5+4,2+4,2+2,4</t>
  </si>
  <si>
    <t>723150371R00</t>
  </si>
  <si>
    <t>Potrubí ocel. černé svařované - chráničky D 108 mm, s 4,0 mm</t>
  </si>
  <si>
    <t>3,2+3,2+4,2+0,4+0,7</t>
  </si>
  <si>
    <t>723150372R00</t>
  </si>
  <si>
    <t>Potrubí ocel. černé svařované - chráničky D 133 mm, s 4,5 mm</t>
  </si>
  <si>
    <t>4,5+4,2+0,3+0,6</t>
  </si>
  <si>
    <t>723150373R00</t>
  </si>
  <si>
    <t>Potrubí ocel. černé svařované - chráničky D 159 mm, s 4,5 mm</t>
  </si>
  <si>
    <t>4,5+0,5</t>
  </si>
  <si>
    <t>733111325R00</t>
  </si>
  <si>
    <t>Potrubí z trubek závitových ocelových svařovaných, běžných, nízkotlaké a středotlaké, DN 25</t>
  </si>
  <si>
    <t>Poznámka k položce:_x000D_
Potrubí včetně tvarovek.</t>
  </si>
  <si>
    <t>3*2+9,5*2+0,8*3+16,1*1+45,7*1+0,5*3+0,2*2+2,9*1+3,2*3+3,8*1+5,4*1+5,8*1+6,5*3+23,5*1+26,6*1+14,3*1+2,2*1+40,9</t>
  </si>
  <si>
    <t>733111327R00</t>
  </si>
  <si>
    <t>Potrubí z trubek závitových ocelových svařovaných, běžných, nízkotlaké a středotlaké, DN 40</t>
  </si>
  <si>
    <t>9,2+3,6+47,5+12,1+5</t>
  </si>
  <si>
    <t>733111328R00</t>
  </si>
  <si>
    <t>Potrubí z trubek závitových ocelových svařovaných, běžných, nízkotlaké a středotlaké, DN 50</t>
  </si>
  <si>
    <t>75,6</t>
  </si>
  <si>
    <t>733110806R00</t>
  </si>
  <si>
    <t>Demontáž potrubí z ocelových trubek závitových přes 15 do DN 32</t>
  </si>
  <si>
    <t>733110808R00</t>
  </si>
  <si>
    <t>Demontáž potrubí z ocelových trubek závitových přes 32 do DN 50</t>
  </si>
  <si>
    <t>733121122R00</t>
  </si>
  <si>
    <t>Potrubí z trubek hladkých ocelových bezešvých tvářených za tepla  nízkotlaké, D 76, tloušťka stěny 3,2 mm</t>
  </si>
  <si>
    <t>1+3,5+55+2,3+10,6+4,2+2,5+2,4+6,3+2,5+2+2,5+28+2,5+2+2,5+10+28</t>
  </si>
  <si>
    <t>733121125R00</t>
  </si>
  <si>
    <t>Potrubí z trubek hladkých ocelových bezešvých tvářených za tepla  nízkotlaké, D 89, tloušťka stěny 3,6 mm</t>
  </si>
  <si>
    <t>17,7+2,5+2+2,5+18+2,5+2+2,5+6,5+3,8+9+5</t>
  </si>
  <si>
    <t>733121128R00</t>
  </si>
  <si>
    <t>Potrubí z trubek hladkých ocelových bezešvých tvářených za tepla  nízkotlaké, D 108, tloušťka stěny 4 mm</t>
  </si>
  <si>
    <t>5,4+14,2+2,5+2+2,5+18+2,5+2+2,5+17+2,5+2+2,5+12+10+19,5</t>
  </si>
  <si>
    <t>733120826R00</t>
  </si>
  <si>
    <t>Demontáž potrubí z ocelových trubek hladkých přes 60,3 do D 89</t>
  </si>
  <si>
    <t>733120832R00</t>
  </si>
  <si>
    <t>Demontáž potrubí z ocelových trubek hladkých přes 89 do D 133</t>
  </si>
  <si>
    <t>733190106R00</t>
  </si>
  <si>
    <t>Tlakové zkoušky potrubí ocelových závitových, plastových, měděných do DN 32</t>
  </si>
  <si>
    <t>150</t>
  </si>
  <si>
    <t>733190108R00</t>
  </si>
  <si>
    <t>Tlakové zkoušky potrubí ocelových závitových, plastových, měděných přes DN 40 do DN 50</t>
  </si>
  <si>
    <t>152</t>
  </si>
  <si>
    <t>Poznámka k položce:_x000D_
Včetně dodávky vody, uzavření a zabezpečení konců potrubí.</t>
  </si>
  <si>
    <t>733190225R00</t>
  </si>
  <si>
    <t>Tlakové zkoušky potrubí ocelových hladkých přes D 60,3/2,9 do D 89/3,6</t>
  </si>
  <si>
    <t>154</t>
  </si>
  <si>
    <t>733190232R00</t>
  </si>
  <si>
    <t>Tlakové zkoušky potrubí ocelových hladkých přes D 89/3,6 do D 133/4,5</t>
  </si>
  <si>
    <t>156</t>
  </si>
  <si>
    <t>733193928R00</t>
  </si>
  <si>
    <t>Opravy rozvodu potrubí z ocelových trubek hladkých  zaslepení potrubí dýnkem  D 108 mm</t>
  </si>
  <si>
    <t>158</t>
  </si>
  <si>
    <t>Poznámka k položce:_x000D_
V provizorní šachtě.</t>
  </si>
  <si>
    <t>733193942R00</t>
  </si>
  <si>
    <t>Opravy rozvodu potrubí z ocelových trubek hladkých  zaslepení potrubí dýnkem  D 273 mm</t>
  </si>
  <si>
    <t>160</t>
  </si>
  <si>
    <t>31630509R</t>
  </si>
  <si>
    <t>oblouk trubkový mat. ocel S 235; typ 3; úhel 90 °; DN 20 mm; vnější pr. 31,8 mm; síla stěny 2,6 mm</t>
  </si>
  <si>
    <t>162</t>
  </si>
  <si>
    <t>31630513R</t>
  </si>
  <si>
    <t>oblouk trubkový mat. ocel S 235; typ 3; úhel 90 °; DN 40 mm; vnější pr. 44,5 mm; síla stěny 2,6 mm</t>
  </si>
  <si>
    <t>164</t>
  </si>
  <si>
    <t>31630519R</t>
  </si>
  <si>
    <t>oblouk trubkový mat. ocel S 235; typ 3; úhel 90 °; DN 50 mm; vnější pr. 60,3 mm; síla stěny 2,9 mm</t>
  </si>
  <si>
    <t>166</t>
  </si>
  <si>
    <t>31630525R</t>
  </si>
  <si>
    <t>oblouk trubkový mat. ocel S 235; typ 3; úhel 90 °; DN 65 mm; vnější pr. 76,1 mm; síla stěny 2,9 mm</t>
  </si>
  <si>
    <t>168</t>
  </si>
  <si>
    <t>31630529R</t>
  </si>
  <si>
    <t>oblouk trubkový mat. ocel S 235; typ 3; úhel 90 °; DN 80 mm; vnější pr. 88,9 mm; síla stěny 3,2 mm</t>
  </si>
  <si>
    <t>170</t>
  </si>
  <si>
    <t>31630532R</t>
  </si>
  <si>
    <t>oblouk trubkový mat. ocel S 235; typ 3; úhel 90 °; DN 80 mm; vnější pr. 108,0 mm; síla stěny 3,6 mm</t>
  </si>
  <si>
    <t>172</t>
  </si>
  <si>
    <t>733-01</t>
  </si>
  <si>
    <t>Ocelový T-kus varný, DN 40</t>
  </si>
  <si>
    <t>174</t>
  </si>
  <si>
    <t>733-02</t>
  </si>
  <si>
    <t>Ocelový T-kus varný, DN 50/40</t>
  </si>
  <si>
    <t>176</t>
  </si>
  <si>
    <t>733-03</t>
  </si>
  <si>
    <t>Ocelová redukce varná, DN 40 / 25</t>
  </si>
  <si>
    <t>178</t>
  </si>
  <si>
    <t>733-033</t>
  </si>
  <si>
    <t>Ocelový T-kus varný, DN 65/40</t>
  </si>
  <si>
    <t>180</t>
  </si>
  <si>
    <t>733-034</t>
  </si>
  <si>
    <t>Ocelový T-kus varný, DN 65/50</t>
  </si>
  <si>
    <t>182</t>
  </si>
  <si>
    <t>733-036</t>
  </si>
  <si>
    <t>Ocelový T-kus varný, DN 80/40</t>
  </si>
  <si>
    <t>184</t>
  </si>
  <si>
    <t>733-037</t>
  </si>
  <si>
    <t>Ocelový T-kus varný, DN 100/40</t>
  </si>
  <si>
    <t>186</t>
  </si>
  <si>
    <t>733-038</t>
  </si>
  <si>
    <t>Ocelový T-kus varný, DN 100/65</t>
  </si>
  <si>
    <t>188</t>
  </si>
  <si>
    <t>733-039</t>
  </si>
  <si>
    <t>Ocelový T-kus varný, DN 100/80</t>
  </si>
  <si>
    <t>190</t>
  </si>
  <si>
    <t>733-04</t>
  </si>
  <si>
    <t>Ocelová redukce varná, DN 50 / 40</t>
  </si>
  <si>
    <t>192</t>
  </si>
  <si>
    <t>733-06</t>
  </si>
  <si>
    <t>Ocelová redukce varná, DN 65 / 50</t>
  </si>
  <si>
    <t>194</t>
  </si>
  <si>
    <t>733-10</t>
  </si>
  <si>
    <t>Ocelová redukce varná, DN 80 / 65</t>
  </si>
  <si>
    <t>196</t>
  </si>
  <si>
    <t>733-101</t>
  </si>
  <si>
    <t>Ocelová redukce varná, DN 100 / 65</t>
  </si>
  <si>
    <t>198</t>
  </si>
  <si>
    <t>Poznámka k položce:_x000D_
Napojení provizorních rozvodů v provizorní šachtě.</t>
  </si>
  <si>
    <t>733-11</t>
  </si>
  <si>
    <t>Ocelová redukce varná, DN 100 / 80</t>
  </si>
  <si>
    <t>200</t>
  </si>
  <si>
    <t>998733101R00</t>
  </si>
  <si>
    <t>Přesun hmot pro rozvody potrubí v objektech výšky do 6 m</t>
  </si>
  <si>
    <t>202</t>
  </si>
  <si>
    <t>998733193R00</t>
  </si>
  <si>
    <t>Přesun hmot pro rozvody potrubí příplatek k ceně za zvětšený přesun přes vymezenou největší dopravní vzdálenost  do 500 m</t>
  </si>
  <si>
    <t>204</t>
  </si>
  <si>
    <t>734</t>
  </si>
  <si>
    <t>Armatury</t>
  </si>
  <si>
    <t>734109312R00</t>
  </si>
  <si>
    <t>Montáž přírubových armatur se dvěma přírubami, PN 25, PN 40, DN 25, bez dodávky materiálu</t>
  </si>
  <si>
    <t>206</t>
  </si>
  <si>
    <t>734109313R00</t>
  </si>
  <si>
    <t>Montáž přírubových armatur se dvěma přírubami, PN 25, PN 40, DN 40, bez dodávky materiálu</t>
  </si>
  <si>
    <t>208</t>
  </si>
  <si>
    <t>734109314R00</t>
  </si>
  <si>
    <t>Montáž přírubových armatur se dvěma přírubami, PN 25, PN 40, DN 50, bez dodávky materiálu</t>
  </si>
  <si>
    <t>210</t>
  </si>
  <si>
    <t>734109315R00</t>
  </si>
  <si>
    <t>Montáž přírubových armatur se dvěma přírubami, PN 25, PN 40, DN 65, bez dodávky materiálu</t>
  </si>
  <si>
    <t>212</t>
  </si>
  <si>
    <t>734109317R00</t>
  </si>
  <si>
    <t>Montáž přírubových armatur se dvěma přírubami, PN 25, PN 40, DN 100, bez dodávky materiálu</t>
  </si>
  <si>
    <t>214</t>
  </si>
  <si>
    <t>734100812R00</t>
  </si>
  <si>
    <t>Demontáž přírubových armatur se dvěma přírubami, přes 50 do DN 100</t>
  </si>
  <si>
    <t>216</t>
  </si>
  <si>
    <t>734111612R00</t>
  </si>
  <si>
    <t>Ventil uzavírací, ocelový, DN 25, PN 40, spoj s navařením přírub, včetně dodávky materiálu</t>
  </si>
  <si>
    <t>218</t>
  </si>
  <si>
    <t>734111613R00</t>
  </si>
  <si>
    <t>Ventil uzavírací, ocelový, DN 40, PN 40, spoj s navařením přírub, včetně dodávky materiálu</t>
  </si>
  <si>
    <t>220</t>
  </si>
  <si>
    <t>734111614R00</t>
  </si>
  <si>
    <t>Ventil uzavírací, ocelový, DN 50, PN 40, spoj s navařením přírub, včetně dodávky materiálu</t>
  </si>
  <si>
    <t>222</t>
  </si>
  <si>
    <t>734111616R00</t>
  </si>
  <si>
    <t>Ventil uzavírací, ocelový, DN 65, PN 40, spoj s navařením přírub, včetně dodávky materiálu</t>
  </si>
  <si>
    <t>224</t>
  </si>
  <si>
    <t>734111618R00</t>
  </si>
  <si>
    <t>Ventil uzavírací, ocelový, DN 100, PN 40, spoj s navařením přírub, včetně dodávky materiálu</t>
  </si>
  <si>
    <t>226</t>
  </si>
  <si>
    <t>734169412R00</t>
  </si>
  <si>
    <t>Montáž odvaděčů kondenzátu přírubových, DN 25, bez dodávky materiálu</t>
  </si>
  <si>
    <t>228</t>
  </si>
  <si>
    <t>734173612R00</t>
  </si>
  <si>
    <t>Přírubový spoj PN 4,0/I MPa, DN 25, včetně dodávky materiálu</t>
  </si>
  <si>
    <t>230</t>
  </si>
  <si>
    <t>734173613R00</t>
  </si>
  <si>
    <t>Přírubový spoj PN 4,0/I MPa, DN 40, včetně dodávky materiálu</t>
  </si>
  <si>
    <t>232</t>
  </si>
  <si>
    <t>734173614R00</t>
  </si>
  <si>
    <t>Přírubový spoj PN 4,0/I MPa, DN 50, včetně dodávky materiálu</t>
  </si>
  <si>
    <t>234</t>
  </si>
  <si>
    <t>734173616R00</t>
  </si>
  <si>
    <t>Přírubový spoj PN 4,0/I MPa, DN 65, včetně dodávky materiálu</t>
  </si>
  <si>
    <t>236</t>
  </si>
  <si>
    <t>734173618R00</t>
  </si>
  <si>
    <t>Přírubový spoj PN 4,0/I MPa, DN 100, včetně dodávky materiálu</t>
  </si>
  <si>
    <t>238</t>
  </si>
  <si>
    <t>42260552R1</t>
  </si>
  <si>
    <t>Odvaděč kondenzátu; DN 25 mm; PN 40 bar; připojení přírubové, termický</t>
  </si>
  <si>
    <t>240</t>
  </si>
  <si>
    <t>998734101R00</t>
  </si>
  <si>
    <t>Přesun hmot pro armatury v objektech výšky do 6 m</t>
  </si>
  <si>
    <t>242</t>
  </si>
  <si>
    <t>998734193R00</t>
  </si>
  <si>
    <t>Přesun hmot pro armatury příplatek k ceně za zvětšený přesun přes vymezenou největší dopravní vzdálenost  do 500 m</t>
  </si>
  <si>
    <t>244</t>
  </si>
  <si>
    <t>762</t>
  </si>
  <si>
    <t>Konstrukce tesařské</t>
  </si>
  <si>
    <t>762131124RT2</t>
  </si>
  <si>
    <t>Bednění stěn s dodávkou řeziva  z prken hrubých do 32 mm, na sraz, prkna, tloušťky 18 mm</t>
  </si>
  <si>
    <t>246</t>
  </si>
  <si>
    <t>762131811R00</t>
  </si>
  <si>
    <t>Demontáž bednění svislých a nadstřešních stěn z hrubých prken, latí a tyčoviny</t>
  </si>
  <si>
    <t>248</t>
  </si>
  <si>
    <t>998762102R00</t>
  </si>
  <si>
    <t>Přesun hmot pro konstrukce tesařské v objektech výšky do 12 m</t>
  </si>
  <si>
    <t>250</t>
  </si>
  <si>
    <t>998762194R00</t>
  </si>
  <si>
    <t>Přesun hmot pro konstrukce tesařské příplatek k ceně za zvětšený přesun přes vymezenou největší dopravní vzdálenost  do 1000 m</t>
  </si>
  <si>
    <t>252</t>
  </si>
  <si>
    <t>767995102R00</t>
  </si>
  <si>
    <t>Výroba a montáž atypických kovovových doplňků staveb hmotnosti přes 5 do 10 kg</t>
  </si>
  <si>
    <t>254</t>
  </si>
  <si>
    <t>767996801R00</t>
  </si>
  <si>
    <t>Demontáž ostatních doplňků staveb atypických konstrukcí  o hmotnosti přes 20 do 50 kg</t>
  </si>
  <si>
    <t>767-01</t>
  </si>
  <si>
    <t>Podpěra kluzná s osovým vedením, žárově zinkovaná, dle ON 13 0801 pro potrubí DN 100, včetně montáže</t>
  </si>
  <si>
    <t>258</t>
  </si>
  <si>
    <t>Poznámka k položce:_x000D_
viz výkresová část_x000D_
pro potrubí parovodu</t>
  </si>
  <si>
    <t>767-012</t>
  </si>
  <si>
    <t>Podpěra kluzná s osovým vedením, žárově zinkovaná, dle ON 13 0801 pro potrubí DN 80, včetně montáže</t>
  </si>
  <si>
    <t>260</t>
  </si>
  <si>
    <t>767-013</t>
  </si>
  <si>
    <t>Podpěra kluzná s osovým vedením, žárově zinkovaná, dle ON 13 0801 pro potrubí DN 65, včetně montáže</t>
  </si>
  <si>
    <t>262</t>
  </si>
  <si>
    <t>767-014</t>
  </si>
  <si>
    <t>Podpěra kluzná s osovým vedením, žárově zinkovaná, dle ON 13 0801 pro potrubí DN 50, včetně montáže</t>
  </si>
  <si>
    <t>264</t>
  </si>
  <si>
    <t>Poznámka k položce:_x000D_
viz výkresová část</t>
  </si>
  <si>
    <t>767-015</t>
  </si>
  <si>
    <t>Podpěra kluzná s osovým vedením, žárově zinkovaná, dle ON 13 0801 pro potrubí DN 40, včetně montáže</t>
  </si>
  <si>
    <t>266</t>
  </si>
  <si>
    <t>767-02</t>
  </si>
  <si>
    <t>Podpěra kluzná, žárově zinkovaná, dle ON 13 0800 pro potrubí DN 100, včetně montáže</t>
  </si>
  <si>
    <t>268</t>
  </si>
  <si>
    <t>135</t>
  </si>
  <si>
    <t>767-021</t>
  </si>
  <si>
    <t>Podpěra kluzná, žárově zinkovaná, dle ON 13 0800 pro potrubí DN 80, včetně montáže</t>
  </si>
  <si>
    <t>270</t>
  </si>
  <si>
    <t>767-022</t>
  </si>
  <si>
    <t>Podpěra kluzná, žárově zinkovaná, dle ON 13 0800 pro potrubí DN 65, včetně montáže</t>
  </si>
  <si>
    <t>272</t>
  </si>
  <si>
    <t>137</t>
  </si>
  <si>
    <t>767-023</t>
  </si>
  <si>
    <t>Podpěra kluzná, žárově zinkovaná, dle ON 13 0800 pro potrubí DN 50, včetně montáže</t>
  </si>
  <si>
    <t>274</t>
  </si>
  <si>
    <t>767-024</t>
  </si>
  <si>
    <t>Podpěra kluzná, žárově zinkovaná, dle ON 13 0800 pro potrubí DN 40, včetně montáže</t>
  </si>
  <si>
    <t>276</t>
  </si>
  <si>
    <t>139</t>
  </si>
  <si>
    <t>767-300</t>
  </si>
  <si>
    <t>Stojan kotevní, žárově zinkovaný, 2 třmeny dle ON 13 0852 pro potrubí DN 100, včetně montáže</t>
  </si>
  <si>
    <t>278</t>
  </si>
  <si>
    <t>767-301</t>
  </si>
  <si>
    <t>Stojan kotevní, žárově zinkovaný, 2 třmeny dle ON 13 0852 pro potrubí DN 80, včetně montáže</t>
  </si>
  <si>
    <t>280</t>
  </si>
  <si>
    <t>141</t>
  </si>
  <si>
    <t>767-302</t>
  </si>
  <si>
    <t>Stojan kotevní, žárově zinkovaný, 2 třmeny dle ON 13 0852 pro potrubí DN 65, včetně montáže</t>
  </si>
  <si>
    <t>282</t>
  </si>
  <si>
    <t>767-303</t>
  </si>
  <si>
    <t>Stojan kotevní, žárově zinkovaný, 2 třmeny dle ON 13 0852 pro potrubí DN 50, včetně montáže</t>
  </si>
  <si>
    <t>284</t>
  </si>
  <si>
    <t>143</t>
  </si>
  <si>
    <t>767-304</t>
  </si>
  <si>
    <t>Stojan kotevní, žárově zinkovaný, 2 třmeny dle ON 13 0852 pro potrubí DN 40, včetně montáže</t>
  </si>
  <si>
    <t>286</t>
  </si>
  <si>
    <t>998767101R00</t>
  </si>
  <si>
    <t>Přesun hmot pro kovové stavební doplňk. konstrukce v objektech výšky do 6 m</t>
  </si>
  <si>
    <t>288</t>
  </si>
  <si>
    <t>145</t>
  </si>
  <si>
    <t>998767192R00</t>
  </si>
  <si>
    <t>Přesun hmot pro kovové stavební doplňk. konstrukce příplatek k ceně za zvětšený přesun přes vymezenou největší dopravní vzdálenost  do 100 m</t>
  </si>
  <si>
    <t>290</t>
  </si>
  <si>
    <t>783</t>
  </si>
  <si>
    <t>Nátěry</t>
  </si>
  <si>
    <t>783426760R00</t>
  </si>
  <si>
    <t>Nátěry potrubí a armatur syntetické potrubí, do DN 150 mm, základní</t>
  </si>
  <si>
    <t>292</t>
  </si>
  <si>
    <t>Poznámka k položce:_x000D_
na vzduchu schnoucí</t>
  </si>
  <si>
    <t>M23</t>
  </si>
  <si>
    <t>147</t>
  </si>
  <si>
    <t>230120046R00</t>
  </si>
  <si>
    <t>Čištění potrubí profukováním nebo proplach. DN 100</t>
  </si>
  <si>
    <t>294</t>
  </si>
  <si>
    <t>230170001R00</t>
  </si>
  <si>
    <t>Příprava pro zkoušku těsnosti, DN do 40</t>
  </si>
  <si>
    <t>sada</t>
  </si>
  <si>
    <t>296</t>
  </si>
  <si>
    <t>149</t>
  </si>
  <si>
    <t>230170002R00</t>
  </si>
  <si>
    <t>Příprava pro zkoušku těsnosti, DN 50 - 80</t>
  </si>
  <si>
    <t>298</t>
  </si>
  <si>
    <t>230170003R00</t>
  </si>
  <si>
    <t>Příprava pro zkoušku těsnosti, DN 100 - 125</t>
  </si>
  <si>
    <t>300</t>
  </si>
  <si>
    <t>151</t>
  </si>
  <si>
    <t>230170011R00</t>
  </si>
  <si>
    <t>Zkouška těsnosti potrubí, DN do 40</t>
  </si>
  <si>
    <t>302</t>
  </si>
  <si>
    <t>230170012R00</t>
  </si>
  <si>
    <t>Zkouška těsnosti potrubí, DN 50 - 80</t>
  </si>
  <si>
    <t>304</t>
  </si>
  <si>
    <t>153</t>
  </si>
  <si>
    <t>230170013R00</t>
  </si>
  <si>
    <t>Zkouška těsnosti potrubí, DN 100 - 125</t>
  </si>
  <si>
    <t>306</t>
  </si>
  <si>
    <t>421473390200R</t>
  </si>
  <si>
    <t>Svářecí dieselagregát  MEZ  DG 321</t>
  </si>
  <si>
    <t>308</t>
  </si>
  <si>
    <t>M46</t>
  </si>
  <si>
    <t>Zemní práce při montážích</t>
  </si>
  <si>
    <t>155</t>
  </si>
  <si>
    <t>460400051RT4</t>
  </si>
  <si>
    <t>Pažení jam půdorysu do 10 m2, hloubky do.2 m, jáma půdorysu do 6 m2, hl. 2 m</t>
  </si>
  <si>
    <t>310</t>
  </si>
  <si>
    <t>460400051RT6</t>
  </si>
  <si>
    <t>Pažení jam půdorysu do 10 m2, hloubky do.2 m, jáma půdorysu do 10 m2, hl. 2 m</t>
  </si>
  <si>
    <t>312</t>
  </si>
  <si>
    <t>157</t>
  </si>
  <si>
    <t>460400151RT4</t>
  </si>
  <si>
    <t>Odstranění pažení z jámy do 10 m2, hloubky do 2 m, jáma půdorysu do 6 m2, hl. 2 m</t>
  </si>
  <si>
    <t>314</t>
  </si>
  <si>
    <t>460400151RT6</t>
  </si>
  <si>
    <t>Odstranění pažení z jámy do 10 m2, hloubky do 2 m, jáma půdorysu do 10 m2, hl. 2 m</t>
  </si>
  <si>
    <t>316</t>
  </si>
  <si>
    <t>D96</t>
  </si>
  <si>
    <t>Přesuny suti a vybouraných hmot</t>
  </si>
  <si>
    <t>159</t>
  </si>
  <si>
    <t>979951112R00</t>
  </si>
  <si>
    <t>Výkup kovů železný šrot, tloušťky nad 4 mm</t>
  </si>
  <si>
    <t>318</t>
  </si>
  <si>
    <t>Poznámka k položce:_x000D_
Pro vyjádření výnosu ve prospěch zhotovitele je nutné jednotkovou cenu uvést se záporným znaménkem. (Získaná částka ponižuje náklad stavby.)</t>
  </si>
  <si>
    <t>979087212R00</t>
  </si>
  <si>
    <t>Nakládání na dopravní prostředky suti</t>
  </si>
  <si>
    <t>320</t>
  </si>
  <si>
    <t>Poznámka k položce:_x000D_
pro vodorovnou dopravu</t>
  </si>
  <si>
    <t>161</t>
  </si>
  <si>
    <t>979089001R00</t>
  </si>
  <si>
    <t>Nakládání na dopravní prostředky Poplatek za uložení</t>
  </si>
  <si>
    <t>322</t>
  </si>
  <si>
    <t>979082111R00</t>
  </si>
  <si>
    <t>Vnitrostaveništní doprava suti a vybouraných hmot do 10 m</t>
  </si>
  <si>
    <t>324</t>
  </si>
  <si>
    <t>163</t>
  </si>
  <si>
    <t>979083117R00</t>
  </si>
  <si>
    <t>Vodorovné přemístění suti přes 5000 m do 6000 m</t>
  </si>
  <si>
    <t>326</t>
  </si>
  <si>
    <t>Poznámka k položce:_x000D_
včetně naložení na dopravní prostředek a složení,</t>
  </si>
  <si>
    <t>979083191R00</t>
  </si>
  <si>
    <t>Vodorovné přemístění suti za každých dalších započatých 1000 m přes 6000 m</t>
  </si>
  <si>
    <t>328</t>
  </si>
  <si>
    <t>165</t>
  </si>
  <si>
    <t>979990103R00</t>
  </si>
  <si>
    <t>Poplatek za uložení, betonu,  , skupina 17 01 01 z Katalogu odpadů</t>
  </si>
  <si>
    <t>330</t>
  </si>
  <si>
    <t>979990112R00</t>
  </si>
  <si>
    <t>Poplatek za uložení, obalované kamenivo, asfalt, kusovost do 300 x 300 mm,  , skupina 17 03 02 z Katalogu odpadů</t>
  </si>
  <si>
    <t>332</t>
  </si>
  <si>
    <t>167</t>
  </si>
  <si>
    <t>979990144R00</t>
  </si>
  <si>
    <t>Poplatek za uložení, minerální vata,  , skupina 17 06 04 z Katalogu odpadů</t>
  </si>
  <si>
    <t>334</t>
  </si>
  <si>
    <t>979999999R00</t>
  </si>
  <si>
    <t>Poplatek za recyklaci, suti s 10 % příměsi dřeva, plastu apod.,  , skupina 17 01 07 z Katalogu odpadů</t>
  </si>
  <si>
    <t>336</t>
  </si>
  <si>
    <t>0,1</t>
  </si>
  <si>
    <t>169</t>
  </si>
  <si>
    <t>005121 R</t>
  </si>
  <si>
    <t>Soubor</t>
  </si>
  <si>
    <t>338</t>
  </si>
  <si>
    <t>Poznámka k položce:_x000D_
Veškeré náklady spojené s vybudováním, provozem a odstraněním zařízení staveniště.</t>
  </si>
  <si>
    <t>0051250 R</t>
  </si>
  <si>
    <t>Ztížené výrobní podmínky</t>
  </si>
  <si>
    <t>340</t>
  </si>
  <si>
    <t>171</t>
  </si>
  <si>
    <t>0051260 R</t>
  </si>
  <si>
    <t>Mimostaveništní doprava</t>
  </si>
  <si>
    <t>342</t>
  </si>
  <si>
    <t>24,631</t>
  </si>
  <si>
    <t>páska</t>
  </si>
  <si>
    <t>1,272</t>
  </si>
  <si>
    <t>pj</t>
  </si>
  <si>
    <t>78,12</t>
  </si>
  <si>
    <t>pr</t>
  </si>
  <si>
    <t>pažení rýh</t>
  </si>
  <si>
    <t>53,2</t>
  </si>
  <si>
    <t>rozepření</t>
  </si>
  <si>
    <t>51,84</t>
  </si>
  <si>
    <t>žebříky</t>
  </si>
  <si>
    <t>14,5</t>
  </si>
  <si>
    <t>žlab</t>
  </si>
  <si>
    <t>SO 706 - Přeložky NTL plynovodů</t>
  </si>
  <si>
    <t>Úroveň 3:</t>
  </si>
  <si>
    <t>SO 706.01 - NTL plynovody</t>
  </si>
  <si>
    <t xml:space="preserve">    46-M - Zemní práce při extr.mont.pracích</t>
  </si>
  <si>
    <t>OST - Ostatní</t>
  </si>
  <si>
    <t>113107131</t>
  </si>
  <si>
    <t>Odstranění podkladu z betonu prostého tl přes 100 do 150 mm ručně</t>
  </si>
  <si>
    <t>-1692430887</t>
  </si>
  <si>
    <t>11,5*0,9"kostky do bet.lože</t>
  </si>
  <si>
    <t>3*2</t>
  </si>
  <si>
    <t>3*1,8*2</t>
  </si>
  <si>
    <t>113107122</t>
  </si>
  <si>
    <t>Odstranění podkladu z kameniva drceného tl přes 100 do 200 mm ručně</t>
  </si>
  <si>
    <t>-321453579</t>
  </si>
  <si>
    <t>7,5*0,9</t>
  </si>
  <si>
    <t>3*2*2</t>
  </si>
  <si>
    <t>dlažba</t>
  </si>
  <si>
    <t>11,5*0,9</t>
  </si>
  <si>
    <t>113107132</t>
  </si>
  <si>
    <t>Odstranění podkladu z betonu prostého tl přes 150 do 300 mm ručně</t>
  </si>
  <si>
    <t>-914252604</t>
  </si>
  <si>
    <t>113107142</t>
  </si>
  <si>
    <t>Odstranění podkladu živičného tl přes 50 do 100 mm ručně</t>
  </si>
  <si>
    <t>118770500</t>
  </si>
  <si>
    <t>113154523</t>
  </si>
  <si>
    <t>Frézování živičného krytu tl 50 mm pruh š přes 0,5 m pl do 500 m2</t>
  </si>
  <si>
    <t>-259780331</t>
  </si>
  <si>
    <t>115101201</t>
  </si>
  <si>
    <t>Čerpání vody na dopravní výšku do 10 m průměrný přítok do 500 l/min</t>
  </si>
  <si>
    <t>-219404197</t>
  </si>
  <si>
    <t>115101301</t>
  </si>
  <si>
    <t>Pohotovost čerpací soupravy pro dopravní výšku do 10 m přítok do 500 l/min</t>
  </si>
  <si>
    <t>772707579</t>
  </si>
  <si>
    <t>119001421</t>
  </si>
  <si>
    <t>Dočasné zajištění kabelů a kabelových tratí ze 3 volně ložených kabelů</t>
  </si>
  <si>
    <t>249252778</t>
  </si>
  <si>
    <t>1+4+8</t>
  </si>
  <si>
    <t>119002121</t>
  </si>
  <si>
    <t>Přechodová lávka délky do 2 m včetně zábradlí pro zabezpečení výkopu zřízení</t>
  </si>
  <si>
    <t>-1233601455</t>
  </si>
  <si>
    <t>119002122</t>
  </si>
  <si>
    <t>Přechodová lávka délky do 2 m včetně zábradlí pro zabezpečení výkopu odstranění</t>
  </si>
  <si>
    <t>-1800747314</t>
  </si>
  <si>
    <t>119002411</t>
  </si>
  <si>
    <t>Pojezdový ocelový plech pro zabezpečení výkopu zřízení</t>
  </si>
  <si>
    <t>-1505110478</t>
  </si>
  <si>
    <t>3*2,5</t>
  </si>
  <si>
    <t>119002412</t>
  </si>
  <si>
    <t>Pojezdový ocelový plech pro zabezpečení výkopu odstranění</t>
  </si>
  <si>
    <t>-1447853327</t>
  </si>
  <si>
    <t>119003227</t>
  </si>
  <si>
    <t>Mobilní plotová zábrana vyplněná dráty výšky přes 1,5 do 2,2 m pro zabezpečení výkopu zřízení</t>
  </si>
  <si>
    <t>-1301173026</t>
  </si>
  <si>
    <t>(8,5+12,5)*2+4*2</t>
  </si>
  <si>
    <t>(4+3)*2*3</t>
  </si>
  <si>
    <t>(4+2,8)*2*2</t>
  </si>
  <si>
    <t>119003228</t>
  </si>
  <si>
    <t>Mobilní plotová zábrana vyplněná dráty výšky přes 1,5 do 2,2 m pro zabezpečení výkopu odstranění</t>
  </si>
  <si>
    <t>-1907227888</t>
  </si>
  <si>
    <t>-1101752324</t>
  </si>
  <si>
    <t>5*(1,8+1,1)</t>
  </si>
  <si>
    <t>-604290402</t>
  </si>
  <si>
    <t>129001101</t>
  </si>
  <si>
    <t>Příplatek za ztížení odkopávky nebo prokopávky v blízkosti inženýrských sítí</t>
  </si>
  <si>
    <t>549415546</t>
  </si>
  <si>
    <t>13*0,9*(1,3-0,5)</t>
  </si>
  <si>
    <t>131213701</t>
  </si>
  <si>
    <t>Hloubení nezapažených jam v soudržných horninách třídy těžitelnosti I skupiny 3 ručně</t>
  </si>
  <si>
    <t>-931235818</t>
  </si>
  <si>
    <t>3*2*(1,8-0,5)*2"balonovací</t>
  </si>
  <si>
    <t>3*2*(1,8-0,5)*1"propojovací</t>
  </si>
  <si>
    <t>3*1,8*(1,8-0,5)+(3+1)*1,8*(1,8-0,5)"Jakubská 4, křiž.ČeskáxJakubská by pass</t>
  </si>
  <si>
    <t>jámy</t>
  </si>
  <si>
    <t>132212331</t>
  </si>
  <si>
    <t>Hloubení nezapažených rýh šířky do 2000 mm v soudržných horninách třídy těžitelnosti I skupiny 3 ručně</t>
  </si>
  <si>
    <t>551474910</t>
  </si>
  <si>
    <t>7,5*0,9*(1,3-0,5)"dn315</t>
  </si>
  <si>
    <t>11,5*0,9*(1,3-0,5)"dn110</t>
  </si>
  <si>
    <t>151101101</t>
  </si>
  <si>
    <t>Zřízení příložného pažení a rozepření stěn rýh hl do 2 m</t>
  </si>
  <si>
    <t>-1866560778</t>
  </si>
  <si>
    <t>(7,5+11,5)*1,4*2</t>
  </si>
  <si>
    <t>151101111</t>
  </si>
  <si>
    <t>Odstranění příložného pažení a rozepření stěn rýh hl do 2 m</t>
  </si>
  <si>
    <t>-263638084</t>
  </si>
  <si>
    <t>151101201</t>
  </si>
  <si>
    <t>Zřízení příložného pažení stěn výkopu hl do 4 m</t>
  </si>
  <si>
    <t>914500393</t>
  </si>
  <si>
    <t>(2*3+2)*1,8*2+(2+3)*2*1,8</t>
  </si>
  <si>
    <t>(2*3+1,8)*1,8+(3+1,8)*2*1,8</t>
  </si>
  <si>
    <t>151101211</t>
  </si>
  <si>
    <t>Odstranění příložného pažení stěn hl do 4 m</t>
  </si>
  <si>
    <t>1967293462</t>
  </si>
  <si>
    <t>151101301</t>
  </si>
  <si>
    <t>Zřízení rozepření stěn při pažení příložném hl do 4 m</t>
  </si>
  <si>
    <t>29205981</t>
  </si>
  <si>
    <t>3*2*1,8*3</t>
  </si>
  <si>
    <t>3*1,8*1,8*2</t>
  </si>
  <si>
    <t>151101311</t>
  </si>
  <si>
    <t>Odstranění rozepření stěn při pažení příložném hl do 4 m</t>
  </si>
  <si>
    <t>1916381328</t>
  </si>
  <si>
    <t>1365531891</t>
  </si>
  <si>
    <t>Vodorovné přemístění přes 9 000 do 10000 m výkopku/sypaniny z horniny třídy těžitelnosti I skupiny 1 až 3</t>
  </si>
  <si>
    <t>2054289665</t>
  </si>
  <si>
    <t>171201231R</t>
  </si>
  <si>
    <t>-1398584723</t>
  </si>
  <si>
    <t>obsyp*1,8</t>
  </si>
  <si>
    <t>-1342109378</t>
  </si>
  <si>
    <t>3*2*(1,8-0,5-0,615)*2</t>
  </si>
  <si>
    <t>3*2*(1,8-0,5-0,615)*1</t>
  </si>
  <si>
    <t>3*1,8*(1,8-0,5-0,41)+(3+1)*1,8*(1,8-0,5-0,41)"Jakubská 4, křiž.ČeskáxJakubská by pass</t>
  </si>
  <si>
    <t>7,5*0,9*(1,3-0,5-0,615)"dn315</t>
  </si>
  <si>
    <t>11,5*0,9*(1,3-0,5-0,41)"dn110</t>
  </si>
  <si>
    <t>293040977</t>
  </si>
  <si>
    <t>3*2*(0,615)*2</t>
  </si>
  <si>
    <t>3*2*(0,615)*1</t>
  </si>
  <si>
    <t>3*1,8*(0,41)+(3+1)*1,8*(0,41)"Jakubská 4, křiž.ČeskáxJakubská by pass</t>
  </si>
  <si>
    <t>7,5*0,9*(0,615)"dn315</t>
  </si>
  <si>
    <t>11,5*0,9*(0,41)"dn110</t>
  </si>
  <si>
    <t>58337302</t>
  </si>
  <si>
    <t>štěrkopísek frakce 0/16</t>
  </si>
  <si>
    <t>-825887366</t>
  </si>
  <si>
    <t>obsyp*1,7*1,01</t>
  </si>
  <si>
    <t>175111300R</t>
  </si>
  <si>
    <t>Hutnící zkoušky zatěžovací deskou</t>
  </si>
  <si>
    <t>763495798</t>
  </si>
  <si>
    <t>564930412R</t>
  </si>
  <si>
    <t>Podklad z asfaltového recyklátu plochy do 100 m2 tl 500 mm</t>
  </si>
  <si>
    <t>1982938357</t>
  </si>
  <si>
    <t>89972311R</t>
  </si>
  <si>
    <t>Obetonování potrubí dn110 + dvojitý ovin ISOCHRANEM dl. 4m</t>
  </si>
  <si>
    <t>-1202560411</t>
  </si>
  <si>
    <t>899722114</t>
  </si>
  <si>
    <t>Krytí potrubí z plastů výstražnou fólií z PVC přes 34 do 40 cm</t>
  </si>
  <si>
    <t>-745855787</t>
  </si>
  <si>
    <t>919735113</t>
  </si>
  <si>
    <t>Řezání stávajícího živičného krytu hl přes 100 do 150 mm</t>
  </si>
  <si>
    <t>1994089600</t>
  </si>
  <si>
    <t>(7,5+11,5+3*3+3*2+2*3+1,8*2)*2</t>
  </si>
  <si>
    <t>1765208127</t>
  </si>
  <si>
    <t>1453483285</t>
  </si>
  <si>
    <t>57,103*9</t>
  </si>
  <si>
    <t>997221875R</t>
  </si>
  <si>
    <t>Poplatek za uložení asfaltového odpadu bez obsahu dehtu na skládce</t>
  </si>
  <si>
    <t>-252207353</t>
  </si>
  <si>
    <t>997221873R</t>
  </si>
  <si>
    <t>Poplatek za uložení odpadu zeminy a kameniva na skládce</t>
  </si>
  <si>
    <t>-324036461</t>
  </si>
  <si>
    <t>997221861R</t>
  </si>
  <si>
    <t>Poplatek za uložení stavebního odpadu z prostého betonu na skládce</t>
  </si>
  <si>
    <t>-616885417</t>
  </si>
  <si>
    <t>-81532452</t>
  </si>
  <si>
    <t>210801311</t>
  </si>
  <si>
    <t>Montáž vodiče Cu izolovaného plného nebo laněného s PVC pláštěm do 1 kV žíla 1,5 až 16 mm2 uloženého volně (např. CY, CHAH-V)</t>
  </si>
  <si>
    <t>1373402769</t>
  </si>
  <si>
    <t>34141042</t>
  </si>
  <si>
    <t>vodič propojovací jádro Cu plné dvojitá izolace PVC 450/750V (CYY) 1x2,5mm2</t>
  </si>
  <si>
    <t>21167122</t>
  </si>
  <si>
    <t>22*1,05</t>
  </si>
  <si>
    <t>21082721R</t>
  </si>
  <si>
    <t>Propojení signalizačního vodiče se stávajícím vodičem</t>
  </si>
  <si>
    <t>936331497</t>
  </si>
  <si>
    <t>21082722R</t>
  </si>
  <si>
    <t>Aluminotermické napojení navařením na ocelové potrubí</t>
  </si>
  <si>
    <t>-165655152</t>
  </si>
  <si>
    <t>230082087</t>
  </si>
  <si>
    <t>Demontáž potrubí do šrotu přes 10 do 50 kg D 159 mm tl 4,5 mm</t>
  </si>
  <si>
    <t>1256166620</t>
  </si>
  <si>
    <t>230083119</t>
  </si>
  <si>
    <t>Demontáž potrubí do šrotu přes 50 do 250 kg D 324 mm tl 5,0 mm</t>
  </si>
  <si>
    <t>-2031763615</t>
  </si>
  <si>
    <t>230083120R</t>
  </si>
  <si>
    <t>Odvoz demontovaného potrubí na skládku</t>
  </si>
  <si>
    <t>1136346398</t>
  </si>
  <si>
    <t>230086115</t>
  </si>
  <si>
    <t>Demontáž plastového potrubí dn do 110 mm</t>
  </si>
  <si>
    <t>-1758391629</t>
  </si>
  <si>
    <t>230170003</t>
  </si>
  <si>
    <t>Tlakové zkoušky těsnosti potrubí - příprava DN přes 80 do 125</t>
  </si>
  <si>
    <t>1627915706</t>
  </si>
  <si>
    <t>230170005</t>
  </si>
  <si>
    <t>Tlakové zkoušky těsnosti potrubí - příprava DN přes 200 do 350</t>
  </si>
  <si>
    <t>1137070936</t>
  </si>
  <si>
    <t>230170013</t>
  </si>
  <si>
    <t>Tlakové zkoušky těsnosti potrubí - zkouška DN přes 80 do 125</t>
  </si>
  <si>
    <t>-206574360</t>
  </si>
  <si>
    <t>230170015</t>
  </si>
  <si>
    <t>Tlakové zkoušky těsnosti potrubí - zkouška DN přes 200 do 350</t>
  </si>
  <si>
    <t>2026427039</t>
  </si>
  <si>
    <t>230200313</t>
  </si>
  <si>
    <t>Jednostranné přerušení průtoku plynu 2 balony vloženými pomocí zaváděcích komor v ocelovém potrubí DN do 300 mm</t>
  </si>
  <si>
    <t>1718706472</t>
  </si>
  <si>
    <t>10009002</t>
  </si>
  <si>
    <t>Balónovací navařovací ocelový nátrubek DN 2“ / 2 1/2“ vč. víčka</t>
  </si>
  <si>
    <t>11195338</t>
  </si>
  <si>
    <t>2"přerušení průtoku plynu</t>
  </si>
  <si>
    <t>1"provizorní propoj</t>
  </si>
  <si>
    <t>230200321</t>
  </si>
  <si>
    <t>Jednostranné přerušení průtoku plynu 2 balony vloženými pomocí zaváděcích komor v plastovém potrubí dn do 125 mm</t>
  </si>
  <si>
    <t>318237020</t>
  </si>
  <si>
    <t>10009003</t>
  </si>
  <si>
    <t xml:space="preserve">Balónovací tvarovka vč. zátky dn 110 / 2“ / 2 1/2“  </t>
  </si>
  <si>
    <t>-32172476</t>
  </si>
  <si>
    <t>4"přerušení průtoku</t>
  </si>
  <si>
    <t>230200323</t>
  </si>
  <si>
    <t>Jednostranné přerušení průtoku plynu 2 balony vloženými pomocí zaváděcích komor v plastovém potrubí dn do 315 mm</t>
  </si>
  <si>
    <t>2050534043</t>
  </si>
  <si>
    <t>10009005</t>
  </si>
  <si>
    <t xml:space="preserve">Balónovací tvarovka vč. zátky dn 315 / 2“ / 2 1/2“  </t>
  </si>
  <si>
    <t>-304907743</t>
  </si>
  <si>
    <t>230200333</t>
  </si>
  <si>
    <t>Opětovné jednostranné přerušení průtoku plynu 2 balony vloženými pomocí zaváděcích komor v ocelovém potrubí DN do 300 mm</t>
  </si>
  <si>
    <t>698558877</t>
  </si>
  <si>
    <t>230200343</t>
  </si>
  <si>
    <t>Opětovné jednostranné přerušení průtoku plynu 2 balony vloženými pomocí zaváděcích komor v plastovém potrubí dn do 315 mm</t>
  </si>
  <si>
    <t>564637358</t>
  </si>
  <si>
    <t>230200413</t>
  </si>
  <si>
    <t>Vysazení odbočky na ocelovém potrubí metodou navrtání přetlak do 1,6 MPa DN do 65 mm</t>
  </si>
  <si>
    <t>-1570412266</t>
  </si>
  <si>
    <t>23020105R</t>
  </si>
  <si>
    <t>Navaření balonovací PE tvarovky na potrubí vč. navrtání navrtávací soupravou do dn 63 pro bypass</t>
  </si>
  <si>
    <t>-323265679</t>
  </si>
  <si>
    <t>1"provizorní propoj tvarovka zahrnuta v pol.61</t>
  </si>
  <si>
    <t>23020106R</t>
  </si>
  <si>
    <t>Provizorní propoj (bypass) mezi stávajícím DN 300 v ul. Česká a plynovodem dn 110 v ul. Jakubská, napojení na balonovací tvarovky, flexi nerezová hadice DN50 dl. 50 m, vč. demontáže</t>
  </si>
  <si>
    <t>1958125688</t>
  </si>
  <si>
    <t>230201106</t>
  </si>
  <si>
    <t>Montáž trubních dílů přivařovacích D do 60,3 mm tl stěny 3,2 mm</t>
  </si>
  <si>
    <t>-883559765</t>
  </si>
  <si>
    <t>1"tvarovka pro provizorní propoj zahrnuta v pol.59</t>
  </si>
  <si>
    <t>230201142</t>
  </si>
  <si>
    <t>Montáž trubních dílů přivařovacích D přes 273 do 324,6 mm tl stěny 6,0 mm</t>
  </si>
  <si>
    <t>1411260349</t>
  </si>
  <si>
    <t>10009006</t>
  </si>
  <si>
    <t xml:space="preserve">Přechodový kus ocel / PE - DN 300 / dn 315 (TEZAP 3)  </t>
  </si>
  <si>
    <t>1925406246</t>
  </si>
  <si>
    <t>10009007</t>
  </si>
  <si>
    <t>Přesuvka propojovací SCHUCK SMU-1 DN 300</t>
  </si>
  <si>
    <t>-1251948304</t>
  </si>
  <si>
    <t>230201341</t>
  </si>
  <si>
    <t>Montáž trubního dílu PE elektrotvarovky dn 315 mm en 18,7 mm</t>
  </si>
  <si>
    <t>-1777986400</t>
  </si>
  <si>
    <t>10009008</t>
  </si>
  <si>
    <t>PE elektrospojka SDR17 dn315</t>
  </si>
  <si>
    <t>753858639</t>
  </si>
  <si>
    <t>230202033</t>
  </si>
  <si>
    <t>Montáž chráničky plastové průměru přes 110 do 160 mm</t>
  </si>
  <si>
    <t>1858048718</t>
  </si>
  <si>
    <t>10009010</t>
  </si>
  <si>
    <t>Chránička dn 160 x 9,1 mat. PE100, SDR 17</t>
  </si>
  <si>
    <t>1458659899</t>
  </si>
  <si>
    <t>8*1,05</t>
  </si>
  <si>
    <t>230202037</t>
  </si>
  <si>
    <t>Montáž chráničky plastové průměru přes 315 do 450 mm</t>
  </si>
  <si>
    <t>-693265061</t>
  </si>
  <si>
    <t>10009012</t>
  </si>
  <si>
    <t>Chránička dn 400 x 22,7 mat. PE100, SDR 17</t>
  </si>
  <si>
    <t>2082113442</t>
  </si>
  <si>
    <t>7*1,05</t>
  </si>
  <si>
    <t>230202072</t>
  </si>
  <si>
    <t>Nasunutí potrubní sekce plastové průměru přes 63 do 110 mm do chráničky</t>
  </si>
  <si>
    <t>1100973794</t>
  </si>
  <si>
    <t>230202076</t>
  </si>
  <si>
    <t>Nasunutí potrubní sekce plastové průměru přes 250 do 315 mm do chráničky</t>
  </si>
  <si>
    <t>140551814</t>
  </si>
  <si>
    <t>230202114</t>
  </si>
  <si>
    <t>Montáž kluzných objímek výšky 15 mm vnějšího průměru potrubí přes 98 mm do 114 mm</t>
  </si>
  <si>
    <t>-1806560714</t>
  </si>
  <si>
    <t>8/1+3</t>
  </si>
  <si>
    <t>28655140</t>
  </si>
  <si>
    <t>objímka kluzná typ C segment v 15mm</t>
  </si>
  <si>
    <t>702828429</t>
  </si>
  <si>
    <t>28655195</t>
  </si>
  <si>
    <t>objímka kluzná typ I segment v 15mm</t>
  </si>
  <si>
    <t>-287411890</t>
  </si>
  <si>
    <t>230202117</t>
  </si>
  <si>
    <t>Montáž kluzných objímek výšky 15 mm vnějšího průměru potrubí přes 152 mm do 197 mm</t>
  </si>
  <si>
    <t>1987999816</t>
  </si>
  <si>
    <t>7/1+3</t>
  </si>
  <si>
    <t>28655145</t>
  </si>
  <si>
    <t>objímka kluzná typ D segment v 15mm</t>
  </si>
  <si>
    <t>895574772</t>
  </si>
  <si>
    <t>10*2 "Přepočtené koeficientem množství</t>
  </si>
  <si>
    <t>230202226</t>
  </si>
  <si>
    <t>Montáž manžety na chráničku potrubí plastové průměru přes 110 do 160 mm</t>
  </si>
  <si>
    <t>664569735</t>
  </si>
  <si>
    <t>28655115</t>
  </si>
  <si>
    <t>manžeta chráničky vč. upínací pásky 110x160mm DN 100x150</t>
  </si>
  <si>
    <t>1155784638</t>
  </si>
  <si>
    <t>230202230</t>
  </si>
  <si>
    <t>Montáž manžety na chráničku potrubí plastové průměru přes 315 do 450 mm</t>
  </si>
  <si>
    <t>-261252233</t>
  </si>
  <si>
    <t>28655125</t>
  </si>
  <si>
    <t>manžeta chráničky vč. upínací pásky 320x410mm DN 300x400</t>
  </si>
  <si>
    <t>1978270508</t>
  </si>
  <si>
    <t>230205056</t>
  </si>
  <si>
    <t>Montáž potrubí plastového svařované na tupo nebo elektrospojkou dn 110 mm en 10,0 mm</t>
  </si>
  <si>
    <t>-1878558691</t>
  </si>
  <si>
    <t>10009009</t>
  </si>
  <si>
    <t>Potrubí dn 110 x 6,3  SDR 17,6 - PE 100 RC</t>
  </si>
  <si>
    <t>-1422512750</t>
  </si>
  <si>
    <t>11,5*1,05</t>
  </si>
  <si>
    <t>230205156</t>
  </si>
  <si>
    <t>Montáž potrubí plastového svařovaného na tupo nebo elektrospojkou dn 315 mm en 17,9 mm</t>
  </si>
  <si>
    <t>67511106</t>
  </si>
  <si>
    <t>10009011</t>
  </si>
  <si>
    <t xml:space="preserve">Potrubí dn 315 x 17,9  SDR 17,6 - PE 100 RC	</t>
  </si>
  <si>
    <t>860591722</t>
  </si>
  <si>
    <t>9*1,05</t>
  </si>
  <si>
    <t>230205255</t>
  </si>
  <si>
    <t>Montáž trubního dílu PE elektrotvarovky nebo svařovaného na tupo dn 110 mm en 6,2 mm</t>
  </si>
  <si>
    <t>2089401431</t>
  </si>
  <si>
    <t>10009013</t>
  </si>
  <si>
    <t>El. koleno dn 110 PE 100, SDR 17,6 - 45°</t>
  </si>
  <si>
    <t>44513112</t>
  </si>
  <si>
    <t>10009014</t>
  </si>
  <si>
    <t>El. koleno dn 110 PE 100, SDR 17,6 - 30°</t>
  </si>
  <si>
    <t>1349985567</t>
  </si>
  <si>
    <t>10009015</t>
  </si>
  <si>
    <t>PE elektrospojka SDR11 dn110</t>
  </si>
  <si>
    <t>464391407</t>
  </si>
  <si>
    <t>230205442</t>
  </si>
  <si>
    <t>Montáž trubního dílu PE svařovaného na tupo nebo elektrospojkou dn 315 mm en 17,9 mm</t>
  </si>
  <si>
    <t>1769233920</t>
  </si>
  <si>
    <t>10009016</t>
  </si>
  <si>
    <t>Koleno dn 315 PE 100, SDR 17,6 - 15°</t>
  </si>
  <si>
    <t>1607735304</t>
  </si>
  <si>
    <t>10009017</t>
  </si>
  <si>
    <t>Oblouk dn 315 PE 100, SDR 17,6 - 22°</t>
  </si>
  <si>
    <t>816708828</t>
  </si>
  <si>
    <t>10009018</t>
  </si>
  <si>
    <t>Oblouk dn 315 PE 100, SDR 17,6 - 11°</t>
  </si>
  <si>
    <t>-1726043951</t>
  </si>
  <si>
    <t>10009019</t>
  </si>
  <si>
    <t xml:space="preserve">Víčko dn 315 PE 100, SDR 17,6 </t>
  </si>
  <si>
    <t>-392410314</t>
  </si>
  <si>
    <t>230208514</t>
  </si>
  <si>
    <t>Odplynění a inertizace ocelového potrubí DN přes 100 do 200 mm</t>
  </si>
  <si>
    <t>-1797593947</t>
  </si>
  <si>
    <t>230208515</t>
  </si>
  <si>
    <t>Odplynění a inertizace ocelového potrubí DN přes 200 do 300 mm</t>
  </si>
  <si>
    <t>-2111440851</t>
  </si>
  <si>
    <t>230210013</t>
  </si>
  <si>
    <t>Oprava opláštění ruční ovinem páskou za studena 2vrstvy</t>
  </si>
  <si>
    <t>-613993080</t>
  </si>
  <si>
    <t>3,14*0,324*0,25*5</t>
  </si>
  <si>
    <t>10009020</t>
  </si>
  <si>
    <t>páska Serviwrap R30A, samolepící izolační,  š. 100mm, dl. 15m</t>
  </si>
  <si>
    <t>role</t>
  </si>
  <si>
    <t>1238798575</t>
  </si>
  <si>
    <t>páska*1,15*1,5/(0,1*15)</t>
  </si>
  <si>
    <t>230220006</t>
  </si>
  <si>
    <t>Montáž litinového poklopu</t>
  </si>
  <si>
    <t>-1856303334</t>
  </si>
  <si>
    <t>-989248924</t>
  </si>
  <si>
    <t>42210050</t>
  </si>
  <si>
    <t>deska podkladová uličního poklopu litinového šoupatového</t>
  </si>
  <si>
    <t>-1382878200</t>
  </si>
  <si>
    <t>230220031</t>
  </si>
  <si>
    <t>Montáž čichačky na chráničku PN 38 6724</t>
  </si>
  <si>
    <t>531643569</t>
  </si>
  <si>
    <t>10009021</t>
  </si>
  <si>
    <t>čichačka zemní pro PE chráničku</t>
  </si>
  <si>
    <t>-554884583</t>
  </si>
  <si>
    <t>230230076</t>
  </si>
  <si>
    <t>Čištění potrubí PN 38 6416 DN 200</t>
  </si>
  <si>
    <t>-641151166</t>
  </si>
  <si>
    <t>11,5</t>
  </si>
  <si>
    <t>230230078</t>
  </si>
  <si>
    <t>Čištění potrubí PN 38 6416 DN 300</t>
  </si>
  <si>
    <t>-544643580</t>
  </si>
  <si>
    <t>230250002</t>
  </si>
  <si>
    <t>Montáž kontrolní vývod napěťový zemní KVZ</t>
  </si>
  <si>
    <t>-1060907158</t>
  </si>
  <si>
    <t>100130003</t>
  </si>
  <si>
    <t>Vývod signalizačního vodiče</t>
  </si>
  <si>
    <t>1941216264</t>
  </si>
  <si>
    <t>23026111R</t>
  </si>
  <si>
    <t xml:space="preserve">Označení potrubí markerem </t>
  </si>
  <si>
    <t>-1982607396</t>
  </si>
  <si>
    <t>10009022</t>
  </si>
  <si>
    <t>3M EMS 4" BALL MARKER 1405-XR - provozovatelem schválený typ</t>
  </si>
  <si>
    <t>-465264262</t>
  </si>
  <si>
    <t>46-M</t>
  </si>
  <si>
    <t>Zemní práce při extr.mont.pracích</t>
  </si>
  <si>
    <t>460751111</t>
  </si>
  <si>
    <t>Osazení kabelových kanálů do rýhy z prefabrikovaných betonových žlabů vnější šířky do 20 cm</t>
  </si>
  <si>
    <t>14015874</t>
  </si>
  <si>
    <t>2+8+8</t>
  </si>
  <si>
    <t>59213009</t>
  </si>
  <si>
    <t>žlab kabelový betonový k ochraně zemního drátovodného vedení 100x17x14cm</t>
  </si>
  <si>
    <t>1374540567</t>
  </si>
  <si>
    <t>59213344</t>
  </si>
  <si>
    <t>poklop kabelového žlabu betonový 500x160x35mm</t>
  </si>
  <si>
    <t>-577388805</t>
  </si>
  <si>
    <t>žlab*2</t>
  </si>
  <si>
    <t>OST</t>
  </si>
  <si>
    <t>Ostatní</t>
  </si>
  <si>
    <t>HZS4501RA</t>
  </si>
  <si>
    <t>HZS - propoje, odpoje</t>
  </si>
  <si>
    <t>512</t>
  </si>
  <si>
    <t>-779204307</t>
  </si>
  <si>
    <t>2*18"dn110</t>
  </si>
  <si>
    <t>2*10"DN300</t>
  </si>
  <si>
    <t>2*12"DN300</t>
  </si>
  <si>
    <t>HZS4502RA</t>
  </si>
  <si>
    <t>HZS - revize NTL plynovodu</t>
  </si>
  <si>
    <t>-2129281072</t>
  </si>
  <si>
    <t>5,501</t>
  </si>
  <si>
    <t>0,283</t>
  </si>
  <si>
    <t>7,28</t>
  </si>
  <si>
    <t>28,08</t>
  </si>
  <si>
    <t>skladka</t>
  </si>
  <si>
    <t>26,392</t>
  </si>
  <si>
    <t>skládka</t>
  </si>
  <si>
    <t>18,2</t>
  </si>
  <si>
    <t>SO 706.02 - NTL plynovodní přípojky</t>
  </si>
  <si>
    <t xml:space="preserve">    9 - Ostatní konstrukce a práce-bourání</t>
  </si>
  <si>
    <t xml:space="preserve">    783 - Dokončovací práce - nátěry</t>
  </si>
  <si>
    <t>1404384073</t>
  </si>
  <si>
    <t>1,2*1,2</t>
  </si>
  <si>
    <t>-59560023</t>
  </si>
  <si>
    <t>2,8*0,9</t>
  </si>
  <si>
    <t>1,2*1,2*3</t>
  </si>
  <si>
    <t>1,2*2,5*2</t>
  </si>
  <si>
    <t>1,2*3,5*2</t>
  </si>
  <si>
    <t>528309699</t>
  </si>
  <si>
    <t>-696764612</t>
  </si>
  <si>
    <t>1,2*1,2*2</t>
  </si>
  <si>
    <t>1829679166</t>
  </si>
  <si>
    <t>-790546707</t>
  </si>
  <si>
    <t>2+2+2</t>
  </si>
  <si>
    <t>-1701488692</t>
  </si>
  <si>
    <t>-434543649</t>
  </si>
  <si>
    <t>119003215</t>
  </si>
  <si>
    <t>Trubková mobilní plotová zábrana výšky do 1,5 m pro zabezpečení výkopu zřízení</t>
  </si>
  <si>
    <t>580308742</t>
  </si>
  <si>
    <t>(3,8)*2+2*2</t>
  </si>
  <si>
    <t>(2,2+2,2)*2*3</t>
  </si>
  <si>
    <t>(2,2+3,5)*2*2</t>
  </si>
  <si>
    <t>(2,2+4,5)*2*2</t>
  </si>
  <si>
    <t>119003216</t>
  </si>
  <si>
    <t>Trubková mobilní plotová zábrana výšky do 1,5 m pro zabezpečení výkopu odstranění</t>
  </si>
  <si>
    <t>636349084</t>
  </si>
  <si>
    <t>-1318596734</t>
  </si>
  <si>
    <t>7*(1,5+1,1)</t>
  </si>
  <si>
    <t>267440354</t>
  </si>
  <si>
    <t>-864233902</t>
  </si>
  <si>
    <t>6*0,9*(1,2-0,5)</t>
  </si>
  <si>
    <t>-37006865</t>
  </si>
  <si>
    <t>1,2*1,2*(1,5-0,5)*3</t>
  </si>
  <si>
    <t>1,2*2,5*(1,5-0,5)*2</t>
  </si>
  <si>
    <t>1,2*3,5*(1,5-0,5)*2</t>
  </si>
  <si>
    <t>-1912025884</t>
  </si>
  <si>
    <t>2,8*0,9*(1,2-0,5)"dn63</t>
  </si>
  <si>
    <t>1844975366</t>
  </si>
  <si>
    <t>(2,8)*1,3*2</t>
  </si>
  <si>
    <t>499537408</t>
  </si>
  <si>
    <t>704379793</t>
  </si>
  <si>
    <t>(1,2+1,2)*2*1,5*3</t>
  </si>
  <si>
    <t>(1,2+2,5)*2*1,5*2</t>
  </si>
  <si>
    <t>(1,2+3,5)*2*1,5*2</t>
  </si>
  <si>
    <t>-1903718589</t>
  </si>
  <si>
    <t>1143748009</t>
  </si>
  <si>
    <t>1,2*1,2*1,5*3</t>
  </si>
  <si>
    <t>1,2*2,5*1,5*2</t>
  </si>
  <si>
    <t>1,2*3,5*1,5*2</t>
  </si>
  <si>
    <t>48316523</t>
  </si>
  <si>
    <t>-962687541</t>
  </si>
  <si>
    <t>963656967</t>
  </si>
  <si>
    <t>-1372588237</t>
  </si>
  <si>
    <t>skládka*1,8</t>
  </si>
  <si>
    <t>1129815329</t>
  </si>
  <si>
    <t>1,2*1,2*(1,5-0,5)*2"rušení přípojky</t>
  </si>
  <si>
    <t>1,2*1,2*(1,5-0,5-0,35)*1"prostup</t>
  </si>
  <si>
    <t>1,2*2,5*(1,5-0,5)-1,2*1,2*0,63"obsyp jen u plynovodu (čp4)</t>
  </si>
  <si>
    <t>1,2*2,5*(1,5-0,5)-1,2*1,2*0,63"obsyp jen u plynovodu (čp14)</t>
  </si>
  <si>
    <t>1,2*3,5*(1,5-0,5)-1,5*1,2*0,63"(čp16)</t>
  </si>
  <si>
    <t>1,2*3,5*(1,5-0,5)-1,5*1,2*0,63"(čp19)</t>
  </si>
  <si>
    <t>2,8*0,9*(1,2-0,5-0,363)"dn63</t>
  </si>
  <si>
    <t>722924674</t>
  </si>
  <si>
    <t>1,2*1,2*(0,35)*1"prostup</t>
  </si>
  <si>
    <t>1,2*1,2*0,63"obsyp jen u plynovodu (čp4)</t>
  </si>
  <si>
    <t>1,2*1,2*0,63"obsyp jen u plynovodu (čp14)</t>
  </si>
  <si>
    <t>1,5*1,2*0,63"(čp16)</t>
  </si>
  <si>
    <t>1,5*1,2*0,63"(čp19)</t>
  </si>
  <si>
    <t>2,8*0,9*(0,363)"dn63</t>
  </si>
  <si>
    <t>-1291428843</t>
  </si>
  <si>
    <t>310237261</t>
  </si>
  <si>
    <t>Zazdívka otvorů pl přes 0,09 do 0,25 m2 ve zdivu nadzákladovém cihlami pálenými tl přes 450 do 600 mm</t>
  </si>
  <si>
    <t>165169823</t>
  </si>
  <si>
    <t>-1589854045</t>
  </si>
  <si>
    <t>899722111</t>
  </si>
  <si>
    <t>Krytí potrubí z plastů výstražnou fólií z PVC do 20 cm</t>
  </si>
  <si>
    <t>1505341755</t>
  </si>
  <si>
    <t>Ostatní konstrukce a práce-bourání</t>
  </si>
  <si>
    <t>698128644</t>
  </si>
  <si>
    <t>(2,8+0,9)*2+(1,2+1,2)*2*3+(1,2+2,5)*2*2+(1,2+3,5)*2*2</t>
  </si>
  <si>
    <t>953941611</t>
  </si>
  <si>
    <t>Osazování konzol ve zdivu cihelném</t>
  </si>
  <si>
    <t>-539227979</t>
  </si>
  <si>
    <t>953941621</t>
  </si>
  <si>
    <t>Osazování konzol ve zdivu betonovém</t>
  </si>
  <si>
    <t>370424276</t>
  </si>
  <si>
    <t>42392872</t>
  </si>
  <si>
    <t>konzola 150/150 otvor D 12,5mm</t>
  </si>
  <si>
    <t>-852734680</t>
  </si>
  <si>
    <t>977151116</t>
  </si>
  <si>
    <t>Jádrové vrty diamantovými korunkami do stavebních materiálů D přes 70 do 80 mm</t>
  </si>
  <si>
    <t>145437002</t>
  </si>
  <si>
    <t>1,4+0,7</t>
  </si>
  <si>
    <t>121591174</t>
  </si>
  <si>
    <t>6,633+6,16+13,599</t>
  </si>
  <si>
    <t>-1457024162</t>
  </si>
  <si>
    <t>skladka*9</t>
  </si>
  <si>
    <t>879573470</t>
  </si>
  <si>
    <t>2062412849</t>
  </si>
  <si>
    <t>-568396228</t>
  </si>
  <si>
    <t>1269241164</t>
  </si>
  <si>
    <t>1379680599</t>
  </si>
  <si>
    <t>62832134</t>
  </si>
  <si>
    <t>pás asfaltový natavitelný oxidovaný tl 4,0mm typu V60 S40 s vložkou ze skleněné rohože, s jemnozrnným minerálním posypem</t>
  </si>
  <si>
    <t>1801318811</t>
  </si>
  <si>
    <t>4*1,15</t>
  </si>
  <si>
    <t>711199097</t>
  </si>
  <si>
    <t>Příplatek k izolacím proti zemní vlhkosti za plochu do 10 m2 pásy přitavením NAIP nebo termoplasty</t>
  </si>
  <si>
    <t>1186832246</t>
  </si>
  <si>
    <t>711747067</t>
  </si>
  <si>
    <t>Izolace proti vodě opracování trubních prostupů pod objímkou do 300 mm přitavením NAIP</t>
  </si>
  <si>
    <t>539294093</t>
  </si>
  <si>
    <t>71175171R</t>
  </si>
  <si>
    <t>Dodávka a montáž dělené těsnící průchodky vč. kompaktního těsnění SG 100/62</t>
  </si>
  <si>
    <t>-1388961659</t>
  </si>
  <si>
    <t>Dokončovací práce - nátěry</t>
  </si>
  <si>
    <t>783614551</t>
  </si>
  <si>
    <t>Základní jednonásobný syntetický nátěr potrubí DN do 50 mm</t>
  </si>
  <si>
    <t>-994568516</t>
  </si>
  <si>
    <t>783617611</t>
  </si>
  <si>
    <t>Krycí dvojnásobný syntetický nátěr potrubí DN do 50 mm</t>
  </si>
  <si>
    <t>-350641452</t>
  </si>
  <si>
    <t>-1579500946</t>
  </si>
  <si>
    <t>1530468015</t>
  </si>
  <si>
    <t>4,5*1,05</t>
  </si>
  <si>
    <t>-495491769</t>
  </si>
  <si>
    <t>230011057</t>
  </si>
  <si>
    <t>Montáž potrubí trouby ocelové hladké tř.11-13 D 89 mm, tl 3,6 mm</t>
  </si>
  <si>
    <t>-1044551873</t>
  </si>
  <si>
    <t>0,7+1,4</t>
  </si>
  <si>
    <t>10009054</t>
  </si>
  <si>
    <t>Ochranná trubka ocel DN 80</t>
  </si>
  <si>
    <t>762875062</t>
  </si>
  <si>
    <t>10009055</t>
  </si>
  <si>
    <t>Ochranná trubka ocel DN 80 s PE izolací</t>
  </si>
  <si>
    <t>-2004729580</t>
  </si>
  <si>
    <t>230021045</t>
  </si>
  <si>
    <t>Montáž trubní díly přivařovací tř.11-13 do 1 kg D 60,3 mm tl 2,9 mm</t>
  </si>
  <si>
    <t>1813306167</t>
  </si>
  <si>
    <t>1009056</t>
  </si>
  <si>
    <t>Dýnko DN 50</t>
  </si>
  <si>
    <t>439231321</t>
  </si>
  <si>
    <t>230021057</t>
  </si>
  <si>
    <t>Montáž trubní díly přivařovací tř.11-13 do 1 kg D 89 mm tl 3,6 mm</t>
  </si>
  <si>
    <t>144460002</t>
  </si>
  <si>
    <t>1009057</t>
  </si>
  <si>
    <t>Dýnko DN 80</t>
  </si>
  <si>
    <t>-901657889</t>
  </si>
  <si>
    <t>230081044</t>
  </si>
  <si>
    <t>Demontáž potrubí do šrotu do 10 kg D 60,3 mm, tl 2,9 mm</t>
  </si>
  <si>
    <t>1217201856</t>
  </si>
  <si>
    <t>(10+5)/1,5</t>
  </si>
  <si>
    <t>230082056</t>
  </si>
  <si>
    <t>Demontáž potrubí do šrotu přes 10 do 50 kg D 89 mm tl 3,6 mm</t>
  </si>
  <si>
    <t>-318912315</t>
  </si>
  <si>
    <t>-2117849111</t>
  </si>
  <si>
    <t>-1126663387</t>
  </si>
  <si>
    <t>13+1,7+2,8</t>
  </si>
  <si>
    <t>230200006</t>
  </si>
  <si>
    <t>Montáž plynovodních přípojek svářením DN 50 (2")</t>
  </si>
  <si>
    <t>-925480378</t>
  </si>
  <si>
    <t>13+1,7</t>
  </si>
  <si>
    <t>10009041</t>
  </si>
  <si>
    <t>Potrubí ocelové DN 50 - Ø 60,3 x 3,6 mm materiál L245GA podle ČSN EN 12007-3, 10208-1/00 nebo ekvivalent TPG 702 04, izol. třívrstvým extrudovaným PE dle DIN 30670 N-n</t>
  </si>
  <si>
    <t>-915627351</t>
  </si>
  <si>
    <t>1,7*1,03</t>
  </si>
  <si>
    <t>10009042</t>
  </si>
  <si>
    <t>Potrubí ocelové DN 50 - Ø 60,3 x 3,6 mm materiál L245GA podle ČSN EN 12007-3, 10208-1/00 nebo ekvivalent TPG 702 04</t>
  </si>
  <si>
    <t>517219817</t>
  </si>
  <si>
    <t>13*1,03</t>
  </si>
  <si>
    <t>230200116</t>
  </si>
  <si>
    <t>Nasunutí potrubní sekce do ocelové chráničky DN 50</t>
  </si>
  <si>
    <t>387946658</t>
  </si>
  <si>
    <t>28655106</t>
  </si>
  <si>
    <t>manžeta chráničky vč. upínací pásky DN 50x80</t>
  </si>
  <si>
    <t>689464933</t>
  </si>
  <si>
    <t>230200311</t>
  </si>
  <si>
    <t>Jednostranné přerušení průtoku plynu 2 balony vloženými pomocí zaváděcích komor v ocelovém potrubí DN do 125 mm</t>
  </si>
  <si>
    <t>44507773</t>
  </si>
  <si>
    <t>1"Česká 16</t>
  </si>
  <si>
    <t>10009043</t>
  </si>
  <si>
    <t>-754236590</t>
  </si>
  <si>
    <t>230200354</t>
  </si>
  <si>
    <t>Jednostranné přerušení průtoku plynu za použití trnování potrubí DN do 50 mm</t>
  </si>
  <si>
    <t>302154907</t>
  </si>
  <si>
    <t>3"Česká 4, 14,21</t>
  </si>
  <si>
    <t>230200412</t>
  </si>
  <si>
    <t>Vysazení odbočky na ocelovém potrubí metodou navrtání přetlak do 1,6 MPa DN do 50 mm</t>
  </si>
  <si>
    <t>-1036239795</t>
  </si>
  <si>
    <t>-1809855419</t>
  </si>
  <si>
    <t>10009044</t>
  </si>
  <si>
    <t xml:space="preserve">Přesuvka ukončovací SCHUCK - DN 50 - TYP SMU – K      </t>
  </si>
  <si>
    <t>-2138453108</t>
  </si>
  <si>
    <t>10009045</t>
  </si>
  <si>
    <t>Stoplovací tvarovka FSX-F DN 50 vč. víčka</t>
  </si>
  <si>
    <t>1404541016</t>
  </si>
  <si>
    <t>10009046</t>
  </si>
  <si>
    <t>Navařovací navrtávací T-kus DN 50</t>
  </si>
  <si>
    <t>-1989030874</t>
  </si>
  <si>
    <t>10009047</t>
  </si>
  <si>
    <t>Přechodový kus ocel / PE - DN 50/dn 63 (TEZAP 1)</t>
  </si>
  <si>
    <t>-1315245204</t>
  </si>
  <si>
    <t>230201113</t>
  </si>
  <si>
    <t>Montáž trubních dílů přivařovacích D přes 60,3 do 89 mm tl stěny 3,6 mm</t>
  </si>
  <si>
    <t>-295435748</t>
  </si>
  <si>
    <t>10009048</t>
  </si>
  <si>
    <t>Přesuvka ukončovací SCHUCK - DN 80 - TYP SMU – K</t>
  </si>
  <si>
    <t>-278104349</t>
  </si>
  <si>
    <t>230205042</t>
  </si>
  <si>
    <t>Montáž potrubí plastového svařované na tupo nebo elektrospojkou dn 63 mm en 5,8 mm</t>
  </si>
  <si>
    <t>-1257528250</t>
  </si>
  <si>
    <t>10009049</t>
  </si>
  <si>
    <t>Potrubí dn 63 x 5,8  SDR 11 - PE 100 RC</t>
  </si>
  <si>
    <t>-232334449</t>
  </si>
  <si>
    <t>2,8*1,1</t>
  </si>
  <si>
    <t>230205242</t>
  </si>
  <si>
    <t>Montáž trubního dílu PE elektrotvarovky nebo svařovaného na tupo dn 63 mm en 5,7 mm</t>
  </si>
  <si>
    <t>-198291470</t>
  </si>
  <si>
    <t>10009050</t>
  </si>
  <si>
    <t>Elektrospojka dn 63 PE100,  SDR 11</t>
  </si>
  <si>
    <t>2069988847</t>
  </si>
  <si>
    <t>10009051</t>
  </si>
  <si>
    <t xml:space="preserve">Uzav. kohout BTR dn 63 PE 100 SDR 11, zemní provedení </t>
  </si>
  <si>
    <t>-2005963513</t>
  </si>
  <si>
    <t>230208513</t>
  </si>
  <si>
    <t>Odplynění a inertizace ocelového potrubí DN do 100 mm</t>
  </si>
  <si>
    <t>-110770969</t>
  </si>
  <si>
    <t>3+5+1,5+6+10</t>
  </si>
  <si>
    <t>1670925364</t>
  </si>
  <si>
    <t>3,14*0,06*0,15*(4+3+3)</t>
  </si>
  <si>
    <t>10009052</t>
  </si>
  <si>
    <t>páska Serviwrap R30A, samolepící izolační,  š. 50mm, dl. 15m</t>
  </si>
  <si>
    <t>-745021388</t>
  </si>
  <si>
    <t>páska*1,15*1,5/(0,05*15)</t>
  </si>
  <si>
    <t>230220001</t>
  </si>
  <si>
    <t>Montáž zemní soupravy pro šoupátka ON 13 6580</t>
  </si>
  <si>
    <t>-446043433</t>
  </si>
  <si>
    <t>10009053</t>
  </si>
  <si>
    <t>Zemní teleskopická souprava</t>
  </si>
  <si>
    <t>-1697328776</t>
  </si>
  <si>
    <t>1931224068</t>
  </si>
  <si>
    <t>836030505</t>
  </si>
  <si>
    <t>1157899656</t>
  </si>
  <si>
    <t>-218675290</t>
  </si>
  <si>
    <t>2104689699</t>
  </si>
  <si>
    <t>1181138527</t>
  </si>
  <si>
    <t>-1875267265</t>
  </si>
  <si>
    <t>4+4+2</t>
  </si>
  <si>
    <t>548236659</t>
  </si>
  <si>
    <t>1065791052</t>
  </si>
  <si>
    <t>1309798030</t>
  </si>
  <si>
    <t>(1+3+1)*5</t>
  </si>
  <si>
    <t>OST0001R</t>
  </si>
  <si>
    <t>Odstavení objektu z provozu vč. oznámení, uvedení do provozu do počtu 5 odběratelů</t>
  </si>
  <si>
    <t>389947155</t>
  </si>
  <si>
    <t>OST0004R</t>
  </si>
  <si>
    <t>Revize přípojky a OPZ</t>
  </si>
  <si>
    <t>1636387559</t>
  </si>
  <si>
    <t>PS - Provozní soubory</t>
  </si>
  <si>
    <t>PS 101 - Měření a regulace</t>
  </si>
  <si>
    <t>M21 - Elektromontáže</t>
  </si>
  <si>
    <t>M22 - Montáž sdělovací a zabezp. techniky</t>
  </si>
  <si>
    <t>M21</t>
  </si>
  <si>
    <t>34111715112R</t>
  </si>
  <si>
    <t>Kabel silový s Cu jádrem 1kV 1-CHKE-V  3 x 2,5 mm2 se zvýšenou odolností proti šíření plamene</t>
  </si>
  <si>
    <t>210810006R00</t>
  </si>
  <si>
    <t>Kabel CYKY-m 750 V 3 x 2,5 mm2 volně uložený</t>
  </si>
  <si>
    <t>341350122R</t>
  </si>
  <si>
    <t>Kabel PRAFlaGuardF 2x2x0,8</t>
  </si>
  <si>
    <t>210850102R00</t>
  </si>
  <si>
    <t>Kabel sdělovací TCEKY C  2 P 1 volně uložený</t>
  </si>
  <si>
    <t>341350124R</t>
  </si>
  <si>
    <t>Kabel PRAFlaGuardF 4x2x0,8</t>
  </si>
  <si>
    <t>210850104R00</t>
  </si>
  <si>
    <t>Kabel sdělovací TCEKY C  4 P 1 volně uložený</t>
  </si>
  <si>
    <t>341350126R</t>
  </si>
  <si>
    <t>Kabel PRAFlaGuardF 10x2x0,8</t>
  </si>
  <si>
    <t>210850107R00</t>
  </si>
  <si>
    <t>Kabel sdělovací TCEKY C  12 P 1 volně uložený</t>
  </si>
  <si>
    <t>210010133R00</t>
  </si>
  <si>
    <t>Trubka ochranná z PE, uložená pevně, DN do 38 mm bezhalogenová</t>
  </si>
  <si>
    <t>345710702R</t>
  </si>
  <si>
    <t>Trubka elektroinst.bezhalogenová 1525HF</t>
  </si>
  <si>
    <t>345712030000R</t>
  </si>
  <si>
    <t>Příchytka instalační kovová 3623A</t>
  </si>
  <si>
    <t>211010006R00</t>
  </si>
  <si>
    <t>Osazení hmoždinky do ostrých cihel/kamene, HM 8</t>
  </si>
  <si>
    <t>56284030R</t>
  </si>
  <si>
    <t>Hmoždinka IDK-T 8/60Lx   95 mm EJOT</t>
  </si>
  <si>
    <t>553474990R</t>
  </si>
  <si>
    <t>MARS žlab kabelový NKZIN 50X62X0,7 mm S neděrovaný, s integrovanou spojkou</t>
  </si>
  <si>
    <t>55347510R</t>
  </si>
  <si>
    <t>MARS víko žlabu V 62, l=2 m 0,6 mm S</t>
  </si>
  <si>
    <t>553475540R</t>
  </si>
  <si>
    <t>MARS závěs NZ 62 1,0 mm S</t>
  </si>
  <si>
    <t>210020303R00</t>
  </si>
  <si>
    <t>Žlab kabelový s příslušenstvím, 62/50 mm s víkem</t>
  </si>
  <si>
    <t>210800507RT1</t>
  </si>
  <si>
    <t>Vodič H07V-U (CY) 6 mm2 uložený v trubkách včetně dodávky vodiče CY 6 bezhalogenový</t>
  </si>
  <si>
    <t>210010325RT2</t>
  </si>
  <si>
    <t>Krabice rozvodná KT 250, se zapojením, obdélník. včetně dodávky KT 250 s víčkem, bezhalogenové</t>
  </si>
  <si>
    <t>345712030000T</t>
  </si>
  <si>
    <t>Příchytka instalační s páskem nastřelovací do betonu  Dodávka včetně nastřelení</t>
  </si>
  <si>
    <t>Poznámka k položce:_x000D_
Příchytka instalační s stahovacím páskem, součást  nastřelovací hřeb do betonu 15 mm</t>
  </si>
  <si>
    <t>34572311R</t>
  </si>
  <si>
    <t>Pásky stahovací SP 430 x 4,5</t>
  </si>
  <si>
    <t>100 ks</t>
  </si>
  <si>
    <t>28399911R</t>
  </si>
  <si>
    <t>Štítek kabelový zavírací 40 x 16 mm</t>
  </si>
  <si>
    <t>220110346R00</t>
  </si>
  <si>
    <t>Štítek kabelový</t>
  </si>
  <si>
    <t>M22</t>
  </si>
  <si>
    <t>Montáž sdělovací a zabezp. techniky</t>
  </si>
  <si>
    <t>45166013-3016T</t>
  </si>
  <si>
    <t>Rozvaděčová skříň  rozměry 1000x2000x300 (š x v x h), Včetně výbavy</t>
  </si>
  <si>
    <t>Poznámka k položce:_x000D_
Rozvaděčová skříň, svorkovnice dole, krytí IP 44,  ochrana dle ČSN 33 2000-4-41 samočinným odpojením vadné části v síti TN-S, barva RAL 7032,Další příslušenství rozvaděče:montážní deska, přepěťová ochrana II.a III. st.,na dveřích signalizace stavu hlavního přívodu, jištěné vývody pro danou technologii včetně motorových spouštěčů, pomocná relé, pomocnéh kontakty, stykače atp., LED osvětlení rozvaděče, bezpečnostní trafo 230/24VAC,100VA, ss zdroj 5A/24VDC, servisní zásuvka 230V/10A, pomocná relé,  svorky, kabelové průchodky, , atd.   Kapsa na dokumentaci,   přístroje se zkratovou odolností 10kA, vývody kabelů nahoru, přívod kabelu zhora, ventilátor a topení, dveřní kontakt , atd.</t>
  </si>
  <si>
    <t>210190071R00</t>
  </si>
  <si>
    <t>Montáž rozvaděče nedělitelného do 500 kg</t>
  </si>
  <si>
    <t>4051000100.ROT</t>
  </si>
  <si>
    <t>Příslušenství rozvaděče Atest, zkoušky, prohlášení o shodě</t>
  </si>
  <si>
    <t>UPSC1500VAT</t>
  </si>
  <si>
    <t>Záložní zdroj UPSC 1500VA LCD LAN</t>
  </si>
  <si>
    <t>Poznámka k položce:_x000D_
Výstup: UPS C 1500VA LCD LAN , Max. nastavitelný výkon (W) 900W / 1.5 kVA, Jmenovité výstupní napětí 230V, Zkreslení výstupního napětí Méně než 5 %, Výstupní kmitočet (synchr. se sítí) 50/60Hz +/- 3 Hz,Jiná výstupní napětí 220, 240, Topologie Line interaktivní, (8) IEC 320 C13 (Záložní provoz na baterie) (2) IEC Jumpers (Záložní provoz na baterie), Doba přechodu 6ms typical : 10ms maximum, Typ baterie Bezúdržbový olověný zatavený akumulátor se suspendovaným elektrolytem: neteče, Obvyklá doba nabíjení 3hod., Náhradní akumulátor RBC6, Očekávaná životnost baterie (roky) 3 - 5, Počet bateriových modulů 1</t>
  </si>
  <si>
    <t>BECX8090T</t>
  </si>
  <si>
    <t>Řídicí systém Beckhoff CX8090</t>
  </si>
  <si>
    <t>Poznámka k položce:_x000D_
Embedded-PC for serial communication DIN rail Indu Intrastat: 84719000; Hmotnost: 0,2 kg</t>
  </si>
  <si>
    <t>BECEL3058T</t>
  </si>
  <si>
    <t>Rozšiřující modul 8x AI</t>
  </si>
  <si>
    <t>Poznámka k položce:_x000D_
Beckhoff 8-channel-analog-input terminal 4...20 mA, single- Intrastat: 85369010; Hmotnost: 0,05 kg</t>
  </si>
  <si>
    <t>BECEL1008T</t>
  </si>
  <si>
    <t>Rozšiřující modul 8x DI</t>
  </si>
  <si>
    <t>Poznámka k položce:_x000D_
Beckhoff 8-channel digital input terminal 24 V DC, fi lter Intrastat: 85369010; Hmotnost: 0,05 kg</t>
  </si>
  <si>
    <t>BECEL2008T</t>
  </si>
  <si>
    <t>Rozšiřující modul 8x DO</t>
  </si>
  <si>
    <t>Poznámka k položce:_x000D_
Beckhoff channel digital output terminal 24 V DC, 0.5 A, Intrastat: 85369010; Hmotnost: 0,05 kg</t>
  </si>
  <si>
    <t>BECEL9011T</t>
  </si>
  <si>
    <t>END bus ukončovací modul</t>
  </si>
  <si>
    <t>Poznámka k položce:_x000D_
BeckhoffBus end cap Intrastat: 85369010; Hmotnost: 0,01 kg</t>
  </si>
  <si>
    <t>45166013-2900T</t>
  </si>
  <si>
    <t>Displej LCD</t>
  </si>
  <si>
    <t>Poznámka k položce:_x000D_
7" TFT LCD-dotyková obrazovka; res.: 800 x 480; USB, ETH, RS232, RS485; 24VDC; Montáž do panelu; BacNt-IP</t>
  </si>
  <si>
    <t>3712010112MT</t>
  </si>
  <si>
    <t>Patch kabel FTP RJ45-RJ45, 2m</t>
  </si>
  <si>
    <t>405100009</t>
  </si>
  <si>
    <t>Uživatelské programové vybavení  DDC</t>
  </si>
  <si>
    <t>DB</t>
  </si>
  <si>
    <t>Poznámka k položce:_x000D_
Zpracování regulacních algoritmu dle uvedené technologie DPS, nastavení parameru, reglacních konstant regulátoru, naprogramování časovych programu,</t>
  </si>
  <si>
    <t>405100012</t>
  </si>
  <si>
    <t>Test 1:1</t>
  </si>
  <si>
    <t>Poznámka k položce:_x000D_
Odzkoušení zapojení všech zapojených signálů, ověření a ozkoušení vazeb na ŘS, nastvení parametrů prvků, odzkoušení chodů a havarijních stavů,</t>
  </si>
  <si>
    <t>405100014</t>
  </si>
  <si>
    <t>Zaregulování  a odladění na parametry</t>
  </si>
  <si>
    <t>Poznámka k položce:_x000D_
Zaregulování systému MaR při zkušebním provozu - úpravava parametrů pro řízení polních přístrojů dle skutečného provozu</t>
  </si>
  <si>
    <t>405100015</t>
  </si>
  <si>
    <t>Oživení odladění, účast na komplexním vyzkoušení</t>
  </si>
  <si>
    <t>Poznámka k položce:_x000D_
Zaregulování systému MaR při zkušebním provozu, kontrola adresace polních přístrojů, kontrola funce pohonů, čidel a ostaních instalovaných zařízení, nastavení komunikace sřídící jednotkou</t>
  </si>
  <si>
    <t>428580119T</t>
  </si>
  <si>
    <t>Uživatelská vizualizace DISPLAY GRAFICKÝ</t>
  </si>
  <si>
    <t>Poznámka k položce:_x000D_
Uživatelská  vizualizace datových bodů  na display s grafickým zobrazením. Technologické schéma definovaného zařízení, dynamizace technologických schémat, nastavení paramerů, vyzkoušení funkce.</t>
  </si>
  <si>
    <t>405100013</t>
  </si>
  <si>
    <t>Kompletní napojení komunikačních rozhraní</t>
  </si>
  <si>
    <t>Poznámka k položce:_x000D_
Odzkoušení zapojení  komunikace s příslušnou OPS , nastavení včetně přizpůsobení požadovaným  úrovním uživatelského  přístupu</t>
  </si>
  <si>
    <t>991NVP4ExT</t>
  </si>
  <si>
    <t>Snímač teploty prostorový do výbušného prostředí</t>
  </si>
  <si>
    <t>Poznámka k položce:_x000D_
SNÍMAČE TEPLOTY S HLAVICÍ DO VÝBUŠNÉHO PROSTŘEDÍ, rozsah -30 - 80 °C, s převodníkem RS485, IP44</t>
  </si>
  <si>
    <t>38226869.2T</t>
  </si>
  <si>
    <t>Držák pro montáž na zeď dodávka+ montáž  - systémový boční pro snímač teploty</t>
  </si>
  <si>
    <t>991NVP4ExQT</t>
  </si>
  <si>
    <t>Snímač vlhkosti prostorový do výbušného prostředí</t>
  </si>
  <si>
    <t>Poznámka k položce:_x000D_
SNÍMAČE VLHKOSTI DO VÝBUŠNÉHO PROSTŘEDÍ, rozsah 0-100%, s převodníkem RS485, IP44</t>
  </si>
  <si>
    <t>38226869.2QT</t>
  </si>
  <si>
    <t>Držák pro montáž na zeď dodávka+ montáž  - systémový boční pro snímač VLHKOSTI</t>
  </si>
  <si>
    <t>991NVP4ExQI,IIT</t>
  </si>
  <si>
    <t>Snímač úniku zemního plynu prostorový METAN</t>
  </si>
  <si>
    <t>Poznámka k položce:_x000D_
Výstup 4-20mA</t>
  </si>
  <si>
    <t>219010002T02</t>
  </si>
  <si>
    <t>Montáž snímače aktivního</t>
  </si>
  <si>
    <t>34531510ExT</t>
  </si>
  <si>
    <t>Čidlo pohybu   PROFI krytí IP44 stropní přisazený</t>
  </si>
  <si>
    <t>Poznámka k položce:_x000D_
Jiskrově bezpečný detektor pohybu</t>
  </si>
  <si>
    <t>650072621R00</t>
  </si>
  <si>
    <t>Montáž čidla pohybu stropního přisazeného</t>
  </si>
  <si>
    <t>334531510ExT</t>
  </si>
  <si>
    <t>Dveřní kontakt Bezjiskrové provedení</t>
  </si>
  <si>
    <t>344531510ExT</t>
  </si>
  <si>
    <t>Koncový spínač poklopový Bezjiskrové provedení</t>
  </si>
  <si>
    <t>2206112KST00</t>
  </si>
  <si>
    <t>Montáž koncového spínače</t>
  </si>
  <si>
    <t>371661020T</t>
  </si>
  <si>
    <t>Siréna poplachová vnitřní  Do výbušného prostřědí, včetně světelné signalizace, IP65</t>
  </si>
  <si>
    <t>222330173R00</t>
  </si>
  <si>
    <t>Siréna s majákem na budovu na úchytné body</t>
  </si>
  <si>
    <t>40511608</t>
  </si>
  <si>
    <t>Prostorový  termostat</t>
  </si>
  <si>
    <t>Poznámka k položce:_x000D_
2-bodový teplotu omezující termostat s jednopólovým přepínacím kontaktem.Proudová zatí?itelnost kontakty 1-2: 10 (2.5) A, AC 250 V, 3 druhy montá?e: do jímky, jako přílo?né nebo na zeď -prostorový 15... 95 °C</t>
  </si>
  <si>
    <t>361410050R00</t>
  </si>
  <si>
    <t>Montáž regulátoru teploty typ 61 113 prostorový</t>
  </si>
  <si>
    <t>900      RT5</t>
  </si>
  <si>
    <t>HZS Práce v tarifní třídě 8 (např. tesař)</t>
  </si>
  <si>
    <t>h</t>
  </si>
  <si>
    <t>901      R00</t>
  </si>
  <si>
    <t>Hzs-předběžná obhlídka     čl.17-1a</t>
  </si>
  <si>
    <t>00523  R</t>
  </si>
  <si>
    <t>Zkoušky a revize</t>
  </si>
  <si>
    <t>004111020.10T</t>
  </si>
  <si>
    <t>Vypracování výrobní dílenské dokumetace dle konkrétních dodávaných zařízení</t>
  </si>
  <si>
    <t>Poznámka k položce:_x000D_
Náklady spojené s vypracováním projektové dokumentace, většinou v obsahu a rozsahu projektové dokumentace pro provádění stavby, ale mohou zde být obsaženy i náklady na jiné stupně projektové dokumentace, pokud jsou součástí požadavků objednatele.</t>
  </si>
  <si>
    <t>005241010R</t>
  </si>
  <si>
    <t>Dokumentace skutečného provedení</t>
  </si>
  <si>
    <t>005231020R</t>
  </si>
  <si>
    <t>Individuální a komplexní vyzkoušení</t>
  </si>
  <si>
    <t>005231030R</t>
  </si>
  <si>
    <t>Zkušební provoz</t>
  </si>
  <si>
    <t>005211010R</t>
  </si>
  <si>
    <t>Předání a převzetí staveniště</t>
  </si>
  <si>
    <t>005124010R</t>
  </si>
  <si>
    <t>Koordinační činnost</t>
  </si>
  <si>
    <t>005122 R</t>
  </si>
  <si>
    <t>Provozní vlivy</t>
  </si>
  <si>
    <t>005211080R</t>
  </si>
  <si>
    <t>Bezpečnostní a hygienická opatření na staveništi</t>
  </si>
  <si>
    <t>005231040R</t>
  </si>
  <si>
    <t>Provozní řády</t>
  </si>
  <si>
    <t>900      TR4</t>
  </si>
  <si>
    <t>HZS TIČR -  ZPRÁVA</t>
  </si>
  <si>
    <t>KS</t>
  </si>
  <si>
    <t>Poznámka k položce:_x000D_
Nahlášení a zajištění závazného stanoviska TIČR k montáži MaR dle místně příslušného úřadu.</t>
  </si>
  <si>
    <t>PS 102 - Přidružné řídící stanoviště</t>
  </si>
  <si>
    <t>31179105R</t>
  </si>
  <si>
    <t>Tyč závitová M8, DIN 975</t>
  </si>
  <si>
    <t>31110712R</t>
  </si>
  <si>
    <t>Matice přesná šestihranná 02 1401 M 8</t>
  </si>
  <si>
    <t>31120514R</t>
  </si>
  <si>
    <t>Podložka přesná 021702 tvar A otvor 8,4 mm</t>
  </si>
  <si>
    <t>1000 ks</t>
  </si>
  <si>
    <t>903      R00</t>
  </si>
  <si>
    <t>Hzs-mont.prace ve stolach a tunel.</t>
  </si>
  <si>
    <t>341333036.01T</t>
  </si>
  <si>
    <t>Kabel optický 50/125 OKAKDPJ/A-VQ(ZN)  6x4E 9/125</t>
  </si>
  <si>
    <t>Poznámka k položce:_x000D_
Optický kabel bezhalogenový oheň nešířící s těsnou sekundární ochranou vlákna_x000D_
Konstrukce_x000D_
1. Vlákna optická vlákna s primární ochranou, sekundární těsná ochrana vlákna (neobsahuje gel)_x000D_
2. Konstrukce centrální tahový prvek, vlákna laněny okolo centrálního prvku, vyplnění chybějících vláken vyplňovacím prvkem, vrstva vodoblokujících sklelných vláken, ovin duše vodoblokující páskou_x000D_
3. Plášť oheň nešířící bezhalogenová polymerní směs_x000D_
4. Varianty, počet vláken 2, 4, 6, 8, 10, 12, 16, 20, 24_x000D_
varianta s natrhávací přízí pod pláštěm_x000D_
    _x000D_
Technické parametry_x000D_
Teploty okolí (pevné uložení): -30°C až +70°C_x000D_
Teploty okolí (během instalace): -5°C až +50°C_x000D_
Minimální poloměr ohybu(pevné uložení): 20D_x000D_
Minimální poloměr ohybu (při ukládání): 15D_x000D_
    _x000D_
Základní charakteristiky:_x000D_
Bezhalogenové, nízká korozivita plynů při hoření: IEC 60754-2_x000D_
Nízká hustota kouře při hoření: IEC 61034-2_x000D_
Samozhášivý: EN 60332-1-2_x000D_
Odolný proti vertikálnímu šíření plamene: EN 50266-2-2 kat A_x000D_
Barevné značení vláken 1-12 dle IEC 60304: červená, zelená, modrá, žlutá, bílá, šedá, hnědá, fialová, tyrkysová, oranžová, černá, růžová_x000D_
Barevné značení trubiček: 1. červená, 2. zelená, ostatní bílé_x000D_
Barva pláště: oranžová</t>
  </si>
  <si>
    <t>222080501R00</t>
  </si>
  <si>
    <t>Samonos.optic.kabel upevn. do svorek závěsů,kotev Single mod 24 vláken</t>
  </si>
  <si>
    <t>451660133006T</t>
  </si>
  <si>
    <t>Úprava a dovybavení Rozvaděčová skříň  rozměry 1500x1250x300,(š x v x h)-Kolektory ED2 Panská</t>
  </si>
  <si>
    <t>Poznámka k položce:_x000D_
Rozvaděčová skříň, 1, vytápěná, plastová, včetně výbavy,svorkovnice nahoře, krytí IP 65/20,  ochrana dle ČSN 33 2000-4-41 samočinným odpojením vadné části v síti TN-S,Další příslušenství rozvaděče:montážní deska, přepěťová ochrana II.a III. st.,na dveřích signalizace stavu hlavního přívodu, jištěné vývody pro danou technologii , pomocná relé, pomocnéh kontakty,  osvětlení rozvaděče, bezpečnostní trafo 230/24VAC,100VA, ss zdroj 5A/24VDC, servisní zásuvka 230V/10A, pomocná relé,  svorky, kabelové průchodky, , atd.   Kapsa na dokumentaci,   přístroje se zkratovou odolností 10kA, vývody kabelů nahoru, přívod kabelu zhora, atd.</t>
  </si>
  <si>
    <t>45166013opt-ethT</t>
  </si>
  <si>
    <t>Převodník-switch Opt/Eth  PLANET ISW-621S15</t>
  </si>
  <si>
    <t>Poznámka k položce:_x000D_
4x meth Eth + 2x2 Opt</t>
  </si>
  <si>
    <t>451660131201T</t>
  </si>
  <si>
    <t>Optická vana 24x SC vybavená kazetou pro 24 vl. Výsuvná OPVANA24SC-OK</t>
  </si>
  <si>
    <t>Poznámka k položce:_x000D_
Optická vana výsuvná 19"  1U  pro 24 SC vybavená kazetami pro 24 vláken včetně hřebínků pro sváry včetně ochrany svárů</t>
  </si>
  <si>
    <t>222310011R00</t>
  </si>
  <si>
    <t>Optická vana</t>
  </si>
  <si>
    <t>222090101R00</t>
  </si>
  <si>
    <t>Ukončení kabelu ve spojce, bez montáže vláken</t>
  </si>
  <si>
    <t>222090001R00</t>
  </si>
  <si>
    <t>Spojka optického kabelu, vč. označení</t>
  </si>
  <si>
    <t>222090201R00</t>
  </si>
  <si>
    <t>Svaření vlákna optic.kabelu,1.vlákno,ochrana svaru</t>
  </si>
  <si>
    <t>222090202R00</t>
  </si>
  <si>
    <t>Svaření vlákna optic.kabelu, další vlákno</t>
  </si>
  <si>
    <t>45166013cordT</t>
  </si>
  <si>
    <t>Opt patch cord pro single mode 9/125 délka 2m</t>
  </si>
  <si>
    <t>222171001R00</t>
  </si>
  <si>
    <t>Měření optic. kabelů transmisní metoda, 1. měř.</t>
  </si>
  <si>
    <t>222171002R00</t>
  </si>
  <si>
    <t>Měření optic.kabelů transmisní metoda, další měř.</t>
  </si>
  <si>
    <t>222171101R00</t>
  </si>
  <si>
    <t>Vyhotovení protokolu o měření optických kabelů</t>
  </si>
  <si>
    <t>429 580-119HDT</t>
  </si>
  <si>
    <t>Doplnění stávajícho SW pro integraci nového úseku kolektoru , kompletní vizuaizace na dispečerském pracovišti</t>
  </si>
  <si>
    <t>Poznámka k položce:_x000D_
Software pro hlavní dispečerské stanoviště</t>
  </si>
  <si>
    <t>PS 103 - Provozní rozvod silnoproudu</t>
  </si>
  <si>
    <t>Rozvaděč RM4</t>
  </si>
  <si>
    <t>Poznámka k položce:_x000D_
Skříňový rozvaděč 9. pólový rozdělený na dvě části 5+4pole_x000D_
Skříně na podstavci 50 mm_x000D_
š×v×h = 4000×2050×500mm + 3200×2050×500mm_x000D_
Napěťová soustava: 3+PE+N  50 Hz  230/400 V/TN-C-S, In = 160 A_x000D_
Krytí: IP 40/20_x000D_
Přívody i vývody spodem do zdvojené podlahy_x000D_
montážní celky jedno pole_x000D_
Náplň a detailní zapojení viz. příloha D.1.4.6.3_x000D_
1x Kompaktní jistič se spouští 160A_x000D_
1x Podpěťová spoušť AC 230V_x000D_
2x Kompaktní jistič 250A_x000D_
2x Motorový pohon AC 230V_x000D_
4x Spínací kontakt jednoduchý_x000D_
2x Dvojitý kontakt 1+1_x000D_
2x Nadproudová spoušť 160A_x000D_
2x Podpěťová spoušť AC/DC 24V_x000D_
1x Záskokový automat  na zálohované napětí pro dvojici přívodů bez podélné spojky _x000D_
1x Relé pro kontrolu sledu a výpadku fází, 400V, 3f_x000D_
3x Měřící trafo proudu násuvné 150A/5A_x000D_
1x Multifunkční wattmetr, 230V, 1x RS 485, 1x ethernet, IP65/20_x000D_
2x Pojistkový odpínač 3pólový, vč pojistek 100A gG se signalizačními kontakty_x000D_
2x Jistič třípólový 50C-3_x000D_
9x Jistič jednopólový 10C-1_x000D_
9x Jistič jednopólový 4B-1_x000D_
1x Jistič třípólový 4B-3_x000D_
1x Jistič jednopólový 6C-1_x000D_
1x Podpěťová spoušť pro jistič_x000D_
2x Pojistkový odpínač 3 pólový, vč pojistek 10A gG_x000D_
1x Pojistkový odpínač 3 pólový, vč pojistek 25A gG_x000D_
2x Přepěťová ochrana B+C, I a II se signalizačním kontaktem_x000D_
16x Pomocné relé 230V 4p s paticí_x000D_
7x Stykač trojpólový, 9A, 230V_x000D_
7x Blok pomocných kontaktů 4NO_x000D_
2x Stykač trojpólový, 12A, 230V_x000D_
4x Blok pomocných kontaktů 1+1_x000D_
2x Spouštěč motor 1-1,6A_x000D_
2x Spouštěč motor 2,5-4A_x000D_
2x Tlačítko hřibové - rudé_x000D_
2x Polosestava kontaktů - 1NO/1NC_x000D_
2x Termistorové relé určené k ochraně Ex ventilátoru, který má vyvedené termistory._x000D_
1x Modulární bzučák, 230V, 70 dB na DIN lištu_x000D_
1x Signálka žlutá blikající, 230V_x000D_
1x Signálka zelená trvale svítící, 230V_x000D_
6x Sběrnicová silová svorka 120 mm2_x000D_
73x Řadová svorka 1,5 mm2_x000D_
65x Řadová svorka 2,5 mm2_x000D_
8x Řadová svorka 4 mm2_x000D_
3x Řadová svorka 6 mm2_x000D_
3x Řadová svorka s propojkou 6 mm2_x000D_
3x Řadová svorka 70 mm2_x000D_
5x Řadová svorka PE 2,5 mm2 _x000D_
8x Řadová svorka PE 35 mm2_x000D_
2x Řadová svorka PE 4 mm2_x000D_
1x Řadová svorka PE 70 mm2</t>
  </si>
  <si>
    <t>Rozvaděč RC4</t>
  </si>
  <si>
    <t>Poznámka k položce:_x000D_
Kompenzační rozvaděč nástěnný 30kVAr, regulátor_x000D_
š×v×h = 600×800×3150_x000D_
Napěťová soustava: 3+PEN 50 Hz  230/400 V/TN-C,  In = 63 A_x000D_
Krytí: IP 40/20</t>
  </si>
  <si>
    <t>Záložní zdroj GS4</t>
  </si>
  <si>
    <t>Poznámka k položce:_x000D_
UPS, 10 kVA_x000D_
Technologie VFI, řízení mikroprocesorem, RS _x000D_
232 port, USB, slot pro komunikaci, SW, _x000D_
automatický by-pass, auto power OFF, battery _x000D_
test, autorestart, 3f 400V:1f 230V, na dobu zálohy minimálně 3kVA/60min</t>
  </si>
  <si>
    <t>210104(R)</t>
  </si>
  <si>
    <t>Deblokační skříň 2MS22.1÷2MS22.7, 2MS22.01</t>
  </si>
  <si>
    <t>Poznámka k položce:_x000D_
Atypická deblokační skříň, tvořená polyesterovou skříní v zajištěném provedení II 2G Ex db eb mbII 2G Ex db eb mb IIC T6 Gb _x000D_
Napěťová soustava: 1+PE+N  50 Hz  230/400 V/TN-C-S, In = 10 A_x000D_
Krytí: IP 65_x000D_
Přívod i vývod spodem, viz příloha D.1.4.6.3_x000D_
Náplň:_x000D_
1x Plastová otočná hlavice třípolohová černá se třemi spínacími jednotkami 10A_x000D_
1x Stiskací plastová hlavice zelená se spínací jednotkou NO, 10A_x000D_
1x Stiskací plastová hlavice bílá se spínací jednotkou NC, 10A_x000D_
1x Signálka zelená 230V~_x000D_
12x Řadová svorkovnice 4mm2, EEx e_x000D_
1x Polyamidová vývodka P 29_x000D_
1x Polyamidová vývodka P 13,5</t>
  </si>
  <si>
    <t>Ovládací dvojtlačítková skříň 2SB22.1÷2SB22.3</t>
  </si>
  <si>
    <t>Poznámka k položce:_x000D_
Atypická ovládací skříň, tvořená polyesterovou skříní v zajištěném provedení II 2G Ex db eb IIC T6 Gb _x000D_
Napěťová soustava: 1+PE+N  50 Hz  230/400 V/TN-C-S, In = 10 A_x000D_
Krytí: IP 65, třída II_x000D_
Přívod spodem_x000D_
Náplň:_x000D_
1x Stiskací plastová hlavice zelená, se spínací jednotkou NO,10A_x000D_
1x Stiskací plastová hlavice bílá, se spínací jednotkou NO, 10A_x000D_
1x Signálka zelená 230V~_x000D_
1x Polyamidová vývodka P 21</t>
  </si>
  <si>
    <t>Ovládací dvojtlačítková skříň 2SB17.6</t>
  </si>
  <si>
    <t>Poznámka k položce:_x000D_
Typová ovládací skříň, tvořená polyesterovou skříní v zajištěném provedení II 2G Ex db eb IIC T6 Gb _x000D_
Krytí: IP 65, třída II_x000D_
Náplň:_x000D_
1x Stiskací plastová hlavice zelená se spínací jednotkou NO,10A_x000D_
1x Stiskací plastová hlavice bílá se spínací jednotkou NO,10A_x000D_
1x Vývodka P 21</t>
  </si>
  <si>
    <t>Svorkovnicová skříň 2MX22.1, 2MX17.4</t>
  </si>
  <si>
    <t>Poznámka k položce:_x000D_
Polyesterová skříň v zajištěném provedení II 2G Ex db eb IIC T6 Gb _x000D_
Napěťová soustava: 1+PE+N  50 Hz  230/400 V/TN-C-S, In = 10 A_x000D_
Krytí: IP 65_x000D_
Náplň:_x000D_
4x Řadová svorkovnice mini 4x2,5mm2, EEx e_x000D_
3x Polyamidová vývodka P 21</t>
  </si>
  <si>
    <t>Montáž rozvaděče RM4</t>
  </si>
  <si>
    <t>Montáž rozvaděče RC4</t>
  </si>
  <si>
    <t>Montáž záložního zdroje</t>
  </si>
  <si>
    <t>Montáž deblokační skříně</t>
  </si>
  <si>
    <t>Montáž tlačítkového ovladače</t>
  </si>
  <si>
    <t>Montáž svorkovací skříně</t>
  </si>
  <si>
    <t>Nevýbušná houkačka, 230V, 40VA,  Min. 68dB 5m od houkačky, EEx d, I/IIB T5</t>
  </si>
  <si>
    <t>210115(R)</t>
  </si>
  <si>
    <t>Trubka tuhá bezhalogenová, ø 25 mm</t>
  </si>
  <si>
    <t>210116(R)</t>
  </si>
  <si>
    <t>Samostatná příchytka pro kabel požárně odolná pro průměr kabelu 10-14 mm, upevnění pomocí protipožárních šroubových kotev  v kombinaci se závitovou tyčí 6 mm, rozestup upevnění max. po 0,3m, funkčnost min. E60</t>
  </si>
  <si>
    <t>Samostatná příchytka pro kabel požárně odolná pro průměr trubky 25-30 mm, upevnění pomocí protipožárních šroubových kotev  v kombinaci se závitovou tyčí 6 mm, rozestup upevnění max. po 0,3m, funkčnost min. E60</t>
  </si>
  <si>
    <t>Měděný instalační kabel s plnými jádry a pláštěm PVC J 12x1,5 mm2, včetně uložení, ukončení a označení štítky</t>
  </si>
  <si>
    <t>Měděný instalační kabel s plnými jádry a pláštěm PVC J 4x2,5 mm2, včetně uložení, ukončení a označení štítky</t>
  </si>
  <si>
    <t>210121(R)</t>
  </si>
  <si>
    <t>Měděný instalační kabel s plnými jádry a pláštěm PVC J 4x25 mm2, včetně uložení, ukončení a označení štítky</t>
  </si>
  <si>
    <t>Měděný instalační kabel s plnými jádry a pláštěm PVC J 4x70 mm2, včetně uložení, ukončení a označení štítky</t>
  </si>
  <si>
    <t>Měděný instalační kabel s plnými jádry a pláštěm PVC O 12x1,5  mm2, včetně uložení, ukončení a označení štítky</t>
  </si>
  <si>
    <t>Měděný instalační kabel s plnými jádry a pláštěm PVC O 3x2,5 mm2, včetně uložení, ukončení a označení štítky</t>
  </si>
  <si>
    <t>210126(R)</t>
  </si>
  <si>
    <t>Měděný instalační kabel s plnými jádry a pláštěm PVC O 2x4  mm2, včetně uložení, ukončení a označení štítky</t>
  </si>
  <si>
    <t>210127(R)</t>
  </si>
  <si>
    <t>Měděný instalační kabel s plnými jádry a pláštěm PVC O 3x4 mm2, včetně uložení, ukončení a označení štítky</t>
  </si>
  <si>
    <t>210128(R)</t>
  </si>
  <si>
    <t>Měděný flexibilní kabel s lanovými jádry a pláštěm PVC, těžké provedení,G 5x4 mm2, včetně uložení, ukončení a označení štítky</t>
  </si>
  <si>
    <t>210129(R)</t>
  </si>
  <si>
    <t>Měděný instalační kabel s plnými jádry a pláštěm HFFR J 3x1,5 mm2. Kabely se sníženým požárním nebezpečím (LFHC kabely) se zachováním funkční integrity systému kabelové trasy P60-R</t>
  </si>
  <si>
    <t>210130(R)</t>
  </si>
  <si>
    <t>Měděný instalační kabel s plnými jádry a pláštěm HFFR J 12x1,5 mm2. Kabely se sníženým požárním nebezpečím (LFHC kabely) se zachováním funkční integrity systému kabelové trasy P60-R, včetně uložení, ukončení a označení štítky</t>
  </si>
  <si>
    <t>210131(R)</t>
  </si>
  <si>
    <t>Měděný instalační kabel s plnými jádry a pláštěm HFFR J 3x2,5 mm2. Kabely se sníženým požárním nebezpečím (LFHC kabely) se zachováním funkční integrity systému kabelové trasy P60-R, včetně uložení, ukončení a označení štítky</t>
  </si>
  <si>
    <t>210132(R)</t>
  </si>
  <si>
    <t>Měděný instalační kabel s plnými jádry a pláštěm HFFR J 4x2,5 mm2. Kabely se sníženým požárním nebezpečím (LFHC kabely) se zachováním funkční integrity systému kabelové trasy P60-R, včetně uložení, ukončení a označení štítky</t>
  </si>
  <si>
    <t>210133(R)</t>
  </si>
  <si>
    <t>Měděný instalační kabel s plnými jádry a pláštěm HFFR O 3x1,5 mm2. Kabely se sníženým požárním nebezpečím (LFHC kabely) se zachováním funkční integrity systému kabelové trasy P60-R, včetně uložení, ukončení a označení štítky</t>
  </si>
  <si>
    <t>210134(R)</t>
  </si>
  <si>
    <t>Bezhalogenový nízkofrekvenční měděný sdělovací kabel s Al stíněním 1x2x0,5 s malým množstvím uvolněného tepla v případě požáru a se zachováním funkčnosti kabelové trasy při požáru podle ČSN 73 0895, STN 92 0205, včetně uložení, ukončení a označení štítky</t>
  </si>
  <si>
    <t>210135(R)</t>
  </si>
  <si>
    <t>Měděný instalační kabel s plnými jádry a pláštěm PVC s Al stíněním O 7x1 mm, včetně uložení, ukončení a označení štítky</t>
  </si>
  <si>
    <t>210136(R)</t>
  </si>
  <si>
    <t>Měděný instalační kabel s plnými jádry a pláštěm PVC s Al stíněním O 14x1 mm, včetně uložení, ukončení a označení štítky</t>
  </si>
  <si>
    <t>210137(R)</t>
  </si>
  <si>
    <t>Kabel UTP-drát 4 páry drát, CAT 5e</t>
  </si>
  <si>
    <t>210139(R)</t>
  </si>
  <si>
    <t>Měděný instalační vodič s plným jádrem a pláštěm PVC 25 mm2, žlutozelený včetně uložení a ukončení</t>
  </si>
  <si>
    <t>210140(R)</t>
  </si>
  <si>
    <t>Ostatní drobný instalační materiál (chemické kotvy, nerezový upevňovací materiál, stahovacích pásky, kabelové štítky, apod)</t>
  </si>
  <si>
    <t>210141(R)</t>
  </si>
  <si>
    <t>Stanovisko TIČR pro vyhrazená technická zařízení elektrická</t>
  </si>
  <si>
    <t>210142(R)</t>
  </si>
  <si>
    <t>PS 104 - Provozní telefon</t>
  </si>
  <si>
    <t>koax1250VTKT</t>
  </si>
  <si>
    <t>Kabel vyzařovací telefonní koaxiální  baleno po 1000 m délky</t>
  </si>
  <si>
    <t>km</t>
  </si>
  <si>
    <t>Poznámka k položce:_x000D_
Kabel Radiaflex RLK12-50CPR, Halogen free, non corrosive, flame and fire retardant, low smoke, polyolefin + flame barrier tape above outer conductor for lowest cable loss</t>
  </si>
  <si>
    <t>koax12-50mtT00</t>
  </si>
  <si>
    <t>montáž kabelu vyzařovacího na strop do orig. objímek</t>
  </si>
  <si>
    <t>34571265vkT</t>
  </si>
  <si>
    <t>Hmoždinka plastová, 6x30mm PLUG-6-1</t>
  </si>
  <si>
    <t>34571260vkT</t>
  </si>
  <si>
    <t>Vrut 4.5x125 mm, pro clic-clamp SC-45125-2</t>
  </si>
  <si>
    <t>34571261vkT</t>
  </si>
  <si>
    <t>Clic clamp, kabelová objímka, pro 1/2" CC-12-2</t>
  </si>
  <si>
    <t>34571262vkT</t>
  </si>
  <si>
    <t>Round base, 80 mm, flame retardant RB-80-4</t>
  </si>
  <si>
    <t>2102909vk1T00</t>
  </si>
  <si>
    <t>Montáž kabelové příchytky standard-komplet</t>
  </si>
  <si>
    <t>34571266vkT</t>
  </si>
  <si>
    <t>Kovová kotva, M8x30mm PLUG-8-2 protipožární příchytka</t>
  </si>
  <si>
    <t>34571267vkT</t>
  </si>
  <si>
    <t>Šroub M8x95, nerez, pro kovový držák S-895-2</t>
  </si>
  <si>
    <t>34571268vkT</t>
  </si>
  <si>
    <t>Podložka M8, nerezová ocel W-84-2</t>
  </si>
  <si>
    <t>34571269vkT</t>
  </si>
  <si>
    <t>RSB-Clip, LCF 12 RSB-12</t>
  </si>
  <si>
    <t>2102909vk2T00</t>
  </si>
  <si>
    <t>Montáž kabelové příchytky protipožární-komplet</t>
  </si>
  <si>
    <t>37120vkjump1T</t>
  </si>
  <si>
    <t>Jumper SF12-50J, N male - N male, 5m NMNMS12-0500H</t>
  </si>
  <si>
    <t>21102vk2T00</t>
  </si>
  <si>
    <t>Montáž předkonektorovaného jumper kabelu</t>
  </si>
  <si>
    <t>37120vkjump4T</t>
  </si>
  <si>
    <t>Konektor N female, Radiaflex 1/2" NF-RA12-P02</t>
  </si>
  <si>
    <t>21102vk5T00</t>
  </si>
  <si>
    <t>Montáž konektoru koax. kabelu</t>
  </si>
  <si>
    <t>21102vk12T00</t>
  </si>
  <si>
    <t>Montáž-demontáž stávající zakončovací zátěžový člen</t>
  </si>
  <si>
    <t>21102vk15zT00</t>
  </si>
  <si>
    <t>Měření funkčnosti vyzařovacího komunikačního koaxiálního kabelu</t>
  </si>
  <si>
    <t>kompl</t>
  </si>
  <si>
    <t>21102vk15reT00</t>
  </si>
  <si>
    <t>vypracování protokolu o funkčnosti vyzařovacího komunikačního kabelu</t>
  </si>
  <si>
    <t>PS 105 - Uzemnění kolektoru</t>
  </si>
  <si>
    <t>Pol1</t>
  </si>
  <si>
    <t>Samonosná cementem vázaná požárně ochranná deska na bázi kalciumsilikátu, velkoformátová, odolávající vlhkosti. Třída reakce na oheň A1, ČSN EN 13501-1. Rozměry 1250 x 2500 mm, tloušťka 12 mm. Opatřená ochranným impregnačním nátěrem proti vlhkosti oboustr</t>
  </si>
  <si>
    <t>Uzemňovací lano FeZn 120mm2</t>
  </si>
  <si>
    <t>Uzemňovací vedení FeZn Ø10mm</t>
  </si>
  <si>
    <t>Uzemňovací svorka křížová</t>
  </si>
  <si>
    <t>Uzemňovací svorka universální</t>
  </si>
  <si>
    <t>Uzemňovací svorka přípojovací</t>
  </si>
  <si>
    <t>Svorka zkušební</t>
  </si>
  <si>
    <t>Podpěra vedení pro FeZn Ø10mm</t>
  </si>
  <si>
    <t>Ostatní drobný a pomocný instalační materiál (chemické kotvy, nerezový upevňovací materiál apod.)</t>
  </si>
  <si>
    <t>PS 106 - Vzduchotechnika</t>
  </si>
  <si>
    <t xml:space="preserve">    VRN1 - Průzkumné, geodetické a projektové práce</t>
  </si>
  <si>
    <t>9710403VT</t>
  </si>
  <si>
    <t>Stavební přípomoci pro VZT - vybourání otvorů pro rozvody - vč. odvozu suti na skládku a následného zapravení</t>
  </si>
  <si>
    <t>1274404333</t>
  </si>
  <si>
    <t>751122014</t>
  </si>
  <si>
    <t>Montáž ventilátoru radiálního nízkotlakého nástěnného základního D přes 300 mm</t>
  </si>
  <si>
    <t>-130251647</t>
  </si>
  <si>
    <t>"zařízení 1 - hlavní větrání" 1</t>
  </si>
  <si>
    <t>4291710R</t>
  </si>
  <si>
    <t>ventilátor radiální RSF 355/10/2,2-3 Ex1-FM - včetně pružné vložky, krytu na sání a konzoly pro usazení</t>
  </si>
  <si>
    <t>-2119981155</t>
  </si>
  <si>
    <t>751133012</t>
  </si>
  <si>
    <t>Montáž ventilátoru diagonálního nízkotlakého potrubního nevýbušného D přes 100 do 200 mm</t>
  </si>
  <si>
    <t>1488937055</t>
  </si>
  <si>
    <t>"zařízení 2 - větrání v PŘS" 1</t>
  </si>
  <si>
    <t>"zařízení 3 - větrání odboček u TK 122" 2</t>
  </si>
  <si>
    <t>"zařízení 3 - větrání odbočky NS 23" 1</t>
  </si>
  <si>
    <t>"zařízení 4 - větrání odbočky C22 a TK 123" 2</t>
  </si>
  <si>
    <t>4291300R</t>
  </si>
  <si>
    <t>ventilátor axiální diagonální potrubní Mixent TD 800/200 včetně konzoly</t>
  </si>
  <si>
    <t>2034926873</t>
  </si>
  <si>
    <t>751311111</t>
  </si>
  <si>
    <t>Montáž vyústi čtyřhranné do kruhového potrubí do 0,040 m2</t>
  </si>
  <si>
    <t>-71103916</t>
  </si>
  <si>
    <t>"zařízení 2 - větrání v PŘS" 4</t>
  </si>
  <si>
    <t>42973012</t>
  </si>
  <si>
    <t>výusť jednořadá do kruhového potrubí SPIRO Pz 350x80mm</t>
  </si>
  <si>
    <t>1491510874</t>
  </si>
  <si>
    <t>751398021</t>
  </si>
  <si>
    <t>Montáž větrací mřížky stěnové do 0,040 m2</t>
  </si>
  <si>
    <t>-1324761819</t>
  </si>
  <si>
    <t>"zařízení 2 - větrání v PŘS" 2</t>
  </si>
  <si>
    <t>4297258R</t>
  </si>
  <si>
    <t>mřížka stěnová nasávací a výtlačná D 200mm</t>
  </si>
  <si>
    <t>-295785671</t>
  </si>
  <si>
    <t>751398053</t>
  </si>
  <si>
    <t>Montáž protidešťové žaluzie nebo žaluziové klapky na čtyřhranné potrubí přes 0,300 do 0,450 m2</t>
  </si>
  <si>
    <t>1452720797</t>
  </si>
  <si>
    <t>4297292R</t>
  </si>
  <si>
    <t>žaluzie protidešťová s pevnými lamelami, pozink, pro potrubí 710x500mm</t>
  </si>
  <si>
    <t>1809986609</t>
  </si>
  <si>
    <t>751510011</t>
  </si>
  <si>
    <t>Vzduchotechnické potrubí z pozinkovaného plechu čtyřhranné s přírubou průřezu přes 0,01 do 0,03 m2</t>
  </si>
  <si>
    <t>-593394617</t>
  </si>
  <si>
    <t>včetně tvarovek</t>
  </si>
  <si>
    <t>"zařízení 1 - hlavní větrání" (5*0,97+6*1,2+4,2+2*1,85+5,4+2*0,25+3*2*0,25+2*0,65+2*1,47+8*1,97+0,97)*1,15</t>
  </si>
  <si>
    <t>751510012</t>
  </si>
  <si>
    <t>Vzduchotechnické potrubí z pozinkovaného plechu čtyřhranné s přírubou průřezu přes 0,03 do 0,07 m2</t>
  </si>
  <si>
    <t>-1560320322</t>
  </si>
  <si>
    <t>"zařízení 1 - hlavní větrání" (0,4+0,47+0,4+0,8+0,85)*1,15</t>
  </si>
  <si>
    <t>751510042</t>
  </si>
  <si>
    <t>Vzduchotechnické potrubí z pozinkovaného plechu kruhové spirálně vinutá trouba bez příruby D přes 100 do 200 mm</t>
  </si>
  <si>
    <t>1868140478</t>
  </si>
  <si>
    <t>"zařízení 2 - větrání v PŘS" (10*3+10*3)*1,15</t>
  </si>
  <si>
    <t>"zařízení 3 - větrání odboček u TK 122" (6*3+2*3)*1,15</t>
  </si>
  <si>
    <t>"zařízení 3 - větrání odbočky NS 23" 5*3*1,15</t>
  </si>
  <si>
    <t>"zařízení 4 - větrání odbočky C22 a TK 123" 7*3*1,15</t>
  </si>
  <si>
    <t>751514814</t>
  </si>
  <si>
    <t>Montáž regulační nebo měřící clony do plechového potrubí čtyřhranné s přírubou přes 0,140 do 0,210 m2</t>
  </si>
  <si>
    <t>-1928325443</t>
  </si>
  <si>
    <t>4298247R</t>
  </si>
  <si>
    <t>klapka čtyřhranná regulační těsná se servopohonem</t>
  </si>
  <si>
    <t>-1310518542</t>
  </si>
  <si>
    <t>751515014</t>
  </si>
  <si>
    <t>Montáž protipožární klapky čtyřhranné s přírubou do potrubí do stěny přes 0,140 do 0,210 m2</t>
  </si>
  <si>
    <t>861866947</t>
  </si>
  <si>
    <t>42971246</t>
  </si>
  <si>
    <t>klapka čtyřhranná protipožární uzavírací, tepelná pojistka 72°C, proudění do 10m/s, Pz 800x200mm</t>
  </si>
  <si>
    <t>1668173108</t>
  </si>
  <si>
    <t>751571032</t>
  </si>
  <si>
    <t>Uchycení potrubí čtyřhranného na montovanou konstrukci z nosníků kotvenou do betonu průřezu přes 0,01 do 0,03 m2</t>
  </si>
  <si>
    <t>-1061520675</t>
  </si>
  <si>
    <t>751571033</t>
  </si>
  <si>
    <t>Uchycení potrubí čtyřhranného na montovanou konstrukci z nosníků kotvenou do betonu průřezu přes 0,03 do 0,07 m2</t>
  </si>
  <si>
    <t>-673053939</t>
  </si>
  <si>
    <t>751572102</t>
  </si>
  <si>
    <t>Uchycení potrubí kruhového pomocí objímky kotvené do betonu D přes 100 do 200 mm</t>
  </si>
  <si>
    <t>2066269188</t>
  </si>
  <si>
    <t>75199998R</t>
  </si>
  <si>
    <t>Vyregulování systému</t>
  </si>
  <si>
    <t>1122912799</t>
  </si>
  <si>
    <t>"včetně protokolů" 1</t>
  </si>
  <si>
    <t>998751111</t>
  </si>
  <si>
    <t>Přesun hmot tonážní pro vzduchotechniku s omezením mechanizace v objektech v do 12 m</t>
  </si>
  <si>
    <t>1277143947</t>
  </si>
  <si>
    <t>998751191</t>
  </si>
  <si>
    <t>Příplatek k přesunu hmot tonážnímu pro vzduchotechniku za zvětšený přesun do 500 m</t>
  </si>
  <si>
    <t>-1305936820</t>
  </si>
  <si>
    <t>VRN1</t>
  </si>
  <si>
    <t>Průzkumné, geodetické a projektové práce</t>
  </si>
  <si>
    <t>011434000</t>
  </si>
  <si>
    <t>Měření (monitoring) hlukové hladiny</t>
  </si>
  <si>
    <t>77772994</t>
  </si>
  <si>
    <t>"měření hluku včetně protokolů dle TZ" 1</t>
  </si>
  <si>
    <t>01324400R</t>
  </si>
  <si>
    <t>Zhotovení výrobně montážní dokumentace</t>
  </si>
  <si>
    <t>2042292943</t>
  </si>
  <si>
    <t>013254000</t>
  </si>
  <si>
    <t>-1323434190</t>
  </si>
  <si>
    <t>D.1.5.1 - Definitivní úpravy povrchů</t>
  </si>
  <si>
    <t>SO 1.5.1 - Definitivní úprava povrchů</t>
  </si>
  <si>
    <t>3 - Svislé a kompletní konstrukce</t>
  </si>
  <si>
    <t>4 - Vodorovné konstrukce</t>
  </si>
  <si>
    <t>59 - Dlažby a předlažby komunikací</t>
  </si>
  <si>
    <t>62 - Úpravy povrchů vnější</t>
  </si>
  <si>
    <t>8 - Trubní vedení</t>
  </si>
  <si>
    <t>91 - Doplňující práce na komunikaci</t>
  </si>
  <si>
    <t>93 - Dokončovací práce inženýrských staveb</t>
  </si>
  <si>
    <t>961 - Bourání - beton</t>
  </si>
  <si>
    <t>962 - Bourání - asfalt</t>
  </si>
  <si>
    <t>97 - Přesuny suti a vybouraných hmot</t>
  </si>
  <si>
    <t>99 - Staveništní přesun hmot</t>
  </si>
  <si>
    <t>742 - Elektromontáže - rozvodný systém</t>
  </si>
  <si>
    <t>113106111R00</t>
  </si>
  <si>
    <t>Rozebrání dlažeb z mozaiky</t>
  </si>
  <si>
    <t>113106122R00</t>
  </si>
  <si>
    <t>Rozebrání dlažeb z kamenných desek</t>
  </si>
  <si>
    <t>113106231R00</t>
  </si>
  <si>
    <t>Rozebrání dlažeb ze zámkové dlažby v kamenivu</t>
  </si>
  <si>
    <t>113203111R00</t>
  </si>
  <si>
    <t>Vytrhání obrub z dlažebních kostek</t>
  </si>
  <si>
    <t>122102201R00</t>
  </si>
  <si>
    <t>Odkopávky pro silnice v hor. 2 do 100 m3</t>
  </si>
  <si>
    <t>122202202R00</t>
  </si>
  <si>
    <t>Odkopávky pro silnice v hor. 3 do 1000 m3</t>
  </si>
  <si>
    <t>122302202R00</t>
  </si>
  <si>
    <t>Odkopávky pro silnice v hor. 4 do 1000 m3</t>
  </si>
  <si>
    <t>130901121RT3</t>
  </si>
  <si>
    <t>Bourání konstrukcí z betonu prostého ve vykopávk. bagrem s kladivem</t>
  </si>
  <si>
    <t>133501101R00</t>
  </si>
  <si>
    <t>Hloubení šachet v hornině 6</t>
  </si>
  <si>
    <t>162701102R00</t>
  </si>
  <si>
    <t>Vodorovné přemístění výkopku z hor.1-4 do 7000 m</t>
  </si>
  <si>
    <t>162701152R00</t>
  </si>
  <si>
    <t>Vodorovné přemístění výkopku z hor.5-7 do 7000 m</t>
  </si>
  <si>
    <t>199000002R00</t>
  </si>
  <si>
    <t>Poplatek za skládku horniny 1- 4, č. dle katal. odpadů 17 05 04</t>
  </si>
  <si>
    <t>199000003R00</t>
  </si>
  <si>
    <t>Poplatek za skládku horniny 5 - 7, č. dle katal. odpadů 17 05 04</t>
  </si>
  <si>
    <t>171101111R00</t>
  </si>
  <si>
    <t>Uložení sypaniny z hornin nesoudržných s I(d) 0,9</t>
  </si>
  <si>
    <t>58344209R</t>
  </si>
  <si>
    <t>Štěrkodrtě frakce 0-125 B</t>
  </si>
  <si>
    <t>349121001HT00</t>
  </si>
  <si>
    <t>Odstranění  prefa. drobné architektury od 0,2 do 1,5 t</t>
  </si>
  <si>
    <t>43419    OA0</t>
  </si>
  <si>
    <t>Schodišťový stupeň, světle šedá žula, jemné zrno tryskaný povrch</t>
  </si>
  <si>
    <t>564821111R00</t>
  </si>
  <si>
    <t>Podklad ze štěrkodrti po zhutnění tloušťky 8 cm</t>
  </si>
  <si>
    <t>564851111R00</t>
  </si>
  <si>
    <t>Podklad ze štěrkodrti po zhutnění tloušťky 15 cm</t>
  </si>
  <si>
    <t>567132115R00</t>
  </si>
  <si>
    <t>Podklad z kameniva zpev.cementem SC C8/10 tl.20 cm</t>
  </si>
  <si>
    <t>587201   OA0</t>
  </si>
  <si>
    <t>PŘEDLÁŽDĚNÍ KRYTU Z VELKÝCH KOSTEK</t>
  </si>
  <si>
    <t>Dlažby a předlažby komunikací</t>
  </si>
  <si>
    <t>596111111R00</t>
  </si>
  <si>
    <t>Kladení dlažby mozaika 1barva, lože z kam.do 4 cm</t>
  </si>
  <si>
    <t>(187,32)*0,95238</t>
  </si>
  <si>
    <t>591141111HT00</t>
  </si>
  <si>
    <t>Kladení žulové kamenné desky tl. 14 cm do drenážní malty tl. 10 cm</t>
  </si>
  <si>
    <t>596415061HT00</t>
  </si>
  <si>
    <t>Kladení žulové kamenné desky tl. 14 cm do drtě tl. 4 cm</t>
  </si>
  <si>
    <t>58380056.AR</t>
  </si>
  <si>
    <t>Mozaika dlažební žulová chodníková  4/6  řezaná</t>
  </si>
  <si>
    <t>58380155RT1</t>
  </si>
  <si>
    <t>Žulová kamenná deska s řezaným a tryskaným povrchem; roz. 30x20/30/40 cm, tl. 14 cm hrany řezané</t>
  </si>
  <si>
    <t>58380155RT2</t>
  </si>
  <si>
    <t>Žulová kamenná deska s řezaným a hrubě pemrlovaným povrchem; roz. 150x60 cm, tl. 14 cm hrany řezané</t>
  </si>
  <si>
    <t>59248070HT</t>
  </si>
  <si>
    <t>Žulová vodicí linie 20/20/14</t>
  </si>
  <si>
    <t>29,0*0,4</t>
  </si>
  <si>
    <t>Úpravy povrchů vnější</t>
  </si>
  <si>
    <t>622490000R0P</t>
  </si>
  <si>
    <t>Ev. oprava vnější omítky nebo zapravení zídky</t>
  </si>
  <si>
    <t>62845    OA0</t>
  </si>
  <si>
    <t>SPÁROVÁNÍ STÁVAJÍCÍCH DLAŽEB CEMENT MALTOU</t>
  </si>
  <si>
    <t>899331111R00</t>
  </si>
  <si>
    <t>Výšková úprava vstupu do 20 cm, zvýšení poklopu</t>
  </si>
  <si>
    <t>899431111R00</t>
  </si>
  <si>
    <t>Výšková úprava do 20 cm, zvýšení krytu šoupěte</t>
  </si>
  <si>
    <t>899202211T00</t>
  </si>
  <si>
    <t>Dmtž mříž litina+rám -100kg</t>
  </si>
  <si>
    <t>89911GOA0</t>
  </si>
  <si>
    <t>LITINOVÝ POKLOP D400</t>
  </si>
  <si>
    <t>Doplňující práce na komunikaci</t>
  </si>
  <si>
    <t>914001121R00</t>
  </si>
  <si>
    <t>Osaz.sloupku dopr.značky vč. bet.základu+Al patka</t>
  </si>
  <si>
    <t>914001125R00</t>
  </si>
  <si>
    <t>Osazení svislé dopr.značky na sloupek nebo konzolu</t>
  </si>
  <si>
    <t>914002813R00</t>
  </si>
  <si>
    <t>Osazení velkorozměrových značek, tabule 150x100 cm</t>
  </si>
  <si>
    <t>912111113T00</t>
  </si>
  <si>
    <t>Obnova zahrazovacího sloupku</t>
  </si>
  <si>
    <t>91782    OA0</t>
  </si>
  <si>
    <t>VÝŠKOVÁ ÚPRAVA OBRUBNÍKŮ KAMENNÝCH</t>
  </si>
  <si>
    <t>Dokončovací práce inženýrských staveb</t>
  </si>
  <si>
    <t>936451111R00</t>
  </si>
  <si>
    <t>Výplň dutin cementopopílkovou suspenzí</t>
  </si>
  <si>
    <t>936452112R00</t>
  </si>
  <si>
    <t>Výplň potrubí cementopopílkovou suspenzí DN 150</t>
  </si>
  <si>
    <t>966006132R00</t>
  </si>
  <si>
    <t>Odstranění doprav.značek se sloupky, s bet.patkami</t>
  </si>
  <si>
    <t>966006211R00</t>
  </si>
  <si>
    <t>Odstranění doprav. značky ze sloupů nebo konzolí</t>
  </si>
  <si>
    <t>966005111H01</t>
  </si>
  <si>
    <t>Dmtž zahrazovacího sloupku</t>
  </si>
  <si>
    <t>966005111H02</t>
  </si>
  <si>
    <t>Dmtž+Mtž zahrazovacího sloupku</t>
  </si>
  <si>
    <t>961</t>
  </si>
  <si>
    <t>Bourání - beton</t>
  </si>
  <si>
    <t>113109320R00</t>
  </si>
  <si>
    <t>Odstranění podkladu pl.50 m2, bet.prostý tl.20 cm</t>
  </si>
  <si>
    <t>113111220R00</t>
  </si>
  <si>
    <t>Odstranění podkl.pl.nad 50 m2,kam.zpev.cem.tl.20cm</t>
  </si>
  <si>
    <t>979990021R00</t>
  </si>
  <si>
    <t>Poplatek za skládku suti - směs betonu a cihel vč. odvozu na skládku a uložení</t>
  </si>
  <si>
    <t>962</t>
  </si>
  <si>
    <t>Bourání - asfalt</t>
  </si>
  <si>
    <t>Odstranění asfaltové vrstvy pl. do 50 m2, tl.10 cm</t>
  </si>
  <si>
    <t>113108415R00</t>
  </si>
  <si>
    <t>Odstranění asfaltové vrstvy pl.nad 50 m2, tl.15 cm</t>
  </si>
  <si>
    <t>113108405HT00</t>
  </si>
  <si>
    <t>Odstranění litého asfaltu pl.do 50 m2, tl. 3 cm</t>
  </si>
  <si>
    <t>979990022R00</t>
  </si>
  <si>
    <t>Poplatek za skládku - živice (k recyklaci) vč. odvozu na skládku</t>
  </si>
  <si>
    <t>979024441R00</t>
  </si>
  <si>
    <t>Očištění vybour. obrubníků všech loží a výplní</t>
  </si>
  <si>
    <t>979054441R00</t>
  </si>
  <si>
    <t>Očištění vybour. dlaždic s výplní kamen. těženým</t>
  </si>
  <si>
    <t>979071131R00</t>
  </si>
  <si>
    <t>Očištění vybouraných kostek mozaikových, kam. těž.</t>
  </si>
  <si>
    <t>Staveništní přesun hmot</t>
  </si>
  <si>
    <t>998223011R00</t>
  </si>
  <si>
    <t>Přesun hmot, pozemní komunikace, kryt dlážděný</t>
  </si>
  <si>
    <t>713131130R00</t>
  </si>
  <si>
    <t>Izolace tepelná stěn vložením do konstrukce</t>
  </si>
  <si>
    <t>28375329R</t>
  </si>
  <si>
    <t>Dilatační pásek PE MIRELON tl. 5 x 120 mm okrajový</t>
  </si>
  <si>
    <t>742</t>
  </si>
  <si>
    <t>Elektromontáže - rozvodný systém</t>
  </si>
  <si>
    <t>742823   OHT0</t>
  </si>
  <si>
    <t>PŘELOŽENÍ INŽENÝRSKÝCH SÍTÍ</t>
  </si>
  <si>
    <t>210500020RA0HT</t>
  </si>
  <si>
    <t>Venkovní osvětlení, stožár uliční</t>
  </si>
  <si>
    <t>743Z33OA0HT</t>
  </si>
  <si>
    <t>DEMONTÁŽ NOSNÝCH KONSTRUKCÍ PRO OSVĚTLENÍ</t>
  </si>
  <si>
    <t>979082213R00</t>
  </si>
  <si>
    <t>Vodorovná doprava suti po suchu do 1 km</t>
  </si>
  <si>
    <t>Vodorovná doprava suti a vybouraných hmot s vyložením.</t>
  </si>
  <si>
    <t>54,686+0,500+57,129+0,900+11,000+5,674</t>
  </si>
  <si>
    <t>979082219R00</t>
  </si>
  <si>
    <t>Příplatek za dopravu suti po suchu za další 1 km</t>
  </si>
  <si>
    <t>979990101T00</t>
  </si>
  <si>
    <t>Poplatek za skládku suti</t>
  </si>
  <si>
    <t>SO 1.5.2 - Úprava uličních vpustí</t>
  </si>
  <si>
    <t>132301111R00</t>
  </si>
  <si>
    <t>Hloubení rýh š.do 60 cm v hor.4 do 100 m3,STROJNĚ</t>
  </si>
  <si>
    <t>133301101R00</t>
  </si>
  <si>
    <t>Hloubení šachet v hor.4 do 100 m3</t>
  </si>
  <si>
    <t>151101201R00</t>
  </si>
  <si>
    <t>Pažení stěn výkopu - příložné - hloubky do 4 m</t>
  </si>
  <si>
    <t>151101211R00</t>
  </si>
  <si>
    <t>Odstranění pažení stěn - příložné - hl. do 4 m</t>
  </si>
  <si>
    <t>151101301R00</t>
  </si>
  <si>
    <t>Rozepření stěn pažení - příložné -  hl. do 4 m</t>
  </si>
  <si>
    <t>151101311R00</t>
  </si>
  <si>
    <t>Odstranění rozepření stěn - příložné - hl. do 4 m</t>
  </si>
  <si>
    <t>175101201R00</t>
  </si>
  <si>
    <t>Obsyp objektu bez prohození sypaniny</t>
  </si>
  <si>
    <t>212572111R00</t>
  </si>
  <si>
    <t>Lože trativodu ze štěrkopísku tříděného</t>
  </si>
  <si>
    <t>212561111RK1</t>
  </si>
  <si>
    <t>Výplň odvodňov. trativodů kam. hrubě drcen. 16 mm kraj Jihomoravský</t>
  </si>
  <si>
    <t>212971110R00</t>
  </si>
  <si>
    <t>Opláštění trativodů z geotext., do sklonu 1:2,5</t>
  </si>
  <si>
    <t>((0,4+0,45+0,25+0,4)*534,0)</t>
  </si>
  <si>
    <t>28611225.AR</t>
  </si>
  <si>
    <t>Trubka PVC drenážní flexibilní d 160 mm</t>
  </si>
  <si>
    <t>67352003R</t>
  </si>
  <si>
    <t>Geotextilie netkaná PK-Nontex PET 250 g/m2</t>
  </si>
  <si>
    <t>451573111R00</t>
  </si>
  <si>
    <t>Lože pod potrubí ze štěrkopísku do 63 mm</t>
  </si>
  <si>
    <t>452112121R00</t>
  </si>
  <si>
    <t>Osazení beton. prstenců pod mříže, výšky do 200 mm</t>
  </si>
  <si>
    <t>452311131R00</t>
  </si>
  <si>
    <t>Desky podkladní pod potrubí z betonu C 12/15</t>
  </si>
  <si>
    <t>837311221R00</t>
  </si>
  <si>
    <t>Montáž tvar. kamenin. odboč. pryž. krouž. DN 150</t>
  </si>
  <si>
    <t>837312221R00</t>
  </si>
  <si>
    <t>Montáž tvarov. kamenin. jednoos. pryž. kr. DN 150</t>
  </si>
  <si>
    <t>871228111R00</t>
  </si>
  <si>
    <t>Kladení dren. potrubí do rýhy, tvr. PVC, do 150 mm</t>
  </si>
  <si>
    <t>894416121R00</t>
  </si>
  <si>
    <t>Osazení každého dalšího dílu vpustí</t>
  </si>
  <si>
    <t>895941311R00</t>
  </si>
  <si>
    <t>Zřízení vpusti uliční z dílců typ UVB - 50</t>
  </si>
  <si>
    <t>899202111R00</t>
  </si>
  <si>
    <t>Osazení mříží litinových s rámem do 100kg</t>
  </si>
  <si>
    <t>899623141R00</t>
  </si>
  <si>
    <t>Obetonování potrubí nebo zdiva stok betonem C12/15</t>
  </si>
  <si>
    <t>899643111R00</t>
  </si>
  <si>
    <t>Bednění pro obetonování potrubí v otevřeném výkopu</t>
  </si>
  <si>
    <t>897624   OA0</t>
  </si>
  <si>
    <t>VPUSŤ ŠTĚRBINOVÝCH ŽLABŮ Z BETON DÍLCŮ SV. ŠÍŘKY DO 250MM</t>
  </si>
  <si>
    <t>897724   OA0</t>
  </si>
  <si>
    <t>ČISTÍCÍ KUSY ŠTĚRBIN ŽLABŮ Z BETON DÍLCŮ SV. ŠÍŘKY DO 250MM</t>
  </si>
  <si>
    <t>28661105HT</t>
  </si>
  <si>
    <t>Mříž vtoková litinová 500/300 mm D 40 t</t>
  </si>
  <si>
    <t>55343912R</t>
  </si>
  <si>
    <t>Koš kalový pro mříž 300x500 pozink v. 575 mm</t>
  </si>
  <si>
    <t>592238706R</t>
  </si>
  <si>
    <t>TBV-Q 10b vyrovnávací prstenec 300/500 - pro rám 300x500</t>
  </si>
  <si>
    <t>592238741T</t>
  </si>
  <si>
    <t>TBV-Q 50/10/5 skruž dešťové vpusti DN 500 Kruhový prstenec uliční vpusti TBV 500-100</t>
  </si>
  <si>
    <t>592238744T</t>
  </si>
  <si>
    <t>TBV-Q 50/22,5/5 skruž dešťové vpusti DN 500 Průběžný dílec uliční vpusti TBV 500-225</t>
  </si>
  <si>
    <t>592238745T</t>
  </si>
  <si>
    <t>TBV-Q 50/32,5/5 skruž dešťové vpusti DN 500 Průběžný dílec uliční vpusti TBV 500-325</t>
  </si>
  <si>
    <t>592238746T</t>
  </si>
  <si>
    <t>TBV-Q 50/65/5 skruž dešťové vpusti DN 500 Průběžný dílec uliční vpusti TBV 500-650</t>
  </si>
  <si>
    <t>592238747T</t>
  </si>
  <si>
    <t>TBV-Q 50/71/5 skruž dešťové vpusti DN 500 Průběžný dílec uliční vpusti s odtokem TBV 500-710 K</t>
  </si>
  <si>
    <t>592238748T</t>
  </si>
  <si>
    <t>TBV-Q 50/71/5 skruž dešťové vpusti DN 500 Spodní dílec uliční vpusti bez odtoku TBV 500-710 PK-1</t>
  </si>
  <si>
    <t>597109450R</t>
  </si>
  <si>
    <t>Koleno hrdlové 30° kamenina DN 150, FN 34 spojovací systém F</t>
  </si>
  <si>
    <t>59710956R</t>
  </si>
  <si>
    <t>Koleno hrdlové 90° kamenina DN 150, FN 34 spojovací systém F</t>
  </si>
  <si>
    <t>59711538R</t>
  </si>
  <si>
    <t>Odbočka 45° kamenina hrdlová 150/100 FN 34/34 spojovací systém F/F, délka 0,4 m</t>
  </si>
  <si>
    <t>935113OA0</t>
  </si>
  <si>
    <t>ŠTĚRBINOVÉ ŽLABY Z BETONOVÝCH DÍLCŮ ŠÍŘ DO 400MM VÝŠ DO 500MM S OBRUBOU 120MM</t>
  </si>
  <si>
    <t>SO 1.5.3 - Prostor před konvalárií</t>
  </si>
  <si>
    <t>17 - Konstrukce ze zemin</t>
  </si>
  <si>
    <t>Rozebrání dlažeb z drobných kostek v kam. těženém</t>
  </si>
  <si>
    <t>122202201R00</t>
  </si>
  <si>
    <t>Odkopávky pro silnice v hor. 3 do 100 m3</t>
  </si>
  <si>
    <t>132301110R00</t>
  </si>
  <si>
    <t>Hloubení rýh š.do 60 cm v hor.4 do 50 m3,STROJNĚ</t>
  </si>
  <si>
    <t>181101111R00</t>
  </si>
  <si>
    <t>Úprava pláně v zářezech se zhutněním - ručně</t>
  </si>
  <si>
    <t>70,50</t>
  </si>
  <si>
    <t>122302201R00</t>
  </si>
  <si>
    <t>Odkopávky pro silnice v hor. 4 do 100 m3</t>
  </si>
  <si>
    <t>Konstrukce ze zemin</t>
  </si>
  <si>
    <t>10371500HT</t>
  </si>
  <si>
    <t>Pěstební substrát stromový</t>
  </si>
  <si>
    <t>10371501HT</t>
  </si>
  <si>
    <t>Strukturální substrát, se zhutněním</t>
  </si>
  <si>
    <t>31316662R</t>
  </si>
  <si>
    <t>Síť svařovaná Kari, typ KY50, d 8 mm, oko 150 x 150 mm, formát 3 x 2 m</t>
  </si>
  <si>
    <t>((0,4+0,45+0,25+0,4)*(15,0+9,0))</t>
  </si>
  <si>
    <t>28611223.AR</t>
  </si>
  <si>
    <t>Trubka PVC drenážní flexibilní d 100 mm</t>
  </si>
  <si>
    <t>567221120R00</t>
  </si>
  <si>
    <t>Podklad z mezerovitého betonu MCB tloušťky 20 cm</t>
  </si>
  <si>
    <t>Velkoformátová žulová deska DL1; roz. 1080/424 cm, tl. 14 cm sražená hrana 3 mm</t>
  </si>
  <si>
    <t>Velkoformátová žulová deska DL2; roz. 1470/893 cm, tl. 14 cm sražená hrana 3 mm</t>
  </si>
  <si>
    <t>58380155RT3</t>
  </si>
  <si>
    <t>Beton. kámen koncový MK1; roz. 501/159 mm, tl. 14 cm vrchol trojúhelníku</t>
  </si>
  <si>
    <t>58380155RT4</t>
  </si>
  <si>
    <t>Beton. kámen koncový MK1; roz. 385/159 mm, tl. 14 cm vnitřní kus</t>
  </si>
  <si>
    <t>58380155RT5</t>
  </si>
  <si>
    <t>Beton. kámen koncový MK3; roz. 385/159 mm, tl. 14 cm provětrávací kámen</t>
  </si>
  <si>
    <t>Kladení kamenné dlažby tl. 14 cm do drtě tl. 4 cm</t>
  </si>
  <si>
    <t>182256750100HT</t>
  </si>
  <si>
    <t>Zvedák hydraulický</t>
  </si>
  <si>
    <t>899332111R00</t>
  </si>
  <si>
    <t>Výšková úprava vstupu do 20 cm, snížení poklopu</t>
  </si>
  <si>
    <t>93650    OHT0</t>
  </si>
  <si>
    <t>DROBNÉ DOPLŇK KONSTR KOVOVÉ</t>
  </si>
  <si>
    <t>966124112HT02</t>
  </si>
  <si>
    <t>Dmtž stávající lavice stabilní vč. zemních prací, odvozu a likvidace</t>
  </si>
  <si>
    <t>113111120R00</t>
  </si>
  <si>
    <t>Odstranění podkladu pl.50 m2,kam.zpev.cem.tl.20 cm</t>
  </si>
  <si>
    <t>113108315R00</t>
  </si>
  <si>
    <t>Odstranění asfaltové vrstvy pl. do 50 m2, tl.15 cm</t>
  </si>
  <si>
    <t>979071121R00</t>
  </si>
  <si>
    <t>Očištění vybour. kostek drobných s výplní kam. těž</t>
  </si>
  <si>
    <t>13,500</t>
  </si>
  <si>
    <t>SO 1.5.4 - Inventarizace zeleně</t>
  </si>
  <si>
    <t>184201117RA0.HT</t>
  </si>
  <si>
    <t>Preliminář</t>
  </si>
  <si>
    <t>SO 1.5.6 - Zeleň</t>
  </si>
  <si>
    <t>112047OA0</t>
  </si>
  <si>
    <t>KÁCENÍ STROMŮ D KMENE DO 0,3M S ODSTRANĚNÍM PAŘEZŮ, ODVOZ DO 16KM</t>
  </si>
  <si>
    <t>184201114RAA</t>
  </si>
  <si>
    <t>Výsadba stromu s balem, v rovině, výšky do 200 cm bez dodávky dřeviny</t>
  </si>
  <si>
    <t>026560361HT</t>
  </si>
  <si>
    <t>Gleditsia Triacanthos 'Skyline' OK 18-20 cm</t>
  </si>
  <si>
    <t>93756OA0</t>
  </si>
  <si>
    <t>MOBILIÁŘ - KOVOVÉ MŘÍŽE PRO STROMY typu Rabata</t>
  </si>
  <si>
    <t>SO 1.5.7 - Kašna</t>
  </si>
  <si>
    <t>894858OA0</t>
  </si>
  <si>
    <t>ŠACHTY KANALIZAČNÍ PLASTOVÉ D 600MM</t>
  </si>
  <si>
    <t>93751OA0.HT</t>
  </si>
  <si>
    <t>MOBILIÁŘ - KAŠNA</t>
  </si>
  <si>
    <t>SO 1.5.8 - Městský mobiliář</t>
  </si>
  <si>
    <t>914001125HT00</t>
  </si>
  <si>
    <t>Dmtž+Mtž rozcestníku na sloupek</t>
  </si>
  <si>
    <t>93753OA0</t>
  </si>
  <si>
    <t>MOBILIÁŘ - KOVOVÉ KOŠE NA ODPADKY</t>
  </si>
  <si>
    <t>93754OA0</t>
  </si>
  <si>
    <t>MOBILIÁŘ - KOVOVÉ STOJANY NA KOLA</t>
  </si>
  <si>
    <t>93751OA1.HT</t>
  </si>
  <si>
    <t>MOBILIÁŘ - ŽULOVÉ LAVIČKY MALÁ</t>
  </si>
  <si>
    <t>93751OA2.HT</t>
  </si>
  <si>
    <t>MOBILIÁŘ - ŽULOVÉ LAVIČKY VELKÁ</t>
  </si>
  <si>
    <t>966897OA0</t>
  </si>
  <si>
    <t>ODSTRANĚNÍ KOŠE</t>
  </si>
  <si>
    <t>SO 1.5.9 - Lavice</t>
  </si>
  <si>
    <t>MOBILIÁŘ - ŽULOVÉ LAVIČKY</t>
  </si>
  <si>
    <t>OST a VRN - Ostatní a vedlejší rozpočtové náklady</t>
  </si>
  <si>
    <t>1.1.3 - Zabezpečení podm.dle Plánu bezpečnosti práce</t>
  </si>
  <si>
    <t>1.1.4 - Geodetické vytyčení stavby</t>
  </si>
  <si>
    <t xml:space="preserve">1.1.5 - Zajištění čištění komunikací </t>
  </si>
  <si>
    <t>1.3.12 - Fotodokumentace stavby</t>
  </si>
  <si>
    <t>1.3.8 - Zkoušky</t>
  </si>
  <si>
    <t>1.6.1 - Provozní vlivy</t>
  </si>
  <si>
    <t xml:space="preserve">    VRN4 - Inženýrská činnost</t>
  </si>
  <si>
    <t xml:space="preserve">    VRN5 - Finanční náklady</t>
  </si>
  <si>
    <t xml:space="preserve">    VRN6 - Územní vlivy</t>
  </si>
  <si>
    <t xml:space="preserve">    VRN7 - Provozní vlivy</t>
  </si>
  <si>
    <t>1.1.3</t>
  </si>
  <si>
    <t>Zabezpečení podm.dle Plánu bezpečnosti práce</t>
  </si>
  <si>
    <t>1.1.3.1</t>
  </si>
  <si>
    <t>Provizorní přechody pro pěší a přejezdy</t>
  </si>
  <si>
    <t>Kpl</t>
  </si>
  <si>
    <t>-823224544</t>
  </si>
  <si>
    <t>Poznámka k položce:_x000D_
Poznámka k položce: Specifikace přechodů a přejezdů: -	přemostění všech výkopů lávkami se zábradlím – přípojky přes chodník před domy -              přemostění výkopů příjezdů k nemovitostem -	těžké ocelové přejezdy – k dočasným výtlakům odpadních vod – 3x délka min. 3,5 m + 1x délka min. 5 m / vždy šířka 1,5 m -	těžké ocelové přejezdy – k dočasné přeložce plynovodu – 2x délka min. 6 m,  šířka 1,5 m</t>
  </si>
  <si>
    <t>1.1.3.2</t>
  </si>
  <si>
    <t>Provizorní ohrazení všech výkopů</t>
  </si>
  <si>
    <t>2091178844</t>
  </si>
  <si>
    <t>1.1.4</t>
  </si>
  <si>
    <t>Geodetické vytyčení stavby</t>
  </si>
  <si>
    <t>1.1.4.3</t>
  </si>
  <si>
    <t>Náklady na provedení ručních kopaných sond pro zjištění stávajícíh přípojek při zaměřování</t>
  </si>
  <si>
    <t>614160829</t>
  </si>
  <si>
    <t>Poznámka k položce:_x000D_
Poznámka k položce: viz TZ B.1.5</t>
  </si>
  <si>
    <t>"Dle počtu přípojných nemovitostí" 22</t>
  </si>
  <si>
    <t>1.1.5</t>
  </si>
  <si>
    <t xml:space="preserve">Zajištění čištění komunikací </t>
  </si>
  <si>
    <t>1.1.5.1</t>
  </si>
  <si>
    <t>Čistění komunikací</t>
  </si>
  <si>
    <t>-1042403531</t>
  </si>
  <si>
    <t>1.3.12</t>
  </si>
  <si>
    <t>Fotodokumentace stavby</t>
  </si>
  <si>
    <t>1.3.12.1</t>
  </si>
  <si>
    <t>Náklady na fotodokumentaci postupu prací při provádění stavby</t>
  </si>
  <si>
    <t>-2142329799</t>
  </si>
  <si>
    <t>1.3.8</t>
  </si>
  <si>
    <t>Zkoušky</t>
  </si>
  <si>
    <t>1.3.8.1</t>
  </si>
  <si>
    <t>Náklady na provedení zkoušek hutnění obysypu a zásypu a únosnosti zemní pláně, vč. vypracování záznamu o zkoušce, zkoušky budou prováděné podle příslušných ČSN a EN</t>
  </si>
  <si>
    <t>-1165000621</t>
  </si>
  <si>
    <t>1.6.1</t>
  </si>
  <si>
    <t>1.6.1.1</t>
  </si>
  <si>
    <t>Provoz investora, třetích osob</t>
  </si>
  <si>
    <t>-1999219020</t>
  </si>
  <si>
    <t>01200200R</t>
  </si>
  <si>
    <t>Geodetické práce - vytyčení, měření při stavbě a zaměření skutečného provedení</t>
  </si>
  <si>
    <t>-540752389</t>
  </si>
  <si>
    <t>Výrobně dílenská dokumentace</t>
  </si>
  <si>
    <t>-1452740324</t>
  </si>
  <si>
    <t>1410573531</t>
  </si>
  <si>
    <t>01329400R</t>
  </si>
  <si>
    <t>Dopracování dokumentace pro realizaci stavby</t>
  </si>
  <si>
    <t>294613913</t>
  </si>
  <si>
    <t>005111021R</t>
  </si>
  <si>
    <t>Vytyčení inženýrských sítí</t>
  </si>
  <si>
    <t>1281700596</t>
  </si>
  <si>
    <t>030001000</t>
  </si>
  <si>
    <t>-1918458986</t>
  </si>
  <si>
    <t>005211020R</t>
  </si>
  <si>
    <t>Ochrana stávaj. inženýrských sítí na staveništi</t>
  </si>
  <si>
    <t>-654122450</t>
  </si>
  <si>
    <t>VRN4</t>
  </si>
  <si>
    <t>Inženýrská činnost</t>
  </si>
  <si>
    <t>04323400R</t>
  </si>
  <si>
    <t>Laboratorní rozbor asfaltu</t>
  </si>
  <si>
    <t>1227779005</t>
  </si>
  <si>
    <t>045002000</t>
  </si>
  <si>
    <t>Kompletační a koordinační činnost</t>
  </si>
  <si>
    <t>-2055284879</t>
  </si>
  <si>
    <t>-1853854078</t>
  </si>
  <si>
    <t>VRN5</t>
  </si>
  <si>
    <t>Finanční náklady</t>
  </si>
  <si>
    <t>05300200R</t>
  </si>
  <si>
    <t>Poplatky za vypouštění vyčerpané vody do kanalizace</t>
  </si>
  <si>
    <t>1225951955</t>
  </si>
  <si>
    <t>05300201R</t>
  </si>
  <si>
    <t>Manipulace na stokovém systému</t>
  </si>
  <si>
    <t>-1184233284</t>
  </si>
  <si>
    <t>005281010R</t>
  </si>
  <si>
    <t>Propagace</t>
  </si>
  <si>
    <t>2014466067</t>
  </si>
  <si>
    <t>VRN6</t>
  </si>
  <si>
    <t>Územní vlivy</t>
  </si>
  <si>
    <t>060001000</t>
  </si>
  <si>
    <t>1725820836</t>
  </si>
  <si>
    <t>VRN7</t>
  </si>
  <si>
    <t>070001000</t>
  </si>
  <si>
    <t>266340652</t>
  </si>
  <si>
    <t>07210301R</t>
  </si>
  <si>
    <t>Dopravně inženýrská opatření - přechodné dopravní značení - viz. výkres 1112.4.E21</t>
  </si>
  <si>
    <t>1909423100</t>
  </si>
  <si>
    <t>07510300R</t>
  </si>
  <si>
    <t>Dočasná přeložka/manipulace s veřejným osvětlením - osvětlení umístěné na lanech mezi domy</t>
  </si>
  <si>
    <t>-1574501705</t>
  </si>
  <si>
    <t>SEZNAM FIGUR</t>
  </si>
  <si>
    <t>Výměra</t>
  </si>
  <si>
    <t>SO 100/ SO 110</t>
  </si>
  <si>
    <t>beddef</t>
  </si>
  <si>
    <t>Použití figury:</t>
  </si>
  <si>
    <t>SO 100/ SO 120</t>
  </si>
  <si>
    <t>SO 100/ SO 130</t>
  </si>
  <si>
    <t>bourzb_1</t>
  </si>
  <si>
    <t>razbado16_1</t>
  </si>
  <si>
    <t>razbado8_1</t>
  </si>
  <si>
    <t>SO 100/ SO 150</t>
  </si>
  <si>
    <t>SO 100/ SO 210</t>
  </si>
  <si>
    <t>celba</t>
  </si>
  <si>
    <t>prim</t>
  </si>
  <si>
    <t>SO 400/ SO D.1.5.5</t>
  </si>
  <si>
    <t>10*(0,6+0,6+0,6)*(0,6+0,6+0,6)*(1,8-0,47 "odpočet komunikací")</t>
  </si>
  <si>
    <t>zásypšp</t>
  </si>
  <si>
    <t>SO 500/ SO 501</t>
  </si>
  <si>
    <t>SO 700/ SO 702</t>
  </si>
  <si>
    <t>SO 700/ SO 706/ SO 706.01</t>
  </si>
  <si>
    <t>SO 700/ SO 706/ SO 706.02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</si>
</sst>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3">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80008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b/>
      <sz val="9"/>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2" fillId="0" borderId="0" applyNumberFormat="0" applyFill="0" applyBorder="0" applyAlignment="0" applyProtection="0"/>
  </cellStyleXfs>
  <cellXfs count="26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8"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0" fillId="3" borderId="0" xfId="0" applyFill="1" applyAlignment="1">
      <alignment vertical="center"/>
    </xf>
    <xf numFmtId="0" fontId="4" fillId="3" borderId="6" xfId="0" applyFont="1" applyFill="1" applyBorder="1" applyAlignment="1">
      <alignment horizontal="left" vertical="center"/>
    </xf>
    <xf numFmtId="0" fontId="0" fillId="3" borderId="7" xfId="0" applyFill="1" applyBorder="1" applyAlignment="1">
      <alignment vertical="center"/>
    </xf>
    <xf numFmtId="0" fontId="4" fillId="3" borderId="7" xfId="0" applyFont="1" applyFill="1" applyBorder="1" applyAlignment="1">
      <alignment horizontal="center"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8"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0" xfId="0" applyFont="1" applyAlignment="1">
      <alignment horizontal="left" vertical="center"/>
    </xf>
    <xf numFmtId="0" fontId="0" fillId="0" borderId="15" xfId="0" applyBorder="1" applyAlignment="1">
      <alignment vertical="center"/>
    </xf>
    <xf numFmtId="0" fontId="0" fillId="4" borderId="7" xfId="0" applyFill="1" applyBorder="1" applyAlignment="1">
      <alignment vertical="center"/>
    </xf>
    <xf numFmtId="0" fontId="23" fillId="4" borderId="0" xfId="0" applyFont="1" applyFill="1" applyAlignment="1">
      <alignment horizontal="center" vertical="center"/>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5" fillId="0" borderId="0" xfId="0" applyFont="1" applyAlignment="1">
      <alignment horizontal="left" vertical="center"/>
    </xf>
    <xf numFmtId="0" fontId="25" fillId="0" borderId="0" xfId="0" applyFont="1" applyAlignment="1">
      <alignment vertical="center"/>
    </xf>
    <xf numFmtId="4" fontId="25" fillId="0" borderId="0" xfId="0" applyNumberFormat="1" applyFont="1" applyAlignment="1">
      <alignment vertical="center"/>
    </xf>
    <xf numFmtId="0" fontId="4" fillId="0" borderId="0" xfId="0" applyFont="1" applyAlignment="1">
      <alignment horizontal="center" vertical="center"/>
    </xf>
    <xf numFmtId="4" fontId="21" fillId="0" borderId="14" xfId="0" applyNumberFormat="1" applyFont="1" applyBorder="1" applyAlignment="1">
      <alignment vertical="center"/>
    </xf>
    <xf numFmtId="4" fontId="21" fillId="0" borderId="0" xfId="0" applyNumberFormat="1" applyFont="1" applyAlignment="1">
      <alignment vertical="center"/>
    </xf>
    <xf numFmtId="166" fontId="21" fillId="0" borderId="0" xfId="0" applyNumberFormat="1" applyFont="1" applyAlignment="1">
      <alignment vertical="center"/>
    </xf>
    <xf numFmtId="4" fontId="21" fillId="0" borderId="15" xfId="0" applyNumberFormat="1" applyFont="1" applyBorder="1" applyAlignment="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3"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4" xfId="0" applyNumberFormat="1" applyFont="1" applyBorder="1" applyAlignment="1">
      <alignment vertical="center"/>
    </xf>
    <xf numFmtId="4" fontId="29" fillId="0" borderId="0" xfId="0" applyNumberFormat="1" applyFont="1" applyAlignment="1">
      <alignment vertical="center"/>
    </xf>
    <xf numFmtId="166" fontId="29" fillId="0" borderId="0" xfId="0" applyNumberFormat="1" applyFont="1" applyAlignment="1">
      <alignment vertical="center"/>
    </xf>
    <xf numFmtId="4" fontId="29" fillId="0" borderId="15" xfId="0" applyNumberFormat="1" applyFont="1" applyBorder="1" applyAlignment="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6" fontId="1" fillId="0" borderId="0" xfId="0" applyNumberFormat="1" applyFont="1" applyAlignment="1">
      <alignment vertical="center"/>
    </xf>
    <xf numFmtId="4" fontId="1" fillId="0" borderId="15" xfId="0" applyNumberFormat="1" applyFont="1" applyBorder="1" applyAlignment="1">
      <alignment vertical="center"/>
    </xf>
    <xf numFmtId="4" fontId="29" fillId="0" borderId="19" xfId="0" applyNumberFormat="1" applyFont="1" applyBorder="1" applyAlignment="1">
      <alignment vertical="center"/>
    </xf>
    <xf numFmtId="4" fontId="29" fillId="0" borderId="20" xfId="0" applyNumberFormat="1" applyFont="1" applyBorder="1" applyAlignment="1">
      <alignment vertical="center"/>
    </xf>
    <xf numFmtId="166" fontId="29" fillId="0" borderId="20" xfId="0" applyNumberFormat="1" applyFont="1" applyBorder="1" applyAlignment="1">
      <alignment vertical="center"/>
    </xf>
    <xf numFmtId="4" fontId="29" fillId="0" borderId="21" xfId="0" applyNumberFormat="1" applyFont="1" applyBorder="1" applyAlignment="1">
      <alignment vertical="center"/>
    </xf>
    <xf numFmtId="0" fontId="32" fillId="0" borderId="0" xfId="0" applyFont="1" applyAlignment="1">
      <alignment horizontal="left" vertical="center"/>
    </xf>
    <xf numFmtId="0" fontId="33" fillId="0" borderId="0" xfId="0" applyFont="1" applyAlignment="1">
      <alignment horizontal="left" vertical="center"/>
    </xf>
    <xf numFmtId="0" fontId="0" fillId="0" borderId="3" xfId="0" applyBorder="1" applyAlignment="1">
      <alignment vertical="center" wrapText="1"/>
    </xf>
    <xf numFmtId="0" fontId="18" fillId="0" borderId="0" xfId="0" applyFont="1" applyAlignment="1">
      <alignment horizontal="lef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6" xfId="0" applyFont="1" applyFill="1" applyBorder="1" applyAlignment="1">
      <alignment horizontal="lef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3" fillId="4" borderId="0" xfId="0" applyFont="1" applyFill="1" applyAlignment="1">
      <alignment horizontal="left" vertical="center"/>
    </xf>
    <xf numFmtId="0" fontId="23" fillId="4" borderId="0" xfId="0" applyFont="1" applyFill="1" applyAlignment="1">
      <alignment horizontal="right" vertical="center"/>
    </xf>
    <xf numFmtId="0" fontId="34"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3" fillId="4" borderId="16" xfId="0" applyFont="1" applyFill="1" applyBorder="1" applyAlignment="1">
      <alignment horizontal="center"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wrapText="1"/>
    </xf>
    <xf numFmtId="4" fontId="25" fillId="0" borderId="0" xfId="0" applyNumberFormat="1" applyFont="1"/>
    <xf numFmtId="166" fontId="35" fillId="0" borderId="12" xfId="0" applyNumberFormat="1" applyFont="1" applyBorder="1"/>
    <xf numFmtId="166" fontId="35" fillId="0" borderId="13" xfId="0" applyNumberFormat="1" applyFont="1" applyBorder="1"/>
    <xf numFmtId="4" fontId="36"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3" fillId="0" borderId="22" xfId="0" applyFont="1" applyBorder="1" applyAlignment="1">
      <alignment horizontal="center" vertical="center"/>
    </xf>
    <xf numFmtId="49" fontId="23" fillId="0" borderId="22" xfId="0" applyNumberFormat="1" applyFont="1" applyBorder="1" applyAlignment="1">
      <alignment horizontal="left" vertical="center" wrapText="1"/>
    </xf>
    <xf numFmtId="0" fontId="23" fillId="0" borderId="22" xfId="0" applyFont="1" applyBorder="1" applyAlignment="1">
      <alignment horizontal="left" vertical="center" wrapText="1"/>
    </xf>
    <xf numFmtId="0" fontId="23" fillId="0" borderId="22" xfId="0" applyFont="1" applyBorder="1" applyAlignment="1">
      <alignment horizontal="center" vertical="center" wrapText="1"/>
    </xf>
    <xf numFmtId="167" fontId="23" fillId="0" borderId="22" xfId="0" applyNumberFormat="1" applyFont="1" applyBorder="1" applyAlignment="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lignment vertical="center"/>
    </xf>
    <xf numFmtId="0" fontId="24" fillId="2" borderId="14" xfId="0" applyFont="1" applyFill="1" applyBorder="1" applyAlignment="1" applyProtection="1">
      <alignment horizontal="left" vertical="center"/>
      <protection locked="0"/>
    </xf>
    <xf numFmtId="0" fontId="24" fillId="0" borderId="0" xfId="0" applyFont="1" applyAlignment="1">
      <alignment horizontal="center" vertical="center"/>
    </xf>
    <xf numFmtId="166" fontId="24" fillId="0" borderId="0" xfId="0" applyNumberFormat="1" applyFont="1" applyAlignment="1">
      <alignment vertical="center"/>
    </xf>
    <xf numFmtId="166" fontId="24" fillId="0" borderId="15" xfId="0" applyNumberFormat="1" applyFont="1" applyBorder="1" applyAlignment="1">
      <alignment vertical="center"/>
    </xf>
    <xf numFmtId="0" fontId="23" fillId="0" borderId="0" xfId="0" applyFont="1" applyAlignment="1">
      <alignment horizontal="left" vertical="center"/>
    </xf>
    <xf numFmtId="4" fontId="0" fillId="0" borderId="0" xfId="0" applyNumberFormat="1" applyAlignment="1">
      <alignment vertical="center"/>
    </xf>
    <xf numFmtId="0" fontId="9" fillId="0" borderId="3" xfId="0" applyFont="1" applyBorder="1" applyAlignment="1">
      <alignment vertical="center"/>
    </xf>
    <xf numFmtId="0" fontId="37"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38" fillId="0" borderId="0" xfId="0" applyFont="1" applyAlignment="1">
      <alignment vertical="top" wrapText="1"/>
    </xf>
    <xf numFmtId="0" fontId="0" fillId="0" borderId="0" xfId="0" applyAlignment="1" applyProtection="1">
      <alignment vertical="center"/>
      <protection locked="0"/>
    </xf>
    <xf numFmtId="0" fontId="0" fillId="0" borderId="14" xfId="0" applyBorder="1" applyAlignment="1">
      <alignment vertical="center"/>
    </xf>
    <xf numFmtId="0" fontId="11" fillId="0" borderId="3"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4" xfId="0" applyFont="1" applyBorder="1" applyAlignment="1">
      <alignment vertical="center"/>
    </xf>
    <xf numFmtId="0" fontId="11" fillId="0" borderId="15" xfId="0" applyFont="1" applyBorder="1" applyAlignment="1">
      <alignment vertical="center"/>
    </xf>
    <xf numFmtId="0" fontId="39" fillId="0" borderId="22" xfId="0" applyFont="1" applyBorder="1" applyAlignment="1">
      <alignment horizontal="center" vertical="center"/>
    </xf>
    <xf numFmtId="49" fontId="39" fillId="0" borderId="22" xfId="0" applyNumberFormat="1" applyFont="1" applyBorder="1" applyAlignment="1">
      <alignment horizontal="left" vertical="center" wrapText="1"/>
    </xf>
    <xf numFmtId="0" fontId="39" fillId="0" borderId="22" xfId="0" applyFont="1" applyBorder="1" applyAlignment="1">
      <alignment horizontal="left" vertical="center" wrapText="1"/>
    </xf>
    <xf numFmtId="0" fontId="39" fillId="0" borderId="22" xfId="0" applyFont="1" applyBorder="1" applyAlignment="1">
      <alignment horizontal="center" vertical="center" wrapText="1"/>
    </xf>
    <xf numFmtId="167" fontId="39" fillId="0" borderId="22" xfId="0" applyNumberFormat="1" applyFont="1" applyBorder="1" applyAlignment="1">
      <alignment vertical="center"/>
    </xf>
    <xf numFmtId="4" fontId="39" fillId="2" borderId="22" xfId="0" applyNumberFormat="1" applyFont="1" applyFill="1" applyBorder="1" applyAlignment="1" applyProtection="1">
      <alignment vertical="center"/>
      <protection locked="0"/>
    </xf>
    <xf numFmtId="4" fontId="39" fillId="0" borderId="22" xfId="0" applyNumberFormat="1" applyFont="1" applyBorder="1" applyAlignment="1">
      <alignment vertical="center"/>
    </xf>
    <xf numFmtId="0" fontId="40" fillId="0" borderId="3" xfId="0" applyFont="1" applyBorder="1" applyAlignment="1">
      <alignment vertical="center"/>
    </xf>
    <xf numFmtId="0" fontId="39" fillId="2" borderId="14" xfId="0" applyFont="1" applyFill="1" applyBorder="1" applyAlignment="1" applyProtection="1">
      <alignment horizontal="left" vertical="center"/>
      <protection locked="0"/>
    </xf>
    <xf numFmtId="0" fontId="39" fillId="0" borderId="0" xfId="0" applyFont="1" applyAlignment="1">
      <alignment horizontal="center" vertical="center"/>
    </xf>
    <xf numFmtId="0" fontId="38" fillId="0" borderId="0" xfId="0" applyFont="1" applyAlignment="1">
      <alignment vertical="center" wrapText="1"/>
    </xf>
    <xf numFmtId="0" fontId="12" fillId="0" borderId="3"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167" fontId="12" fillId="0" borderId="0" xfId="0" applyNumberFormat="1" applyFont="1" applyAlignment="1">
      <alignment vertical="center"/>
    </xf>
    <xf numFmtId="0" fontId="12" fillId="0" borderId="0" xfId="0" applyFont="1" applyAlignment="1" applyProtection="1">
      <alignment vertical="center"/>
      <protection locked="0"/>
    </xf>
    <xf numFmtId="0" fontId="12" fillId="0" borderId="14" xfId="0" applyFont="1" applyBorder="1" applyAlignment="1">
      <alignment vertical="center"/>
    </xf>
    <xf numFmtId="0" fontId="12" fillId="0" borderId="15" xfId="0" applyFont="1" applyBorder="1" applyAlignment="1">
      <alignment vertical="center"/>
    </xf>
    <xf numFmtId="0" fontId="24" fillId="2" borderId="19" xfId="0" applyFont="1" applyFill="1" applyBorder="1" applyAlignment="1" applyProtection="1">
      <alignment horizontal="left" vertical="center"/>
      <protection locked="0"/>
    </xf>
    <xf numFmtId="0" fontId="24" fillId="0" borderId="20" xfId="0" applyFont="1" applyBorder="1" applyAlignment="1">
      <alignment horizontal="center" vertical="center"/>
    </xf>
    <xf numFmtId="0" fontId="0" fillId="0" borderId="20" xfId="0" applyBorder="1" applyAlignment="1">
      <alignment vertical="center"/>
    </xf>
    <xf numFmtId="166" fontId="24" fillId="0" borderId="20" xfId="0" applyNumberFormat="1" applyFont="1" applyBorder="1" applyAlignment="1">
      <alignment vertical="center"/>
    </xf>
    <xf numFmtId="166" fontId="24" fillId="0" borderId="21" xfId="0" applyNumberFormat="1" applyFont="1" applyBorder="1" applyAlignment="1">
      <alignment vertical="center"/>
    </xf>
    <xf numFmtId="0" fontId="39" fillId="2" borderId="19" xfId="0" applyFont="1" applyFill="1" applyBorder="1" applyAlignment="1" applyProtection="1">
      <alignment horizontal="left" vertical="center"/>
      <protection locked="0"/>
    </xf>
    <xf numFmtId="0" fontId="39" fillId="0" borderId="20" xfId="0" applyFont="1" applyBorder="1" applyAlignment="1">
      <alignment horizontal="center" vertical="center"/>
    </xf>
    <xf numFmtId="0" fontId="9" fillId="0" borderId="19"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167" fontId="23" fillId="2" borderId="22" xfId="0" applyNumberFormat="1" applyFont="1" applyFill="1" applyBorder="1" applyAlignment="1" applyProtection="1">
      <alignment vertical="center"/>
      <protection locked="0"/>
    </xf>
    <xf numFmtId="0" fontId="0" fillId="0" borderId="19" xfId="0" applyBorder="1" applyAlignment="1">
      <alignment vertical="center"/>
    </xf>
    <xf numFmtId="0" fontId="0" fillId="0" borderId="21" xfId="0" applyBorder="1" applyAlignment="1">
      <alignment vertical="center"/>
    </xf>
    <xf numFmtId="0" fontId="4" fillId="0" borderId="0" xfId="0" applyFont="1" applyAlignment="1">
      <alignment horizontal="left" vertical="center" wrapText="1"/>
    </xf>
    <xf numFmtId="0" fontId="41" fillId="0" borderId="16" xfId="0" applyFont="1" applyBorder="1" applyAlignment="1">
      <alignment horizontal="left" vertical="center" wrapText="1"/>
    </xf>
    <xf numFmtId="0" fontId="41" fillId="0" borderId="22" xfId="0" applyFont="1" applyBorder="1" applyAlignment="1">
      <alignment horizontal="left" vertical="center" wrapText="1"/>
    </xf>
    <xf numFmtId="0" fontId="41" fillId="0" borderId="22" xfId="0" applyFont="1" applyBorder="1" applyAlignment="1">
      <alignment horizontal="left" vertical="center"/>
    </xf>
    <xf numFmtId="167" fontId="41" fillId="0" borderId="18" xfId="0" applyNumberFormat="1" applyFont="1" applyBorder="1" applyAlignment="1">
      <alignment vertical="center"/>
    </xf>
    <xf numFmtId="0" fontId="0" fillId="0" borderId="0" xfId="0" applyAlignment="1">
      <alignment horizontal="left" vertical="center" wrapText="1"/>
    </xf>
    <xf numFmtId="167" fontId="0" fillId="0" borderId="0" xfId="0" applyNumberFormat="1" applyAlignment="1">
      <alignment vertical="center"/>
    </xf>
    <xf numFmtId="0" fontId="36" fillId="0" borderId="0" xfId="0" applyFont="1" applyAlignment="1">
      <alignment horizontal="lef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8"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19"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3" borderId="7" xfId="0" applyNumberFormat="1" applyFont="1" applyFill="1" applyBorder="1" applyAlignment="1">
      <alignment vertical="center"/>
    </xf>
    <xf numFmtId="0" fontId="0" fillId="3" borderId="7" xfId="0" applyFill="1" applyBorder="1" applyAlignment="1">
      <alignment vertical="center"/>
    </xf>
    <xf numFmtId="0" fontId="0" fillId="3" borderId="8" xfId="0" applyFill="1" applyBorder="1" applyAlignment="1">
      <alignment vertical="center"/>
    </xf>
    <xf numFmtId="0" fontId="4" fillId="3" borderId="7" xfId="0" applyFont="1" applyFill="1" applyBorder="1" applyAlignment="1">
      <alignment horizontal="left" vertical="center"/>
    </xf>
    <xf numFmtId="4" fontId="7" fillId="0" borderId="0" xfId="0" applyNumberFormat="1" applyFont="1" applyAlignment="1">
      <alignment vertical="center"/>
    </xf>
    <xf numFmtId="0" fontId="7" fillId="0" borderId="0" xfId="0" applyFont="1" applyAlignment="1">
      <alignment vertical="center"/>
    </xf>
    <xf numFmtId="4" fontId="28" fillId="0" borderId="0" xfId="0" applyNumberFormat="1" applyFont="1" applyAlignment="1">
      <alignment vertical="center"/>
    </xf>
    <xf numFmtId="0" fontId="28" fillId="0" borderId="0" xfId="0" applyFont="1" applyAlignment="1">
      <alignment vertical="center"/>
    </xf>
    <xf numFmtId="4" fontId="28" fillId="0" borderId="0" xfId="0" applyNumberFormat="1" applyFont="1" applyAlignment="1">
      <alignment horizontal="right" vertical="center"/>
    </xf>
    <xf numFmtId="4" fontId="7" fillId="0" borderId="0" xfId="0" applyNumberFormat="1" applyFont="1" applyAlignment="1">
      <alignment horizontal="right" vertical="center"/>
    </xf>
    <xf numFmtId="0" fontId="3" fillId="0" borderId="0" xfId="0" applyFont="1" applyAlignment="1">
      <alignment horizontal="left" vertical="center" wrapText="1"/>
    </xf>
    <xf numFmtId="0" fontId="3" fillId="0" borderId="0" xfId="0" applyFont="1" applyAlignment="1">
      <alignment vertical="center"/>
    </xf>
    <xf numFmtId="0" fontId="23" fillId="4" borderId="6" xfId="0" applyFont="1" applyFill="1" applyBorder="1" applyAlignment="1">
      <alignment horizontal="center" vertical="center"/>
    </xf>
    <xf numFmtId="0" fontId="23" fillId="4" borderId="7" xfId="0" applyFont="1" applyFill="1" applyBorder="1" applyAlignment="1">
      <alignment horizontal="left" vertical="center"/>
    </xf>
    <xf numFmtId="0" fontId="23" fillId="4" borderId="7" xfId="0" applyFont="1" applyFill="1" applyBorder="1" applyAlignment="1">
      <alignment horizontal="center" vertical="center"/>
    </xf>
    <xf numFmtId="0" fontId="27" fillId="0" borderId="0" xfId="0" applyFont="1" applyAlignment="1">
      <alignment horizontal="left" vertical="center" wrapText="1"/>
    </xf>
    <xf numFmtId="0" fontId="31" fillId="0" borderId="0" xfId="0" applyFont="1" applyAlignment="1">
      <alignment horizontal="left" vertical="center" wrapText="1"/>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22" fillId="0" borderId="14" xfId="0" applyFont="1" applyBorder="1" applyAlignment="1">
      <alignment horizontal="left" vertical="center"/>
    </xf>
    <xf numFmtId="0" fontId="22" fillId="0" borderId="0" xfId="0" applyFont="1" applyAlignment="1">
      <alignment horizontal="left" vertical="center"/>
    </xf>
    <xf numFmtId="0" fontId="23" fillId="4" borderId="8" xfId="0" applyFont="1" applyFill="1" applyBorder="1" applyAlignment="1">
      <alignment horizontal="left" vertical="center"/>
    </xf>
    <xf numFmtId="0" fontId="23" fillId="4" borderId="7" xfId="0" applyFont="1" applyFill="1" applyBorder="1" applyAlignment="1">
      <alignment horizontal="right" vertical="center"/>
    </xf>
    <xf numFmtId="4" fontId="25" fillId="0" borderId="0" xfId="0" applyNumberFormat="1" applyFont="1" applyAlignment="1">
      <alignment horizontal="right" vertical="center"/>
    </xf>
    <xf numFmtId="4" fontId="25" fillId="0" borderId="0" xfId="0" applyNumberFormat="1"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2" borderId="0" xfId="0" applyFont="1" applyFill="1" applyAlignment="1" applyProtection="1">
      <alignment horizontal="left" vertical="center"/>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38"/>
  <sheetViews>
    <sheetView showGridLines="0" topLeftCell="A129" workbookViewId="0">
      <selection activeCell="E14" sqref="E14:AJ14"/>
    </sheetView>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ht="11.25">
      <c r="A1" s="16" t="s">
        <v>0</v>
      </c>
      <c r="AZ1" s="16" t="s">
        <v>1</v>
      </c>
      <c r="BA1" s="16" t="s">
        <v>2</v>
      </c>
      <c r="BB1" s="16" t="s">
        <v>3</v>
      </c>
      <c r="BT1" s="16" t="s">
        <v>4</v>
      </c>
      <c r="BU1" s="16" t="s">
        <v>4</v>
      </c>
      <c r="BV1" s="16" t="s">
        <v>5</v>
      </c>
    </row>
    <row r="2" spans="1:74" ht="36.950000000000003" customHeight="1">
      <c r="AR2" s="217"/>
      <c r="AS2" s="217"/>
      <c r="AT2" s="217"/>
      <c r="AU2" s="217"/>
      <c r="AV2" s="217"/>
      <c r="AW2" s="217"/>
      <c r="AX2" s="217"/>
      <c r="AY2" s="217"/>
      <c r="AZ2" s="217"/>
      <c r="BA2" s="217"/>
      <c r="BB2" s="217"/>
      <c r="BC2" s="217"/>
      <c r="BD2" s="217"/>
      <c r="BE2" s="217"/>
      <c r="BS2" s="17" t="s">
        <v>6</v>
      </c>
      <c r="BT2" s="17" t="s">
        <v>7</v>
      </c>
    </row>
    <row r="3" spans="1:74" ht="6.95"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pans="1:74" ht="24.95" customHeight="1">
      <c r="B4" s="20"/>
      <c r="D4" s="21" t="s">
        <v>9</v>
      </c>
      <c r="AR4" s="20"/>
      <c r="AS4" s="22" t="s">
        <v>10</v>
      </c>
      <c r="BE4" s="23" t="s">
        <v>11</v>
      </c>
      <c r="BS4" s="17" t="s">
        <v>12</v>
      </c>
    </row>
    <row r="5" spans="1:74" ht="12" customHeight="1">
      <c r="B5" s="20"/>
      <c r="D5" s="24" t="s">
        <v>13</v>
      </c>
      <c r="K5" s="216" t="s">
        <v>14</v>
      </c>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R5" s="20"/>
      <c r="BE5" s="213" t="s">
        <v>15</v>
      </c>
      <c r="BS5" s="17" t="s">
        <v>6</v>
      </c>
    </row>
    <row r="6" spans="1:74" ht="36.950000000000003" customHeight="1">
      <c r="B6" s="20"/>
      <c r="D6" s="26" t="s">
        <v>16</v>
      </c>
      <c r="K6" s="218" t="s">
        <v>17</v>
      </c>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R6" s="20"/>
      <c r="BE6" s="214"/>
      <c r="BS6" s="17" t="s">
        <v>6</v>
      </c>
    </row>
    <row r="7" spans="1:74" ht="12" customHeight="1">
      <c r="B7" s="20"/>
      <c r="D7" s="27" t="s">
        <v>18</v>
      </c>
      <c r="K7" s="25" t="s">
        <v>1</v>
      </c>
      <c r="AK7" s="27" t="s">
        <v>19</v>
      </c>
      <c r="AN7" s="25" t="s">
        <v>1</v>
      </c>
      <c r="AR7" s="20"/>
      <c r="BE7" s="214"/>
      <c r="BS7" s="17" t="s">
        <v>6</v>
      </c>
    </row>
    <row r="8" spans="1:74" ht="12" customHeight="1">
      <c r="B8" s="20"/>
      <c r="D8" s="27" t="s">
        <v>20</v>
      </c>
      <c r="K8" s="25" t="s">
        <v>21</v>
      </c>
      <c r="AK8" s="27" t="s">
        <v>22</v>
      </c>
      <c r="AN8" s="28" t="s">
        <v>23</v>
      </c>
      <c r="AR8" s="20"/>
      <c r="BE8" s="214"/>
      <c r="BS8" s="17" t="s">
        <v>6</v>
      </c>
    </row>
    <row r="9" spans="1:74" ht="14.45" customHeight="1">
      <c r="B9" s="20"/>
      <c r="AR9" s="20"/>
      <c r="BE9" s="214"/>
      <c r="BS9" s="17" t="s">
        <v>6</v>
      </c>
    </row>
    <row r="10" spans="1:74" ht="12" customHeight="1">
      <c r="B10" s="20"/>
      <c r="D10" s="27" t="s">
        <v>24</v>
      </c>
      <c r="AK10" s="27" t="s">
        <v>25</v>
      </c>
      <c r="AN10" s="25" t="s">
        <v>1</v>
      </c>
      <c r="AR10" s="20"/>
      <c r="BE10" s="214"/>
      <c r="BS10" s="17" t="s">
        <v>6</v>
      </c>
    </row>
    <row r="11" spans="1:74" ht="18.399999999999999" customHeight="1">
      <c r="B11" s="20"/>
      <c r="E11" s="25" t="s">
        <v>26</v>
      </c>
      <c r="AK11" s="27" t="s">
        <v>27</v>
      </c>
      <c r="AN11" s="25" t="s">
        <v>1</v>
      </c>
      <c r="AR11" s="20"/>
      <c r="BE11" s="214"/>
      <c r="BS11" s="17" t="s">
        <v>6</v>
      </c>
    </row>
    <row r="12" spans="1:74" ht="6.95" customHeight="1">
      <c r="B12" s="20"/>
      <c r="AR12" s="20"/>
      <c r="BE12" s="214"/>
      <c r="BS12" s="17" t="s">
        <v>6</v>
      </c>
    </row>
    <row r="13" spans="1:74" ht="12" customHeight="1">
      <c r="B13" s="20"/>
      <c r="D13" s="27" t="s">
        <v>28</v>
      </c>
      <c r="AK13" s="27" t="s">
        <v>25</v>
      </c>
      <c r="AN13" s="29" t="s">
        <v>29</v>
      </c>
      <c r="AR13" s="20"/>
      <c r="BE13" s="214"/>
      <c r="BS13" s="17" t="s">
        <v>6</v>
      </c>
    </row>
    <row r="14" spans="1:74" ht="12.75">
      <c r="B14" s="20"/>
      <c r="E14" s="219" t="s">
        <v>29</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7" t="s">
        <v>27</v>
      </c>
      <c r="AN14" s="29" t="s">
        <v>29</v>
      </c>
      <c r="AR14" s="20"/>
      <c r="BE14" s="214"/>
      <c r="BS14" s="17" t="s">
        <v>6</v>
      </c>
    </row>
    <row r="15" spans="1:74" ht="6.95" customHeight="1">
      <c r="B15" s="20"/>
      <c r="AR15" s="20"/>
      <c r="BE15" s="214"/>
      <c r="BS15" s="17" t="s">
        <v>4</v>
      </c>
    </row>
    <row r="16" spans="1:74" ht="12" customHeight="1">
      <c r="B16" s="20"/>
      <c r="D16" s="27" t="s">
        <v>30</v>
      </c>
      <c r="AK16" s="27" t="s">
        <v>25</v>
      </c>
      <c r="AN16" s="25" t="s">
        <v>1</v>
      </c>
      <c r="AR16" s="20"/>
      <c r="BE16" s="214"/>
      <c r="BS16" s="17" t="s">
        <v>4</v>
      </c>
    </row>
    <row r="17" spans="2:71" ht="18.399999999999999" customHeight="1">
      <c r="B17" s="20"/>
      <c r="E17" s="25" t="s">
        <v>31</v>
      </c>
      <c r="AK17" s="27" t="s">
        <v>27</v>
      </c>
      <c r="AN17" s="25" t="s">
        <v>1</v>
      </c>
      <c r="AR17" s="20"/>
      <c r="BE17" s="214"/>
      <c r="BS17" s="17" t="s">
        <v>32</v>
      </c>
    </row>
    <row r="18" spans="2:71" ht="6.95" customHeight="1">
      <c r="B18" s="20"/>
      <c r="AR18" s="20"/>
      <c r="BE18" s="214"/>
      <c r="BS18" s="17" t="s">
        <v>6</v>
      </c>
    </row>
    <row r="19" spans="2:71" ht="12" customHeight="1">
      <c r="B19" s="20"/>
      <c r="D19" s="27" t="s">
        <v>33</v>
      </c>
      <c r="AK19" s="27" t="s">
        <v>25</v>
      </c>
      <c r="AN19" s="25" t="s">
        <v>1</v>
      </c>
      <c r="AR19" s="20"/>
      <c r="BE19" s="214"/>
      <c r="BS19" s="17" t="s">
        <v>6</v>
      </c>
    </row>
    <row r="20" spans="2:71" ht="18.399999999999999" customHeight="1">
      <c r="B20" s="20"/>
      <c r="E20" s="25" t="s">
        <v>34</v>
      </c>
      <c r="AK20" s="27" t="s">
        <v>27</v>
      </c>
      <c r="AN20" s="25" t="s">
        <v>1</v>
      </c>
      <c r="AR20" s="20"/>
      <c r="BE20" s="214"/>
      <c r="BS20" s="17" t="s">
        <v>32</v>
      </c>
    </row>
    <row r="21" spans="2:71" ht="6.95" customHeight="1">
      <c r="B21" s="20"/>
      <c r="AR21" s="20"/>
      <c r="BE21" s="214"/>
    </row>
    <row r="22" spans="2:71" ht="12" customHeight="1">
      <c r="B22" s="20"/>
      <c r="D22" s="27" t="s">
        <v>35</v>
      </c>
      <c r="AR22" s="20"/>
      <c r="BE22" s="214"/>
    </row>
    <row r="23" spans="2:71" ht="16.5" customHeight="1">
      <c r="B23" s="20"/>
      <c r="E23" s="221" t="s">
        <v>1</v>
      </c>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c r="AE23" s="221"/>
      <c r="AF23" s="221"/>
      <c r="AG23" s="221"/>
      <c r="AH23" s="221"/>
      <c r="AI23" s="221"/>
      <c r="AJ23" s="221"/>
      <c r="AK23" s="221"/>
      <c r="AL23" s="221"/>
      <c r="AM23" s="221"/>
      <c r="AN23" s="221"/>
      <c r="AR23" s="20"/>
      <c r="BE23" s="214"/>
    </row>
    <row r="24" spans="2:71" ht="6.95" customHeight="1">
      <c r="B24" s="20"/>
      <c r="AR24" s="20"/>
      <c r="BE24" s="214"/>
    </row>
    <row r="25" spans="2:71" ht="6.95" customHeight="1">
      <c r="B25" s="20"/>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R25" s="20"/>
      <c r="BE25" s="214"/>
    </row>
    <row r="26" spans="2:71" s="1" customFormat="1" ht="25.9" customHeight="1">
      <c r="B26" s="32"/>
      <c r="D26" s="33" t="s">
        <v>36</v>
      </c>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222">
        <f>ROUND(AG94,2)</f>
        <v>0</v>
      </c>
      <c r="AL26" s="223"/>
      <c r="AM26" s="223"/>
      <c r="AN26" s="223"/>
      <c r="AO26" s="223"/>
      <c r="AR26" s="32"/>
      <c r="BE26" s="214"/>
    </row>
    <row r="27" spans="2:71" s="1" customFormat="1" ht="6.95" customHeight="1">
      <c r="B27" s="32"/>
      <c r="AR27" s="32"/>
      <c r="BE27" s="214"/>
    </row>
    <row r="28" spans="2:71" s="1" customFormat="1" ht="12.75">
      <c r="B28" s="32"/>
      <c r="L28" s="224" t="s">
        <v>37</v>
      </c>
      <c r="M28" s="224"/>
      <c r="N28" s="224"/>
      <c r="O28" s="224"/>
      <c r="P28" s="224"/>
      <c r="W28" s="224" t="s">
        <v>38</v>
      </c>
      <c r="X28" s="224"/>
      <c r="Y28" s="224"/>
      <c r="Z28" s="224"/>
      <c r="AA28" s="224"/>
      <c r="AB28" s="224"/>
      <c r="AC28" s="224"/>
      <c r="AD28" s="224"/>
      <c r="AE28" s="224"/>
      <c r="AK28" s="224" t="s">
        <v>39</v>
      </c>
      <c r="AL28" s="224"/>
      <c r="AM28" s="224"/>
      <c r="AN28" s="224"/>
      <c r="AO28" s="224"/>
      <c r="AR28" s="32"/>
      <c r="BE28" s="214"/>
    </row>
    <row r="29" spans="2:71" s="2" customFormat="1" ht="14.45" customHeight="1">
      <c r="B29" s="36"/>
      <c r="D29" s="27" t="s">
        <v>40</v>
      </c>
      <c r="F29" s="27" t="s">
        <v>41</v>
      </c>
      <c r="L29" s="227">
        <v>0.21</v>
      </c>
      <c r="M29" s="226"/>
      <c r="N29" s="226"/>
      <c r="O29" s="226"/>
      <c r="P29" s="226"/>
      <c r="W29" s="225">
        <f>ROUND(AZ94, 2)</f>
        <v>0</v>
      </c>
      <c r="X29" s="226"/>
      <c r="Y29" s="226"/>
      <c r="Z29" s="226"/>
      <c r="AA29" s="226"/>
      <c r="AB29" s="226"/>
      <c r="AC29" s="226"/>
      <c r="AD29" s="226"/>
      <c r="AE29" s="226"/>
      <c r="AK29" s="225">
        <f>ROUND(AV94, 2)</f>
        <v>0</v>
      </c>
      <c r="AL29" s="226"/>
      <c r="AM29" s="226"/>
      <c r="AN29" s="226"/>
      <c r="AO29" s="226"/>
      <c r="AR29" s="36"/>
      <c r="BE29" s="215"/>
    </row>
    <row r="30" spans="2:71" s="2" customFormat="1" ht="14.45" customHeight="1">
      <c r="B30" s="36"/>
      <c r="F30" s="27" t="s">
        <v>42</v>
      </c>
      <c r="L30" s="227">
        <v>0.12</v>
      </c>
      <c r="M30" s="226"/>
      <c r="N30" s="226"/>
      <c r="O30" s="226"/>
      <c r="P30" s="226"/>
      <c r="W30" s="225">
        <f>ROUND(BA94, 2)</f>
        <v>0</v>
      </c>
      <c r="X30" s="226"/>
      <c r="Y30" s="226"/>
      <c r="Z30" s="226"/>
      <c r="AA30" s="226"/>
      <c r="AB30" s="226"/>
      <c r="AC30" s="226"/>
      <c r="AD30" s="226"/>
      <c r="AE30" s="226"/>
      <c r="AK30" s="225">
        <f>ROUND(AW94, 2)</f>
        <v>0</v>
      </c>
      <c r="AL30" s="226"/>
      <c r="AM30" s="226"/>
      <c r="AN30" s="226"/>
      <c r="AO30" s="226"/>
      <c r="AR30" s="36"/>
      <c r="BE30" s="215"/>
    </row>
    <row r="31" spans="2:71" s="2" customFormat="1" ht="14.45" hidden="1" customHeight="1">
      <c r="B31" s="36"/>
      <c r="F31" s="27" t="s">
        <v>43</v>
      </c>
      <c r="L31" s="227">
        <v>0.21</v>
      </c>
      <c r="M31" s="226"/>
      <c r="N31" s="226"/>
      <c r="O31" s="226"/>
      <c r="P31" s="226"/>
      <c r="W31" s="225">
        <f>ROUND(BB94, 2)</f>
        <v>0</v>
      </c>
      <c r="X31" s="226"/>
      <c r="Y31" s="226"/>
      <c r="Z31" s="226"/>
      <c r="AA31" s="226"/>
      <c r="AB31" s="226"/>
      <c r="AC31" s="226"/>
      <c r="AD31" s="226"/>
      <c r="AE31" s="226"/>
      <c r="AK31" s="225">
        <v>0</v>
      </c>
      <c r="AL31" s="226"/>
      <c r="AM31" s="226"/>
      <c r="AN31" s="226"/>
      <c r="AO31" s="226"/>
      <c r="AR31" s="36"/>
      <c r="BE31" s="215"/>
    </row>
    <row r="32" spans="2:71" s="2" customFormat="1" ht="14.45" hidden="1" customHeight="1">
      <c r="B32" s="36"/>
      <c r="F32" s="27" t="s">
        <v>44</v>
      </c>
      <c r="L32" s="227">
        <v>0.12</v>
      </c>
      <c r="M32" s="226"/>
      <c r="N32" s="226"/>
      <c r="O32" s="226"/>
      <c r="P32" s="226"/>
      <c r="W32" s="225">
        <f>ROUND(BC94, 2)</f>
        <v>0</v>
      </c>
      <c r="X32" s="226"/>
      <c r="Y32" s="226"/>
      <c r="Z32" s="226"/>
      <c r="AA32" s="226"/>
      <c r="AB32" s="226"/>
      <c r="AC32" s="226"/>
      <c r="AD32" s="226"/>
      <c r="AE32" s="226"/>
      <c r="AK32" s="225">
        <v>0</v>
      </c>
      <c r="AL32" s="226"/>
      <c r="AM32" s="226"/>
      <c r="AN32" s="226"/>
      <c r="AO32" s="226"/>
      <c r="AR32" s="36"/>
      <c r="BE32" s="215"/>
    </row>
    <row r="33" spans="2:57" s="2" customFormat="1" ht="14.45" hidden="1" customHeight="1">
      <c r="B33" s="36"/>
      <c r="F33" s="27" t="s">
        <v>45</v>
      </c>
      <c r="L33" s="227">
        <v>0</v>
      </c>
      <c r="M33" s="226"/>
      <c r="N33" s="226"/>
      <c r="O33" s="226"/>
      <c r="P33" s="226"/>
      <c r="W33" s="225">
        <f>ROUND(BD94, 2)</f>
        <v>0</v>
      </c>
      <c r="X33" s="226"/>
      <c r="Y33" s="226"/>
      <c r="Z33" s="226"/>
      <c r="AA33" s="226"/>
      <c r="AB33" s="226"/>
      <c r="AC33" s="226"/>
      <c r="AD33" s="226"/>
      <c r="AE33" s="226"/>
      <c r="AK33" s="225">
        <v>0</v>
      </c>
      <c r="AL33" s="226"/>
      <c r="AM33" s="226"/>
      <c r="AN33" s="226"/>
      <c r="AO33" s="226"/>
      <c r="AR33" s="36"/>
      <c r="BE33" s="215"/>
    </row>
    <row r="34" spans="2:57" s="1" customFormat="1" ht="6.95" customHeight="1">
      <c r="B34" s="32"/>
      <c r="AR34" s="32"/>
      <c r="BE34" s="214"/>
    </row>
    <row r="35" spans="2:57" s="1" customFormat="1" ht="25.9" customHeight="1">
      <c r="B35" s="32"/>
      <c r="C35" s="37"/>
      <c r="D35" s="38" t="s">
        <v>46</v>
      </c>
      <c r="E35" s="39"/>
      <c r="F35" s="39"/>
      <c r="G35" s="39"/>
      <c r="H35" s="39"/>
      <c r="I35" s="39"/>
      <c r="J35" s="39"/>
      <c r="K35" s="39"/>
      <c r="L35" s="39"/>
      <c r="M35" s="39"/>
      <c r="N35" s="39"/>
      <c r="O35" s="39"/>
      <c r="P35" s="39"/>
      <c r="Q35" s="39"/>
      <c r="R35" s="39"/>
      <c r="S35" s="39"/>
      <c r="T35" s="40" t="s">
        <v>47</v>
      </c>
      <c r="U35" s="39"/>
      <c r="V35" s="39"/>
      <c r="W35" s="39"/>
      <c r="X35" s="231" t="s">
        <v>48</v>
      </c>
      <c r="Y35" s="229"/>
      <c r="Z35" s="229"/>
      <c r="AA35" s="229"/>
      <c r="AB35" s="229"/>
      <c r="AC35" s="39"/>
      <c r="AD35" s="39"/>
      <c r="AE35" s="39"/>
      <c r="AF35" s="39"/>
      <c r="AG35" s="39"/>
      <c r="AH35" s="39"/>
      <c r="AI35" s="39"/>
      <c r="AJ35" s="39"/>
      <c r="AK35" s="228">
        <f>SUM(AK26:AK33)</f>
        <v>0</v>
      </c>
      <c r="AL35" s="229"/>
      <c r="AM35" s="229"/>
      <c r="AN35" s="229"/>
      <c r="AO35" s="230"/>
      <c r="AP35" s="37"/>
      <c r="AQ35" s="37"/>
      <c r="AR35" s="32"/>
    </row>
    <row r="36" spans="2:57" s="1" customFormat="1" ht="6.95" customHeight="1">
      <c r="B36" s="32"/>
      <c r="AR36" s="32"/>
    </row>
    <row r="37" spans="2:57" s="1" customFormat="1" ht="14.45" customHeight="1">
      <c r="B37" s="32"/>
      <c r="AR37" s="32"/>
    </row>
    <row r="38" spans="2:57" ht="14.45" customHeight="1">
      <c r="B38" s="20"/>
      <c r="AR38" s="20"/>
    </row>
    <row r="39" spans="2:57" ht="14.45" customHeight="1">
      <c r="B39" s="20"/>
      <c r="AR39" s="20"/>
    </row>
    <row r="40" spans="2:57" ht="14.45" customHeight="1">
      <c r="B40" s="20"/>
      <c r="AR40" s="20"/>
    </row>
    <row r="41" spans="2:57" ht="14.45" customHeight="1">
      <c r="B41" s="20"/>
      <c r="AR41" s="20"/>
    </row>
    <row r="42" spans="2:57" ht="14.45" customHeight="1">
      <c r="B42" s="20"/>
      <c r="AR42" s="20"/>
    </row>
    <row r="43" spans="2:57" ht="14.45" customHeight="1">
      <c r="B43" s="20"/>
      <c r="AR43" s="20"/>
    </row>
    <row r="44" spans="2:57" ht="14.45" customHeight="1">
      <c r="B44" s="20"/>
      <c r="AR44" s="20"/>
    </row>
    <row r="45" spans="2:57" ht="14.45" customHeight="1">
      <c r="B45" s="20"/>
      <c r="AR45" s="20"/>
    </row>
    <row r="46" spans="2:57" ht="14.45" customHeight="1">
      <c r="B46" s="20"/>
      <c r="AR46" s="20"/>
    </row>
    <row r="47" spans="2:57" ht="14.45" customHeight="1">
      <c r="B47" s="20"/>
      <c r="AR47" s="20"/>
    </row>
    <row r="48" spans="2:57" ht="14.45" customHeight="1">
      <c r="B48" s="20"/>
      <c r="AR48" s="20"/>
    </row>
    <row r="49" spans="2:44" s="1" customFormat="1" ht="14.45" customHeight="1">
      <c r="B49" s="32"/>
      <c r="D49" s="41" t="s">
        <v>49</v>
      </c>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1" t="s">
        <v>50</v>
      </c>
      <c r="AI49" s="42"/>
      <c r="AJ49" s="42"/>
      <c r="AK49" s="42"/>
      <c r="AL49" s="42"/>
      <c r="AM49" s="42"/>
      <c r="AN49" s="42"/>
      <c r="AO49" s="42"/>
      <c r="AR49" s="32"/>
    </row>
    <row r="50" spans="2:44" ht="11.25">
      <c r="B50" s="20"/>
      <c r="AR50" s="20"/>
    </row>
    <row r="51" spans="2:44" ht="11.25">
      <c r="B51" s="20"/>
      <c r="AR51" s="20"/>
    </row>
    <row r="52" spans="2:44" ht="11.25">
      <c r="B52" s="20"/>
      <c r="AR52" s="20"/>
    </row>
    <row r="53" spans="2:44" ht="11.25">
      <c r="B53" s="20"/>
      <c r="AR53" s="20"/>
    </row>
    <row r="54" spans="2:44" ht="11.25">
      <c r="B54" s="20"/>
      <c r="AR54" s="20"/>
    </row>
    <row r="55" spans="2:44" ht="11.25">
      <c r="B55" s="20"/>
      <c r="AR55" s="20"/>
    </row>
    <row r="56" spans="2:44" ht="11.25">
      <c r="B56" s="20"/>
      <c r="AR56" s="20"/>
    </row>
    <row r="57" spans="2:44" ht="11.25">
      <c r="B57" s="20"/>
      <c r="AR57" s="20"/>
    </row>
    <row r="58" spans="2:44" ht="11.25">
      <c r="B58" s="20"/>
      <c r="AR58" s="20"/>
    </row>
    <row r="59" spans="2:44" ht="11.25">
      <c r="B59" s="20"/>
      <c r="AR59" s="20"/>
    </row>
    <row r="60" spans="2:44" s="1" customFormat="1" ht="12.75">
      <c r="B60" s="32"/>
      <c r="D60" s="43" t="s">
        <v>51</v>
      </c>
      <c r="E60" s="34"/>
      <c r="F60" s="34"/>
      <c r="G60" s="34"/>
      <c r="H60" s="34"/>
      <c r="I60" s="34"/>
      <c r="J60" s="34"/>
      <c r="K60" s="34"/>
      <c r="L60" s="34"/>
      <c r="M60" s="34"/>
      <c r="N60" s="34"/>
      <c r="O60" s="34"/>
      <c r="P60" s="34"/>
      <c r="Q60" s="34"/>
      <c r="R60" s="34"/>
      <c r="S60" s="34"/>
      <c r="T60" s="34"/>
      <c r="U60" s="34"/>
      <c r="V60" s="43" t="s">
        <v>52</v>
      </c>
      <c r="W60" s="34"/>
      <c r="X60" s="34"/>
      <c r="Y60" s="34"/>
      <c r="Z60" s="34"/>
      <c r="AA60" s="34"/>
      <c r="AB60" s="34"/>
      <c r="AC60" s="34"/>
      <c r="AD60" s="34"/>
      <c r="AE60" s="34"/>
      <c r="AF60" s="34"/>
      <c r="AG60" s="34"/>
      <c r="AH60" s="43" t="s">
        <v>51</v>
      </c>
      <c r="AI60" s="34"/>
      <c r="AJ60" s="34"/>
      <c r="AK60" s="34"/>
      <c r="AL60" s="34"/>
      <c r="AM60" s="43" t="s">
        <v>52</v>
      </c>
      <c r="AN60" s="34"/>
      <c r="AO60" s="34"/>
      <c r="AR60" s="32"/>
    </row>
    <row r="61" spans="2:44" ht="11.25">
      <c r="B61" s="20"/>
      <c r="AR61" s="20"/>
    </row>
    <row r="62" spans="2:44" ht="11.25">
      <c r="B62" s="20"/>
      <c r="AR62" s="20"/>
    </row>
    <row r="63" spans="2:44" ht="11.25">
      <c r="B63" s="20"/>
      <c r="AR63" s="20"/>
    </row>
    <row r="64" spans="2:44" s="1" customFormat="1" ht="12.75">
      <c r="B64" s="32"/>
      <c r="D64" s="41" t="s">
        <v>53</v>
      </c>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1" t="s">
        <v>54</v>
      </c>
      <c r="AI64" s="42"/>
      <c r="AJ64" s="42"/>
      <c r="AK64" s="42"/>
      <c r="AL64" s="42"/>
      <c r="AM64" s="42"/>
      <c r="AN64" s="42"/>
      <c r="AO64" s="42"/>
      <c r="AR64" s="32"/>
    </row>
    <row r="65" spans="2:44" ht="11.25">
      <c r="B65" s="20"/>
      <c r="AR65" s="20"/>
    </row>
    <row r="66" spans="2:44" ht="11.25">
      <c r="B66" s="20"/>
      <c r="AR66" s="20"/>
    </row>
    <row r="67" spans="2:44" ht="11.25">
      <c r="B67" s="20"/>
      <c r="AR67" s="20"/>
    </row>
    <row r="68" spans="2:44" ht="11.25">
      <c r="B68" s="20"/>
      <c r="AR68" s="20"/>
    </row>
    <row r="69" spans="2:44" ht="11.25">
      <c r="B69" s="20"/>
      <c r="AR69" s="20"/>
    </row>
    <row r="70" spans="2:44" ht="11.25">
      <c r="B70" s="20"/>
      <c r="AR70" s="20"/>
    </row>
    <row r="71" spans="2:44" ht="11.25">
      <c r="B71" s="20"/>
      <c r="AR71" s="20"/>
    </row>
    <row r="72" spans="2:44" ht="11.25">
      <c r="B72" s="20"/>
      <c r="AR72" s="20"/>
    </row>
    <row r="73" spans="2:44" ht="11.25">
      <c r="B73" s="20"/>
      <c r="AR73" s="20"/>
    </row>
    <row r="74" spans="2:44" ht="11.25">
      <c r="B74" s="20"/>
      <c r="AR74" s="20"/>
    </row>
    <row r="75" spans="2:44" s="1" customFormat="1" ht="12.75">
      <c r="B75" s="32"/>
      <c r="D75" s="43" t="s">
        <v>51</v>
      </c>
      <c r="E75" s="34"/>
      <c r="F75" s="34"/>
      <c r="G75" s="34"/>
      <c r="H75" s="34"/>
      <c r="I75" s="34"/>
      <c r="J75" s="34"/>
      <c r="K75" s="34"/>
      <c r="L75" s="34"/>
      <c r="M75" s="34"/>
      <c r="N75" s="34"/>
      <c r="O75" s="34"/>
      <c r="P75" s="34"/>
      <c r="Q75" s="34"/>
      <c r="R75" s="34"/>
      <c r="S75" s="34"/>
      <c r="T75" s="34"/>
      <c r="U75" s="34"/>
      <c r="V75" s="43" t="s">
        <v>52</v>
      </c>
      <c r="W75" s="34"/>
      <c r="X75" s="34"/>
      <c r="Y75" s="34"/>
      <c r="Z75" s="34"/>
      <c r="AA75" s="34"/>
      <c r="AB75" s="34"/>
      <c r="AC75" s="34"/>
      <c r="AD75" s="34"/>
      <c r="AE75" s="34"/>
      <c r="AF75" s="34"/>
      <c r="AG75" s="34"/>
      <c r="AH75" s="43" t="s">
        <v>51</v>
      </c>
      <c r="AI75" s="34"/>
      <c r="AJ75" s="34"/>
      <c r="AK75" s="34"/>
      <c r="AL75" s="34"/>
      <c r="AM75" s="43" t="s">
        <v>52</v>
      </c>
      <c r="AN75" s="34"/>
      <c r="AO75" s="34"/>
      <c r="AR75" s="32"/>
    </row>
    <row r="76" spans="2:44" s="1" customFormat="1" ht="11.25">
      <c r="B76" s="32"/>
      <c r="AR76" s="32"/>
    </row>
    <row r="77" spans="2:44" s="1" customFormat="1" ht="6.95" customHeight="1">
      <c r="B77" s="44"/>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32"/>
    </row>
    <row r="81" spans="1:91" s="1" customFormat="1" ht="6.95" customHeight="1">
      <c r="B81" s="46"/>
      <c r="C81" s="47"/>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32"/>
    </row>
    <row r="82" spans="1:91" s="1" customFormat="1" ht="24.95" customHeight="1">
      <c r="B82" s="32"/>
      <c r="C82" s="21" t="s">
        <v>55</v>
      </c>
      <c r="AR82" s="32"/>
    </row>
    <row r="83" spans="1:91" s="1" customFormat="1" ht="6.95" customHeight="1">
      <c r="B83" s="32"/>
      <c r="AR83" s="32"/>
    </row>
    <row r="84" spans="1:91" s="3" customFormat="1" ht="12" customHeight="1">
      <c r="B84" s="48"/>
      <c r="C84" s="27" t="s">
        <v>13</v>
      </c>
      <c r="L84" s="3" t="str">
        <f>K5</f>
        <v>12-24</v>
      </c>
      <c r="AR84" s="48"/>
    </row>
    <row r="85" spans="1:91" s="4" customFormat="1" ht="36.950000000000003" customHeight="1">
      <c r="B85" s="49"/>
      <c r="C85" s="50" t="s">
        <v>16</v>
      </c>
      <c r="L85" s="238" t="str">
        <f>K6</f>
        <v>Stavba sekundárního kolektoru Česká-Středova - 2024</v>
      </c>
      <c r="M85" s="239"/>
      <c r="N85" s="239"/>
      <c r="O85" s="239"/>
      <c r="P85" s="239"/>
      <c r="Q85" s="239"/>
      <c r="R85" s="239"/>
      <c r="S85" s="239"/>
      <c r="T85" s="239"/>
      <c r="U85" s="239"/>
      <c r="V85" s="239"/>
      <c r="W85" s="239"/>
      <c r="X85" s="239"/>
      <c r="Y85" s="239"/>
      <c r="Z85" s="239"/>
      <c r="AA85" s="239"/>
      <c r="AB85" s="239"/>
      <c r="AC85" s="239"/>
      <c r="AD85" s="239"/>
      <c r="AE85" s="239"/>
      <c r="AF85" s="239"/>
      <c r="AG85" s="239"/>
      <c r="AH85" s="239"/>
      <c r="AI85" s="239"/>
      <c r="AJ85" s="239"/>
      <c r="AK85" s="239"/>
      <c r="AL85" s="239"/>
      <c r="AM85" s="239"/>
      <c r="AN85" s="239"/>
      <c r="AO85" s="239"/>
      <c r="AR85" s="49"/>
    </row>
    <row r="86" spans="1:91" s="1" customFormat="1" ht="6.95" customHeight="1">
      <c r="B86" s="32"/>
      <c r="AR86" s="32"/>
    </row>
    <row r="87" spans="1:91" s="1" customFormat="1" ht="12" customHeight="1">
      <c r="B87" s="32"/>
      <c r="C87" s="27" t="s">
        <v>20</v>
      </c>
      <c r="L87" s="51" t="str">
        <f>IF(K8="","",K8)</f>
        <v>Brno</v>
      </c>
      <c r="AI87" s="27" t="s">
        <v>22</v>
      </c>
      <c r="AM87" s="245" t="str">
        <f>IF(AN8= "","",AN8)</f>
        <v>8. 8. 2024</v>
      </c>
      <c r="AN87" s="245"/>
      <c r="AR87" s="32"/>
    </row>
    <row r="88" spans="1:91" s="1" customFormat="1" ht="6.95" customHeight="1">
      <c r="B88" s="32"/>
      <c r="AR88" s="32"/>
    </row>
    <row r="89" spans="1:91" s="1" customFormat="1" ht="15.2" customHeight="1">
      <c r="B89" s="32"/>
      <c r="C89" s="27" t="s">
        <v>24</v>
      </c>
      <c r="L89" s="3" t="str">
        <f>IF(E11= "","",E11)</f>
        <v>Statutární město Brno</v>
      </c>
      <c r="AI89" s="27" t="s">
        <v>30</v>
      </c>
      <c r="AM89" s="246" t="str">
        <f>IF(E17="","",E17)</f>
        <v>INGUTIS, spol. s r.o.</v>
      </c>
      <c r="AN89" s="247"/>
      <c r="AO89" s="247"/>
      <c r="AP89" s="247"/>
      <c r="AR89" s="32"/>
      <c r="AS89" s="248" t="s">
        <v>56</v>
      </c>
      <c r="AT89" s="249"/>
      <c r="AU89" s="53"/>
      <c r="AV89" s="53"/>
      <c r="AW89" s="53"/>
      <c r="AX89" s="53"/>
      <c r="AY89" s="53"/>
      <c r="AZ89" s="53"/>
      <c r="BA89" s="53"/>
      <c r="BB89" s="53"/>
      <c r="BC89" s="53"/>
      <c r="BD89" s="54"/>
    </row>
    <row r="90" spans="1:91" s="1" customFormat="1" ht="15.2" customHeight="1">
      <c r="B90" s="32"/>
      <c r="C90" s="27" t="s">
        <v>28</v>
      </c>
      <c r="L90" s="3" t="str">
        <f>IF(E14= "Vyplň údaj","",E14)</f>
        <v/>
      </c>
      <c r="AI90" s="27" t="s">
        <v>33</v>
      </c>
      <c r="AM90" s="246" t="str">
        <f>IF(E20="","",E20)</f>
        <v>Ing. J. Duben</v>
      </c>
      <c r="AN90" s="247"/>
      <c r="AO90" s="247"/>
      <c r="AP90" s="247"/>
      <c r="AR90" s="32"/>
      <c r="AS90" s="250"/>
      <c r="AT90" s="251"/>
      <c r="BD90" s="56"/>
    </row>
    <row r="91" spans="1:91" s="1" customFormat="1" ht="10.9" customHeight="1">
      <c r="B91" s="32"/>
      <c r="AR91" s="32"/>
      <c r="AS91" s="250"/>
      <c r="AT91" s="251"/>
      <c r="BD91" s="56"/>
    </row>
    <row r="92" spans="1:91" s="1" customFormat="1" ht="29.25" customHeight="1">
      <c r="B92" s="32"/>
      <c r="C92" s="240" t="s">
        <v>57</v>
      </c>
      <c r="D92" s="241"/>
      <c r="E92" s="241"/>
      <c r="F92" s="241"/>
      <c r="G92" s="241"/>
      <c r="H92" s="57"/>
      <c r="I92" s="242" t="s">
        <v>58</v>
      </c>
      <c r="J92" s="241"/>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53" t="s">
        <v>59</v>
      </c>
      <c r="AH92" s="241"/>
      <c r="AI92" s="241"/>
      <c r="AJ92" s="241"/>
      <c r="AK92" s="241"/>
      <c r="AL92" s="241"/>
      <c r="AM92" s="241"/>
      <c r="AN92" s="242" t="s">
        <v>60</v>
      </c>
      <c r="AO92" s="241"/>
      <c r="AP92" s="252"/>
      <c r="AQ92" s="58" t="s">
        <v>61</v>
      </c>
      <c r="AR92" s="32"/>
      <c r="AS92" s="59" t="s">
        <v>62</v>
      </c>
      <c r="AT92" s="60" t="s">
        <v>63</v>
      </c>
      <c r="AU92" s="60" t="s">
        <v>64</v>
      </c>
      <c r="AV92" s="60" t="s">
        <v>65</v>
      </c>
      <c r="AW92" s="60" t="s">
        <v>66</v>
      </c>
      <c r="AX92" s="60" t="s">
        <v>67</v>
      </c>
      <c r="AY92" s="60" t="s">
        <v>68</v>
      </c>
      <c r="AZ92" s="60" t="s">
        <v>69</v>
      </c>
      <c r="BA92" s="60" t="s">
        <v>70</v>
      </c>
      <c r="BB92" s="60" t="s">
        <v>71</v>
      </c>
      <c r="BC92" s="60" t="s">
        <v>72</v>
      </c>
      <c r="BD92" s="61" t="s">
        <v>73</v>
      </c>
    </row>
    <row r="93" spans="1:91" s="1" customFormat="1" ht="10.9" customHeight="1">
      <c r="B93" s="32"/>
      <c r="AR93" s="32"/>
      <c r="AS93" s="62"/>
      <c r="AT93" s="53"/>
      <c r="AU93" s="53"/>
      <c r="AV93" s="53"/>
      <c r="AW93" s="53"/>
      <c r="AX93" s="53"/>
      <c r="AY93" s="53"/>
      <c r="AZ93" s="53"/>
      <c r="BA93" s="53"/>
      <c r="BB93" s="53"/>
      <c r="BC93" s="53"/>
      <c r="BD93" s="54"/>
    </row>
    <row r="94" spans="1:91" s="5" customFormat="1" ht="32.450000000000003" customHeight="1">
      <c r="B94" s="63"/>
      <c r="C94" s="64" t="s">
        <v>74</v>
      </c>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254">
        <f>ROUND(AG95+AG102+AG103+AG108+AG111+AG114+AG120+AG127+AG136,2)</f>
        <v>0</v>
      </c>
      <c r="AH94" s="254"/>
      <c r="AI94" s="254"/>
      <c r="AJ94" s="254"/>
      <c r="AK94" s="254"/>
      <c r="AL94" s="254"/>
      <c r="AM94" s="254"/>
      <c r="AN94" s="255">
        <f t="shared" ref="AN94:AN136" si="0">SUM(AG94,AT94)</f>
        <v>0</v>
      </c>
      <c r="AO94" s="255"/>
      <c r="AP94" s="255"/>
      <c r="AQ94" s="67" t="s">
        <v>1</v>
      </c>
      <c r="AR94" s="63"/>
      <c r="AS94" s="68">
        <f>ROUND(AS95+AS102+AS103+AS108+AS111+AS114+AS120+AS127+AS136,2)</f>
        <v>0</v>
      </c>
      <c r="AT94" s="69">
        <f t="shared" ref="AT94:AT136" si="1">ROUND(SUM(AV94:AW94),2)</f>
        <v>0</v>
      </c>
      <c r="AU94" s="70">
        <f>ROUND(AU95+AU102+AU103+AU108+AU111+AU114+AU120+AU127+AU136,5)</f>
        <v>0</v>
      </c>
      <c r="AV94" s="69">
        <f>ROUND(AZ94*L29,2)</f>
        <v>0</v>
      </c>
      <c r="AW94" s="69">
        <f>ROUND(BA94*L30,2)</f>
        <v>0</v>
      </c>
      <c r="AX94" s="69">
        <f>ROUND(BB94*L29,2)</f>
        <v>0</v>
      </c>
      <c r="AY94" s="69">
        <f>ROUND(BC94*L30,2)</f>
        <v>0</v>
      </c>
      <c r="AZ94" s="69">
        <f>ROUND(AZ95+AZ102+AZ103+AZ108+AZ111+AZ114+AZ120+AZ127+AZ136,2)</f>
        <v>0</v>
      </c>
      <c r="BA94" s="69">
        <f>ROUND(BA95+BA102+BA103+BA108+BA111+BA114+BA120+BA127+BA136,2)</f>
        <v>0</v>
      </c>
      <c r="BB94" s="69">
        <f>ROUND(BB95+BB102+BB103+BB108+BB111+BB114+BB120+BB127+BB136,2)</f>
        <v>0</v>
      </c>
      <c r="BC94" s="69">
        <f>ROUND(BC95+BC102+BC103+BC108+BC111+BC114+BC120+BC127+BC136,2)</f>
        <v>0</v>
      </c>
      <c r="BD94" s="71">
        <f>ROUND(BD95+BD102+BD103+BD108+BD111+BD114+BD120+BD127+BD136,2)</f>
        <v>0</v>
      </c>
      <c r="BS94" s="72" t="s">
        <v>75</v>
      </c>
      <c r="BT94" s="72" t="s">
        <v>76</v>
      </c>
      <c r="BU94" s="73" t="s">
        <v>77</v>
      </c>
      <c r="BV94" s="72" t="s">
        <v>78</v>
      </c>
      <c r="BW94" s="72" t="s">
        <v>5</v>
      </c>
      <c r="BX94" s="72" t="s">
        <v>79</v>
      </c>
      <c r="CL94" s="72" t="s">
        <v>1</v>
      </c>
    </row>
    <row r="95" spans="1:91" s="6" customFormat="1" ht="16.5" customHeight="1">
      <c r="B95" s="74"/>
      <c r="C95" s="75"/>
      <c r="D95" s="243" t="s">
        <v>80</v>
      </c>
      <c r="E95" s="243"/>
      <c r="F95" s="243"/>
      <c r="G95" s="243"/>
      <c r="H95" s="243"/>
      <c r="I95" s="76"/>
      <c r="J95" s="243" t="s">
        <v>81</v>
      </c>
      <c r="K95" s="243"/>
      <c r="L95" s="243"/>
      <c r="M95" s="243"/>
      <c r="N95" s="243"/>
      <c r="O95" s="243"/>
      <c r="P95" s="243"/>
      <c r="Q95" s="243"/>
      <c r="R95" s="243"/>
      <c r="S95" s="243"/>
      <c r="T95" s="243"/>
      <c r="U95" s="243"/>
      <c r="V95" s="243"/>
      <c r="W95" s="243"/>
      <c r="X95" s="243"/>
      <c r="Y95" s="243"/>
      <c r="Z95" s="243"/>
      <c r="AA95" s="243"/>
      <c r="AB95" s="243"/>
      <c r="AC95" s="243"/>
      <c r="AD95" s="243"/>
      <c r="AE95" s="243"/>
      <c r="AF95" s="243"/>
      <c r="AG95" s="236">
        <f>ROUND(SUM(AG96:AG101),2)</f>
        <v>0</v>
      </c>
      <c r="AH95" s="235"/>
      <c r="AI95" s="235"/>
      <c r="AJ95" s="235"/>
      <c r="AK95" s="235"/>
      <c r="AL95" s="235"/>
      <c r="AM95" s="235"/>
      <c r="AN95" s="234">
        <f t="shared" si="0"/>
        <v>0</v>
      </c>
      <c r="AO95" s="235"/>
      <c r="AP95" s="235"/>
      <c r="AQ95" s="77" t="s">
        <v>82</v>
      </c>
      <c r="AR95" s="74"/>
      <c r="AS95" s="78">
        <f>ROUND(SUM(AS96:AS101),2)</f>
        <v>0</v>
      </c>
      <c r="AT95" s="79">
        <f t="shared" si="1"/>
        <v>0</v>
      </c>
      <c r="AU95" s="80">
        <f>ROUND(SUM(AU96:AU101),5)</f>
        <v>0</v>
      </c>
      <c r="AV95" s="79">
        <f>ROUND(AZ95*L29,2)</f>
        <v>0</v>
      </c>
      <c r="AW95" s="79">
        <f>ROUND(BA95*L30,2)</f>
        <v>0</v>
      </c>
      <c r="AX95" s="79">
        <f>ROUND(BB95*L29,2)</f>
        <v>0</v>
      </c>
      <c r="AY95" s="79">
        <f>ROUND(BC95*L30,2)</f>
        <v>0</v>
      </c>
      <c r="AZ95" s="79">
        <f>ROUND(SUM(AZ96:AZ101),2)</f>
        <v>0</v>
      </c>
      <c r="BA95" s="79">
        <f>ROUND(SUM(BA96:BA101),2)</f>
        <v>0</v>
      </c>
      <c r="BB95" s="79">
        <f>ROUND(SUM(BB96:BB101),2)</f>
        <v>0</v>
      </c>
      <c r="BC95" s="79">
        <f>ROUND(SUM(BC96:BC101),2)</f>
        <v>0</v>
      </c>
      <c r="BD95" s="81">
        <f>ROUND(SUM(BD96:BD101),2)</f>
        <v>0</v>
      </c>
      <c r="BS95" s="82" t="s">
        <v>75</v>
      </c>
      <c r="BT95" s="82" t="s">
        <v>83</v>
      </c>
      <c r="BU95" s="82" t="s">
        <v>77</v>
      </c>
      <c r="BV95" s="82" t="s">
        <v>78</v>
      </c>
      <c r="BW95" s="82" t="s">
        <v>84</v>
      </c>
      <c r="BX95" s="82" t="s">
        <v>5</v>
      </c>
      <c r="CL95" s="82" t="s">
        <v>1</v>
      </c>
      <c r="CM95" s="82" t="s">
        <v>85</v>
      </c>
    </row>
    <row r="96" spans="1:91" s="3" customFormat="1" ht="16.5" customHeight="1">
      <c r="A96" s="83" t="s">
        <v>86</v>
      </c>
      <c r="B96" s="48"/>
      <c r="C96" s="9"/>
      <c r="D96" s="9"/>
      <c r="E96" s="244" t="s">
        <v>87</v>
      </c>
      <c r="F96" s="244"/>
      <c r="G96" s="244"/>
      <c r="H96" s="244"/>
      <c r="I96" s="244"/>
      <c r="J96" s="9"/>
      <c r="K96" s="244" t="s">
        <v>88</v>
      </c>
      <c r="L96" s="244"/>
      <c r="M96" s="244"/>
      <c r="N96" s="244"/>
      <c r="O96" s="244"/>
      <c r="P96" s="244"/>
      <c r="Q96" s="244"/>
      <c r="R96" s="244"/>
      <c r="S96" s="244"/>
      <c r="T96" s="244"/>
      <c r="U96" s="244"/>
      <c r="V96" s="244"/>
      <c r="W96" s="244"/>
      <c r="X96" s="244"/>
      <c r="Y96" s="244"/>
      <c r="Z96" s="244"/>
      <c r="AA96" s="244"/>
      <c r="AB96" s="244"/>
      <c r="AC96" s="244"/>
      <c r="AD96" s="244"/>
      <c r="AE96" s="244"/>
      <c r="AF96" s="244"/>
      <c r="AG96" s="232">
        <f>'SO 110 - Kolektorové trasy'!J32</f>
        <v>0</v>
      </c>
      <c r="AH96" s="233"/>
      <c r="AI96" s="233"/>
      <c r="AJ96" s="233"/>
      <c r="AK96" s="233"/>
      <c r="AL96" s="233"/>
      <c r="AM96" s="233"/>
      <c r="AN96" s="232">
        <f t="shared" si="0"/>
        <v>0</v>
      </c>
      <c r="AO96" s="233"/>
      <c r="AP96" s="233"/>
      <c r="AQ96" s="84" t="s">
        <v>89</v>
      </c>
      <c r="AR96" s="48"/>
      <c r="AS96" s="85">
        <v>0</v>
      </c>
      <c r="AT96" s="86">
        <f t="shared" si="1"/>
        <v>0</v>
      </c>
      <c r="AU96" s="87">
        <f>'SO 110 - Kolektorové trasy'!P133</f>
        <v>0</v>
      </c>
      <c r="AV96" s="86">
        <f>'SO 110 - Kolektorové trasy'!J35</f>
        <v>0</v>
      </c>
      <c r="AW96" s="86">
        <f>'SO 110 - Kolektorové trasy'!J36</f>
        <v>0</v>
      </c>
      <c r="AX96" s="86">
        <f>'SO 110 - Kolektorové trasy'!J37</f>
        <v>0</v>
      </c>
      <c r="AY96" s="86">
        <f>'SO 110 - Kolektorové trasy'!J38</f>
        <v>0</v>
      </c>
      <c r="AZ96" s="86">
        <f>'SO 110 - Kolektorové trasy'!F35</f>
        <v>0</v>
      </c>
      <c r="BA96" s="86">
        <f>'SO 110 - Kolektorové trasy'!F36</f>
        <v>0</v>
      </c>
      <c r="BB96" s="86">
        <f>'SO 110 - Kolektorové trasy'!F37</f>
        <v>0</v>
      </c>
      <c r="BC96" s="86">
        <f>'SO 110 - Kolektorové trasy'!F38</f>
        <v>0</v>
      </c>
      <c r="BD96" s="88">
        <f>'SO 110 - Kolektorové trasy'!F39</f>
        <v>0</v>
      </c>
      <c r="BT96" s="25" t="s">
        <v>85</v>
      </c>
      <c r="BV96" s="25" t="s">
        <v>78</v>
      </c>
      <c r="BW96" s="25" t="s">
        <v>90</v>
      </c>
      <c r="BX96" s="25" t="s">
        <v>84</v>
      </c>
      <c r="CL96" s="25" t="s">
        <v>1</v>
      </c>
    </row>
    <row r="97" spans="1:91" s="3" customFormat="1" ht="16.5" customHeight="1">
      <c r="A97" s="83" t="s">
        <v>86</v>
      </c>
      <c r="B97" s="48"/>
      <c r="C97" s="9"/>
      <c r="D97" s="9"/>
      <c r="E97" s="244" t="s">
        <v>91</v>
      </c>
      <c r="F97" s="244"/>
      <c r="G97" s="244"/>
      <c r="H97" s="244"/>
      <c r="I97" s="244"/>
      <c r="J97" s="9"/>
      <c r="K97" s="244" t="s">
        <v>92</v>
      </c>
      <c r="L97" s="244"/>
      <c r="M97" s="244"/>
      <c r="N97" s="244"/>
      <c r="O97" s="244"/>
      <c r="P97" s="244"/>
      <c r="Q97" s="244"/>
      <c r="R97" s="244"/>
      <c r="S97" s="244"/>
      <c r="T97" s="244"/>
      <c r="U97" s="244"/>
      <c r="V97" s="244"/>
      <c r="W97" s="244"/>
      <c r="X97" s="244"/>
      <c r="Y97" s="244"/>
      <c r="Z97" s="244"/>
      <c r="AA97" s="244"/>
      <c r="AB97" s="244"/>
      <c r="AC97" s="244"/>
      <c r="AD97" s="244"/>
      <c r="AE97" s="244"/>
      <c r="AF97" s="244"/>
      <c r="AG97" s="232">
        <f>'SO 120 - Kolektorové šachty'!J32</f>
        <v>0</v>
      </c>
      <c r="AH97" s="233"/>
      <c r="AI97" s="233"/>
      <c r="AJ97" s="233"/>
      <c r="AK97" s="233"/>
      <c r="AL97" s="233"/>
      <c r="AM97" s="233"/>
      <c r="AN97" s="232">
        <f t="shared" si="0"/>
        <v>0</v>
      </c>
      <c r="AO97" s="233"/>
      <c r="AP97" s="233"/>
      <c r="AQ97" s="84" t="s">
        <v>89</v>
      </c>
      <c r="AR97" s="48"/>
      <c r="AS97" s="85">
        <v>0</v>
      </c>
      <c r="AT97" s="86">
        <f t="shared" si="1"/>
        <v>0</v>
      </c>
      <c r="AU97" s="87">
        <f>'SO 120 - Kolektorové šachty'!P135</f>
        <v>0</v>
      </c>
      <c r="AV97" s="86">
        <f>'SO 120 - Kolektorové šachty'!J35</f>
        <v>0</v>
      </c>
      <c r="AW97" s="86">
        <f>'SO 120 - Kolektorové šachty'!J36</f>
        <v>0</v>
      </c>
      <c r="AX97" s="86">
        <f>'SO 120 - Kolektorové šachty'!J37</f>
        <v>0</v>
      </c>
      <c r="AY97" s="86">
        <f>'SO 120 - Kolektorové šachty'!J38</f>
        <v>0</v>
      </c>
      <c r="AZ97" s="86">
        <f>'SO 120 - Kolektorové šachty'!F35</f>
        <v>0</v>
      </c>
      <c r="BA97" s="86">
        <f>'SO 120 - Kolektorové šachty'!F36</f>
        <v>0</v>
      </c>
      <c r="BB97" s="86">
        <f>'SO 120 - Kolektorové šachty'!F37</f>
        <v>0</v>
      </c>
      <c r="BC97" s="86">
        <f>'SO 120 - Kolektorové šachty'!F38</f>
        <v>0</v>
      </c>
      <c r="BD97" s="88">
        <f>'SO 120 - Kolektorové šachty'!F39</f>
        <v>0</v>
      </c>
      <c r="BT97" s="25" t="s">
        <v>85</v>
      </c>
      <c r="BV97" s="25" t="s">
        <v>78</v>
      </c>
      <c r="BW97" s="25" t="s">
        <v>93</v>
      </c>
      <c r="BX97" s="25" t="s">
        <v>84</v>
      </c>
      <c r="CL97" s="25" t="s">
        <v>1</v>
      </c>
    </row>
    <row r="98" spans="1:91" s="3" customFormat="1" ht="16.5" customHeight="1">
      <c r="A98" s="83" t="s">
        <v>86</v>
      </c>
      <c r="B98" s="48"/>
      <c r="C98" s="9"/>
      <c r="D98" s="9"/>
      <c r="E98" s="244" t="s">
        <v>94</v>
      </c>
      <c r="F98" s="244"/>
      <c r="G98" s="244"/>
      <c r="H98" s="244"/>
      <c r="I98" s="244"/>
      <c r="J98" s="9"/>
      <c r="K98" s="244" t="s">
        <v>95</v>
      </c>
      <c r="L98" s="244"/>
      <c r="M98" s="244"/>
      <c r="N98" s="244"/>
      <c r="O98" s="244"/>
      <c r="P98" s="244"/>
      <c r="Q98" s="244"/>
      <c r="R98" s="244"/>
      <c r="S98" s="244"/>
      <c r="T98" s="244"/>
      <c r="U98" s="244"/>
      <c r="V98" s="244"/>
      <c r="W98" s="244"/>
      <c r="X98" s="244"/>
      <c r="Y98" s="244"/>
      <c r="Z98" s="244"/>
      <c r="AA98" s="244"/>
      <c r="AB98" s="244"/>
      <c r="AC98" s="244"/>
      <c r="AD98" s="244"/>
      <c r="AE98" s="244"/>
      <c r="AF98" s="244"/>
      <c r="AG98" s="232">
        <f>'SO 130 - Technické komory'!J32</f>
        <v>0</v>
      </c>
      <c r="AH98" s="233"/>
      <c r="AI98" s="233"/>
      <c r="AJ98" s="233"/>
      <c r="AK98" s="233"/>
      <c r="AL98" s="233"/>
      <c r="AM98" s="233"/>
      <c r="AN98" s="232">
        <f t="shared" si="0"/>
        <v>0</v>
      </c>
      <c r="AO98" s="233"/>
      <c r="AP98" s="233"/>
      <c r="AQ98" s="84" t="s">
        <v>89</v>
      </c>
      <c r="AR98" s="48"/>
      <c r="AS98" s="85">
        <v>0</v>
      </c>
      <c r="AT98" s="86">
        <f t="shared" si="1"/>
        <v>0</v>
      </c>
      <c r="AU98" s="87">
        <f>'SO 130 - Technické komory'!P132</f>
        <v>0</v>
      </c>
      <c r="AV98" s="86">
        <f>'SO 130 - Technické komory'!J35</f>
        <v>0</v>
      </c>
      <c r="AW98" s="86">
        <f>'SO 130 - Technické komory'!J36</f>
        <v>0</v>
      </c>
      <c r="AX98" s="86">
        <f>'SO 130 - Technické komory'!J37</f>
        <v>0</v>
      </c>
      <c r="AY98" s="86">
        <f>'SO 130 - Technické komory'!J38</f>
        <v>0</v>
      </c>
      <c r="AZ98" s="86">
        <f>'SO 130 - Technické komory'!F35</f>
        <v>0</v>
      </c>
      <c r="BA98" s="86">
        <f>'SO 130 - Technické komory'!F36</f>
        <v>0</v>
      </c>
      <c r="BB98" s="86">
        <f>'SO 130 - Technické komory'!F37</f>
        <v>0</v>
      </c>
      <c r="BC98" s="86">
        <f>'SO 130 - Technické komory'!F38</f>
        <v>0</v>
      </c>
      <c r="BD98" s="88">
        <f>'SO 130 - Technické komory'!F39</f>
        <v>0</v>
      </c>
      <c r="BT98" s="25" t="s">
        <v>85</v>
      </c>
      <c r="BV98" s="25" t="s">
        <v>78</v>
      </c>
      <c r="BW98" s="25" t="s">
        <v>96</v>
      </c>
      <c r="BX98" s="25" t="s">
        <v>84</v>
      </c>
      <c r="CL98" s="25" t="s">
        <v>1</v>
      </c>
    </row>
    <row r="99" spans="1:91" s="3" customFormat="1" ht="16.5" customHeight="1">
      <c r="A99" s="83" t="s">
        <v>86</v>
      </c>
      <c r="B99" s="48"/>
      <c r="C99" s="9"/>
      <c r="D99" s="9"/>
      <c r="E99" s="244" t="s">
        <v>97</v>
      </c>
      <c r="F99" s="244"/>
      <c r="G99" s="244"/>
      <c r="H99" s="244"/>
      <c r="I99" s="244"/>
      <c r="J99" s="9"/>
      <c r="K99" s="244" t="s">
        <v>98</v>
      </c>
      <c r="L99" s="244"/>
      <c r="M99" s="244"/>
      <c r="N99" s="244"/>
      <c r="O99" s="244"/>
      <c r="P99" s="244"/>
      <c r="Q99" s="244"/>
      <c r="R99" s="244"/>
      <c r="S99" s="244"/>
      <c r="T99" s="244"/>
      <c r="U99" s="244"/>
      <c r="V99" s="244"/>
      <c r="W99" s="244"/>
      <c r="X99" s="244"/>
      <c r="Y99" s="244"/>
      <c r="Z99" s="244"/>
      <c r="AA99" s="244"/>
      <c r="AB99" s="244"/>
      <c r="AC99" s="244"/>
      <c r="AD99" s="244"/>
      <c r="AE99" s="244"/>
      <c r="AF99" s="244"/>
      <c r="AG99" s="232">
        <f>'SO 150 - Ocelové konstrukce'!J32</f>
        <v>0</v>
      </c>
      <c r="AH99" s="233"/>
      <c r="AI99" s="233"/>
      <c r="AJ99" s="233"/>
      <c r="AK99" s="233"/>
      <c r="AL99" s="233"/>
      <c r="AM99" s="233"/>
      <c r="AN99" s="232">
        <f t="shared" si="0"/>
        <v>0</v>
      </c>
      <c r="AO99" s="233"/>
      <c r="AP99" s="233"/>
      <c r="AQ99" s="84" t="s">
        <v>89</v>
      </c>
      <c r="AR99" s="48"/>
      <c r="AS99" s="85">
        <v>0</v>
      </c>
      <c r="AT99" s="86">
        <f t="shared" si="1"/>
        <v>0</v>
      </c>
      <c r="AU99" s="87">
        <f>'SO 150 - Ocelové konstrukce'!P126</f>
        <v>0</v>
      </c>
      <c r="AV99" s="86">
        <f>'SO 150 - Ocelové konstrukce'!J35</f>
        <v>0</v>
      </c>
      <c r="AW99" s="86">
        <f>'SO 150 - Ocelové konstrukce'!J36</f>
        <v>0</v>
      </c>
      <c r="AX99" s="86">
        <f>'SO 150 - Ocelové konstrukce'!J37</f>
        <v>0</v>
      </c>
      <c r="AY99" s="86">
        <f>'SO 150 - Ocelové konstrukce'!J38</f>
        <v>0</v>
      </c>
      <c r="AZ99" s="86">
        <f>'SO 150 - Ocelové konstrukce'!F35</f>
        <v>0</v>
      </c>
      <c r="BA99" s="86">
        <f>'SO 150 - Ocelové konstrukce'!F36</f>
        <v>0</v>
      </c>
      <c r="BB99" s="86">
        <f>'SO 150 - Ocelové konstrukce'!F37</f>
        <v>0</v>
      </c>
      <c r="BC99" s="86">
        <f>'SO 150 - Ocelové konstrukce'!F38</f>
        <v>0</v>
      </c>
      <c r="BD99" s="88">
        <f>'SO 150 - Ocelové konstrukce'!F39</f>
        <v>0</v>
      </c>
      <c r="BT99" s="25" t="s">
        <v>85</v>
      </c>
      <c r="BV99" s="25" t="s">
        <v>78</v>
      </c>
      <c r="BW99" s="25" t="s">
        <v>99</v>
      </c>
      <c r="BX99" s="25" t="s">
        <v>84</v>
      </c>
      <c r="CL99" s="25" t="s">
        <v>1</v>
      </c>
    </row>
    <row r="100" spans="1:91" s="3" customFormat="1" ht="16.5" customHeight="1">
      <c r="A100" s="83" t="s">
        <v>86</v>
      </c>
      <c r="B100" s="48"/>
      <c r="C100" s="9"/>
      <c r="D100" s="9"/>
      <c r="E100" s="244" t="s">
        <v>100</v>
      </c>
      <c r="F100" s="244"/>
      <c r="G100" s="244"/>
      <c r="H100" s="244"/>
      <c r="I100" s="244"/>
      <c r="J100" s="9"/>
      <c r="K100" s="244" t="s">
        <v>101</v>
      </c>
      <c r="L100" s="244"/>
      <c r="M100" s="244"/>
      <c r="N100" s="244"/>
      <c r="O100" s="244"/>
      <c r="P100" s="244"/>
      <c r="Q100" s="244"/>
      <c r="R100" s="244"/>
      <c r="S100" s="244"/>
      <c r="T100" s="244"/>
      <c r="U100" s="244"/>
      <c r="V100" s="244"/>
      <c r="W100" s="244"/>
      <c r="X100" s="244"/>
      <c r="Y100" s="244"/>
      <c r="Z100" s="244"/>
      <c r="AA100" s="244"/>
      <c r="AB100" s="244"/>
      <c r="AC100" s="244"/>
      <c r="AD100" s="244"/>
      <c r="AE100" s="244"/>
      <c r="AF100" s="244"/>
      <c r="AG100" s="232">
        <f>'SO 210 - Zajištění povrch...'!J32</f>
        <v>0</v>
      </c>
      <c r="AH100" s="233"/>
      <c r="AI100" s="233"/>
      <c r="AJ100" s="233"/>
      <c r="AK100" s="233"/>
      <c r="AL100" s="233"/>
      <c r="AM100" s="233"/>
      <c r="AN100" s="232">
        <f t="shared" si="0"/>
        <v>0</v>
      </c>
      <c r="AO100" s="233"/>
      <c r="AP100" s="233"/>
      <c r="AQ100" s="84" t="s">
        <v>89</v>
      </c>
      <c r="AR100" s="48"/>
      <c r="AS100" s="85">
        <v>0</v>
      </c>
      <c r="AT100" s="86">
        <f t="shared" si="1"/>
        <v>0</v>
      </c>
      <c r="AU100" s="87">
        <f>'SO 210 - Zajištění povrch...'!P126</f>
        <v>0</v>
      </c>
      <c r="AV100" s="86">
        <f>'SO 210 - Zajištění povrch...'!J35</f>
        <v>0</v>
      </c>
      <c r="AW100" s="86">
        <f>'SO 210 - Zajištění povrch...'!J36</f>
        <v>0</v>
      </c>
      <c r="AX100" s="86">
        <f>'SO 210 - Zajištění povrch...'!J37</f>
        <v>0</v>
      </c>
      <c r="AY100" s="86">
        <f>'SO 210 - Zajištění povrch...'!J38</f>
        <v>0</v>
      </c>
      <c r="AZ100" s="86">
        <f>'SO 210 - Zajištění povrch...'!F35</f>
        <v>0</v>
      </c>
      <c r="BA100" s="86">
        <f>'SO 210 - Zajištění povrch...'!F36</f>
        <v>0</v>
      </c>
      <c r="BB100" s="86">
        <f>'SO 210 - Zajištění povrch...'!F37</f>
        <v>0</v>
      </c>
      <c r="BC100" s="86">
        <f>'SO 210 - Zajištění povrch...'!F38</f>
        <v>0</v>
      </c>
      <c r="BD100" s="88">
        <f>'SO 210 - Zajištění povrch...'!F39</f>
        <v>0</v>
      </c>
      <c r="BT100" s="25" t="s">
        <v>85</v>
      </c>
      <c r="BV100" s="25" t="s">
        <v>78</v>
      </c>
      <c r="BW100" s="25" t="s">
        <v>102</v>
      </c>
      <c r="BX100" s="25" t="s">
        <v>84</v>
      </c>
      <c r="CL100" s="25" t="s">
        <v>1</v>
      </c>
    </row>
    <row r="101" spans="1:91" s="3" customFormat="1" ht="16.5" customHeight="1">
      <c r="A101" s="83" t="s">
        <v>86</v>
      </c>
      <c r="B101" s="48"/>
      <c r="C101" s="9"/>
      <c r="D101" s="9"/>
      <c r="E101" s="244" t="s">
        <v>103</v>
      </c>
      <c r="F101" s="244"/>
      <c r="G101" s="244"/>
      <c r="H101" s="244"/>
      <c r="I101" s="244"/>
      <c r="J101" s="9"/>
      <c r="K101" s="244" t="s">
        <v>104</v>
      </c>
      <c r="L101" s="244"/>
      <c r="M101" s="244"/>
      <c r="N101" s="244"/>
      <c r="O101" s="244"/>
      <c r="P101" s="244"/>
      <c r="Q101" s="244"/>
      <c r="R101" s="244"/>
      <c r="S101" s="244"/>
      <c r="T101" s="244"/>
      <c r="U101" s="244"/>
      <c r="V101" s="244"/>
      <c r="W101" s="244"/>
      <c r="X101" s="244"/>
      <c r="Y101" s="244"/>
      <c r="Z101" s="244"/>
      <c r="AA101" s="244"/>
      <c r="AB101" s="244"/>
      <c r="AC101" s="244"/>
      <c r="AD101" s="244"/>
      <c r="AE101" s="244"/>
      <c r="AF101" s="244"/>
      <c r="AG101" s="232">
        <f>'SO 220 - Stavební úpravy ...'!J32</f>
        <v>0</v>
      </c>
      <c r="AH101" s="233"/>
      <c r="AI101" s="233"/>
      <c r="AJ101" s="233"/>
      <c r="AK101" s="233"/>
      <c r="AL101" s="233"/>
      <c r="AM101" s="233"/>
      <c r="AN101" s="232">
        <f t="shared" si="0"/>
        <v>0</v>
      </c>
      <c r="AO101" s="233"/>
      <c r="AP101" s="233"/>
      <c r="AQ101" s="84" t="s">
        <v>89</v>
      </c>
      <c r="AR101" s="48"/>
      <c r="AS101" s="85">
        <v>0</v>
      </c>
      <c r="AT101" s="86">
        <f t="shared" si="1"/>
        <v>0</v>
      </c>
      <c r="AU101" s="87">
        <f>'SO 220 - Stavební úpravy ...'!P131</f>
        <v>0</v>
      </c>
      <c r="AV101" s="86">
        <f>'SO 220 - Stavební úpravy ...'!J35</f>
        <v>0</v>
      </c>
      <c r="AW101" s="86">
        <f>'SO 220 - Stavební úpravy ...'!J36</f>
        <v>0</v>
      </c>
      <c r="AX101" s="86">
        <f>'SO 220 - Stavební úpravy ...'!J37</f>
        <v>0</v>
      </c>
      <c r="AY101" s="86">
        <f>'SO 220 - Stavební úpravy ...'!J38</f>
        <v>0</v>
      </c>
      <c r="AZ101" s="86">
        <f>'SO 220 - Stavební úpravy ...'!F35</f>
        <v>0</v>
      </c>
      <c r="BA101" s="86">
        <f>'SO 220 - Stavební úpravy ...'!F36</f>
        <v>0</v>
      </c>
      <c r="BB101" s="86">
        <f>'SO 220 - Stavební úpravy ...'!F37</f>
        <v>0</v>
      </c>
      <c r="BC101" s="86">
        <f>'SO 220 - Stavební úpravy ...'!F38</f>
        <v>0</v>
      </c>
      <c r="BD101" s="88">
        <f>'SO 220 - Stavební úpravy ...'!F39</f>
        <v>0</v>
      </c>
      <c r="BT101" s="25" t="s">
        <v>85</v>
      </c>
      <c r="BV101" s="25" t="s">
        <v>78</v>
      </c>
      <c r="BW101" s="25" t="s">
        <v>105</v>
      </c>
      <c r="BX101" s="25" t="s">
        <v>84</v>
      </c>
      <c r="CL101" s="25" t="s">
        <v>1</v>
      </c>
    </row>
    <row r="102" spans="1:91" s="6" customFormat="1" ht="16.5" customHeight="1">
      <c r="A102" s="83" t="s">
        <v>86</v>
      </c>
      <c r="B102" s="74"/>
      <c r="C102" s="75"/>
      <c r="D102" s="243" t="s">
        <v>106</v>
      </c>
      <c r="E102" s="243"/>
      <c r="F102" s="243"/>
      <c r="G102" s="243"/>
      <c r="H102" s="243"/>
      <c r="I102" s="76"/>
      <c r="J102" s="243" t="s">
        <v>107</v>
      </c>
      <c r="K102" s="243"/>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34">
        <f>'SO 300 - Požárně bezpečno...'!J30</f>
        <v>0</v>
      </c>
      <c r="AH102" s="235"/>
      <c r="AI102" s="235"/>
      <c r="AJ102" s="235"/>
      <c r="AK102" s="235"/>
      <c r="AL102" s="235"/>
      <c r="AM102" s="235"/>
      <c r="AN102" s="234">
        <f t="shared" si="0"/>
        <v>0</v>
      </c>
      <c r="AO102" s="235"/>
      <c r="AP102" s="235"/>
      <c r="AQ102" s="77" t="s">
        <v>82</v>
      </c>
      <c r="AR102" s="74"/>
      <c r="AS102" s="78">
        <v>0</v>
      </c>
      <c r="AT102" s="79">
        <f t="shared" si="1"/>
        <v>0</v>
      </c>
      <c r="AU102" s="80">
        <f>'SO 300 - Požárně bezpečno...'!P120</f>
        <v>0</v>
      </c>
      <c r="AV102" s="79">
        <f>'SO 300 - Požárně bezpečno...'!J33</f>
        <v>0</v>
      </c>
      <c r="AW102" s="79">
        <f>'SO 300 - Požárně bezpečno...'!J34</f>
        <v>0</v>
      </c>
      <c r="AX102" s="79">
        <f>'SO 300 - Požárně bezpečno...'!J35</f>
        <v>0</v>
      </c>
      <c r="AY102" s="79">
        <f>'SO 300 - Požárně bezpečno...'!J36</f>
        <v>0</v>
      </c>
      <c r="AZ102" s="79">
        <f>'SO 300 - Požárně bezpečno...'!F33</f>
        <v>0</v>
      </c>
      <c r="BA102" s="79">
        <f>'SO 300 - Požárně bezpečno...'!F34</f>
        <v>0</v>
      </c>
      <c r="BB102" s="79">
        <f>'SO 300 - Požárně bezpečno...'!F35</f>
        <v>0</v>
      </c>
      <c r="BC102" s="79">
        <f>'SO 300 - Požárně bezpečno...'!F36</f>
        <v>0</v>
      </c>
      <c r="BD102" s="81">
        <f>'SO 300 - Požárně bezpečno...'!F37</f>
        <v>0</v>
      </c>
      <c r="BT102" s="82" t="s">
        <v>83</v>
      </c>
      <c r="BV102" s="82" t="s">
        <v>78</v>
      </c>
      <c r="BW102" s="82" t="s">
        <v>108</v>
      </c>
      <c r="BX102" s="82" t="s">
        <v>5</v>
      </c>
      <c r="CL102" s="82" t="s">
        <v>1</v>
      </c>
      <c r="CM102" s="82" t="s">
        <v>85</v>
      </c>
    </row>
    <row r="103" spans="1:91" s="6" customFormat="1" ht="16.5" customHeight="1">
      <c r="B103" s="74"/>
      <c r="C103" s="75"/>
      <c r="D103" s="243" t="s">
        <v>109</v>
      </c>
      <c r="E103" s="243"/>
      <c r="F103" s="243"/>
      <c r="G103" s="243"/>
      <c r="H103" s="243"/>
      <c r="I103" s="76"/>
      <c r="J103" s="243" t="s">
        <v>110</v>
      </c>
      <c r="K103" s="243"/>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36">
        <f>ROUND(SUM(AG104:AG107),2)</f>
        <v>0</v>
      </c>
      <c r="AH103" s="235"/>
      <c r="AI103" s="235"/>
      <c r="AJ103" s="235"/>
      <c r="AK103" s="235"/>
      <c r="AL103" s="235"/>
      <c r="AM103" s="235"/>
      <c r="AN103" s="234">
        <f t="shared" si="0"/>
        <v>0</v>
      </c>
      <c r="AO103" s="235"/>
      <c r="AP103" s="235"/>
      <c r="AQ103" s="77" t="s">
        <v>82</v>
      </c>
      <c r="AR103" s="74"/>
      <c r="AS103" s="78">
        <f>ROUND(SUM(AS104:AS107),2)</f>
        <v>0</v>
      </c>
      <c r="AT103" s="79">
        <f t="shared" si="1"/>
        <v>0</v>
      </c>
      <c r="AU103" s="80">
        <f>ROUND(SUM(AU104:AU107),5)</f>
        <v>0</v>
      </c>
      <c r="AV103" s="79">
        <f>ROUND(AZ103*L29,2)</f>
        <v>0</v>
      </c>
      <c r="AW103" s="79">
        <f>ROUND(BA103*L30,2)</f>
        <v>0</v>
      </c>
      <c r="AX103" s="79">
        <f>ROUND(BB103*L29,2)</f>
        <v>0</v>
      </c>
      <c r="AY103" s="79">
        <f>ROUND(BC103*L30,2)</f>
        <v>0</v>
      </c>
      <c r="AZ103" s="79">
        <f>ROUND(SUM(AZ104:AZ107),2)</f>
        <v>0</v>
      </c>
      <c r="BA103" s="79">
        <f>ROUND(SUM(BA104:BA107),2)</f>
        <v>0</v>
      </c>
      <c r="BB103" s="79">
        <f>ROUND(SUM(BB104:BB107),2)</f>
        <v>0</v>
      </c>
      <c r="BC103" s="79">
        <f>ROUND(SUM(BC104:BC107),2)</f>
        <v>0</v>
      </c>
      <c r="BD103" s="81">
        <f>ROUND(SUM(BD104:BD107),2)</f>
        <v>0</v>
      </c>
      <c r="BS103" s="82" t="s">
        <v>75</v>
      </c>
      <c r="BT103" s="82" t="s">
        <v>83</v>
      </c>
      <c r="BU103" s="82" t="s">
        <v>77</v>
      </c>
      <c r="BV103" s="82" t="s">
        <v>78</v>
      </c>
      <c r="BW103" s="82" t="s">
        <v>111</v>
      </c>
      <c r="BX103" s="82" t="s">
        <v>5</v>
      </c>
      <c r="CL103" s="82" t="s">
        <v>1</v>
      </c>
      <c r="CM103" s="82" t="s">
        <v>85</v>
      </c>
    </row>
    <row r="104" spans="1:91" s="3" customFormat="1" ht="16.5" customHeight="1">
      <c r="A104" s="83" t="s">
        <v>86</v>
      </c>
      <c r="B104" s="48"/>
      <c r="C104" s="9"/>
      <c r="D104" s="9"/>
      <c r="E104" s="244" t="s">
        <v>112</v>
      </c>
      <c r="F104" s="244"/>
      <c r="G104" s="244"/>
      <c r="H104" s="244"/>
      <c r="I104" s="244"/>
      <c r="J104" s="9"/>
      <c r="K104" s="244" t="s">
        <v>113</v>
      </c>
      <c r="L104" s="244"/>
      <c r="M104" s="244"/>
      <c r="N104" s="244"/>
      <c r="O104" s="244"/>
      <c r="P104" s="244"/>
      <c r="Q104" s="244"/>
      <c r="R104" s="244"/>
      <c r="S104" s="244"/>
      <c r="T104" s="244"/>
      <c r="U104" s="244"/>
      <c r="V104" s="244"/>
      <c r="W104" s="244"/>
      <c r="X104" s="244"/>
      <c r="Y104" s="244"/>
      <c r="Z104" s="244"/>
      <c r="AA104" s="244"/>
      <c r="AB104" s="244"/>
      <c r="AC104" s="244"/>
      <c r="AD104" s="244"/>
      <c r="AE104" s="244"/>
      <c r="AF104" s="244"/>
      <c r="AG104" s="232">
        <f>'SO 401 - Odvodnění'!J32</f>
        <v>0</v>
      </c>
      <c r="AH104" s="233"/>
      <c r="AI104" s="233"/>
      <c r="AJ104" s="233"/>
      <c r="AK104" s="233"/>
      <c r="AL104" s="233"/>
      <c r="AM104" s="233"/>
      <c r="AN104" s="232">
        <f t="shared" si="0"/>
        <v>0</v>
      </c>
      <c r="AO104" s="233"/>
      <c r="AP104" s="233"/>
      <c r="AQ104" s="84" t="s">
        <v>89</v>
      </c>
      <c r="AR104" s="48"/>
      <c r="AS104" s="85">
        <v>0</v>
      </c>
      <c r="AT104" s="86">
        <f t="shared" si="1"/>
        <v>0</v>
      </c>
      <c r="AU104" s="87">
        <f>'SO 401 - Odvodnění'!P124</f>
        <v>0</v>
      </c>
      <c r="AV104" s="86">
        <f>'SO 401 - Odvodnění'!J35</f>
        <v>0</v>
      </c>
      <c r="AW104" s="86">
        <f>'SO 401 - Odvodnění'!J36</f>
        <v>0</v>
      </c>
      <c r="AX104" s="86">
        <f>'SO 401 - Odvodnění'!J37</f>
        <v>0</v>
      </c>
      <c r="AY104" s="86">
        <f>'SO 401 - Odvodnění'!J38</f>
        <v>0</v>
      </c>
      <c r="AZ104" s="86">
        <f>'SO 401 - Odvodnění'!F35</f>
        <v>0</v>
      </c>
      <c r="BA104" s="86">
        <f>'SO 401 - Odvodnění'!F36</f>
        <v>0</v>
      </c>
      <c r="BB104" s="86">
        <f>'SO 401 - Odvodnění'!F37</f>
        <v>0</v>
      </c>
      <c r="BC104" s="86">
        <f>'SO 401 - Odvodnění'!F38</f>
        <v>0</v>
      </c>
      <c r="BD104" s="88">
        <f>'SO 401 - Odvodnění'!F39</f>
        <v>0</v>
      </c>
      <c r="BT104" s="25" t="s">
        <v>85</v>
      </c>
      <c r="BV104" s="25" t="s">
        <v>78</v>
      </c>
      <c r="BW104" s="25" t="s">
        <v>114</v>
      </c>
      <c r="BX104" s="25" t="s">
        <v>111</v>
      </c>
      <c r="CL104" s="25" t="s">
        <v>1</v>
      </c>
    </row>
    <row r="105" spans="1:91" s="3" customFormat="1" ht="16.5" customHeight="1">
      <c r="A105" s="83" t="s">
        <v>86</v>
      </c>
      <c r="B105" s="48"/>
      <c r="C105" s="9"/>
      <c r="D105" s="9"/>
      <c r="E105" s="244" t="s">
        <v>115</v>
      </c>
      <c r="F105" s="244"/>
      <c r="G105" s="244"/>
      <c r="H105" s="244"/>
      <c r="I105" s="244"/>
      <c r="J105" s="9"/>
      <c r="K105" s="244" t="s">
        <v>116</v>
      </c>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32">
        <f>'SO 402 - Osvětlení a zásu...'!J32</f>
        <v>0</v>
      </c>
      <c r="AH105" s="233"/>
      <c r="AI105" s="233"/>
      <c r="AJ105" s="233"/>
      <c r="AK105" s="233"/>
      <c r="AL105" s="233"/>
      <c r="AM105" s="233"/>
      <c r="AN105" s="232">
        <f t="shared" si="0"/>
        <v>0</v>
      </c>
      <c r="AO105" s="233"/>
      <c r="AP105" s="233"/>
      <c r="AQ105" s="84" t="s">
        <v>89</v>
      </c>
      <c r="AR105" s="48"/>
      <c r="AS105" s="85">
        <v>0</v>
      </c>
      <c r="AT105" s="86">
        <f t="shared" si="1"/>
        <v>0</v>
      </c>
      <c r="AU105" s="87">
        <f>'SO 402 - Osvětlení a zásu...'!P121</f>
        <v>0</v>
      </c>
      <c r="AV105" s="86">
        <f>'SO 402 - Osvětlení a zásu...'!J35</f>
        <v>0</v>
      </c>
      <c r="AW105" s="86">
        <f>'SO 402 - Osvětlení a zásu...'!J36</f>
        <v>0</v>
      </c>
      <c r="AX105" s="86">
        <f>'SO 402 - Osvětlení a zásu...'!J37</f>
        <v>0</v>
      </c>
      <c r="AY105" s="86">
        <f>'SO 402 - Osvětlení a zásu...'!J38</f>
        <v>0</v>
      </c>
      <c r="AZ105" s="86">
        <f>'SO 402 - Osvětlení a zásu...'!F35</f>
        <v>0</v>
      </c>
      <c r="BA105" s="86">
        <f>'SO 402 - Osvětlení a zásu...'!F36</f>
        <v>0</v>
      </c>
      <c r="BB105" s="86">
        <f>'SO 402 - Osvětlení a zásu...'!F37</f>
        <v>0</v>
      </c>
      <c r="BC105" s="86">
        <f>'SO 402 - Osvětlení a zásu...'!F38</f>
        <v>0</v>
      </c>
      <c r="BD105" s="88">
        <f>'SO 402 - Osvětlení a zásu...'!F39</f>
        <v>0</v>
      </c>
      <c r="BT105" s="25" t="s">
        <v>85</v>
      </c>
      <c r="BV105" s="25" t="s">
        <v>78</v>
      </c>
      <c r="BW105" s="25" t="s">
        <v>117</v>
      </c>
      <c r="BX105" s="25" t="s">
        <v>111</v>
      </c>
      <c r="CL105" s="25" t="s">
        <v>1</v>
      </c>
    </row>
    <row r="106" spans="1:91" s="3" customFormat="1" ht="16.5" customHeight="1">
      <c r="A106" s="83" t="s">
        <v>86</v>
      </c>
      <c r="B106" s="48"/>
      <c r="C106" s="9"/>
      <c r="D106" s="9"/>
      <c r="E106" s="244" t="s">
        <v>118</v>
      </c>
      <c r="F106" s="244"/>
      <c r="G106" s="244"/>
      <c r="H106" s="244"/>
      <c r="I106" s="244"/>
      <c r="J106" s="9"/>
      <c r="K106" s="244" t="s">
        <v>119</v>
      </c>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32">
        <f>'SO 403 - Přívod NN pro PŘS'!J32</f>
        <v>0</v>
      </c>
      <c r="AH106" s="233"/>
      <c r="AI106" s="233"/>
      <c r="AJ106" s="233"/>
      <c r="AK106" s="233"/>
      <c r="AL106" s="233"/>
      <c r="AM106" s="233"/>
      <c r="AN106" s="232">
        <f t="shared" si="0"/>
        <v>0</v>
      </c>
      <c r="AO106" s="233"/>
      <c r="AP106" s="233"/>
      <c r="AQ106" s="84" t="s">
        <v>89</v>
      </c>
      <c r="AR106" s="48"/>
      <c r="AS106" s="85">
        <v>0</v>
      </c>
      <c r="AT106" s="86">
        <f t="shared" si="1"/>
        <v>0</v>
      </c>
      <c r="AU106" s="87">
        <f>'SO 403 - Přívod NN pro PŘS'!P122</f>
        <v>0</v>
      </c>
      <c r="AV106" s="86">
        <f>'SO 403 - Přívod NN pro PŘS'!J35</f>
        <v>0</v>
      </c>
      <c r="AW106" s="86">
        <f>'SO 403 - Přívod NN pro PŘS'!J36</f>
        <v>0</v>
      </c>
      <c r="AX106" s="86">
        <f>'SO 403 - Přívod NN pro PŘS'!J37</f>
        <v>0</v>
      </c>
      <c r="AY106" s="86">
        <f>'SO 403 - Přívod NN pro PŘS'!J38</f>
        <v>0</v>
      </c>
      <c r="AZ106" s="86">
        <f>'SO 403 - Přívod NN pro PŘS'!F35</f>
        <v>0</v>
      </c>
      <c r="BA106" s="86">
        <f>'SO 403 - Přívod NN pro PŘS'!F36</f>
        <v>0</v>
      </c>
      <c r="BB106" s="86">
        <f>'SO 403 - Přívod NN pro PŘS'!F37</f>
        <v>0</v>
      </c>
      <c r="BC106" s="86">
        <f>'SO 403 - Přívod NN pro PŘS'!F38</f>
        <v>0</v>
      </c>
      <c r="BD106" s="88">
        <f>'SO 403 - Přívod NN pro PŘS'!F39</f>
        <v>0</v>
      </c>
      <c r="BT106" s="25" t="s">
        <v>85</v>
      </c>
      <c r="BV106" s="25" t="s">
        <v>78</v>
      </c>
      <c r="BW106" s="25" t="s">
        <v>120</v>
      </c>
      <c r="BX106" s="25" t="s">
        <v>111</v>
      </c>
      <c r="CL106" s="25" t="s">
        <v>1</v>
      </c>
    </row>
    <row r="107" spans="1:91" s="3" customFormat="1" ht="23.25" customHeight="1">
      <c r="A107" s="83" t="s">
        <v>86</v>
      </c>
      <c r="B107" s="48"/>
      <c r="C107" s="9"/>
      <c r="D107" s="9"/>
      <c r="E107" s="244" t="s">
        <v>121</v>
      </c>
      <c r="F107" s="244"/>
      <c r="G107" s="244"/>
      <c r="H107" s="244"/>
      <c r="I107" s="244"/>
      <c r="J107" s="9"/>
      <c r="K107" s="244" t="s">
        <v>122</v>
      </c>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32">
        <f>'SO D.1.5.5 - Přípojky uli...'!J32</f>
        <v>0</v>
      </c>
      <c r="AH107" s="233"/>
      <c r="AI107" s="233"/>
      <c r="AJ107" s="233"/>
      <c r="AK107" s="233"/>
      <c r="AL107" s="233"/>
      <c r="AM107" s="233"/>
      <c r="AN107" s="232">
        <f t="shared" si="0"/>
        <v>0</v>
      </c>
      <c r="AO107" s="233"/>
      <c r="AP107" s="233"/>
      <c r="AQ107" s="84" t="s">
        <v>89</v>
      </c>
      <c r="AR107" s="48"/>
      <c r="AS107" s="85">
        <v>0</v>
      </c>
      <c r="AT107" s="86">
        <f t="shared" si="1"/>
        <v>0</v>
      </c>
      <c r="AU107" s="87">
        <f>'SO D.1.5.5 - Přípojky uli...'!P128</f>
        <v>0</v>
      </c>
      <c r="AV107" s="86">
        <f>'SO D.1.5.5 - Přípojky uli...'!J35</f>
        <v>0</v>
      </c>
      <c r="AW107" s="86">
        <f>'SO D.1.5.5 - Přípojky uli...'!J36</f>
        <v>0</v>
      </c>
      <c r="AX107" s="86">
        <f>'SO D.1.5.5 - Přípojky uli...'!J37</f>
        <v>0</v>
      </c>
      <c r="AY107" s="86">
        <f>'SO D.1.5.5 - Přípojky uli...'!J38</f>
        <v>0</v>
      </c>
      <c r="AZ107" s="86">
        <f>'SO D.1.5.5 - Přípojky uli...'!F35</f>
        <v>0</v>
      </c>
      <c r="BA107" s="86">
        <f>'SO D.1.5.5 - Přípojky uli...'!F36</f>
        <v>0</v>
      </c>
      <c r="BB107" s="86">
        <f>'SO D.1.5.5 - Přípojky uli...'!F37</f>
        <v>0</v>
      </c>
      <c r="BC107" s="86">
        <f>'SO D.1.5.5 - Přípojky uli...'!F38</f>
        <v>0</v>
      </c>
      <c r="BD107" s="88">
        <f>'SO D.1.5.5 - Přípojky uli...'!F39</f>
        <v>0</v>
      </c>
      <c r="BT107" s="25" t="s">
        <v>85</v>
      </c>
      <c r="BV107" s="25" t="s">
        <v>78</v>
      </c>
      <c r="BW107" s="25" t="s">
        <v>123</v>
      </c>
      <c r="BX107" s="25" t="s">
        <v>111</v>
      </c>
      <c r="CL107" s="25" t="s">
        <v>1</v>
      </c>
    </row>
    <row r="108" spans="1:91" s="6" customFormat="1" ht="16.5" customHeight="1">
      <c r="B108" s="74"/>
      <c r="C108" s="75"/>
      <c r="D108" s="243" t="s">
        <v>124</v>
      </c>
      <c r="E108" s="243"/>
      <c r="F108" s="243"/>
      <c r="G108" s="243"/>
      <c r="H108" s="243"/>
      <c r="I108" s="76"/>
      <c r="J108" s="243" t="s">
        <v>125</v>
      </c>
      <c r="K108" s="243"/>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36">
        <f>ROUND(SUM(AG109:AG110),2)</f>
        <v>0</v>
      </c>
      <c r="AH108" s="235"/>
      <c r="AI108" s="235"/>
      <c r="AJ108" s="235"/>
      <c r="AK108" s="235"/>
      <c r="AL108" s="235"/>
      <c r="AM108" s="235"/>
      <c r="AN108" s="234">
        <f t="shared" si="0"/>
        <v>0</v>
      </c>
      <c r="AO108" s="235"/>
      <c r="AP108" s="235"/>
      <c r="AQ108" s="77" t="s">
        <v>82</v>
      </c>
      <c r="AR108" s="74"/>
      <c r="AS108" s="78">
        <f>ROUND(SUM(AS109:AS110),2)</f>
        <v>0</v>
      </c>
      <c r="AT108" s="79">
        <f t="shared" si="1"/>
        <v>0</v>
      </c>
      <c r="AU108" s="80">
        <f>ROUND(SUM(AU109:AU110),5)</f>
        <v>0</v>
      </c>
      <c r="AV108" s="79">
        <f>ROUND(AZ108*L29,2)</f>
        <v>0</v>
      </c>
      <c r="AW108" s="79">
        <f>ROUND(BA108*L30,2)</f>
        <v>0</v>
      </c>
      <c r="AX108" s="79">
        <f>ROUND(BB108*L29,2)</f>
        <v>0</v>
      </c>
      <c r="AY108" s="79">
        <f>ROUND(BC108*L30,2)</f>
        <v>0</v>
      </c>
      <c r="AZ108" s="79">
        <f>ROUND(SUM(AZ109:AZ110),2)</f>
        <v>0</v>
      </c>
      <c r="BA108" s="79">
        <f>ROUND(SUM(BA109:BA110),2)</f>
        <v>0</v>
      </c>
      <c r="BB108" s="79">
        <f>ROUND(SUM(BB109:BB110),2)</f>
        <v>0</v>
      </c>
      <c r="BC108" s="79">
        <f>ROUND(SUM(BC109:BC110),2)</f>
        <v>0</v>
      </c>
      <c r="BD108" s="81">
        <f>ROUND(SUM(BD109:BD110),2)</f>
        <v>0</v>
      </c>
      <c r="BS108" s="82" t="s">
        <v>75</v>
      </c>
      <c r="BT108" s="82" t="s">
        <v>83</v>
      </c>
      <c r="BU108" s="82" t="s">
        <v>77</v>
      </c>
      <c r="BV108" s="82" t="s">
        <v>78</v>
      </c>
      <c r="BW108" s="82" t="s">
        <v>126</v>
      </c>
      <c r="BX108" s="82" t="s">
        <v>5</v>
      </c>
      <c r="CL108" s="82" t="s">
        <v>1</v>
      </c>
      <c r="CM108" s="82" t="s">
        <v>85</v>
      </c>
    </row>
    <row r="109" spans="1:91" s="3" customFormat="1" ht="16.5" customHeight="1">
      <c r="A109" s="83" t="s">
        <v>86</v>
      </c>
      <c r="B109" s="48"/>
      <c r="C109" s="9"/>
      <c r="D109" s="9"/>
      <c r="E109" s="244" t="s">
        <v>127</v>
      </c>
      <c r="F109" s="244"/>
      <c r="G109" s="244"/>
      <c r="H109" s="244"/>
      <c r="I109" s="244"/>
      <c r="J109" s="9"/>
      <c r="K109" s="244" t="s">
        <v>128</v>
      </c>
      <c r="L109" s="244"/>
      <c r="M109" s="244"/>
      <c r="N109" s="244"/>
      <c r="O109" s="244"/>
      <c r="P109" s="244"/>
      <c r="Q109" s="244"/>
      <c r="R109" s="244"/>
      <c r="S109" s="244"/>
      <c r="T109" s="244"/>
      <c r="U109" s="244"/>
      <c r="V109" s="244"/>
      <c r="W109" s="244"/>
      <c r="X109" s="244"/>
      <c r="Y109" s="244"/>
      <c r="Z109" s="244"/>
      <c r="AA109" s="244"/>
      <c r="AB109" s="244"/>
      <c r="AC109" s="244"/>
      <c r="AD109" s="244"/>
      <c r="AE109" s="244"/>
      <c r="AF109" s="244"/>
      <c r="AG109" s="232">
        <f>'SO 501 - Přeložka kanalizace'!J32</f>
        <v>0</v>
      </c>
      <c r="AH109" s="233"/>
      <c r="AI109" s="233"/>
      <c r="AJ109" s="233"/>
      <c r="AK109" s="233"/>
      <c r="AL109" s="233"/>
      <c r="AM109" s="233"/>
      <c r="AN109" s="232">
        <f t="shared" si="0"/>
        <v>0</v>
      </c>
      <c r="AO109" s="233"/>
      <c r="AP109" s="233"/>
      <c r="AQ109" s="84" t="s">
        <v>89</v>
      </c>
      <c r="AR109" s="48"/>
      <c r="AS109" s="85">
        <v>0</v>
      </c>
      <c r="AT109" s="86">
        <f t="shared" si="1"/>
        <v>0</v>
      </c>
      <c r="AU109" s="87">
        <f>'SO 501 - Přeložka kanalizace'!P132</f>
        <v>0</v>
      </c>
      <c r="AV109" s="86">
        <f>'SO 501 - Přeložka kanalizace'!J35</f>
        <v>0</v>
      </c>
      <c r="AW109" s="86">
        <f>'SO 501 - Přeložka kanalizace'!J36</f>
        <v>0</v>
      </c>
      <c r="AX109" s="86">
        <f>'SO 501 - Přeložka kanalizace'!J37</f>
        <v>0</v>
      </c>
      <c r="AY109" s="86">
        <f>'SO 501 - Přeložka kanalizace'!J38</f>
        <v>0</v>
      </c>
      <c r="AZ109" s="86">
        <f>'SO 501 - Přeložka kanalizace'!F35</f>
        <v>0</v>
      </c>
      <c r="BA109" s="86">
        <f>'SO 501 - Přeložka kanalizace'!F36</f>
        <v>0</v>
      </c>
      <c r="BB109" s="86">
        <f>'SO 501 - Přeložka kanalizace'!F37</f>
        <v>0</v>
      </c>
      <c r="BC109" s="86">
        <f>'SO 501 - Přeložka kanalizace'!F38</f>
        <v>0</v>
      </c>
      <c r="BD109" s="88">
        <f>'SO 501 - Přeložka kanalizace'!F39</f>
        <v>0</v>
      </c>
      <c r="BT109" s="25" t="s">
        <v>85</v>
      </c>
      <c r="BV109" s="25" t="s">
        <v>78</v>
      </c>
      <c r="BW109" s="25" t="s">
        <v>129</v>
      </c>
      <c r="BX109" s="25" t="s">
        <v>126</v>
      </c>
      <c r="CL109" s="25" t="s">
        <v>1</v>
      </c>
    </row>
    <row r="110" spans="1:91" s="3" customFormat="1" ht="16.5" customHeight="1">
      <c r="A110" s="83" t="s">
        <v>86</v>
      </c>
      <c r="B110" s="48"/>
      <c r="C110" s="9"/>
      <c r="D110" s="9"/>
      <c r="E110" s="244" t="s">
        <v>130</v>
      </c>
      <c r="F110" s="244"/>
      <c r="G110" s="244"/>
      <c r="H110" s="244"/>
      <c r="I110" s="244"/>
      <c r="J110" s="9"/>
      <c r="K110" s="244" t="s">
        <v>131</v>
      </c>
      <c r="L110" s="244"/>
      <c r="M110" s="244"/>
      <c r="N110" s="244"/>
      <c r="O110" s="244"/>
      <c r="P110" s="244"/>
      <c r="Q110" s="244"/>
      <c r="R110" s="244"/>
      <c r="S110" s="244"/>
      <c r="T110" s="244"/>
      <c r="U110" s="244"/>
      <c r="V110" s="244"/>
      <c r="W110" s="244"/>
      <c r="X110" s="244"/>
      <c r="Y110" s="244"/>
      <c r="Z110" s="244"/>
      <c r="AA110" s="244"/>
      <c r="AB110" s="244"/>
      <c r="AC110" s="244"/>
      <c r="AD110" s="244"/>
      <c r="AE110" s="244"/>
      <c r="AF110" s="244"/>
      <c r="AG110" s="232">
        <f>'SO 502 - Přeložka vodovodu'!J32</f>
        <v>0</v>
      </c>
      <c r="AH110" s="233"/>
      <c r="AI110" s="233"/>
      <c r="AJ110" s="233"/>
      <c r="AK110" s="233"/>
      <c r="AL110" s="233"/>
      <c r="AM110" s="233"/>
      <c r="AN110" s="232">
        <f t="shared" si="0"/>
        <v>0</v>
      </c>
      <c r="AO110" s="233"/>
      <c r="AP110" s="233"/>
      <c r="AQ110" s="84" t="s">
        <v>89</v>
      </c>
      <c r="AR110" s="48"/>
      <c r="AS110" s="85">
        <v>0</v>
      </c>
      <c r="AT110" s="86">
        <f t="shared" si="1"/>
        <v>0</v>
      </c>
      <c r="AU110" s="87">
        <f>'SO 502 - Přeložka vodovodu'!P126</f>
        <v>0</v>
      </c>
      <c r="AV110" s="86">
        <f>'SO 502 - Přeložka vodovodu'!J35</f>
        <v>0</v>
      </c>
      <c r="AW110" s="86">
        <f>'SO 502 - Přeložka vodovodu'!J36</f>
        <v>0</v>
      </c>
      <c r="AX110" s="86">
        <f>'SO 502 - Přeložka vodovodu'!J37</f>
        <v>0</v>
      </c>
      <c r="AY110" s="86">
        <f>'SO 502 - Přeložka vodovodu'!J38</f>
        <v>0</v>
      </c>
      <c r="AZ110" s="86">
        <f>'SO 502 - Přeložka vodovodu'!F35</f>
        <v>0</v>
      </c>
      <c r="BA110" s="86">
        <f>'SO 502 - Přeložka vodovodu'!F36</f>
        <v>0</v>
      </c>
      <c r="BB110" s="86">
        <f>'SO 502 - Přeložka vodovodu'!F37</f>
        <v>0</v>
      </c>
      <c r="BC110" s="86">
        <f>'SO 502 - Přeložka vodovodu'!F38</f>
        <v>0</v>
      </c>
      <c r="BD110" s="88">
        <f>'SO 502 - Přeložka vodovodu'!F39</f>
        <v>0</v>
      </c>
      <c r="BT110" s="25" t="s">
        <v>85</v>
      </c>
      <c r="BV110" s="25" t="s">
        <v>78</v>
      </c>
      <c r="BW110" s="25" t="s">
        <v>132</v>
      </c>
      <c r="BX110" s="25" t="s">
        <v>126</v>
      </c>
      <c r="CL110" s="25" t="s">
        <v>1</v>
      </c>
    </row>
    <row r="111" spans="1:91" s="6" customFormat="1" ht="24.75" customHeight="1">
      <c r="B111" s="74"/>
      <c r="C111" s="75"/>
      <c r="D111" s="243" t="s">
        <v>133</v>
      </c>
      <c r="E111" s="243"/>
      <c r="F111" s="243"/>
      <c r="G111" s="243"/>
      <c r="H111" s="243"/>
      <c r="I111" s="76"/>
      <c r="J111" s="243" t="s">
        <v>134</v>
      </c>
      <c r="K111" s="243"/>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36">
        <f>ROUND(SUM(AG112:AG113),2)</f>
        <v>0</v>
      </c>
      <c r="AH111" s="235"/>
      <c r="AI111" s="235"/>
      <c r="AJ111" s="235"/>
      <c r="AK111" s="235"/>
      <c r="AL111" s="235"/>
      <c r="AM111" s="235"/>
      <c r="AN111" s="234">
        <f t="shared" si="0"/>
        <v>0</v>
      </c>
      <c r="AO111" s="235"/>
      <c r="AP111" s="235"/>
      <c r="AQ111" s="77" t="s">
        <v>82</v>
      </c>
      <c r="AR111" s="74"/>
      <c r="AS111" s="78">
        <f>ROUND(SUM(AS112:AS113),2)</f>
        <v>0</v>
      </c>
      <c r="AT111" s="79">
        <f t="shared" si="1"/>
        <v>0</v>
      </c>
      <c r="AU111" s="80">
        <f>ROUND(SUM(AU112:AU113),5)</f>
        <v>0</v>
      </c>
      <c r="AV111" s="79">
        <f>ROUND(AZ111*L29,2)</f>
        <v>0</v>
      </c>
      <c r="AW111" s="79">
        <f>ROUND(BA111*L30,2)</f>
        <v>0</v>
      </c>
      <c r="AX111" s="79">
        <f>ROUND(BB111*L29,2)</f>
        <v>0</v>
      </c>
      <c r="AY111" s="79">
        <f>ROUND(BC111*L30,2)</f>
        <v>0</v>
      </c>
      <c r="AZ111" s="79">
        <f>ROUND(SUM(AZ112:AZ113),2)</f>
        <v>0</v>
      </c>
      <c r="BA111" s="79">
        <f>ROUND(SUM(BA112:BA113),2)</f>
        <v>0</v>
      </c>
      <c r="BB111" s="79">
        <f>ROUND(SUM(BB112:BB113),2)</f>
        <v>0</v>
      </c>
      <c r="BC111" s="79">
        <f>ROUND(SUM(BC112:BC113),2)</f>
        <v>0</v>
      </c>
      <c r="BD111" s="81">
        <f>ROUND(SUM(BD112:BD113),2)</f>
        <v>0</v>
      </c>
      <c r="BS111" s="82" t="s">
        <v>75</v>
      </c>
      <c r="BT111" s="82" t="s">
        <v>83</v>
      </c>
      <c r="BU111" s="82" t="s">
        <v>77</v>
      </c>
      <c r="BV111" s="82" t="s">
        <v>78</v>
      </c>
      <c r="BW111" s="82" t="s">
        <v>135</v>
      </c>
      <c r="BX111" s="82" t="s">
        <v>5</v>
      </c>
      <c r="CL111" s="82" t="s">
        <v>1</v>
      </c>
      <c r="CM111" s="82" t="s">
        <v>85</v>
      </c>
    </row>
    <row r="112" spans="1:91" s="3" customFormat="1" ht="16.5" customHeight="1">
      <c r="A112" s="83" t="s">
        <v>86</v>
      </c>
      <c r="B112" s="48"/>
      <c r="C112" s="9"/>
      <c r="D112" s="9"/>
      <c r="E112" s="244" t="s">
        <v>136</v>
      </c>
      <c r="F112" s="244"/>
      <c r="G112" s="244"/>
      <c r="H112" s="244"/>
      <c r="I112" s="244"/>
      <c r="J112" s="9"/>
      <c r="K112" s="244" t="s">
        <v>137</v>
      </c>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32">
        <f>'SO 601 - Přeložka přípoje...'!J32</f>
        <v>0</v>
      </c>
      <c r="AH112" s="233"/>
      <c r="AI112" s="233"/>
      <c r="AJ112" s="233"/>
      <c r="AK112" s="233"/>
      <c r="AL112" s="233"/>
      <c r="AM112" s="233"/>
      <c r="AN112" s="232">
        <f t="shared" si="0"/>
        <v>0</v>
      </c>
      <c r="AO112" s="233"/>
      <c r="AP112" s="233"/>
      <c r="AQ112" s="84" t="s">
        <v>89</v>
      </c>
      <c r="AR112" s="48"/>
      <c r="AS112" s="85">
        <v>0</v>
      </c>
      <c r="AT112" s="86">
        <f t="shared" si="1"/>
        <v>0</v>
      </c>
      <c r="AU112" s="87">
        <f>'SO 601 - Přeložka přípoje...'!P129</f>
        <v>0</v>
      </c>
      <c r="AV112" s="86">
        <f>'SO 601 - Přeložka přípoje...'!J35</f>
        <v>0</v>
      </c>
      <c r="AW112" s="86">
        <f>'SO 601 - Přeložka přípoje...'!J36</f>
        <v>0</v>
      </c>
      <c r="AX112" s="86">
        <f>'SO 601 - Přeložka přípoje...'!J37</f>
        <v>0</v>
      </c>
      <c r="AY112" s="86">
        <f>'SO 601 - Přeložka přípoje...'!J38</f>
        <v>0</v>
      </c>
      <c r="AZ112" s="86">
        <f>'SO 601 - Přeložka přípoje...'!F35</f>
        <v>0</v>
      </c>
      <c r="BA112" s="86">
        <f>'SO 601 - Přeložka přípoje...'!F36</f>
        <v>0</v>
      </c>
      <c r="BB112" s="86">
        <f>'SO 601 - Přeložka přípoje...'!F37</f>
        <v>0</v>
      </c>
      <c r="BC112" s="86">
        <f>'SO 601 - Přeložka přípoje...'!F38</f>
        <v>0</v>
      </c>
      <c r="BD112" s="88">
        <f>'SO 601 - Přeložka přípoje...'!F39</f>
        <v>0</v>
      </c>
      <c r="BT112" s="25" t="s">
        <v>85</v>
      </c>
      <c r="BV112" s="25" t="s">
        <v>78</v>
      </c>
      <c r="BW112" s="25" t="s">
        <v>138</v>
      </c>
      <c r="BX112" s="25" t="s">
        <v>135</v>
      </c>
      <c r="CL112" s="25" t="s">
        <v>1</v>
      </c>
    </row>
    <row r="113" spans="1:91" s="3" customFormat="1" ht="16.5" customHeight="1">
      <c r="A113" s="83" t="s">
        <v>86</v>
      </c>
      <c r="B113" s="48"/>
      <c r="C113" s="9"/>
      <c r="D113" s="9"/>
      <c r="E113" s="244" t="s">
        <v>139</v>
      </c>
      <c r="F113" s="244"/>
      <c r="G113" s="244"/>
      <c r="H113" s="244"/>
      <c r="I113" s="244"/>
      <c r="J113" s="9"/>
      <c r="K113" s="244" t="s">
        <v>140</v>
      </c>
      <c r="L113" s="244"/>
      <c r="M113" s="244"/>
      <c r="N113" s="244"/>
      <c r="O113" s="244"/>
      <c r="P113" s="244"/>
      <c r="Q113" s="244"/>
      <c r="R113" s="244"/>
      <c r="S113" s="244"/>
      <c r="T113" s="244"/>
      <c r="U113" s="244"/>
      <c r="V113" s="244"/>
      <c r="W113" s="244"/>
      <c r="X113" s="244"/>
      <c r="Y113" s="244"/>
      <c r="Z113" s="244"/>
      <c r="AA113" s="244"/>
      <c r="AB113" s="244"/>
      <c r="AC113" s="244"/>
      <c r="AD113" s="244"/>
      <c r="AE113" s="244"/>
      <c r="AF113" s="244"/>
      <c r="AG113" s="232">
        <f>'SO 602 - Přeložka přípoje...'!J32</f>
        <v>0</v>
      </c>
      <c r="AH113" s="233"/>
      <c r="AI113" s="233"/>
      <c r="AJ113" s="233"/>
      <c r="AK113" s="233"/>
      <c r="AL113" s="233"/>
      <c r="AM113" s="233"/>
      <c r="AN113" s="232">
        <f t="shared" si="0"/>
        <v>0</v>
      </c>
      <c r="AO113" s="233"/>
      <c r="AP113" s="233"/>
      <c r="AQ113" s="84" t="s">
        <v>89</v>
      </c>
      <c r="AR113" s="48"/>
      <c r="AS113" s="85">
        <v>0</v>
      </c>
      <c r="AT113" s="86">
        <f t="shared" si="1"/>
        <v>0</v>
      </c>
      <c r="AU113" s="87">
        <f>'SO 602 - Přeložka přípoje...'!P129</f>
        <v>0</v>
      </c>
      <c r="AV113" s="86">
        <f>'SO 602 - Přeložka přípoje...'!J35</f>
        <v>0</v>
      </c>
      <c r="AW113" s="86">
        <f>'SO 602 - Přeložka přípoje...'!J36</f>
        <v>0</v>
      </c>
      <c r="AX113" s="86">
        <f>'SO 602 - Přeložka přípoje...'!J37</f>
        <v>0</v>
      </c>
      <c r="AY113" s="86">
        <f>'SO 602 - Přeložka přípoje...'!J38</f>
        <v>0</v>
      </c>
      <c r="AZ113" s="86">
        <f>'SO 602 - Přeložka přípoje...'!F35</f>
        <v>0</v>
      </c>
      <c r="BA113" s="86">
        <f>'SO 602 - Přeložka přípoje...'!F36</f>
        <v>0</v>
      </c>
      <c r="BB113" s="86">
        <f>'SO 602 - Přeložka přípoje...'!F37</f>
        <v>0</v>
      </c>
      <c r="BC113" s="86">
        <f>'SO 602 - Přeložka přípoje...'!F38</f>
        <v>0</v>
      </c>
      <c r="BD113" s="88">
        <f>'SO 602 - Přeložka přípoje...'!F39</f>
        <v>0</v>
      </c>
      <c r="BT113" s="25" t="s">
        <v>85</v>
      </c>
      <c r="BV113" s="25" t="s">
        <v>78</v>
      </c>
      <c r="BW113" s="25" t="s">
        <v>141</v>
      </c>
      <c r="BX113" s="25" t="s">
        <v>135</v>
      </c>
      <c r="CL113" s="25" t="s">
        <v>1</v>
      </c>
    </row>
    <row r="114" spans="1:91" s="6" customFormat="1" ht="24.75" customHeight="1">
      <c r="B114" s="74"/>
      <c r="C114" s="75"/>
      <c r="D114" s="243" t="s">
        <v>142</v>
      </c>
      <c r="E114" s="243"/>
      <c r="F114" s="243"/>
      <c r="G114" s="243"/>
      <c r="H114" s="243"/>
      <c r="I114" s="76"/>
      <c r="J114" s="243" t="s">
        <v>143</v>
      </c>
      <c r="K114" s="243"/>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36">
        <f>ROUND(AG115+AG116+AG117,2)</f>
        <v>0</v>
      </c>
      <c r="AH114" s="235"/>
      <c r="AI114" s="235"/>
      <c r="AJ114" s="235"/>
      <c r="AK114" s="235"/>
      <c r="AL114" s="235"/>
      <c r="AM114" s="235"/>
      <c r="AN114" s="234">
        <f t="shared" si="0"/>
        <v>0</v>
      </c>
      <c r="AO114" s="235"/>
      <c r="AP114" s="235"/>
      <c r="AQ114" s="77" t="s">
        <v>82</v>
      </c>
      <c r="AR114" s="74"/>
      <c r="AS114" s="78">
        <f>ROUND(AS115+AS116+AS117,2)</f>
        <v>0</v>
      </c>
      <c r="AT114" s="79">
        <f t="shared" si="1"/>
        <v>0</v>
      </c>
      <c r="AU114" s="80">
        <f>ROUND(AU115+AU116+AU117,5)</f>
        <v>0</v>
      </c>
      <c r="AV114" s="79">
        <f>ROUND(AZ114*L29,2)</f>
        <v>0</v>
      </c>
      <c r="AW114" s="79">
        <f>ROUND(BA114*L30,2)</f>
        <v>0</v>
      </c>
      <c r="AX114" s="79">
        <f>ROUND(BB114*L29,2)</f>
        <v>0</v>
      </c>
      <c r="AY114" s="79">
        <f>ROUND(BC114*L30,2)</f>
        <v>0</v>
      </c>
      <c r="AZ114" s="79">
        <f>ROUND(AZ115+AZ116+AZ117,2)</f>
        <v>0</v>
      </c>
      <c r="BA114" s="79">
        <f>ROUND(BA115+BA116+BA117,2)</f>
        <v>0</v>
      </c>
      <c r="BB114" s="79">
        <f>ROUND(BB115+BB116+BB117,2)</f>
        <v>0</v>
      </c>
      <c r="BC114" s="79">
        <f>ROUND(BC115+BC116+BC117,2)</f>
        <v>0</v>
      </c>
      <c r="BD114" s="81">
        <f>ROUND(BD115+BD116+BD117,2)</f>
        <v>0</v>
      </c>
      <c r="BS114" s="82" t="s">
        <v>75</v>
      </c>
      <c r="BT114" s="82" t="s">
        <v>83</v>
      </c>
      <c r="BU114" s="82" t="s">
        <v>77</v>
      </c>
      <c r="BV114" s="82" t="s">
        <v>78</v>
      </c>
      <c r="BW114" s="82" t="s">
        <v>144</v>
      </c>
      <c r="BX114" s="82" t="s">
        <v>5</v>
      </c>
      <c r="CL114" s="82" t="s">
        <v>1</v>
      </c>
      <c r="CM114" s="82" t="s">
        <v>85</v>
      </c>
    </row>
    <row r="115" spans="1:91" s="3" customFormat="1" ht="16.5" customHeight="1">
      <c r="A115" s="83" t="s">
        <v>86</v>
      </c>
      <c r="B115" s="48"/>
      <c r="C115" s="9"/>
      <c r="D115" s="9"/>
      <c r="E115" s="244" t="s">
        <v>145</v>
      </c>
      <c r="F115" s="244"/>
      <c r="G115" s="244"/>
      <c r="H115" s="244"/>
      <c r="I115" s="244"/>
      <c r="J115" s="9"/>
      <c r="K115" s="244" t="s">
        <v>146</v>
      </c>
      <c r="L115" s="244"/>
      <c r="M115" s="244"/>
      <c r="N115" s="244"/>
      <c r="O115" s="244"/>
      <c r="P115" s="244"/>
      <c r="Q115" s="244"/>
      <c r="R115" s="244"/>
      <c r="S115" s="244"/>
      <c r="T115" s="244"/>
      <c r="U115" s="244"/>
      <c r="V115" s="244"/>
      <c r="W115" s="244"/>
      <c r="X115" s="244"/>
      <c r="Y115" s="244"/>
      <c r="Z115" s="244"/>
      <c r="AA115" s="244"/>
      <c r="AB115" s="244"/>
      <c r="AC115" s="244"/>
      <c r="AD115" s="244"/>
      <c r="AE115" s="244"/>
      <c r="AF115" s="244"/>
      <c r="AG115" s="232">
        <f>'SO 702 - Provizorní přelo...'!J32</f>
        <v>0</v>
      </c>
      <c r="AH115" s="233"/>
      <c r="AI115" s="233"/>
      <c r="AJ115" s="233"/>
      <c r="AK115" s="233"/>
      <c r="AL115" s="233"/>
      <c r="AM115" s="233"/>
      <c r="AN115" s="232">
        <f t="shared" si="0"/>
        <v>0</v>
      </c>
      <c r="AO115" s="233"/>
      <c r="AP115" s="233"/>
      <c r="AQ115" s="84" t="s">
        <v>89</v>
      </c>
      <c r="AR115" s="48"/>
      <c r="AS115" s="85">
        <v>0</v>
      </c>
      <c r="AT115" s="86">
        <f t="shared" si="1"/>
        <v>0</v>
      </c>
      <c r="AU115" s="87">
        <f>'SO 702 - Provizorní přelo...'!P125</f>
        <v>0</v>
      </c>
      <c r="AV115" s="86">
        <f>'SO 702 - Provizorní přelo...'!J35</f>
        <v>0</v>
      </c>
      <c r="AW115" s="86">
        <f>'SO 702 - Provizorní přelo...'!J36</f>
        <v>0</v>
      </c>
      <c r="AX115" s="86">
        <f>'SO 702 - Provizorní přelo...'!J37</f>
        <v>0</v>
      </c>
      <c r="AY115" s="86">
        <f>'SO 702 - Provizorní přelo...'!J38</f>
        <v>0</v>
      </c>
      <c r="AZ115" s="86">
        <f>'SO 702 - Provizorní přelo...'!F35</f>
        <v>0</v>
      </c>
      <c r="BA115" s="86">
        <f>'SO 702 - Provizorní přelo...'!F36</f>
        <v>0</v>
      </c>
      <c r="BB115" s="86">
        <f>'SO 702 - Provizorní přelo...'!F37</f>
        <v>0</v>
      </c>
      <c r="BC115" s="86">
        <f>'SO 702 - Provizorní přelo...'!F38</f>
        <v>0</v>
      </c>
      <c r="BD115" s="88">
        <f>'SO 702 - Provizorní přelo...'!F39</f>
        <v>0</v>
      </c>
      <c r="BT115" s="25" t="s">
        <v>85</v>
      </c>
      <c r="BV115" s="25" t="s">
        <v>78</v>
      </c>
      <c r="BW115" s="25" t="s">
        <v>147</v>
      </c>
      <c r="BX115" s="25" t="s">
        <v>144</v>
      </c>
      <c r="CL115" s="25" t="s">
        <v>1</v>
      </c>
    </row>
    <row r="116" spans="1:91" s="3" customFormat="1" ht="16.5" customHeight="1">
      <c r="A116" s="83" t="s">
        <v>86</v>
      </c>
      <c r="B116" s="48"/>
      <c r="C116" s="9"/>
      <c r="D116" s="9"/>
      <c r="E116" s="244" t="s">
        <v>148</v>
      </c>
      <c r="F116" s="244"/>
      <c r="G116" s="244"/>
      <c r="H116" s="244"/>
      <c r="I116" s="244"/>
      <c r="J116" s="9"/>
      <c r="K116" s="244" t="s">
        <v>149</v>
      </c>
      <c r="L116" s="244"/>
      <c r="M116" s="244"/>
      <c r="N116" s="244"/>
      <c r="O116" s="244"/>
      <c r="P116" s="244"/>
      <c r="Q116" s="244"/>
      <c r="R116" s="244"/>
      <c r="S116" s="244"/>
      <c r="T116" s="244"/>
      <c r="U116" s="244"/>
      <c r="V116" s="244"/>
      <c r="W116" s="244"/>
      <c r="X116" s="244"/>
      <c r="Y116" s="244"/>
      <c r="Z116" s="244"/>
      <c r="AA116" s="244"/>
      <c r="AB116" s="244"/>
      <c r="AC116" s="244"/>
      <c r="AD116" s="244"/>
      <c r="AE116" s="244"/>
      <c r="AF116" s="244"/>
      <c r="AG116" s="232">
        <f>'SO 703 - Provizorní přelo...'!J32</f>
        <v>0</v>
      </c>
      <c r="AH116" s="233"/>
      <c r="AI116" s="233"/>
      <c r="AJ116" s="233"/>
      <c r="AK116" s="233"/>
      <c r="AL116" s="233"/>
      <c r="AM116" s="233"/>
      <c r="AN116" s="232">
        <f t="shared" si="0"/>
        <v>0</v>
      </c>
      <c r="AO116" s="233"/>
      <c r="AP116" s="233"/>
      <c r="AQ116" s="84" t="s">
        <v>89</v>
      </c>
      <c r="AR116" s="48"/>
      <c r="AS116" s="85">
        <v>0</v>
      </c>
      <c r="AT116" s="86">
        <f t="shared" si="1"/>
        <v>0</v>
      </c>
      <c r="AU116" s="87">
        <f>'SO 703 - Provizorní přelo...'!P135</f>
        <v>0</v>
      </c>
      <c r="AV116" s="86">
        <f>'SO 703 - Provizorní přelo...'!J35</f>
        <v>0</v>
      </c>
      <c r="AW116" s="86">
        <f>'SO 703 - Provizorní přelo...'!J36</f>
        <v>0</v>
      </c>
      <c r="AX116" s="86">
        <f>'SO 703 - Provizorní přelo...'!J37</f>
        <v>0</v>
      </c>
      <c r="AY116" s="86">
        <f>'SO 703 - Provizorní přelo...'!J38</f>
        <v>0</v>
      </c>
      <c r="AZ116" s="86">
        <f>'SO 703 - Provizorní přelo...'!F35</f>
        <v>0</v>
      </c>
      <c r="BA116" s="86">
        <f>'SO 703 - Provizorní přelo...'!F36</f>
        <v>0</v>
      </c>
      <c r="BB116" s="86">
        <f>'SO 703 - Provizorní přelo...'!F37</f>
        <v>0</v>
      </c>
      <c r="BC116" s="86">
        <f>'SO 703 - Provizorní přelo...'!F38</f>
        <v>0</v>
      </c>
      <c r="BD116" s="88">
        <f>'SO 703 - Provizorní přelo...'!F39</f>
        <v>0</v>
      </c>
      <c r="BT116" s="25" t="s">
        <v>85</v>
      </c>
      <c r="BV116" s="25" t="s">
        <v>78</v>
      </c>
      <c r="BW116" s="25" t="s">
        <v>150</v>
      </c>
      <c r="BX116" s="25" t="s">
        <v>144</v>
      </c>
      <c r="CL116" s="25" t="s">
        <v>1</v>
      </c>
    </row>
    <row r="117" spans="1:91" s="3" customFormat="1" ht="16.5" customHeight="1">
      <c r="B117" s="48"/>
      <c r="C117" s="9"/>
      <c r="D117" s="9"/>
      <c r="E117" s="244" t="s">
        <v>151</v>
      </c>
      <c r="F117" s="244"/>
      <c r="G117" s="244"/>
      <c r="H117" s="244"/>
      <c r="I117" s="244"/>
      <c r="J117" s="9"/>
      <c r="K117" s="244" t="s">
        <v>152</v>
      </c>
      <c r="L117" s="244"/>
      <c r="M117" s="244"/>
      <c r="N117" s="244"/>
      <c r="O117" s="244"/>
      <c r="P117" s="244"/>
      <c r="Q117" s="244"/>
      <c r="R117" s="244"/>
      <c r="S117" s="244"/>
      <c r="T117" s="244"/>
      <c r="U117" s="244"/>
      <c r="V117" s="244"/>
      <c r="W117" s="244"/>
      <c r="X117" s="244"/>
      <c r="Y117" s="244"/>
      <c r="Z117" s="244"/>
      <c r="AA117" s="244"/>
      <c r="AB117" s="244"/>
      <c r="AC117" s="244"/>
      <c r="AD117" s="244"/>
      <c r="AE117" s="244"/>
      <c r="AF117" s="244"/>
      <c r="AG117" s="237">
        <f>ROUND(SUM(AG118:AG119),2)</f>
        <v>0</v>
      </c>
      <c r="AH117" s="233"/>
      <c r="AI117" s="233"/>
      <c r="AJ117" s="233"/>
      <c r="AK117" s="233"/>
      <c r="AL117" s="233"/>
      <c r="AM117" s="233"/>
      <c r="AN117" s="232">
        <f t="shared" si="0"/>
        <v>0</v>
      </c>
      <c r="AO117" s="233"/>
      <c r="AP117" s="233"/>
      <c r="AQ117" s="84" t="s">
        <v>89</v>
      </c>
      <c r="AR117" s="48"/>
      <c r="AS117" s="85">
        <f>ROUND(SUM(AS118:AS119),2)</f>
        <v>0</v>
      </c>
      <c r="AT117" s="86">
        <f t="shared" si="1"/>
        <v>0</v>
      </c>
      <c r="AU117" s="87">
        <f>ROUND(SUM(AU118:AU119),5)</f>
        <v>0</v>
      </c>
      <c r="AV117" s="86">
        <f>ROUND(AZ117*L29,2)</f>
        <v>0</v>
      </c>
      <c r="AW117" s="86">
        <f>ROUND(BA117*L30,2)</f>
        <v>0</v>
      </c>
      <c r="AX117" s="86">
        <f>ROUND(BB117*L29,2)</f>
        <v>0</v>
      </c>
      <c r="AY117" s="86">
        <f>ROUND(BC117*L30,2)</f>
        <v>0</v>
      </c>
      <c r="AZ117" s="86">
        <f>ROUND(SUM(AZ118:AZ119),2)</f>
        <v>0</v>
      </c>
      <c r="BA117" s="86">
        <f>ROUND(SUM(BA118:BA119),2)</f>
        <v>0</v>
      </c>
      <c r="BB117" s="86">
        <f>ROUND(SUM(BB118:BB119),2)</f>
        <v>0</v>
      </c>
      <c r="BC117" s="86">
        <f>ROUND(SUM(BC118:BC119),2)</f>
        <v>0</v>
      </c>
      <c r="BD117" s="88">
        <f>ROUND(SUM(BD118:BD119),2)</f>
        <v>0</v>
      </c>
      <c r="BS117" s="25" t="s">
        <v>75</v>
      </c>
      <c r="BT117" s="25" t="s">
        <v>85</v>
      </c>
      <c r="BU117" s="25" t="s">
        <v>77</v>
      </c>
      <c r="BV117" s="25" t="s">
        <v>78</v>
      </c>
      <c r="BW117" s="25" t="s">
        <v>153</v>
      </c>
      <c r="BX117" s="25" t="s">
        <v>144</v>
      </c>
      <c r="CL117" s="25" t="s">
        <v>1</v>
      </c>
    </row>
    <row r="118" spans="1:91" s="3" customFormat="1" ht="23.25" customHeight="1">
      <c r="A118" s="83" t="s">
        <v>86</v>
      </c>
      <c r="B118" s="48"/>
      <c r="C118" s="9"/>
      <c r="D118" s="9"/>
      <c r="E118" s="9"/>
      <c r="F118" s="244" t="s">
        <v>154</v>
      </c>
      <c r="G118" s="244"/>
      <c r="H118" s="244"/>
      <c r="I118" s="244"/>
      <c r="J118" s="244"/>
      <c r="K118" s="9"/>
      <c r="L118" s="244" t="s">
        <v>155</v>
      </c>
      <c r="M118" s="244"/>
      <c r="N118" s="244"/>
      <c r="O118" s="244"/>
      <c r="P118" s="244"/>
      <c r="Q118" s="244"/>
      <c r="R118" s="244"/>
      <c r="S118" s="244"/>
      <c r="T118" s="244"/>
      <c r="U118" s="244"/>
      <c r="V118" s="244"/>
      <c r="W118" s="244"/>
      <c r="X118" s="244"/>
      <c r="Y118" s="244"/>
      <c r="Z118" s="244"/>
      <c r="AA118" s="244"/>
      <c r="AB118" s="244"/>
      <c r="AC118" s="244"/>
      <c r="AD118" s="244"/>
      <c r="AE118" s="244"/>
      <c r="AF118" s="244"/>
      <c r="AG118" s="232">
        <f>'SO 706.01 - NTL plynovody'!J34</f>
        <v>0</v>
      </c>
      <c r="AH118" s="233"/>
      <c r="AI118" s="233"/>
      <c r="AJ118" s="233"/>
      <c r="AK118" s="233"/>
      <c r="AL118" s="233"/>
      <c r="AM118" s="233"/>
      <c r="AN118" s="232">
        <f t="shared" si="0"/>
        <v>0</v>
      </c>
      <c r="AO118" s="233"/>
      <c r="AP118" s="233"/>
      <c r="AQ118" s="84" t="s">
        <v>89</v>
      </c>
      <c r="AR118" s="48"/>
      <c r="AS118" s="85">
        <v>0</v>
      </c>
      <c r="AT118" s="86">
        <f t="shared" si="1"/>
        <v>0</v>
      </c>
      <c r="AU118" s="87">
        <f>'SO 706.01 - NTL plynovody'!P136</f>
        <v>0</v>
      </c>
      <c r="AV118" s="86">
        <f>'SO 706.01 - NTL plynovody'!J37</f>
        <v>0</v>
      </c>
      <c r="AW118" s="86">
        <f>'SO 706.01 - NTL plynovody'!J38</f>
        <v>0</v>
      </c>
      <c r="AX118" s="86">
        <f>'SO 706.01 - NTL plynovody'!J39</f>
        <v>0</v>
      </c>
      <c r="AY118" s="86">
        <f>'SO 706.01 - NTL plynovody'!J40</f>
        <v>0</v>
      </c>
      <c r="AZ118" s="86">
        <f>'SO 706.01 - NTL plynovody'!F37</f>
        <v>0</v>
      </c>
      <c r="BA118" s="86">
        <f>'SO 706.01 - NTL plynovody'!F38</f>
        <v>0</v>
      </c>
      <c r="BB118" s="86">
        <f>'SO 706.01 - NTL plynovody'!F39</f>
        <v>0</v>
      </c>
      <c r="BC118" s="86">
        <f>'SO 706.01 - NTL plynovody'!F40</f>
        <v>0</v>
      </c>
      <c r="BD118" s="88">
        <f>'SO 706.01 - NTL plynovody'!F41</f>
        <v>0</v>
      </c>
      <c r="BT118" s="25" t="s">
        <v>156</v>
      </c>
      <c r="BV118" s="25" t="s">
        <v>78</v>
      </c>
      <c r="BW118" s="25" t="s">
        <v>157</v>
      </c>
      <c r="BX118" s="25" t="s">
        <v>153</v>
      </c>
      <c r="CL118" s="25" t="s">
        <v>1</v>
      </c>
    </row>
    <row r="119" spans="1:91" s="3" customFormat="1" ht="23.25" customHeight="1">
      <c r="A119" s="83" t="s">
        <v>86</v>
      </c>
      <c r="B119" s="48"/>
      <c r="C119" s="9"/>
      <c r="D119" s="9"/>
      <c r="E119" s="9"/>
      <c r="F119" s="244" t="s">
        <v>158</v>
      </c>
      <c r="G119" s="244"/>
      <c r="H119" s="244"/>
      <c r="I119" s="244"/>
      <c r="J119" s="244"/>
      <c r="K119" s="9"/>
      <c r="L119" s="244" t="s">
        <v>159</v>
      </c>
      <c r="M119" s="244"/>
      <c r="N119" s="244"/>
      <c r="O119" s="244"/>
      <c r="P119" s="244"/>
      <c r="Q119" s="244"/>
      <c r="R119" s="244"/>
      <c r="S119" s="244"/>
      <c r="T119" s="244"/>
      <c r="U119" s="244"/>
      <c r="V119" s="244"/>
      <c r="W119" s="244"/>
      <c r="X119" s="244"/>
      <c r="Y119" s="244"/>
      <c r="Z119" s="244"/>
      <c r="AA119" s="244"/>
      <c r="AB119" s="244"/>
      <c r="AC119" s="244"/>
      <c r="AD119" s="244"/>
      <c r="AE119" s="244"/>
      <c r="AF119" s="244"/>
      <c r="AG119" s="232">
        <f>'SO 706.02 - NTL plynovodn...'!J34</f>
        <v>0</v>
      </c>
      <c r="AH119" s="233"/>
      <c r="AI119" s="233"/>
      <c r="AJ119" s="233"/>
      <c r="AK119" s="233"/>
      <c r="AL119" s="233"/>
      <c r="AM119" s="233"/>
      <c r="AN119" s="232">
        <f t="shared" si="0"/>
        <v>0</v>
      </c>
      <c r="AO119" s="233"/>
      <c r="AP119" s="233"/>
      <c r="AQ119" s="84" t="s">
        <v>89</v>
      </c>
      <c r="AR119" s="48"/>
      <c r="AS119" s="85">
        <v>0</v>
      </c>
      <c r="AT119" s="86">
        <f t="shared" si="1"/>
        <v>0</v>
      </c>
      <c r="AU119" s="87">
        <f>'SO 706.02 - NTL plynovodn...'!P140</f>
        <v>0</v>
      </c>
      <c r="AV119" s="86">
        <f>'SO 706.02 - NTL plynovodn...'!J37</f>
        <v>0</v>
      </c>
      <c r="AW119" s="86">
        <f>'SO 706.02 - NTL plynovodn...'!J38</f>
        <v>0</v>
      </c>
      <c r="AX119" s="86">
        <f>'SO 706.02 - NTL plynovodn...'!J39</f>
        <v>0</v>
      </c>
      <c r="AY119" s="86">
        <f>'SO 706.02 - NTL plynovodn...'!J40</f>
        <v>0</v>
      </c>
      <c r="AZ119" s="86">
        <f>'SO 706.02 - NTL plynovodn...'!F37</f>
        <v>0</v>
      </c>
      <c r="BA119" s="86">
        <f>'SO 706.02 - NTL plynovodn...'!F38</f>
        <v>0</v>
      </c>
      <c r="BB119" s="86">
        <f>'SO 706.02 - NTL plynovodn...'!F39</f>
        <v>0</v>
      </c>
      <c r="BC119" s="86">
        <f>'SO 706.02 - NTL plynovodn...'!F40</f>
        <v>0</v>
      </c>
      <c r="BD119" s="88">
        <f>'SO 706.02 - NTL plynovodn...'!F41</f>
        <v>0</v>
      </c>
      <c r="BT119" s="25" t="s">
        <v>156</v>
      </c>
      <c r="BV119" s="25" t="s">
        <v>78</v>
      </c>
      <c r="BW119" s="25" t="s">
        <v>160</v>
      </c>
      <c r="BX119" s="25" t="s">
        <v>153</v>
      </c>
      <c r="CL119" s="25" t="s">
        <v>1</v>
      </c>
    </row>
    <row r="120" spans="1:91" s="6" customFormat="1" ht="16.5" customHeight="1">
      <c r="B120" s="74"/>
      <c r="C120" s="75"/>
      <c r="D120" s="243" t="s">
        <v>161</v>
      </c>
      <c r="E120" s="243"/>
      <c r="F120" s="243"/>
      <c r="G120" s="243"/>
      <c r="H120" s="243"/>
      <c r="I120" s="76"/>
      <c r="J120" s="243" t="s">
        <v>162</v>
      </c>
      <c r="K120" s="243"/>
      <c r="L120" s="243"/>
      <c r="M120" s="243"/>
      <c r="N120" s="243"/>
      <c r="O120" s="243"/>
      <c r="P120" s="243"/>
      <c r="Q120" s="243"/>
      <c r="R120" s="243"/>
      <c r="S120" s="243"/>
      <c r="T120" s="243"/>
      <c r="U120" s="243"/>
      <c r="V120" s="243"/>
      <c r="W120" s="243"/>
      <c r="X120" s="243"/>
      <c r="Y120" s="243"/>
      <c r="Z120" s="243"/>
      <c r="AA120" s="243"/>
      <c r="AB120" s="243"/>
      <c r="AC120" s="243"/>
      <c r="AD120" s="243"/>
      <c r="AE120" s="243"/>
      <c r="AF120" s="243"/>
      <c r="AG120" s="236">
        <f>ROUND(SUM(AG121:AG126),2)</f>
        <v>0</v>
      </c>
      <c r="AH120" s="235"/>
      <c r="AI120" s="235"/>
      <c r="AJ120" s="235"/>
      <c r="AK120" s="235"/>
      <c r="AL120" s="235"/>
      <c r="AM120" s="235"/>
      <c r="AN120" s="234">
        <f t="shared" si="0"/>
        <v>0</v>
      </c>
      <c r="AO120" s="235"/>
      <c r="AP120" s="235"/>
      <c r="AQ120" s="77" t="s">
        <v>82</v>
      </c>
      <c r="AR120" s="74"/>
      <c r="AS120" s="78">
        <f>ROUND(SUM(AS121:AS126),2)</f>
        <v>0</v>
      </c>
      <c r="AT120" s="79">
        <f t="shared" si="1"/>
        <v>0</v>
      </c>
      <c r="AU120" s="80">
        <f>ROUND(SUM(AU121:AU126),5)</f>
        <v>0</v>
      </c>
      <c r="AV120" s="79">
        <f>ROUND(AZ120*L29,2)</f>
        <v>0</v>
      </c>
      <c r="AW120" s="79">
        <f>ROUND(BA120*L30,2)</f>
        <v>0</v>
      </c>
      <c r="AX120" s="79">
        <f>ROUND(BB120*L29,2)</f>
        <v>0</v>
      </c>
      <c r="AY120" s="79">
        <f>ROUND(BC120*L30,2)</f>
        <v>0</v>
      </c>
      <c r="AZ120" s="79">
        <f>ROUND(SUM(AZ121:AZ126),2)</f>
        <v>0</v>
      </c>
      <c r="BA120" s="79">
        <f>ROUND(SUM(BA121:BA126),2)</f>
        <v>0</v>
      </c>
      <c r="BB120" s="79">
        <f>ROUND(SUM(BB121:BB126),2)</f>
        <v>0</v>
      </c>
      <c r="BC120" s="79">
        <f>ROUND(SUM(BC121:BC126),2)</f>
        <v>0</v>
      </c>
      <c r="BD120" s="81">
        <f>ROUND(SUM(BD121:BD126),2)</f>
        <v>0</v>
      </c>
      <c r="BS120" s="82" t="s">
        <v>75</v>
      </c>
      <c r="BT120" s="82" t="s">
        <v>83</v>
      </c>
      <c r="BU120" s="82" t="s">
        <v>77</v>
      </c>
      <c r="BV120" s="82" t="s">
        <v>78</v>
      </c>
      <c r="BW120" s="82" t="s">
        <v>163</v>
      </c>
      <c r="BX120" s="82" t="s">
        <v>5</v>
      </c>
      <c r="CL120" s="82" t="s">
        <v>1</v>
      </c>
      <c r="CM120" s="82" t="s">
        <v>85</v>
      </c>
    </row>
    <row r="121" spans="1:91" s="3" customFormat="1" ht="16.5" customHeight="1">
      <c r="A121" s="83" t="s">
        <v>86</v>
      </c>
      <c r="B121" s="48"/>
      <c r="C121" s="9"/>
      <c r="D121" s="9"/>
      <c r="E121" s="244" t="s">
        <v>164</v>
      </c>
      <c r="F121" s="244"/>
      <c r="G121" s="244"/>
      <c r="H121" s="244"/>
      <c r="I121" s="244"/>
      <c r="J121" s="9"/>
      <c r="K121" s="244" t="s">
        <v>165</v>
      </c>
      <c r="L121" s="244"/>
      <c r="M121" s="244"/>
      <c r="N121" s="244"/>
      <c r="O121" s="244"/>
      <c r="P121" s="244"/>
      <c r="Q121" s="244"/>
      <c r="R121" s="244"/>
      <c r="S121" s="244"/>
      <c r="T121" s="244"/>
      <c r="U121" s="244"/>
      <c r="V121" s="244"/>
      <c r="W121" s="244"/>
      <c r="X121" s="244"/>
      <c r="Y121" s="244"/>
      <c r="Z121" s="244"/>
      <c r="AA121" s="244"/>
      <c r="AB121" s="244"/>
      <c r="AC121" s="244"/>
      <c r="AD121" s="244"/>
      <c r="AE121" s="244"/>
      <c r="AF121" s="244"/>
      <c r="AG121" s="232">
        <f>'PS 101 - Měření a regulace'!J32</f>
        <v>0</v>
      </c>
      <c r="AH121" s="233"/>
      <c r="AI121" s="233"/>
      <c r="AJ121" s="233"/>
      <c r="AK121" s="233"/>
      <c r="AL121" s="233"/>
      <c r="AM121" s="233"/>
      <c r="AN121" s="232">
        <f t="shared" si="0"/>
        <v>0</v>
      </c>
      <c r="AO121" s="233"/>
      <c r="AP121" s="233"/>
      <c r="AQ121" s="84" t="s">
        <v>89</v>
      </c>
      <c r="AR121" s="48"/>
      <c r="AS121" s="85">
        <v>0</v>
      </c>
      <c r="AT121" s="86">
        <f t="shared" si="1"/>
        <v>0</v>
      </c>
      <c r="AU121" s="87">
        <f>'PS 101 - Měření a regulace'!P122</f>
        <v>0</v>
      </c>
      <c r="AV121" s="86">
        <f>'PS 101 - Měření a regulace'!J35</f>
        <v>0</v>
      </c>
      <c r="AW121" s="86">
        <f>'PS 101 - Měření a regulace'!J36</f>
        <v>0</v>
      </c>
      <c r="AX121" s="86">
        <f>'PS 101 - Měření a regulace'!J37</f>
        <v>0</v>
      </c>
      <c r="AY121" s="86">
        <f>'PS 101 - Měření a regulace'!J38</f>
        <v>0</v>
      </c>
      <c r="AZ121" s="86">
        <f>'PS 101 - Měření a regulace'!F35</f>
        <v>0</v>
      </c>
      <c r="BA121" s="86">
        <f>'PS 101 - Měření a regulace'!F36</f>
        <v>0</v>
      </c>
      <c r="BB121" s="86">
        <f>'PS 101 - Měření a regulace'!F37</f>
        <v>0</v>
      </c>
      <c r="BC121" s="86">
        <f>'PS 101 - Měření a regulace'!F38</f>
        <v>0</v>
      </c>
      <c r="BD121" s="88">
        <f>'PS 101 - Měření a regulace'!F39</f>
        <v>0</v>
      </c>
      <c r="BT121" s="25" t="s">
        <v>85</v>
      </c>
      <c r="BV121" s="25" t="s">
        <v>78</v>
      </c>
      <c r="BW121" s="25" t="s">
        <v>166</v>
      </c>
      <c r="BX121" s="25" t="s">
        <v>163</v>
      </c>
      <c r="CL121" s="25" t="s">
        <v>1</v>
      </c>
    </row>
    <row r="122" spans="1:91" s="3" customFormat="1" ht="16.5" customHeight="1">
      <c r="A122" s="83" t="s">
        <v>86</v>
      </c>
      <c r="B122" s="48"/>
      <c r="C122" s="9"/>
      <c r="D122" s="9"/>
      <c r="E122" s="244" t="s">
        <v>167</v>
      </c>
      <c r="F122" s="244"/>
      <c r="G122" s="244"/>
      <c r="H122" s="244"/>
      <c r="I122" s="244"/>
      <c r="J122" s="9"/>
      <c r="K122" s="244" t="s">
        <v>168</v>
      </c>
      <c r="L122" s="244"/>
      <c r="M122" s="244"/>
      <c r="N122" s="244"/>
      <c r="O122" s="244"/>
      <c r="P122" s="244"/>
      <c r="Q122" s="244"/>
      <c r="R122" s="244"/>
      <c r="S122" s="244"/>
      <c r="T122" s="244"/>
      <c r="U122" s="244"/>
      <c r="V122" s="244"/>
      <c r="W122" s="244"/>
      <c r="X122" s="244"/>
      <c r="Y122" s="244"/>
      <c r="Z122" s="244"/>
      <c r="AA122" s="244"/>
      <c r="AB122" s="244"/>
      <c r="AC122" s="244"/>
      <c r="AD122" s="244"/>
      <c r="AE122" s="244"/>
      <c r="AF122" s="244"/>
      <c r="AG122" s="232">
        <f>'PS 102 - Přidružné řídící...'!J32</f>
        <v>0</v>
      </c>
      <c r="AH122" s="233"/>
      <c r="AI122" s="233"/>
      <c r="AJ122" s="233"/>
      <c r="AK122" s="233"/>
      <c r="AL122" s="233"/>
      <c r="AM122" s="233"/>
      <c r="AN122" s="232">
        <f t="shared" si="0"/>
        <v>0</v>
      </c>
      <c r="AO122" s="233"/>
      <c r="AP122" s="233"/>
      <c r="AQ122" s="84" t="s">
        <v>89</v>
      </c>
      <c r="AR122" s="48"/>
      <c r="AS122" s="85">
        <v>0</v>
      </c>
      <c r="AT122" s="86">
        <f t="shared" si="1"/>
        <v>0</v>
      </c>
      <c r="AU122" s="87">
        <f>'PS 102 - Přidružné řídící...'!P122</f>
        <v>0</v>
      </c>
      <c r="AV122" s="86">
        <f>'PS 102 - Přidružné řídící...'!J35</f>
        <v>0</v>
      </c>
      <c r="AW122" s="86">
        <f>'PS 102 - Přidružné řídící...'!J36</f>
        <v>0</v>
      </c>
      <c r="AX122" s="86">
        <f>'PS 102 - Přidružné řídící...'!J37</f>
        <v>0</v>
      </c>
      <c r="AY122" s="86">
        <f>'PS 102 - Přidružné řídící...'!J38</f>
        <v>0</v>
      </c>
      <c r="AZ122" s="86">
        <f>'PS 102 - Přidružné řídící...'!F35</f>
        <v>0</v>
      </c>
      <c r="BA122" s="86">
        <f>'PS 102 - Přidružné řídící...'!F36</f>
        <v>0</v>
      </c>
      <c r="BB122" s="86">
        <f>'PS 102 - Přidružné řídící...'!F37</f>
        <v>0</v>
      </c>
      <c r="BC122" s="86">
        <f>'PS 102 - Přidružné řídící...'!F38</f>
        <v>0</v>
      </c>
      <c r="BD122" s="88">
        <f>'PS 102 - Přidružné řídící...'!F39</f>
        <v>0</v>
      </c>
      <c r="BT122" s="25" t="s">
        <v>85</v>
      </c>
      <c r="BV122" s="25" t="s">
        <v>78</v>
      </c>
      <c r="BW122" s="25" t="s">
        <v>169</v>
      </c>
      <c r="BX122" s="25" t="s">
        <v>163</v>
      </c>
      <c r="CL122" s="25" t="s">
        <v>1</v>
      </c>
    </row>
    <row r="123" spans="1:91" s="3" customFormat="1" ht="16.5" customHeight="1">
      <c r="A123" s="83" t="s">
        <v>86</v>
      </c>
      <c r="B123" s="48"/>
      <c r="C123" s="9"/>
      <c r="D123" s="9"/>
      <c r="E123" s="244" t="s">
        <v>170</v>
      </c>
      <c r="F123" s="244"/>
      <c r="G123" s="244"/>
      <c r="H123" s="244"/>
      <c r="I123" s="244"/>
      <c r="J123" s="9"/>
      <c r="K123" s="244" t="s">
        <v>171</v>
      </c>
      <c r="L123" s="244"/>
      <c r="M123" s="244"/>
      <c r="N123" s="244"/>
      <c r="O123" s="244"/>
      <c r="P123" s="244"/>
      <c r="Q123" s="244"/>
      <c r="R123" s="244"/>
      <c r="S123" s="244"/>
      <c r="T123" s="244"/>
      <c r="U123" s="244"/>
      <c r="V123" s="244"/>
      <c r="W123" s="244"/>
      <c r="X123" s="244"/>
      <c r="Y123" s="244"/>
      <c r="Z123" s="244"/>
      <c r="AA123" s="244"/>
      <c r="AB123" s="244"/>
      <c r="AC123" s="244"/>
      <c r="AD123" s="244"/>
      <c r="AE123" s="244"/>
      <c r="AF123" s="244"/>
      <c r="AG123" s="232">
        <f>'PS 103 - Provozní rozvod ...'!J32</f>
        <v>0</v>
      </c>
      <c r="AH123" s="233"/>
      <c r="AI123" s="233"/>
      <c r="AJ123" s="233"/>
      <c r="AK123" s="233"/>
      <c r="AL123" s="233"/>
      <c r="AM123" s="233"/>
      <c r="AN123" s="232">
        <f t="shared" si="0"/>
        <v>0</v>
      </c>
      <c r="AO123" s="233"/>
      <c r="AP123" s="233"/>
      <c r="AQ123" s="84" t="s">
        <v>89</v>
      </c>
      <c r="AR123" s="48"/>
      <c r="AS123" s="85">
        <v>0</v>
      </c>
      <c r="AT123" s="86">
        <f t="shared" si="1"/>
        <v>0</v>
      </c>
      <c r="AU123" s="87">
        <f>'PS 103 - Provozní rozvod ...'!P121</f>
        <v>0</v>
      </c>
      <c r="AV123" s="86">
        <f>'PS 103 - Provozní rozvod ...'!J35</f>
        <v>0</v>
      </c>
      <c r="AW123" s="86">
        <f>'PS 103 - Provozní rozvod ...'!J36</f>
        <v>0</v>
      </c>
      <c r="AX123" s="86">
        <f>'PS 103 - Provozní rozvod ...'!J37</f>
        <v>0</v>
      </c>
      <c r="AY123" s="86">
        <f>'PS 103 - Provozní rozvod ...'!J38</f>
        <v>0</v>
      </c>
      <c r="AZ123" s="86">
        <f>'PS 103 - Provozní rozvod ...'!F35</f>
        <v>0</v>
      </c>
      <c r="BA123" s="86">
        <f>'PS 103 - Provozní rozvod ...'!F36</f>
        <v>0</v>
      </c>
      <c r="BB123" s="86">
        <f>'PS 103 - Provozní rozvod ...'!F37</f>
        <v>0</v>
      </c>
      <c r="BC123" s="86">
        <f>'PS 103 - Provozní rozvod ...'!F38</f>
        <v>0</v>
      </c>
      <c r="BD123" s="88">
        <f>'PS 103 - Provozní rozvod ...'!F39</f>
        <v>0</v>
      </c>
      <c r="BT123" s="25" t="s">
        <v>85</v>
      </c>
      <c r="BV123" s="25" t="s">
        <v>78</v>
      </c>
      <c r="BW123" s="25" t="s">
        <v>172</v>
      </c>
      <c r="BX123" s="25" t="s">
        <v>163</v>
      </c>
      <c r="CL123" s="25" t="s">
        <v>1</v>
      </c>
    </row>
    <row r="124" spans="1:91" s="3" customFormat="1" ht="16.5" customHeight="1">
      <c r="A124" s="83" t="s">
        <v>86</v>
      </c>
      <c r="B124" s="48"/>
      <c r="C124" s="9"/>
      <c r="D124" s="9"/>
      <c r="E124" s="244" t="s">
        <v>173</v>
      </c>
      <c r="F124" s="244"/>
      <c r="G124" s="244"/>
      <c r="H124" s="244"/>
      <c r="I124" s="244"/>
      <c r="J124" s="9"/>
      <c r="K124" s="244" t="s">
        <v>174</v>
      </c>
      <c r="L124" s="244"/>
      <c r="M124" s="244"/>
      <c r="N124" s="244"/>
      <c r="O124" s="244"/>
      <c r="P124" s="244"/>
      <c r="Q124" s="244"/>
      <c r="R124" s="244"/>
      <c r="S124" s="244"/>
      <c r="T124" s="244"/>
      <c r="U124" s="244"/>
      <c r="V124" s="244"/>
      <c r="W124" s="244"/>
      <c r="X124" s="244"/>
      <c r="Y124" s="244"/>
      <c r="Z124" s="244"/>
      <c r="AA124" s="244"/>
      <c r="AB124" s="244"/>
      <c r="AC124" s="244"/>
      <c r="AD124" s="244"/>
      <c r="AE124" s="244"/>
      <c r="AF124" s="244"/>
      <c r="AG124" s="232">
        <f>'PS 104 - Provozní telefon'!J32</f>
        <v>0</v>
      </c>
      <c r="AH124" s="233"/>
      <c r="AI124" s="233"/>
      <c r="AJ124" s="233"/>
      <c r="AK124" s="233"/>
      <c r="AL124" s="233"/>
      <c r="AM124" s="233"/>
      <c r="AN124" s="232">
        <f t="shared" si="0"/>
        <v>0</v>
      </c>
      <c r="AO124" s="233"/>
      <c r="AP124" s="233"/>
      <c r="AQ124" s="84" t="s">
        <v>89</v>
      </c>
      <c r="AR124" s="48"/>
      <c r="AS124" s="85">
        <v>0</v>
      </c>
      <c r="AT124" s="86">
        <f t="shared" si="1"/>
        <v>0</v>
      </c>
      <c r="AU124" s="87">
        <f>'PS 104 - Provozní telefon'!P122</f>
        <v>0</v>
      </c>
      <c r="AV124" s="86">
        <f>'PS 104 - Provozní telefon'!J35</f>
        <v>0</v>
      </c>
      <c r="AW124" s="86">
        <f>'PS 104 - Provozní telefon'!J36</f>
        <v>0</v>
      </c>
      <c r="AX124" s="86">
        <f>'PS 104 - Provozní telefon'!J37</f>
        <v>0</v>
      </c>
      <c r="AY124" s="86">
        <f>'PS 104 - Provozní telefon'!J38</f>
        <v>0</v>
      </c>
      <c r="AZ124" s="86">
        <f>'PS 104 - Provozní telefon'!F35</f>
        <v>0</v>
      </c>
      <c r="BA124" s="86">
        <f>'PS 104 - Provozní telefon'!F36</f>
        <v>0</v>
      </c>
      <c r="BB124" s="86">
        <f>'PS 104 - Provozní telefon'!F37</f>
        <v>0</v>
      </c>
      <c r="BC124" s="86">
        <f>'PS 104 - Provozní telefon'!F38</f>
        <v>0</v>
      </c>
      <c r="BD124" s="88">
        <f>'PS 104 - Provozní telefon'!F39</f>
        <v>0</v>
      </c>
      <c r="BT124" s="25" t="s">
        <v>85</v>
      </c>
      <c r="BV124" s="25" t="s">
        <v>78</v>
      </c>
      <c r="BW124" s="25" t="s">
        <v>175</v>
      </c>
      <c r="BX124" s="25" t="s">
        <v>163</v>
      </c>
      <c r="CL124" s="25" t="s">
        <v>1</v>
      </c>
    </row>
    <row r="125" spans="1:91" s="3" customFormat="1" ht="16.5" customHeight="1">
      <c r="A125" s="83" t="s">
        <v>86</v>
      </c>
      <c r="B125" s="48"/>
      <c r="C125" s="9"/>
      <c r="D125" s="9"/>
      <c r="E125" s="244" t="s">
        <v>176</v>
      </c>
      <c r="F125" s="244"/>
      <c r="G125" s="244"/>
      <c r="H125" s="244"/>
      <c r="I125" s="244"/>
      <c r="J125" s="9"/>
      <c r="K125" s="244" t="s">
        <v>177</v>
      </c>
      <c r="L125" s="244"/>
      <c r="M125" s="244"/>
      <c r="N125" s="244"/>
      <c r="O125" s="244"/>
      <c r="P125" s="244"/>
      <c r="Q125" s="244"/>
      <c r="R125" s="244"/>
      <c r="S125" s="244"/>
      <c r="T125" s="244"/>
      <c r="U125" s="244"/>
      <c r="V125" s="244"/>
      <c r="W125" s="244"/>
      <c r="X125" s="244"/>
      <c r="Y125" s="244"/>
      <c r="Z125" s="244"/>
      <c r="AA125" s="244"/>
      <c r="AB125" s="244"/>
      <c r="AC125" s="244"/>
      <c r="AD125" s="244"/>
      <c r="AE125" s="244"/>
      <c r="AF125" s="244"/>
      <c r="AG125" s="232">
        <f>'PS 105 - Uzemnění kolektoru'!J32</f>
        <v>0</v>
      </c>
      <c r="AH125" s="233"/>
      <c r="AI125" s="233"/>
      <c r="AJ125" s="233"/>
      <c r="AK125" s="233"/>
      <c r="AL125" s="233"/>
      <c r="AM125" s="233"/>
      <c r="AN125" s="232">
        <f t="shared" si="0"/>
        <v>0</v>
      </c>
      <c r="AO125" s="233"/>
      <c r="AP125" s="233"/>
      <c r="AQ125" s="84" t="s">
        <v>89</v>
      </c>
      <c r="AR125" s="48"/>
      <c r="AS125" s="85">
        <v>0</v>
      </c>
      <c r="AT125" s="86">
        <f t="shared" si="1"/>
        <v>0</v>
      </c>
      <c r="AU125" s="87">
        <f>'PS 105 - Uzemnění kolektoru'!P121</f>
        <v>0</v>
      </c>
      <c r="AV125" s="86">
        <f>'PS 105 - Uzemnění kolektoru'!J35</f>
        <v>0</v>
      </c>
      <c r="AW125" s="86">
        <f>'PS 105 - Uzemnění kolektoru'!J36</f>
        <v>0</v>
      </c>
      <c r="AX125" s="86">
        <f>'PS 105 - Uzemnění kolektoru'!J37</f>
        <v>0</v>
      </c>
      <c r="AY125" s="86">
        <f>'PS 105 - Uzemnění kolektoru'!J38</f>
        <v>0</v>
      </c>
      <c r="AZ125" s="86">
        <f>'PS 105 - Uzemnění kolektoru'!F35</f>
        <v>0</v>
      </c>
      <c r="BA125" s="86">
        <f>'PS 105 - Uzemnění kolektoru'!F36</f>
        <v>0</v>
      </c>
      <c r="BB125" s="86">
        <f>'PS 105 - Uzemnění kolektoru'!F37</f>
        <v>0</v>
      </c>
      <c r="BC125" s="86">
        <f>'PS 105 - Uzemnění kolektoru'!F38</f>
        <v>0</v>
      </c>
      <c r="BD125" s="88">
        <f>'PS 105 - Uzemnění kolektoru'!F39</f>
        <v>0</v>
      </c>
      <c r="BT125" s="25" t="s">
        <v>85</v>
      </c>
      <c r="BV125" s="25" t="s">
        <v>78</v>
      </c>
      <c r="BW125" s="25" t="s">
        <v>178</v>
      </c>
      <c r="BX125" s="25" t="s">
        <v>163</v>
      </c>
      <c r="CL125" s="25" t="s">
        <v>1</v>
      </c>
    </row>
    <row r="126" spans="1:91" s="3" customFormat="1" ht="16.5" customHeight="1">
      <c r="A126" s="83" t="s">
        <v>86</v>
      </c>
      <c r="B126" s="48"/>
      <c r="C126" s="9"/>
      <c r="D126" s="9"/>
      <c r="E126" s="244" t="s">
        <v>179</v>
      </c>
      <c r="F126" s="244"/>
      <c r="G126" s="244"/>
      <c r="H126" s="244"/>
      <c r="I126" s="244"/>
      <c r="J126" s="9"/>
      <c r="K126" s="244" t="s">
        <v>180</v>
      </c>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32">
        <f>'PS 106 - Vzduchotechnika'!J32</f>
        <v>0</v>
      </c>
      <c r="AH126" s="233"/>
      <c r="AI126" s="233"/>
      <c r="AJ126" s="233"/>
      <c r="AK126" s="233"/>
      <c r="AL126" s="233"/>
      <c r="AM126" s="233"/>
      <c r="AN126" s="232">
        <f t="shared" si="0"/>
        <v>0</v>
      </c>
      <c r="AO126" s="233"/>
      <c r="AP126" s="233"/>
      <c r="AQ126" s="84" t="s">
        <v>89</v>
      </c>
      <c r="AR126" s="48"/>
      <c r="AS126" s="85">
        <v>0</v>
      </c>
      <c r="AT126" s="86">
        <f t="shared" si="1"/>
        <v>0</v>
      </c>
      <c r="AU126" s="87">
        <f>'PS 106 - Vzduchotechnika'!P126</f>
        <v>0</v>
      </c>
      <c r="AV126" s="86">
        <f>'PS 106 - Vzduchotechnika'!J35</f>
        <v>0</v>
      </c>
      <c r="AW126" s="86">
        <f>'PS 106 - Vzduchotechnika'!J36</f>
        <v>0</v>
      </c>
      <c r="AX126" s="86">
        <f>'PS 106 - Vzduchotechnika'!J37</f>
        <v>0</v>
      </c>
      <c r="AY126" s="86">
        <f>'PS 106 - Vzduchotechnika'!J38</f>
        <v>0</v>
      </c>
      <c r="AZ126" s="86">
        <f>'PS 106 - Vzduchotechnika'!F35</f>
        <v>0</v>
      </c>
      <c r="BA126" s="86">
        <f>'PS 106 - Vzduchotechnika'!F36</f>
        <v>0</v>
      </c>
      <c r="BB126" s="86">
        <f>'PS 106 - Vzduchotechnika'!F37</f>
        <v>0</v>
      </c>
      <c r="BC126" s="86">
        <f>'PS 106 - Vzduchotechnika'!F38</f>
        <v>0</v>
      </c>
      <c r="BD126" s="88">
        <f>'PS 106 - Vzduchotechnika'!F39</f>
        <v>0</v>
      </c>
      <c r="BT126" s="25" t="s">
        <v>85</v>
      </c>
      <c r="BV126" s="25" t="s">
        <v>78</v>
      </c>
      <c r="BW126" s="25" t="s">
        <v>181</v>
      </c>
      <c r="BX126" s="25" t="s">
        <v>163</v>
      </c>
      <c r="CL126" s="25" t="s">
        <v>1</v>
      </c>
    </row>
    <row r="127" spans="1:91" s="6" customFormat="1" ht="16.5" customHeight="1">
      <c r="B127" s="74"/>
      <c r="C127" s="75"/>
      <c r="D127" s="243" t="s">
        <v>182</v>
      </c>
      <c r="E127" s="243"/>
      <c r="F127" s="243"/>
      <c r="G127" s="243"/>
      <c r="H127" s="243"/>
      <c r="I127" s="76"/>
      <c r="J127" s="243" t="s">
        <v>183</v>
      </c>
      <c r="K127" s="243"/>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36">
        <f>ROUND(SUM(AG128:AG135),2)</f>
        <v>0</v>
      </c>
      <c r="AH127" s="235"/>
      <c r="AI127" s="235"/>
      <c r="AJ127" s="235"/>
      <c r="AK127" s="235"/>
      <c r="AL127" s="235"/>
      <c r="AM127" s="235"/>
      <c r="AN127" s="234">
        <f t="shared" si="0"/>
        <v>0</v>
      </c>
      <c r="AO127" s="235"/>
      <c r="AP127" s="235"/>
      <c r="AQ127" s="77" t="s">
        <v>82</v>
      </c>
      <c r="AR127" s="74"/>
      <c r="AS127" s="78">
        <f>ROUND(SUM(AS128:AS135),2)</f>
        <v>0</v>
      </c>
      <c r="AT127" s="79">
        <f t="shared" si="1"/>
        <v>0</v>
      </c>
      <c r="AU127" s="80">
        <f>ROUND(SUM(AU128:AU135),5)</f>
        <v>0</v>
      </c>
      <c r="AV127" s="79">
        <f>ROUND(AZ127*L29,2)</f>
        <v>0</v>
      </c>
      <c r="AW127" s="79">
        <f>ROUND(BA127*L30,2)</f>
        <v>0</v>
      </c>
      <c r="AX127" s="79">
        <f>ROUND(BB127*L29,2)</f>
        <v>0</v>
      </c>
      <c r="AY127" s="79">
        <f>ROUND(BC127*L30,2)</f>
        <v>0</v>
      </c>
      <c r="AZ127" s="79">
        <f>ROUND(SUM(AZ128:AZ135),2)</f>
        <v>0</v>
      </c>
      <c r="BA127" s="79">
        <f>ROUND(SUM(BA128:BA135),2)</f>
        <v>0</v>
      </c>
      <c r="BB127" s="79">
        <f>ROUND(SUM(BB128:BB135),2)</f>
        <v>0</v>
      </c>
      <c r="BC127" s="79">
        <f>ROUND(SUM(BC128:BC135),2)</f>
        <v>0</v>
      </c>
      <c r="BD127" s="81">
        <f>ROUND(SUM(BD128:BD135),2)</f>
        <v>0</v>
      </c>
      <c r="BS127" s="82" t="s">
        <v>75</v>
      </c>
      <c r="BT127" s="82" t="s">
        <v>83</v>
      </c>
      <c r="BU127" s="82" t="s">
        <v>77</v>
      </c>
      <c r="BV127" s="82" t="s">
        <v>78</v>
      </c>
      <c r="BW127" s="82" t="s">
        <v>184</v>
      </c>
      <c r="BX127" s="82" t="s">
        <v>5</v>
      </c>
      <c r="CL127" s="82" t="s">
        <v>1</v>
      </c>
      <c r="CM127" s="82" t="s">
        <v>85</v>
      </c>
    </row>
    <row r="128" spans="1:91" s="3" customFormat="1" ht="23.25" customHeight="1">
      <c r="A128" s="83" t="s">
        <v>86</v>
      </c>
      <c r="B128" s="48"/>
      <c r="C128" s="9"/>
      <c r="D128" s="9"/>
      <c r="E128" s="244" t="s">
        <v>185</v>
      </c>
      <c r="F128" s="244"/>
      <c r="G128" s="244"/>
      <c r="H128" s="244"/>
      <c r="I128" s="244"/>
      <c r="J128" s="9"/>
      <c r="K128" s="244" t="s">
        <v>186</v>
      </c>
      <c r="L128" s="244"/>
      <c r="M128" s="244"/>
      <c r="N128" s="244"/>
      <c r="O128" s="244"/>
      <c r="P128" s="244"/>
      <c r="Q128" s="244"/>
      <c r="R128" s="244"/>
      <c r="S128" s="244"/>
      <c r="T128" s="244"/>
      <c r="U128" s="244"/>
      <c r="V128" s="244"/>
      <c r="W128" s="244"/>
      <c r="X128" s="244"/>
      <c r="Y128" s="244"/>
      <c r="Z128" s="244"/>
      <c r="AA128" s="244"/>
      <c r="AB128" s="244"/>
      <c r="AC128" s="244"/>
      <c r="AD128" s="244"/>
      <c r="AE128" s="244"/>
      <c r="AF128" s="244"/>
      <c r="AG128" s="232">
        <f>'SO 1.5.1 - Definitivní úp...'!J32</f>
        <v>0</v>
      </c>
      <c r="AH128" s="233"/>
      <c r="AI128" s="233"/>
      <c r="AJ128" s="233"/>
      <c r="AK128" s="233"/>
      <c r="AL128" s="233"/>
      <c r="AM128" s="233"/>
      <c r="AN128" s="232">
        <f t="shared" si="0"/>
        <v>0</v>
      </c>
      <c r="AO128" s="233"/>
      <c r="AP128" s="233"/>
      <c r="AQ128" s="84" t="s">
        <v>89</v>
      </c>
      <c r="AR128" s="48"/>
      <c r="AS128" s="85">
        <v>0</v>
      </c>
      <c r="AT128" s="86">
        <f t="shared" si="1"/>
        <v>0</v>
      </c>
      <c r="AU128" s="87">
        <f>'SO 1.5.1 - Definitivní úp...'!P139</f>
        <v>0</v>
      </c>
      <c r="AV128" s="86">
        <f>'SO 1.5.1 - Definitivní úp...'!J35</f>
        <v>0</v>
      </c>
      <c r="AW128" s="86">
        <f>'SO 1.5.1 - Definitivní úp...'!J36</f>
        <v>0</v>
      </c>
      <c r="AX128" s="86">
        <f>'SO 1.5.1 - Definitivní úp...'!J37</f>
        <v>0</v>
      </c>
      <c r="AY128" s="86">
        <f>'SO 1.5.1 - Definitivní úp...'!J38</f>
        <v>0</v>
      </c>
      <c r="AZ128" s="86">
        <f>'SO 1.5.1 - Definitivní úp...'!F35</f>
        <v>0</v>
      </c>
      <c r="BA128" s="86">
        <f>'SO 1.5.1 - Definitivní úp...'!F36</f>
        <v>0</v>
      </c>
      <c r="BB128" s="86">
        <f>'SO 1.5.1 - Definitivní úp...'!F37</f>
        <v>0</v>
      </c>
      <c r="BC128" s="86">
        <f>'SO 1.5.1 - Definitivní úp...'!F38</f>
        <v>0</v>
      </c>
      <c r="BD128" s="88">
        <f>'SO 1.5.1 - Definitivní úp...'!F39</f>
        <v>0</v>
      </c>
      <c r="BT128" s="25" t="s">
        <v>85</v>
      </c>
      <c r="BV128" s="25" t="s">
        <v>78</v>
      </c>
      <c r="BW128" s="25" t="s">
        <v>187</v>
      </c>
      <c r="BX128" s="25" t="s">
        <v>184</v>
      </c>
      <c r="CL128" s="25" t="s">
        <v>1</v>
      </c>
    </row>
    <row r="129" spans="1:91" s="3" customFormat="1" ht="23.25" customHeight="1">
      <c r="A129" s="83" t="s">
        <v>86</v>
      </c>
      <c r="B129" s="48"/>
      <c r="C129" s="9"/>
      <c r="D129" s="9"/>
      <c r="E129" s="244" t="s">
        <v>188</v>
      </c>
      <c r="F129" s="244"/>
      <c r="G129" s="244"/>
      <c r="H129" s="244"/>
      <c r="I129" s="244"/>
      <c r="J129" s="9"/>
      <c r="K129" s="244" t="s">
        <v>189</v>
      </c>
      <c r="L129" s="244"/>
      <c r="M129" s="244"/>
      <c r="N129" s="244"/>
      <c r="O129" s="244"/>
      <c r="P129" s="244"/>
      <c r="Q129" s="244"/>
      <c r="R129" s="244"/>
      <c r="S129" s="244"/>
      <c r="T129" s="244"/>
      <c r="U129" s="244"/>
      <c r="V129" s="244"/>
      <c r="W129" s="244"/>
      <c r="X129" s="244"/>
      <c r="Y129" s="244"/>
      <c r="Z129" s="244"/>
      <c r="AA129" s="244"/>
      <c r="AB129" s="244"/>
      <c r="AC129" s="244"/>
      <c r="AD129" s="244"/>
      <c r="AE129" s="244"/>
      <c r="AF129" s="244"/>
      <c r="AG129" s="232">
        <f>'SO 1.5.2 - Úprava uličníc...'!J32</f>
        <v>0</v>
      </c>
      <c r="AH129" s="233"/>
      <c r="AI129" s="233"/>
      <c r="AJ129" s="233"/>
      <c r="AK129" s="233"/>
      <c r="AL129" s="233"/>
      <c r="AM129" s="233"/>
      <c r="AN129" s="232">
        <f t="shared" si="0"/>
        <v>0</v>
      </c>
      <c r="AO129" s="233"/>
      <c r="AP129" s="233"/>
      <c r="AQ129" s="84" t="s">
        <v>89</v>
      </c>
      <c r="AR129" s="48"/>
      <c r="AS129" s="85">
        <v>0</v>
      </c>
      <c r="AT129" s="86">
        <f t="shared" si="1"/>
        <v>0</v>
      </c>
      <c r="AU129" s="87">
        <f>'SO 1.5.2 - Úprava uličníc...'!P126</f>
        <v>0</v>
      </c>
      <c r="AV129" s="86">
        <f>'SO 1.5.2 - Úprava uličníc...'!J35</f>
        <v>0</v>
      </c>
      <c r="AW129" s="86">
        <f>'SO 1.5.2 - Úprava uličníc...'!J36</f>
        <v>0</v>
      </c>
      <c r="AX129" s="86">
        <f>'SO 1.5.2 - Úprava uličníc...'!J37</f>
        <v>0</v>
      </c>
      <c r="AY129" s="86">
        <f>'SO 1.5.2 - Úprava uličníc...'!J38</f>
        <v>0</v>
      </c>
      <c r="AZ129" s="86">
        <f>'SO 1.5.2 - Úprava uličníc...'!F35</f>
        <v>0</v>
      </c>
      <c r="BA129" s="86">
        <f>'SO 1.5.2 - Úprava uličníc...'!F36</f>
        <v>0</v>
      </c>
      <c r="BB129" s="86">
        <f>'SO 1.5.2 - Úprava uličníc...'!F37</f>
        <v>0</v>
      </c>
      <c r="BC129" s="86">
        <f>'SO 1.5.2 - Úprava uličníc...'!F38</f>
        <v>0</v>
      </c>
      <c r="BD129" s="88">
        <f>'SO 1.5.2 - Úprava uličníc...'!F39</f>
        <v>0</v>
      </c>
      <c r="BT129" s="25" t="s">
        <v>85</v>
      </c>
      <c r="BV129" s="25" t="s">
        <v>78</v>
      </c>
      <c r="BW129" s="25" t="s">
        <v>190</v>
      </c>
      <c r="BX129" s="25" t="s">
        <v>184</v>
      </c>
      <c r="CL129" s="25" t="s">
        <v>1</v>
      </c>
    </row>
    <row r="130" spans="1:91" s="3" customFormat="1" ht="23.25" customHeight="1">
      <c r="A130" s="83" t="s">
        <v>86</v>
      </c>
      <c r="B130" s="48"/>
      <c r="C130" s="9"/>
      <c r="D130" s="9"/>
      <c r="E130" s="244" t="s">
        <v>191</v>
      </c>
      <c r="F130" s="244"/>
      <c r="G130" s="244"/>
      <c r="H130" s="244"/>
      <c r="I130" s="244"/>
      <c r="J130" s="9"/>
      <c r="K130" s="244" t="s">
        <v>192</v>
      </c>
      <c r="L130" s="244"/>
      <c r="M130" s="244"/>
      <c r="N130" s="244"/>
      <c r="O130" s="244"/>
      <c r="P130" s="244"/>
      <c r="Q130" s="244"/>
      <c r="R130" s="244"/>
      <c r="S130" s="244"/>
      <c r="T130" s="244"/>
      <c r="U130" s="244"/>
      <c r="V130" s="244"/>
      <c r="W130" s="244"/>
      <c r="X130" s="244"/>
      <c r="Y130" s="244"/>
      <c r="Z130" s="244"/>
      <c r="AA130" s="244"/>
      <c r="AB130" s="244"/>
      <c r="AC130" s="244"/>
      <c r="AD130" s="244"/>
      <c r="AE130" s="244"/>
      <c r="AF130" s="244"/>
      <c r="AG130" s="232">
        <f>'SO 1.5.3 - Prostor před k...'!J32</f>
        <v>0</v>
      </c>
      <c r="AH130" s="233"/>
      <c r="AI130" s="233"/>
      <c r="AJ130" s="233"/>
      <c r="AK130" s="233"/>
      <c r="AL130" s="233"/>
      <c r="AM130" s="233"/>
      <c r="AN130" s="232">
        <f t="shared" si="0"/>
        <v>0</v>
      </c>
      <c r="AO130" s="233"/>
      <c r="AP130" s="233"/>
      <c r="AQ130" s="84" t="s">
        <v>89</v>
      </c>
      <c r="AR130" s="48"/>
      <c r="AS130" s="85">
        <v>0</v>
      </c>
      <c r="AT130" s="86">
        <f t="shared" si="1"/>
        <v>0</v>
      </c>
      <c r="AU130" s="87">
        <f>'SO 1.5.3 - Prostor před k...'!P135</f>
        <v>0</v>
      </c>
      <c r="AV130" s="86">
        <f>'SO 1.5.3 - Prostor před k...'!J35</f>
        <v>0</v>
      </c>
      <c r="AW130" s="86">
        <f>'SO 1.5.3 - Prostor před k...'!J36</f>
        <v>0</v>
      </c>
      <c r="AX130" s="86">
        <f>'SO 1.5.3 - Prostor před k...'!J37</f>
        <v>0</v>
      </c>
      <c r="AY130" s="86">
        <f>'SO 1.5.3 - Prostor před k...'!J38</f>
        <v>0</v>
      </c>
      <c r="AZ130" s="86">
        <f>'SO 1.5.3 - Prostor před k...'!F35</f>
        <v>0</v>
      </c>
      <c r="BA130" s="86">
        <f>'SO 1.5.3 - Prostor před k...'!F36</f>
        <v>0</v>
      </c>
      <c r="BB130" s="86">
        <f>'SO 1.5.3 - Prostor před k...'!F37</f>
        <v>0</v>
      </c>
      <c r="BC130" s="86">
        <f>'SO 1.5.3 - Prostor před k...'!F38</f>
        <v>0</v>
      </c>
      <c r="BD130" s="88">
        <f>'SO 1.5.3 - Prostor před k...'!F39</f>
        <v>0</v>
      </c>
      <c r="BT130" s="25" t="s">
        <v>85</v>
      </c>
      <c r="BV130" s="25" t="s">
        <v>78</v>
      </c>
      <c r="BW130" s="25" t="s">
        <v>193</v>
      </c>
      <c r="BX130" s="25" t="s">
        <v>184</v>
      </c>
      <c r="CL130" s="25" t="s">
        <v>1</v>
      </c>
    </row>
    <row r="131" spans="1:91" s="3" customFormat="1" ht="23.25" customHeight="1">
      <c r="A131" s="83" t="s">
        <v>86</v>
      </c>
      <c r="B131" s="48"/>
      <c r="C131" s="9"/>
      <c r="D131" s="9"/>
      <c r="E131" s="244" t="s">
        <v>194</v>
      </c>
      <c r="F131" s="244"/>
      <c r="G131" s="244"/>
      <c r="H131" s="244"/>
      <c r="I131" s="244"/>
      <c r="J131" s="9"/>
      <c r="K131" s="244" t="s">
        <v>195</v>
      </c>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32">
        <f>'SO 1.5.4 - Inventarizace ...'!J32</f>
        <v>0</v>
      </c>
      <c r="AH131" s="233"/>
      <c r="AI131" s="233"/>
      <c r="AJ131" s="233"/>
      <c r="AK131" s="233"/>
      <c r="AL131" s="233"/>
      <c r="AM131" s="233"/>
      <c r="AN131" s="232">
        <f t="shared" si="0"/>
        <v>0</v>
      </c>
      <c r="AO131" s="233"/>
      <c r="AP131" s="233"/>
      <c r="AQ131" s="84" t="s">
        <v>89</v>
      </c>
      <c r="AR131" s="48"/>
      <c r="AS131" s="85">
        <v>0</v>
      </c>
      <c r="AT131" s="86">
        <f t="shared" si="1"/>
        <v>0</v>
      </c>
      <c r="AU131" s="87">
        <f>'SO 1.5.4 - Inventarizace ...'!P121</f>
        <v>0</v>
      </c>
      <c r="AV131" s="86">
        <f>'SO 1.5.4 - Inventarizace ...'!J35</f>
        <v>0</v>
      </c>
      <c r="AW131" s="86">
        <f>'SO 1.5.4 - Inventarizace ...'!J36</f>
        <v>0</v>
      </c>
      <c r="AX131" s="86">
        <f>'SO 1.5.4 - Inventarizace ...'!J37</f>
        <v>0</v>
      </c>
      <c r="AY131" s="86">
        <f>'SO 1.5.4 - Inventarizace ...'!J38</f>
        <v>0</v>
      </c>
      <c r="AZ131" s="86">
        <f>'SO 1.5.4 - Inventarizace ...'!F35</f>
        <v>0</v>
      </c>
      <c r="BA131" s="86">
        <f>'SO 1.5.4 - Inventarizace ...'!F36</f>
        <v>0</v>
      </c>
      <c r="BB131" s="86">
        <f>'SO 1.5.4 - Inventarizace ...'!F37</f>
        <v>0</v>
      </c>
      <c r="BC131" s="86">
        <f>'SO 1.5.4 - Inventarizace ...'!F38</f>
        <v>0</v>
      </c>
      <c r="BD131" s="88">
        <f>'SO 1.5.4 - Inventarizace ...'!F39</f>
        <v>0</v>
      </c>
      <c r="BT131" s="25" t="s">
        <v>85</v>
      </c>
      <c r="BV131" s="25" t="s">
        <v>78</v>
      </c>
      <c r="BW131" s="25" t="s">
        <v>196</v>
      </c>
      <c r="BX131" s="25" t="s">
        <v>184</v>
      </c>
      <c r="CL131" s="25" t="s">
        <v>1</v>
      </c>
    </row>
    <row r="132" spans="1:91" s="3" customFormat="1" ht="23.25" customHeight="1">
      <c r="A132" s="83" t="s">
        <v>86</v>
      </c>
      <c r="B132" s="48"/>
      <c r="C132" s="9"/>
      <c r="D132" s="9"/>
      <c r="E132" s="244" t="s">
        <v>197</v>
      </c>
      <c r="F132" s="244"/>
      <c r="G132" s="244"/>
      <c r="H132" s="244"/>
      <c r="I132" s="244"/>
      <c r="J132" s="9"/>
      <c r="K132" s="244" t="s">
        <v>198</v>
      </c>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32">
        <f>'SO 1.5.6 - Zeleň'!J32</f>
        <v>0</v>
      </c>
      <c r="AH132" s="233"/>
      <c r="AI132" s="233"/>
      <c r="AJ132" s="233"/>
      <c r="AK132" s="233"/>
      <c r="AL132" s="233"/>
      <c r="AM132" s="233"/>
      <c r="AN132" s="232">
        <f t="shared" si="0"/>
        <v>0</v>
      </c>
      <c r="AO132" s="233"/>
      <c r="AP132" s="233"/>
      <c r="AQ132" s="84" t="s">
        <v>89</v>
      </c>
      <c r="AR132" s="48"/>
      <c r="AS132" s="85">
        <v>0</v>
      </c>
      <c r="AT132" s="86">
        <f t="shared" si="1"/>
        <v>0</v>
      </c>
      <c r="AU132" s="87">
        <f>'SO 1.5.6 - Zeleň'!P122</f>
        <v>0</v>
      </c>
      <c r="AV132" s="86">
        <f>'SO 1.5.6 - Zeleň'!J35</f>
        <v>0</v>
      </c>
      <c r="AW132" s="86">
        <f>'SO 1.5.6 - Zeleň'!J36</f>
        <v>0</v>
      </c>
      <c r="AX132" s="86">
        <f>'SO 1.5.6 - Zeleň'!J37</f>
        <v>0</v>
      </c>
      <c r="AY132" s="86">
        <f>'SO 1.5.6 - Zeleň'!J38</f>
        <v>0</v>
      </c>
      <c r="AZ132" s="86">
        <f>'SO 1.5.6 - Zeleň'!F35</f>
        <v>0</v>
      </c>
      <c r="BA132" s="86">
        <f>'SO 1.5.6 - Zeleň'!F36</f>
        <v>0</v>
      </c>
      <c r="BB132" s="86">
        <f>'SO 1.5.6 - Zeleň'!F37</f>
        <v>0</v>
      </c>
      <c r="BC132" s="86">
        <f>'SO 1.5.6 - Zeleň'!F38</f>
        <v>0</v>
      </c>
      <c r="BD132" s="88">
        <f>'SO 1.5.6 - Zeleň'!F39</f>
        <v>0</v>
      </c>
      <c r="BT132" s="25" t="s">
        <v>85</v>
      </c>
      <c r="BV132" s="25" t="s">
        <v>78</v>
      </c>
      <c r="BW132" s="25" t="s">
        <v>199</v>
      </c>
      <c r="BX132" s="25" t="s">
        <v>184</v>
      </c>
      <c r="CL132" s="25" t="s">
        <v>1</v>
      </c>
    </row>
    <row r="133" spans="1:91" s="3" customFormat="1" ht="23.25" customHeight="1">
      <c r="A133" s="83" t="s">
        <v>86</v>
      </c>
      <c r="B133" s="48"/>
      <c r="C133" s="9"/>
      <c r="D133" s="9"/>
      <c r="E133" s="244" t="s">
        <v>200</v>
      </c>
      <c r="F133" s="244"/>
      <c r="G133" s="244"/>
      <c r="H133" s="244"/>
      <c r="I133" s="244"/>
      <c r="J133" s="9"/>
      <c r="K133" s="244" t="s">
        <v>201</v>
      </c>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32">
        <f>'SO 1.5.7 - Kašna'!J32</f>
        <v>0</v>
      </c>
      <c r="AH133" s="233"/>
      <c r="AI133" s="233"/>
      <c r="AJ133" s="233"/>
      <c r="AK133" s="233"/>
      <c r="AL133" s="233"/>
      <c r="AM133" s="233"/>
      <c r="AN133" s="232">
        <f t="shared" si="0"/>
        <v>0</v>
      </c>
      <c r="AO133" s="233"/>
      <c r="AP133" s="233"/>
      <c r="AQ133" s="84" t="s">
        <v>89</v>
      </c>
      <c r="AR133" s="48"/>
      <c r="AS133" s="85">
        <v>0</v>
      </c>
      <c r="AT133" s="86">
        <f t="shared" si="1"/>
        <v>0</v>
      </c>
      <c r="AU133" s="87">
        <f>'SO 1.5.7 - Kašna'!P122</f>
        <v>0</v>
      </c>
      <c r="AV133" s="86">
        <f>'SO 1.5.7 - Kašna'!J35</f>
        <v>0</v>
      </c>
      <c r="AW133" s="86">
        <f>'SO 1.5.7 - Kašna'!J36</f>
        <v>0</v>
      </c>
      <c r="AX133" s="86">
        <f>'SO 1.5.7 - Kašna'!J37</f>
        <v>0</v>
      </c>
      <c r="AY133" s="86">
        <f>'SO 1.5.7 - Kašna'!J38</f>
        <v>0</v>
      </c>
      <c r="AZ133" s="86">
        <f>'SO 1.5.7 - Kašna'!F35</f>
        <v>0</v>
      </c>
      <c r="BA133" s="86">
        <f>'SO 1.5.7 - Kašna'!F36</f>
        <v>0</v>
      </c>
      <c r="BB133" s="86">
        <f>'SO 1.5.7 - Kašna'!F37</f>
        <v>0</v>
      </c>
      <c r="BC133" s="86">
        <f>'SO 1.5.7 - Kašna'!F38</f>
        <v>0</v>
      </c>
      <c r="BD133" s="88">
        <f>'SO 1.5.7 - Kašna'!F39</f>
        <v>0</v>
      </c>
      <c r="BT133" s="25" t="s">
        <v>85</v>
      </c>
      <c r="BV133" s="25" t="s">
        <v>78</v>
      </c>
      <c r="BW133" s="25" t="s">
        <v>202</v>
      </c>
      <c r="BX133" s="25" t="s">
        <v>184</v>
      </c>
      <c r="CL133" s="25" t="s">
        <v>1</v>
      </c>
    </row>
    <row r="134" spans="1:91" s="3" customFormat="1" ht="23.25" customHeight="1">
      <c r="A134" s="83" t="s">
        <v>86</v>
      </c>
      <c r="B134" s="48"/>
      <c r="C134" s="9"/>
      <c r="D134" s="9"/>
      <c r="E134" s="244" t="s">
        <v>203</v>
      </c>
      <c r="F134" s="244"/>
      <c r="G134" s="244"/>
      <c r="H134" s="244"/>
      <c r="I134" s="244"/>
      <c r="J134" s="9"/>
      <c r="K134" s="244" t="s">
        <v>204</v>
      </c>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32">
        <f>'SO 1.5.8 - Městský mobiliář'!J32</f>
        <v>0</v>
      </c>
      <c r="AH134" s="233"/>
      <c r="AI134" s="233"/>
      <c r="AJ134" s="233"/>
      <c r="AK134" s="233"/>
      <c r="AL134" s="233"/>
      <c r="AM134" s="233"/>
      <c r="AN134" s="232">
        <f t="shared" si="0"/>
        <v>0</v>
      </c>
      <c r="AO134" s="233"/>
      <c r="AP134" s="233"/>
      <c r="AQ134" s="84" t="s">
        <v>89</v>
      </c>
      <c r="AR134" s="48"/>
      <c r="AS134" s="85">
        <v>0</v>
      </c>
      <c r="AT134" s="86">
        <f t="shared" si="1"/>
        <v>0</v>
      </c>
      <c r="AU134" s="87">
        <f>'SO 1.5.8 - Městský mobiliář'!P123</f>
        <v>0</v>
      </c>
      <c r="AV134" s="86">
        <f>'SO 1.5.8 - Městský mobiliář'!J35</f>
        <v>0</v>
      </c>
      <c r="AW134" s="86">
        <f>'SO 1.5.8 - Městský mobiliář'!J36</f>
        <v>0</v>
      </c>
      <c r="AX134" s="86">
        <f>'SO 1.5.8 - Městský mobiliář'!J37</f>
        <v>0</v>
      </c>
      <c r="AY134" s="86">
        <f>'SO 1.5.8 - Městský mobiliář'!J38</f>
        <v>0</v>
      </c>
      <c r="AZ134" s="86">
        <f>'SO 1.5.8 - Městský mobiliář'!F35</f>
        <v>0</v>
      </c>
      <c r="BA134" s="86">
        <f>'SO 1.5.8 - Městský mobiliář'!F36</f>
        <v>0</v>
      </c>
      <c r="BB134" s="86">
        <f>'SO 1.5.8 - Městský mobiliář'!F37</f>
        <v>0</v>
      </c>
      <c r="BC134" s="86">
        <f>'SO 1.5.8 - Městský mobiliář'!F38</f>
        <v>0</v>
      </c>
      <c r="BD134" s="88">
        <f>'SO 1.5.8 - Městský mobiliář'!F39</f>
        <v>0</v>
      </c>
      <c r="BT134" s="25" t="s">
        <v>85</v>
      </c>
      <c r="BV134" s="25" t="s">
        <v>78</v>
      </c>
      <c r="BW134" s="25" t="s">
        <v>205</v>
      </c>
      <c r="BX134" s="25" t="s">
        <v>184</v>
      </c>
      <c r="CL134" s="25" t="s">
        <v>1</v>
      </c>
    </row>
    <row r="135" spans="1:91" s="3" customFormat="1" ht="23.25" customHeight="1">
      <c r="A135" s="83" t="s">
        <v>86</v>
      </c>
      <c r="B135" s="48"/>
      <c r="C135" s="9"/>
      <c r="D135" s="9"/>
      <c r="E135" s="244" t="s">
        <v>206</v>
      </c>
      <c r="F135" s="244"/>
      <c r="G135" s="244"/>
      <c r="H135" s="244"/>
      <c r="I135" s="244"/>
      <c r="J135" s="9"/>
      <c r="K135" s="244" t="s">
        <v>207</v>
      </c>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32">
        <f>'SO 1.5.9 - Lavice'!J32</f>
        <v>0</v>
      </c>
      <c r="AH135" s="233"/>
      <c r="AI135" s="233"/>
      <c r="AJ135" s="233"/>
      <c r="AK135" s="233"/>
      <c r="AL135" s="233"/>
      <c r="AM135" s="233"/>
      <c r="AN135" s="232">
        <f t="shared" si="0"/>
        <v>0</v>
      </c>
      <c r="AO135" s="233"/>
      <c r="AP135" s="233"/>
      <c r="AQ135" s="84" t="s">
        <v>89</v>
      </c>
      <c r="AR135" s="48"/>
      <c r="AS135" s="85">
        <v>0</v>
      </c>
      <c r="AT135" s="86">
        <f t="shared" si="1"/>
        <v>0</v>
      </c>
      <c r="AU135" s="87">
        <f>'SO 1.5.9 - Lavice'!P121</f>
        <v>0</v>
      </c>
      <c r="AV135" s="86">
        <f>'SO 1.5.9 - Lavice'!J35</f>
        <v>0</v>
      </c>
      <c r="AW135" s="86">
        <f>'SO 1.5.9 - Lavice'!J36</f>
        <v>0</v>
      </c>
      <c r="AX135" s="86">
        <f>'SO 1.5.9 - Lavice'!J37</f>
        <v>0</v>
      </c>
      <c r="AY135" s="86">
        <f>'SO 1.5.9 - Lavice'!J38</f>
        <v>0</v>
      </c>
      <c r="AZ135" s="86">
        <f>'SO 1.5.9 - Lavice'!F35</f>
        <v>0</v>
      </c>
      <c r="BA135" s="86">
        <f>'SO 1.5.9 - Lavice'!F36</f>
        <v>0</v>
      </c>
      <c r="BB135" s="86">
        <f>'SO 1.5.9 - Lavice'!F37</f>
        <v>0</v>
      </c>
      <c r="BC135" s="86">
        <f>'SO 1.5.9 - Lavice'!F38</f>
        <v>0</v>
      </c>
      <c r="BD135" s="88">
        <f>'SO 1.5.9 - Lavice'!F39</f>
        <v>0</v>
      </c>
      <c r="BT135" s="25" t="s">
        <v>85</v>
      </c>
      <c r="BV135" s="25" t="s">
        <v>78</v>
      </c>
      <c r="BW135" s="25" t="s">
        <v>208</v>
      </c>
      <c r="BX135" s="25" t="s">
        <v>184</v>
      </c>
      <c r="CL135" s="25" t="s">
        <v>1</v>
      </c>
    </row>
    <row r="136" spans="1:91" s="6" customFormat="1" ht="24.75" customHeight="1">
      <c r="A136" s="83" t="s">
        <v>86</v>
      </c>
      <c r="B136" s="74"/>
      <c r="C136" s="75"/>
      <c r="D136" s="243" t="s">
        <v>209</v>
      </c>
      <c r="E136" s="243"/>
      <c r="F136" s="243"/>
      <c r="G136" s="243"/>
      <c r="H136" s="243"/>
      <c r="I136" s="76"/>
      <c r="J136" s="243" t="s">
        <v>210</v>
      </c>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34">
        <f>'OST a VRN - Ostatní a ved...'!J30</f>
        <v>0</v>
      </c>
      <c r="AH136" s="235"/>
      <c r="AI136" s="235"/>
      <c r="AJ136" s="235"/>
      <c r="AK136" s="235"/>
      <c r="AL136" s="235"/>
      <c r="AM136" s="235"/>
      <c r="AN136" s="234">
        <f t="shared" si="0"/>
        <v>0</v>
      </c>
      <c r="AO136" s="235"/>
      <c r="AP136" s="235"/>
      <c r="AQ136" s="77" t="s">
        <v>82</v>
      </c>
      <c r="AR136" s="74"/>
      <c r="AS136" s="89">
        <v>0</v>
      </c>
      <c r="AT136" s="90">
        <f t="shared" si="1"/>
        <v>0</v>
      </c>
      <c r="AU136" s="91">
        <f>'OST a VRN - Ostatní a ved...'!P129</f>
        <v>0</v>
      </c>
      <c r="AV136" s="90">
        <f>'OST a VRN - Ostatní a ved...'!J33</f>
        <v>0</v>
      </c>
      <c r="AW136" s="90">
        <f>'OST a VRN - Ostatní a ved...'!J34</f>
        <v>0</v>
      </c>
      <c r="AX136" s="90">
        <f>'OST a VRN - Ostatní a ved...'!J35</f>
        <v>0</v>
      </c>
      <c r="AY136" s="90">
        <f>'OST a VRN - Ostatní a ved...'!J36</f>
        <v>0</v>
      </c>
      <c r="AZ136" s="90">
        <f>'OST a VRN - Ostatní a ved...'!F33</f>
        <v>0</v>
      </c>
      <c r="BA136" s="90">
        <f>'OST a VRN - Ostatní a ved...'!F34</f>
        <v>0</v>
      </c>
      <c r="BB136" s="90">
        <f>'OST a VRN - Ostatní a ved...'!F35</f>
        <v>0</v>
      </c>
      <c r="BC136" s="90">
        <f>'OST a VRN - Ostatní a ved...'!F36</f>
        <v>0</v>
      </c>
      <c r="BD136" s="92">
        <f>'OST a VRN - Ostatní a ved...'!F37</f>
        <v>0</v>
      </c>
      <c r="BT136" s="82" t="s">
        <v>83</v>
      </c>
      <c r="BV136" s="82" t="s">
        <v>78</v>
      </c>
      <c r="BW136" s="82" t="s">
        <v>211</v>
      </c>
      <c r="BX136" s="82" t="s">
        <v>5</v>
      </c>
      <c r="CL136" s="82" t="s">
        <v>1</v>
      </c>
      <c r="CM136" s="82" t="s">
        <v>85</v>
      </c>
    </row>
    <row r="137" spans="1:91" s="1" customFormat="1" ht="30" customHeight="1">
      <c r="B137" s="32"/>
      <c r="AR137" s="32"/>
    </row>
    <row r="138" spans="1:91" s="1" customFormat="1" ht="6.95" customHeight="1">
      <c r="B138" s="44"/>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c r="AQ138" s="45"/>
      <c r="AR138" s="32"/>
    </row>
  </sheetData>
  <sheetProtection algorithmName="SHA-512" hashValue="oYeQ8hMVTQAs4a9kI/zcrrBGo50DTnKz/TE+YSJmE3DUdFXRamiXOZOPav0J78aVfkh1K5KNWdkbJBBLEXa3fg==" saltValue="REyyGmEQzLggsCZRP8EIx91kuC0zyCAXFVIRftMwjJ+rhc3E9ufdewEfwtu9AlJqgce8nMhSbcxmMNkYO8H+hw==" spinCount="100000" sheet="1" objects="1" scenarios="1" formatColumns="0" formatRows="0"/>
  <mergeCells count="206">
    <mergeCell ref="E134:I134"/>
    <mergeCell ref="K134:AF134"/>
    <mergeCell ref="E135:I135"/>
    <mergeCell ref="K135:AF135"/>
    <mergeCell ref="D136:H136"/>
    <mergeCell ref="J136:AF136"/>
    <mergeCell ref="E129:I129"/>
    <mergeCell ref="K129:AF129"/>
    <mergeCell ref="E130:I130"/>
    <mergeCell ref="K130:AF130"/>
    <mergeCell ref="E131:I131"/>
    <mergeCell ref="K131:AF131"/>
    <mergeCell ref="E132:I132"/>
    <mergeCell ref="K132:AF132"/>
    <mergeCell ref="E133:I133"/>
    <mergeCell ref="K133:AF133"/>
    <mergeCell ref="K124:AF124"/>
    <mergeCell ref="E124:I124"/>
    <mergeCell ref="K125:AF125"/>
    <mergeCell ref="E125:I125"/>
    <mergeCell ref="K126:AF126"/>
    <mergeCell ref="E126:I126"/>
    <mergeCell ref="J127:AF127"/>
    <mergeCell ref="D127:H127"/>
    <mergeCell ref="K128:AF128"/>
    <mergeCell ref="E128:I128"/>
    <mergeCell ref="L119:AF119"/>
    <mergeCell ref="F119:J119"/>
    <mergeCell ref="D120:H120"/>
    <mergeCell ref="J120:AF120"/>
    <mergeCell ref="E121:I121"/>
    <mergeCell ref="K121:AF121"/>
    <mergeCell ref="E122:I122"/>
    <mergeCell ref="K122:AF122"/>
    <mergeCell ref="E123:I123"/>
    <mergeCell ref="K123:AF123"/>
    <mergeCell ref="D114:H114"/>
    <mergeCell ref="J114:AF114"/>
    <mergeCell ref="E115:I115"/>
    <mergeCell ref="K115:AF115"/>
    <mergeCell ref="K116:AF116"/>
    <mergeCell ref="E116:I116"/>
    <mergeCell ref="E117:I117"/>
    <mergeCell ref="K117:AF117"/>
    <mergeCell ref="F118:J118"/>
    <mergeCell ref="L118:AF118"/>
    <mergeCell ref="K109:AF109"/>
    <mergeCell ref="E109:I109"/>
    <mergeCell ref="K110:AF110"/>
    <mergeCell ref="E110:I110"/>
    <mergeCell ref="D111:H111"/>
    <mergeCell ref="J111:AF111"/>
    <mergeCell ref="E112:I112"/>
    <mergeCell ref="K112:AF112"/>
    <mergeCell ref="K113:AF113"/>
    <mergeCell ref="E113:I113"/>
    <mergeCell ref="E104:I104"/>
    <mergeCell ref="K104:AF104"/>
    <mergeCell ref="E105:I105"/>
    <mergeCell ref="K105:AF105"/>
    <mergeCell ref="E106:I106"/>
    <mergeCell ref="K106:AF106"/>
    <mergeCell ref="K107:AF107"/>
    <mergeCell ref="E107:I107"/>
    <mergeCell ref="D108:H108"/>
    <mergeCell ref="J108:AF108"/>
    <mergeCell ref="D103:H103"/>
    <mergeCell ref="J103:AF103"/>
    <mergeCell ref="AM87:AN87"/>
    <mergeCell ref="AM89:AP89"/>
    <mergeCell ref="AS89:AT91"/>
    <mergeCell ref="AM90:AP90"/>
    <mergeCell ref="AN92:AP92"/>
    <mergeCell ref="AG92:AM92"/>
    <mergeCell ref="AN95:AP95"/>
    <mergeCell ref="AG95:AM95"/>
    <mergeCell ref="AG96:AM96"/>
    <mergeCell ref="AN96:AP96"/>
    <mergeCell ref="AN97:AP97"/>
    <mergeCell ref="AG97:AM97"/>
    <mergeCell ref="AN98:AP98"/>
    <mergeCell ref="AG98:AM98"/>
    <mergeCell ref="AG99:AM99"/>
    <mergeCell ref="AN99:AP99"/>
    <mergeCell ref="AN100:AP100"/>
    <mergeCell ref="AG100:AM100"/>
    <mergeCell ref="AG94:AM94"/>
    <mergeCell ref="AN94:AP94"/>
    <mergeCell ref="AN134:AP134"/>
    <mergeCell ref="AG134:AM134"/>
    <mergeCell ref="AN135:AP135"/>
    <mergeCell ref="AG135:AM135"/>
    <mergeCell ref="AN136:AP136"/>
    <mergeCell ref="AG136:AM136"/>
    <mergeCell ref="L85:AO85"/>
    <mergeCell ref="C92:G92"/>
    <mergeCell ref="I92:AF92"/>
    <mergeCell ref="D95:H95"/>
    <mergeCell ref="J95:AF95"/>
    <mergeCell ref="K96:AF96"/>
    <mergeCell ref="E96:I96"/>
    <mergeCell ref="E97:I97"/>
    <mergeCell ref="K97:AF97"/>
    <mergeCell ref="K98:AF98"/>
    <mergeCell ref="E98:I98"/>
    <mergeCell ref="E99:I99"/>
    <mergeCell ref="K99:AF99"/>
    <mergeCell ref="E100:I100"/>
    <mergeCell ref="K100:AF100"/>
    <mergeCell ref="E101:I101"/>
    <mergeCell ref="K101:AF101"/>
    <mergeCell ref="D102:H102"/>
    <mergeCell ref="AN129:AP129"/>
    <mergeCell ref="AG129:AM129"/>
    <mergeCell ref="AN130:AP130"/>
    <mergeCell ref="AG130:AM130"/>
    <mergeCell ref="AN131:AP131"/>
    <mergeCell ref="AG131:AM131"/>
    <mergeCell ref="AG132:AM132"/>
    <mergeCell ref="AN132:AP132"/>
    <mergeCell ref="AN133:AP133"/>
    <mergeCell ref="AG133:AM133"/>
    <mergeCell ref="AN124:AP124"/>
    <mergeCell ref="AG124:AM124"/>
    <mergeCell ref="AN125:AP125"/>
    <mergeCell ref="AG125:AM125"/>
    <mergeCell ref="AG126:AM126"/>
    <mergeCell ref="AN126:AP126"/>
    <mergeCell ref="AG127:AM127"/>
    <mergeCell ref="AN127:AP127"/>
    <mergeCell ref="AN128:AP128"/>
    <mergeCell ref="AG128:AM128"/>
    <mergeCell ref="AG119:AM119"/>
    <mergeCell ref="AN119:AP119"/>
    <mergeCell ref="AG120:AM120"/>
    <mergeCell ref="AN120:AP120"/>
    <mergeCell ref="AG121:AM121"/>
    <mergeCell ref="AN121:AP121"/>
    <mergeCell ref="AG122:AM122"/>
    <mergeCell ref="AN122:AP122"/>
    <mergeCell ref="AN123:AP123"/>
    <mergeCell ref="AG123:AM123"/>
    <mergeCell ref="AN114:AP114"/>
    <mergeCell ref="AG114:AM114"/>
    <mergeCell ref="AN115:AP115"/>
    <mergeCell ref="AG115:AM115"/>
    <mergeCell ref="AN116:AP116"/>
    <mergeCell ref="AG116:AM116"/>
    <mergeCell ref="AG117:AM117"/>
    <mergeCell ref="AN117:AP117"/>
    <mergeCell ref="AN118:AP118"/>
    <mergeCell ref="AG118:AM118"/>
    <mergeCell ref="AN109:AP109"/>
    <mergeCell ref="AG109:AM109"/>
    <mergeCell ref="AN110:AP110"/>
    <mergeCell ref="AG110:AM110"/>
    <mergeCell ref="AN111:AP111"/>
    <mergeCell ref="AG111:AM111"/>
    <mergeCell ref="AN112:AP112"/>
    <mergeCell ref="AG112:AM112"/>
    <mergeCell ref="AN113:AP113"/>
    <mergeCell ref="AG113:AM113"/>
    <mergeCell ref="AN104:AP104"/>
    <mergeCell ref="AG104:AM104"/>
    <mergeCell ref="AN105:AP105"/>
    <mergeCell ref="AG105:AM105"/>
    <mergeCell ref="AN106:AP106"/>
    <mergeCell ref="AG106:AM106"/>
    <mergeCell ref="AN107:AP107"/>
    <mergeCell ref="AG107:AM107"/>
    <mergeCell ref="AG108:AM108"/>
    <mergeCell ref="AN108:AP108"/>
    <mergeCell ref="AK35:AO35"/>
    <mergeCell ref="X35:AB35"/>
    <mergeCell ref="AR2:BE2"/>
    <mergeCell ref="AG101:AM101"/>
    <mergeCell ref="AN101:AP101"/>
    <mergeCell ref="AN102:AP102"/>
    <mergeCell ref="AG102:AM102"/>
    <mergeCell ref="AN103:AP103"/>
    <mergeCell ref="AG103:AM103"/>
    <mergeCell ref="J102:AF102"/>
    <mergeCell ref="BE5:BE34"/>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s>
  <hyperlinks>
    <hyperlink ref="A96" location="'SO 110 - Kolektorové trasy'!C2" display="/" xr:uid="{00000000-0004-0000-0000-000000000000}"/>
    <hyperlink ref="A97" location="'SO 120 - Kolektorové šachty'!C2" display="/" xr:uid="{00000000-0004-0000-0000-000001000000}"/>
    <hyperlink ref="A98" location="'SO 130 - Technické komory'!C2" display="/" xr:uid="{00000000-0004-0000-0000-000002000000}"/>
    <hyperlink ref="A99" location="'SO 150 - Ocelové konstrukce'!C2" display="/" xr:uid="{00000000-0004-0000-0000-000003000000}"/>
    <hyperlink ref="A100" location="'SO 210 - Zajištění povrch...'!C2" display="/" xr:uid="{00000000-0004-0000-0000-000004000000}"/>
    <hyperlink ref="A101" location="'SO 220 - Stavební úpravy ...'!C2" display="/" xr:uid="{00000000-0004-0000-0000-000005000000}"/>
    <hyperlink ref="A102" location="'SO 300 - Požárně bezpečno...'!C2" display="/" xr:uid="{00000000-0004-0000-0000-000006000000}"/>
    <hyperlink ref="A104" location="'SO 401 - Odvodnění'!C2" display="/" xr:uid="{00000000-0004-0000-0000-000007000000}"/>
    <hyperlink ref="A105" location="'SO 402 - Osvětlení a zásu...'!C2" display="/" xr:uid="{00000000-0004-0000-0000-000008000000}"/>
    <hyperlink ref="A106" location="'SO 403 - Přívod NN pro PŘS'!C2" display="/" xr:uid="{00000000-0004-0000-0000-000009000000}"/>
    <hyperlink ref="A107" location="'SO D.1.5.5 - Přípojky uli...'!C2" display="/" xr:uid="{00000000-0004-0000-0000-00000A000000}"/>
    <hyperlink ref="A109" location="'SO 501 - Přeložka kanalizace'!C2" display="/" xr:uid="{00000000-0004-0000-0000-00000B000000}"/>
    <hyperlink ref="A110" location="'SO 502 - Přeložka vodovodu'!C2" display="/" xr:uid="{00000000-0004-0000-0000-00000C000000}"/>
    <hyperlink ref="A112" location="'SO 601 - Přeložka přípoje...'!C2" display="/" xr:uid="{00000000-0004-0000-0000-00000D000000}"/>
    <hyperlink ref="A113" location="'SO 602 - Přeložka přípoje...'!C2" display="/" xr:uid="{00000000-0004-0000-0000-00000E000000}"/>
    <hyperlink ref="A115" location="'SO 702 - Provizorní přelo...'!C2" display="/" xr:uid="{00000000-0004-0000-0000-00000F000000}"/>
    <hyperlink ref="A116" location="'SO 703 - Provizorní přelo...'!C2" display="/" xr:uid="{00000000-0004-0000-0000-000010000000}"/>
    <hyperlink ref="A118" location="'SO 706.01 - NTL plynovody'!C2" display="/" xr:uid="{00000000-0004-0000-0000-000011000000}"/>
    <hyperlink ref="A119" location="'SO 706.02 - NTL plynovodn...'!C2" display="/" xr:uid="{00000000-0004-0000-0000-000012000000}"/>
    <hyperlink ref="A121" location="'PS 101 - Měření a regulace'!C2" display="/" xr:uid="{00000000-0004-0000-0000-000013000000}"/>
    <hyperlink ref="A122" location="'PS 102 - Přidružné řídící...'!C2" display="/" xr:uid="{00000000-0004-0000-0000-000014000000}"/>
    <hyperlink ref="A123" location="'PS 103 - Provozní rozvod ...'!C2" display="/" xr:uid="{00000000-0004-0000-0000-000015000000}"/>
    <hyperlink ref="A124" location="'PS 104 - Provozní telefon'!C2" display="/" xr:uid="{00000000-0004-0000-0000-000016000000}"/>
    <hyperlink ref="A125" location="'PS 105 - Uzemnění kolektoru'!C2" display="/" xr:uid="{00000000-0004-0000-0000-000017000000}"/>
    <hyperlink ref="A126" location="'PS 106 - Vzduchotechnika'!C2" display="/" xr:uid="{00000000-0004-0000-0000-000018000000}"/>
    <hyperlink ref="A128" location="'SO 1.5.1 - Definitivní úp...'!C2" display="/" xr:uid="{00000000-0004-0000-0000-000019000000}"/>
    <hyperlink ref="A129" location="'SO 1.5.2 - Úprava uličníc...'!C2" display="/" xr:uid="{00000000-0004-0000-0000-00001A000000}"/>
    <hyperlink ref="A130" location="'SO 1.5.3 - Prostor před k...'!C2" display="/" xr:uid="{00000000-0004-0000-0000-00001B000000}"/>
    <hyperlink ref="A131" location="'SO 1.5.4 - Inventarizace ...'!C2" display="/" xr:uid="{00000000-0004-0000-0000-00001C000000}"/>
    <hyperlink ref="A132" location="'SO 1.5.6 - Zeleň'!C2" display="/" xr:uid="{00000000-0004-0000-0000-00001D000000}"/>
    <hyperlink ref="A133" location="'SO 1.5.7 - Kašna'!C2" display="/" xr:uid="{00000000-0004-0000-0000-00001E000000}"/>
    <hyperlink ref="A134" location="'SO 1.5.8 - Městský mobiliář'!C2" display="/" xr:uid="{00000000-0004-0000-0000-00001F000000}"/>
    <hyperlink ref="A135" location="'SO 1.5.9 - Lavice'!C2" display="/" xr:uid="{00000000-0004-0000-0000-000020000000}"/>
    <hyperlink ref="A136" location="'OST a VRN - Ostatní a ved...'!C2" display="/" xr:uid="{00000000-0004-0000-0000-000021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150"/>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117</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3335</v>
      </c>
      <c r="F9" s="258"/>
      <c r="G9" s="258"/>
      <c r="H9" s="258"/>
      <c r="L9" s="32"/>
    </row>
    <row r="10" spans="2:46" s="1" customFormat="1" ht="12" customHeight="1">
      <c r="B10" s="32"/>
      <c r="D10" s="27" t="s">
        <v>231</v>
      </c>
      <c r="L10" s="32"/>
    </row>
    <row r="11" spans="2:46" s="1" customFormat="1" ht="16.5" customHeight="1">
      <c r="B11" s="32"/>
      <c r="E11" s="238" t="s">
        <v>3438</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ROUND(J121,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ROUND((SUM(BE121:BE149)),  2)</f>
        <v>0</v>
      </c>
      <c r="I35" s="97">
        <v>0.21</v>
      </c>
      <c r="J35" s="86">
        <f>ROUND(((SUM(BE121:BE149))*I35),  2)</f>
        <v>0</v>
      </c>
      <c r="L35" s="32"/>
    </row>
    <row r="36" spans="2:12" s="1" customFormat="1" ht="14.45" customHeight="1">
      <c r="B36" s="32"/>
      <c r="E36" s="27" t="s">
        <v>42</v>
      </c>
      <c r="F36" s="86">
        <f>ROUND((SUM(BF121:BF149)),  2)</f>
        <v>0</v>
      </c>
      <c r="I36" s="97">
        <v>0.12</v>
      </c>
      <c r="J36" s="86">
        <f>ROUND(((SUM(BF121:BF149))*I36),  2)</f>
        <v>0</v>
      </c>
      <c r="L36" s="32"/>
    </row>
    <row r="37" spans="2:12" s="1" customFormat="1" ht="14.45" hidden="1" customHeight="1">
      <c r="B37" s="32"/>
      <c r="E37" s="27" t="s">
        <v>43</v>
      </c>
      <c r="F37" s="86">
        <f>ROUND((SUM(BG121:BG149)),  2)</f>
        <v>0</v>
      </c>
      <c r="I37" s="97">
        <v>0.21</v>
      </c>
      <c r="J37" s="86">
        <f>0</f>
        <v>0</v>
      </c>
      <c r="L37" s="32"/>
    </row>
    <row r="38" spans="2:12" s="1" customFormat="1" ht="14.45" hidden="1" customHeight="1">
      <c r="B38" s="32"/>
      <c r="E38" s="27" t="s">
        <v>44</v>
      </c>
      <c r="F38" s="86">
        <f>ROUND((SUM(BH121:BH149)),  2)</f>
        <v>0</v>
      </c>
      <c r="I38" s="97">
        <v>0.12</v>
      </c>
      <c r="J38" s="86">
        <f>0</f>
        <v>0</v>
      </c>
      <c r="L38" s="32"/>
    </row>
    <row r="39" spans="2:12" s="1" customFormat="1" ht="14.45" hidden="1" customHeight="1">
      <c r="B39" s="32"/>
      <c r="E39" s="27" t="s">
        <v>45</v>
      </c>
      <c r="F39" s="86">
        <f>ROUND((SUM(BI121:BI149)),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3335</v>
      </c>
      <c r="F87" s="258"/>
      <c r="G87" s="258"/>
      <c r="H87" s="258"/>
      <c r="L87" s="32"/>
    </row>
    <row r="88" spans="2:12" s="1" customFormat="1" ht="12" customHeight="1">
      <c r="B88" s="32"/>
      <c r="C88" s="27" t="s">
        <v>231</v>
      </c>
      <c r="L88" s="32"/>
    </row>
    <row r="89" spans="2:12" s="1" customFormat="1" ht="16.5" customHeight="1">
      <c r="B89" s="32"/>
      <c r="E89" s="238" t="str">
        <f>E11</f>
        <v>SO 402 - Osvětlení a zásuvkový obvod</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J121</f>
        <v>0</v>
      </c>
      <c r="L98" s="32"/>
      <c r="AU98" s="17" t="s">
        <v>264</v>
      </c>
    </row>
    <row r="99" spans="2:47" s="8" customFormat="1" ht="24.95" customHeight="1">
      <c r="B99" s="109"/>
      <c r="D99" s="110" t="s">
        <v>3439</v>
      </c>
      <c r="E99" s="111"/>
      <c r="F99" s="111"/>
      <c r="G99" s="111"/>
      <c r="H99" s="111"/>
      <c r="I99" s="111"/>
      <c r="J99" s="112">
        <f>J122</f>
        <v>0</v>
      </c>
      <c r="L99" s="109"/>
    </row>
    <row r="100" spans="2:47" s="1" customFormat="1" ht="21.75" customHeight="1">
      <c r="B100" s="32"/>
      <c r="L100" s="32"/>
    </row>
    <row r="101" spans="2:47" s="1" customFormat="1" ht="6.95" customHeight="1">
      <c r="B101" s="44"/>
      <c r="C101" s="45"/>
      <c r="D101" s="45"/>
      <c r="E101" s="45"/>
      <c r="F101" s="45"/>
      <c r="G101" s="45"/>
      <c r="H101" s="45"/>
      <c r="I101" s="45"/>
      <c r="J101" s="45"/>
      <c r="K101" s="45"/>
      <c r="L101" s="32"/>
    </row>
    <row r="105" spans="2:47" s="1" customFormat="1" ht="6.95" customHeight="1">
      <c r="B105" s="46"/>
      <c r="C105" s="47"/>
      <c r="D105" s="47"/>
      <c r="E105" s="47"/>
      <c r="F105" s="47"/>
      <c r="G105" s="47"/>
      <c r="H105" s="47"/>
      <c r="I105" s="47"/>
      <c r="J105" s="47"/>
      <c r="K105" s="47"/>
      <c r="L105" s="32"/>
    </row>
    <row r="106" spans="2:47" s="1" customFormat="1" ht="24.95" customHeight="1">
      <c r="B106" s="32"/>
      <c r="C106" s="21" t="s">
        <v>278</v>
      </c>
      <c r="L106" s="32"/>
    </row>
    <row r="107" spans="2:47" s="1" customFormat="1" ht="6.95" customHeight="1">
      <c r="B107" s="32"/>
      <c r="L107" s="32"/>
    </row>
    <row r="108" spans="2:47" s="1" customFormat="1" ht="12" customHeight="1">
      <c r="B108" s="32"/>
      <c r="C108" s="27" t="s">
        <v>16</v>
      </c>
      <c r="L108" s="32"/>
    </row>
    <row r="109" spans="2:47" s="1" customFormat="1" ht="16.5" customHeight="1">
      <c r="B109" s="32"/>
      <c r="E109" s="256" t="str">
        <f>E7</f>
        <v>Stavba sekundárního kolektoru Česká-Středova - 2024</v>
      </c>
      <c r="F109" s="257"/>
      <c r="G109" s="257"/>
      <c r="H109" s="257"/>
      <c r="L109" s="32"/>
    </row>
    <row r="110" spans="2:47" ht="12" customHeight="1">
      <c r="B110" s="20"/>
      <c r="C110" s="27" t="s">
        <v>225</v>
      </c>
      <c r="L110" s="20"/>
    </row>
    <row r="111" spans="2:47" s="1" customFormat="1" ht="16.5" customHeight="1">
      <c r="B111" s="32"/>
      <c r="E111" s="256" t="s">
        <v>3335</v>
      </c>
      <c r="F111" s="258"/>
      <c r="G111" s="258"/>
      <c r="H111" s="258"/>
      <c r="L111" s="32"/>
    </row>
    <row r="112" spans="2:47" s="1" customFormat="1" ht="12" customHeight="1">
      <c r="B112" s="32"/>
      <c r="C112" s="27" t="s">
        <v>231</v>
      </c>
      <c r="L112" s="32"/>
    </row>
    <row r="113" spans="2:65" s="1" customFormat="1" ht="16.5" customHeight="1">
      <c r="B113" s="32"/>
      <c r="E113" s="238" t="str">
        <f>E11</f>
        <v>SO 402 - Osvětlení a zásuvkový obvod</v>
      </c>
      <c r="F113" s="258"/>
      <c r="G113" s="258"/>
      <c r="H113" s="258"/>
      <c r="L113" s="32"/>
    </row>
    <row r="114" spans="2:65" s="1" customFormat="1" ht="6.95" customHeight="1">
      <c r="B114" s="32"/>
      <c r="L114" s="32"/>
    </row>
    <row r="115" spans="2:65" s="1" customFormat="1" ht="12" customHeight="1">
      <c r="B115" s="32"/>
      <c r="C115" s="27" t="s">
        <v>20</v>
      </c>
      <c r="F115" s="25" t="str">
        <f>F14</f>
        <v>Brno</v>
      </c>
      <c r="I115" s="27" t="s">
        <v>22</v>
      </c>
      <c r="J115" s="52" t="str">
        <f>IF(J14="","",J14)</f>
        <v>8. 8. 2024</v>
      </c>
      <c r="L115" s="32"/>
    </row>
    <row r="116" spans="2:65" s="1" customFormat="1" ht="6.95" customHeight="1">
      <c r="B116" s="32"/>
      <c r="L116" s="32"/>
    </row>
    <row r="117" spans="2:65" s="1" customFormat="1" ht="15.2" customHeight="1">
      <c r="B117" s="32"/>
      <c r="C117" s="27" t="s">
        <v>24</v>
      </c>
      <c r="F117" s="25" t="str">
        <f>E17</f>
        <v>Statutární město Brno</v>
      </c>
      <c r="I117" s="27" t="s">
        <v>30</v>
      </c>
      <c r="J117" s="30" t="str">
        <f>E23</f>
        <v>INGUTIS, spol. s r.o.</v>
      </c>
      <c r="L117" s="32"/>
    </row>
    <row r="118" spans="2:65" s="1" customFormat="1" ht="15.2" customHeight="1">
      <c r="B118" s="32"/>
      <c r="C118" s="27" t="s">
        <v>28</v>
      </c>
      <c r="F118" s="25" t="str">
        <f>IF(E20="","",E20)</f>
        <v>Vyplň údaj</v>
      </c>
      <c r="I118" s="27" t="s">
        <v>33</v>
      </c>
      <c r="J118" s="30" t="str">
        <f>E26</f>
        <v>Ing. J. Duben</v>
      </c>
      <c r="L118" s="32"/>
    </row>
    <row r="119" spans="2:65" s="1" customFormat="1" ht="10.35" customHeight="1">
      <c r="B119" s="32"/>
      <c r="L119" s="32"/>
    </row>
    <row r="120" spans="2:65" s="10" customFormat="1" ht="29.25" customHeight="1">
      <c r="B120" s="117"/>
      <c r="C120" s="118" t="s">
        <v>279</v>
      </c>
      <c r="D120" s="119" t="s">
        <v>61</v>
      </c>
      <c r="E120" s="119" t="s">
        <v>57</v>
      </c>
      <c r="F120" s="119" t="s">
        <v>58</v>
      </c>
      <c r="G120" s="119" t="s">
        <v>280</v>
      </c>
      <c r="H120" s="119" t="s">
        <v>281</v>
      </c>
      <c r="I120" s="119" t="s">
        <v>282</v>
      </c>
      <c r="J120" s="119" t="s">
        <v>262</v>
      </c>
      <c r="K120" s="120" t="s">
        <v>283</v>
      </c>
      <c r="L120" s="117"/>
      <c r="M120" s="59" t="s">
        <v>1</v>
      </c>
      <c r="N120" s="60" t="s">
        <v>40</v>
      </c>
      <c r="O120" s="60" t="s">
        <v>284</v>
      </c>
      <c r="P120" s="60" t="s">
        <v>285</v>
      </c>
      <c r="Q120" s="60" t="s">
        <v>286</v>
      </c>
      <c r="R120" s="60" t="s">
        <v>287</v>
      </c>
      <c r="S120" s="60" t="s">
        <v>288</v>
      </c>
      <c r="T120" s="61" t="s">
        <v>289</v>
      </c>
    </row>
    <row r="121" spans="2:65" s="1" customFormat="1" ht="22.9" customHeight="1">
      <c r="B121" s="32"/>
      <c r="C121" s="64" t="s">
        <v>290</v>
      </c>
      <c r="J121" s="121">
        <f>BK121</f>
        <v>0</v>
      </c>
      <c r="L121" s="32"/>
      <c r="M121" s="62"/>
      <c r="N121" s="53"/>
      <c r="O121" s="53"/>
      <c r="P121" s="122">
        <f>P122</f>
        <v>0</v>
      </c>
      <c r="Q121" s="53"/>
      <c r="R121" s="122">
        <f>R122</f>
        <v>0</v>
      </c>
      <c r="S121" s="53"/>
      <c r="T121" s="123">
        <f>T122</f>
        <v>0</v>
      </c>
      <c r="AT121" s="17" t="s">
        <v>75</v>
      </c>
      <c r="AU121" s="17" t="s">
        <v>264</v>
      </c>
      <c r="BK121" s="124">
        <f>BK122</f>
        <v>0</v>
      </c>
    </row>
    <row r="122" spans="2:65" s="11" customFormat="1" ht="25.9" customHeight="1">
      <c r="B122" s="125"/>
      <c r="D122" s="126" t="s">
        <v>75</v>
      </c>
      <c r="E122" s="127" t="s">
        <v>3440</v>
      </c>
      <c r="F122" s="127" t="s">
        <v>3441</v>
      </c>
      <c r="I122" s="128"/>
      <c r="J122" s="129">
        <f>BK122</f>
        <v>0</v>
      </c>
      <c r="L122" s="125"/>
      <c r="M122" s="130"/>
      <c r="P122" s="131">
        <f>SUM(P123:P149)</f>
        <v>0</v>
      </c>
      <c r="R122" s="131">
        <f>SUM(R123:R149)</f>
        <v>0</v>
      </c>
      <c r="T122" s="132">
        <f>SUM(T123:T149)</f>
        <v>0</v>
      </c>
      <c r="AR122" s="126" t="s">
        <v>83</v>
      </c>
      <c r="AT122" s="133" t="s">
        <v>75</v>
      </c>
      <c r="AU122" s="133" t="s">
        <v>76</v>
      </c>
      <c r="AY122" s="126" t="s">
        <v>293</v>
      </c>
      <c r="BK122" s="134">
        <f>SUM(BK123:BK149)</f>
        <v>0</v>
      </c>
    </row>
    <row r="123" spans="2:65" s="1" customFormat="1" ht="16.5" customHeight="1">
      <c r="B123" s="32"/>
      <c r="C123" s="137" t="s">
        <v>83</v>
      </c>
      <c r="D123" s="137" t="s">
        <v>295</v>
      </c>
      <c r="E123" s="138" t="s">
        <v>3442</v>
      </c>
      <c r="F123" s="139" t="s">
        <v>3443</v>
      </c>
      <c r="G123" s="140" t="s">
        <v>3444</v>
      </c>
      <c r="H123" s="141">
        <v>6</v>
      </c>
      <c r="I123" s="142"/>
      <c r="J123" s="143">
        <f>ROUND(I123*H123,2)</f>
        <v>0</v>
      </c>
      <c r="K123" s="139" t="s">
        <v>1</v>
      </c>
      <c r="L123" s="32"/>
      <c r="M123" s="144" t="s">
        <v>1</v>
      </c>
      <c r="N123" s="145" t="s">
        <v>41</v>
      </c>
      <c r="P123" s="146">
        <f>O123*H123</f>
        <v>0</v>
      </c>
      <c r="Q123" s="146">
        <v>0</v>
      </c>
      <c r="R123" s="146">
        <f>Q123*H123</f>
        <v>0</v>
      </c>
      <c r="S123" s="146">
        <v>0</v>
      </c>
      <c r="T123" s="147">
        <f>S123*H123</f>
        <v>0</v>
      </c>
      <c r="AR123" s="148" t="s">
        <v>300</v>
      </c>
      <c r="AT123" s="148" t="s">
        <v>295</v>
      </c>
      <c r="AU123" s="148" t="s">
        <v>83</v>
      </c>
      <c r="AY123" s="17" t="s">
        <v>293</v>
      </c>
      <c r="BE123" s="149">
        <f>IF(N123="základní",J123,0)</f>
        <v>0</v>
      </c>
      <c r="BF123" s="149">
        <f>IF(N123="snížená",J123,0)</f>
        <v>0</v>
      </c>
      <c r="BG123" s="149">
        <f>IF(N123="zákl. přenesená",J123,0)</f>
        <v>0</v>
      </c>
      <c r="BH123" s="149">
        <f>IF(N123="sníž. přenesená",J123,0)</f>
        <v>0</v>
      </c>
      <c r="BI123" s="149">
        <f>IF(N123="nulová",J123,0)</f>
        <v>0</v>
      </c>
      <c r="BJ123" s="17" t="s">
        <v>83</v>
      </c>
      <c r="BK123" s="149">
        <f>ROUND(I123*H123,2)</f>
        <v>0</v>
      </c>
      <c r="BL123" s="17" t="s">
        <v>300</v>
      </c>
      <c r="BM123" s="148" t="s">
        <v>85</v>
      </c>
    </row>
    <row r="124" spans="2:65" s="1" customFormat="1" ht="156">
      <c r="B124" s="32"/>
      <c r="D124" s="151" t="s">
        <v>324</v>
      </c>
      <c r="F124" s="184" t="s">
        <v>3445</v>
      </c>
      <c r="I124" s="165"/>
      <c r="L124" s="32"/>
      <c r="M124" s="166"/>
      <c r="T124" s="56"/>
      <c r="AT124" s="17" t="s">
        <v>324</v>
      </c>
      <c r="AU124" s="17" t="s">
        <v>83</v>
      </c>
    </row>
    <row r="125" spans="2:65" s="1" customFormat="1" ht="16.5" customHeight="1">
      <c r="B125" s="32"/>
      <c r="C125" s="137" t="s">
        <v>85</v>
      </c>
      <c r="D125" s="137" t="s">
        <v>295</v>
      </c>
      <c r="E125" s="138" t="s">
        <v>3446</v>
      </c>
      <c r="F125" s="139" t="s">
        <v>3447</v>
      </c>
      <c r="G125" s="140" t="s">
        <v>3444</v>
      </c>
      <c r="H125" s="141">
        <v>6</v>
      </c>
      <c r="I125" s="142"/>
      <c r="J125" s="143">
        <f t="shared" ref="J125:J149" si="0">ROUND(I125*H125,2)</f>
        <v>0</v>
      </c>
      <c r="K125" s="139" t="s">
        <v>1</v>
      </c>
      <c r="L125" s="32"/>
      <c r="M125" s="144" t="s">
        <v>1</v>
      </c>
      <c r="N125" s="145" t="s">
        <v>41</v>
      </c>
      <c r="P125" s="146">
        <f t="shared" ref="P125:P149" si="1">O125*H125</f>
        <v>0</v>
      </c>
      <c r="Q125" s="146">
        <v>0</v>
      </c>
      <c r="R125" s="146">
        <f t="shared" ref="R125:R149" si="2">Q125*H125</f>
        <v>0</v>
      </c>
      <c r="S125" s="146">
        <v>0</v>
      </c>
      <c r="T125" s="147">
        <f t="shared" ref="T125:T149" si="3">S125*H125</f>
        <v>0</v>
      </c>
      <c r="AR125" s="148" t="s">
        <v>300</v>
      </c>
      <c r="AT125" s="148" t="s">
        <v>295</v>
      </c>
      <c r="AU125" s="148" t="s">
        <v>83</v>
      </c>
      <c r="AY125" s="17" t="s">
        <v>293</v>
      </c>
      <c r="BE125" s="149">
        <f t="shared" ref="BE125:BE149" si="4">IF(N125="základní",J125,0)</f>
        <v>0</v>
      </c>
      <c r="BF125" s="149">
        <f t="shared" ref="BF125:BF149" si="5">IF(N125="snížená",J125,0)</f>
        <v>0</v>
      </c>
      <c r="BG125" s="149">
        <f t="shared" ref="BG125:BG149" si="6">IF(N125="zákl. přenesená",J125,0)</f>
        <v>0</v>
      </c>
      <c r="BH125" s="149">
        <f t="shared" ref="BH125:BH149" si="7">IF(N125="sníž. přenesená",J125,0)</f>
        <v>0</v>
      </c>
      <c r="BI125" s="149">
        <f t="shared" ref="BI125:BI149" si="8">IF(N125="nulová",J125,0)</f>
        <v>0</v>
      </c>
      <c r="BJ125" s="17" t="s">
        <v>83</v>
      </c>
      <c r="BK125" s="149">
        <f t="shared" ref="BK125:BK149" si="9">ROUND(I125*H125,2)</f>
        <v>0</v>
      </c>
      <c r="BL125" s="17" t="s">
        <v>300</v>
      </c>
      <c r="BM125" s="148" t="s">
        <v>300</v>
      </c>
    </row>
    <row r="126" spans="2:65" s="1" customFormat="1" ht="24.2" customHeight="1">
      <c r="B126" s="32"/>
      <c r="C126" s="137" t="s">
        <v>156</v>
      </c>
      <c r="D126" s="137" t="s">
        <v>295</v>
      </c>
      <c r="E126" s="138" t="s">
        <v>3448</v>
      </c>
      <c r="F126" s="139" t="s">
        <v>3449</v>
      </c>
      <c r="G126" s="140" t="s">
        <v>3444</v>
      </c>
      <c r="H126" s="141">
        <v>5</v>
      </c>
      <c r="I126" s="142"/>
      <c r="J126" s="143">
        <f t="shared" si="0"/>
        <v>0</v>
      </c>
      <c r="K126" s="139" t="s">
        <v>1</v>
      </c>
      <c r="L126" s="32"/>
      <c r="M126" s="144" t="s">
        <v>1</v>
      </c>
      <c r="N126" s="145" t="s">
        <v>41</v>
      </c>
      <c r="P126" s="146">
        <f t="shared" si="1"/>
        <v>0</v>
      </c>
      <c r="Q126" s="146">
        <v>0</v>
      </c>
      <c r="R126" s="146">
        <f t="shared" si="2"/>
        <v>0</v>
      </c>
      <c r="S126" s="146">
        <v>0</v>
      </c>
      <c r="T126" s="147">
        <f t="shared" si="3"/>
        <v>0</v>
      </c>
      <c r="AR126" s="148" t="s">
        <v>300</v>
      </c>
      <c r="AT126" s="148" t="s">
        <v>295</v>
      </c>
      <c r="AU126" s="148" t="s">
        <v>83</v>
      </c>
      <c r="AY126" s="17" t="s">
        <v>293</v>
      </c>
      <c r="BE126" s="149">
        <f t="shared" si="4"/>
        <v>0</v>
      </c>
      <c r="BF126" s="149">
        <f t="shared" si="5"/>
        <v>0</v>
      </c>
      <c r="BG126" s="149">
        <f t="shared" si="6"/>
        <v>0</v>
      </c>
      <c r="BH126" s="149">
        <f t="shared" si="7"/>
        <v>0</v>
      </c>
      <c r="BI126" s="149">
        <f t="shared" si="8"/>
        <v>0</v>
      </c>
      <c r="BJ126" s="17" t="s">
        <v>83</v>
      </c>
      <c r="BK126" s="149">
        <f t="shared" si="9"/>
        <v>0</v>
      </c>
      <c r="BL126" s="17" t="s">
        <v>300</v>
      </c>
      <c r="BM126" s="148" t="s">
        <v>327</v>
      </c>
    </row>
    <row r="127" spans="2:65" s="1" customFormat="1" ht="66.75" customHeight="1">
      <c r="B127" s="32"/>
      <c r="C127" s="137" t="s">
        <v>300</v>
      </c>
      <c r="D127" s="137" t="s">
        <v>295</v>
      </c>
      <c r="E127" s="138" t="s">
        <v>3450</v>
      </c>
      <c r="F127" s="139" t="s">
        <v>3451</v>
      </c>
      <c r="G127" s="140" t="s">
        <v>3444</v>
      </c>
      <c r="H127" s="141">
        <v>44</v>
      </c>
      <c r="I127" s="142"/>
      <c r="J127" s="143">
        <f t="shared" si="0"/>
        <v>0</v>
      </c>
      <c r="K127" s="139" t="s">
        <v>1</v>
      </c>
      <c r="L127" s="32"/>
      <c r="M127" s="144" t="s">
        <v>1</v>
      </c>
      <c r="N127" s="145" t="s">
        <v>41</v>
      </c>
      <c r="P127" s="146">
        <f t="shared" si="1"/>
        <v>0</v>
      </c>
      <c r="Q127" s="146">
        <v>0</v>
      </c>
      <c r="R127" s="146">
        <f t="shared" si="2"/>
        <v>0</v>
      </c>
      <c r="S127" s="146">
        <v>0</v>
      </c>
      <c r="T127" s="147">
        <f t="shared" si="3"/>
        <v>0</v>
      </c>
      <c r="AR127" s="148" t="s">
        <v>300</v>
      </c>
      <c r="AT127" s="148" t="s">
        <v>295</v>
      </c>
      <c r="AU127" s="148" t="s">
        <v>83</v>
      </c>
      <c r="AY127" s="17" t="s">
        <v>293</v>
      </c>
      <c r="BE127" s="149">
        <f t="shared" si="4"/>
        <v>0</v>
      </c>
      <c r="BF127" s="149">
        <f t="shared" si="5"/>
        <v>0</v>
      </c>
      <c r="BG127" s="149">
        <f t="shared" si="6"/>
        <v>0</v>
      </c>
      <c r="BH127" s="149">
        <f t="shared" si="7"/>
        <v>0</v>
      </c>
      <c r="BI127" s="149">
        <f t="shared" si="8"/>
        <v>0</v>
      </c>
      <c r="BJ127" s="17" t="s">
        <v>83</v>
      </c>
      <c r="BK127" s="149">
        <f t="shared" si="9"/>
        <v>0</v>
      </c>
      <c r="BL127" s="17" t="s">
        <v>300</v>
      </c>
      <c r="BM127" s="148" t="s">
        <v>396</v>
      </c>
    </row>
    <row r="128" spans="2:65" s="1" customFormat="1" ht="66.75" customHeight="1">
      <c r="B128" s="32"/>
      <c r="C128" s="137" t="s">
        <v>320</v>
      </c>
      <c r="D128" s="137" t="s">
        <v>295</v>
      </c>
      <c r="E128" s="138" t="s">
        <v>3452</v>
      </c>
      <c r="F128" s="139" t="s">
        <v>3453</v>
      </c>
      <c r="G128" s="140" t="s">
        <v>3444</v>
      </c>
      <c r="H128" s="141">
        <v>20</v>
      </c>
      <c r="I128" s="142"/>
      <c r="J128" s="143">
        <f t="shared" si="0"/>
        <v>0</v>
      </c>
      <c r="K128" s="139" t="s">
        <v>1</v>
      </c>
      <c r="L128" s="32"/>
      <c r="M128" s="144" t="s">
        <v>1</v>
      </c>
      <c r="N128" s="145" t="s">
        <v>41</v>
      </c>
      <c r="P128" s="146">
        <f t="shared" si="1"/>
        <v>0</v>
      </c>
      <c r="Q128" s="146">
        <v>0</v>
      </c>
      <c r="R128" s="146">
        <f t="shared" si="2"/>
        <v>0</v>
      </c>
      <c r="S128" s="146">
        <v>0</v>
      </c>
      <c r="T128" s="147">
        <f t="shared" si="3"/>
        <v>0</v>
      </c>
      <c r="AR128" s="148" t="s">
        <v>300</v>
      </c>
      <c r="AT128" s="148" t="s">
        <v>295</v>
      </c>
      <c r="AU128" s="148" t="s">
        <v>83</v>
      </c>
      <c r="AY128" s="17" t="s">
        <v>293</v>
      </c>
      <c r="BE128" s="149">
        <f t="shared" si="4"/>
        <v>0</v>
      </c>
      <c r="BF128" s="149">
        <f t="shared" si="5"/>
        <v>0</v>
      </c>
      <c r="BG128" s="149">
        <f t="shared" si="6"/>
        <v>0</v>
      </c>
      <c r="BH128" s="149">
        <f t="shared" si="7"/>
        <v>0</v>
      </c>
      <c r="BI128" s="149">
        <f t="shared" si="8"/>
        <v>0</v>
      </c>
      <c r="BJ128" s="17" t="s">
        <v>83</v>
      </c>
      <c r="BK128" s="149">
        <f t="shared" si="9"/>
        <v>0</v>
      </c>
      <c r="BL128" s="17" t="s">
        <v>300</v>
      </c>
      <c r="BM128" s="148" t="s">
        <v>449</v>
      </c>
    </row>
    <row r="129" spans="2:65" s="1" customFormat="1" ht="24.2" customHeight="1">
      <c r="B129" s="32"/>
      <c r="C129" s="137" t="s">
        <v>327</v>
      </c>
      <c r="D129" s="137" t="s">
        <v>295</v>
      </c>
      <c r="E129" s="138" t="s">
        <v>3454</v>
      </c>
      <c r="F129" s="139" t="s">
        <v>3455</v>
      </c>
      <c r="G129" s="140" t="s">
        <v>3444</v>
      </c>
      <c r="H129" s="141">
        <v>1</v>
      </c>
      <c r="I129" s="142"/>
      <c r="J129" s="143">
        <f t="shared" si="0"/>
        <v>0</v>
      </c>
      <c r="K129" s="139" t="s">
        <v>1</v>
      </c>
      <c r="L129" s="32"/>
      <c r="M129" s="144" t="s">
        <v>1</v>
      </c>
      <c r="N129" s="145" t="s">
        <v>41</v>
      </c>
      <c r="P129" s="146">
        <f t="shared" si="1"/>
        <v>0</v>
      </c>
      <c r="Q129" s="146">
        <v>0</v>
      </c>
      <c r="R129" s="146">
        <f t="shared" si="2"/>
        <v>0</v>
      </c>
      <c r="S129" s="146">
        <v>0</v>
      </c>
      <c r="T129" s="147">
        <f t="shared" si="3"/>
        <v>0</v>
      </c>
      <c r="AR129" s="148" t="s">
        <v>300</v>
      </c>
      <c r="AT129" s="148" t="s">
        <v>295</v>
      </c>
      <c r="AU129" s="148" t="s">
        <v>83</v>
      </c>
      <c r="AY129" s="17" t="s">
        <v>293</v>
      </c>
      <c r="BE129" s="149">
        <f t="shared" si="4"/>
        <v>0</v>
      </c>
      <c r="BF129" s="149">
        <f t="shared" si="5"/>
        <v>0</v>
      </c>
      <c r="BG129" s="149">
        <f t="shared" si="6"/>
        <v>0</v>
      </c>
      <c r="BH129" s="149">
        <f t="shared" si="7"/>
        <v>0</v>
      </c>
      <c r="BI129" s="149">
        <f t="shared" si="8"/>
        <v>0</v>
      </c>
      <c r="BJ129" s="17" t="s">
        <v>83</v>
      </c>
      <c r="BK129" s="149">
        <f t="shared" si="9"/>
        <v>0</v>
      </c>
      <c r="BL129" s="17" t="s">
        <v>300</v>
      </c>
      <c r="BM129" s="148" t="s">
        <v>8</v>
      </c>
    </row>
    <row r="130" spans="2:65" s="1" customFormat="1" ht="37.9" customHeight="1">
      <c r="B130" s="32"/>
      <c r="C130" s="137" t="s">
        <v>372</v>
      </c>
      <c r="D130" s="137" t="s">
        <v>295</v>
      </c>
      <c r="E130" s="138" t="s">
        <v>3456</v>
      </c>
      <c r="F130" s="139" t="s">
        <v>3457</v>
      </c>
      <c r="G130" s="140" t="s">
        <v>3444</v>
      </c>
      <c r="H130" s="141">
        <v>7</v>
      </c>
      <c r="I130" s="142"/>
      <c r="J130" s="143">
        <f t="shared" si="0"/>
        <v>0</v>
      </c>
      <c r="K130" s="139" t="s">
        <v>1</v>
      </c>
      <c r="L130" s="32"/>
      <c r="M130" s="144" t="s">
        <v>1</v>
      </c>
      <c r="N130" s="145" t="s">
        <v>41</v>
      </c>
      <c r="P130" s="146">
        <f t="shared" si="1"/>
        <v>0</v>
      </c>
      <c r="Q130" s="146">
        <v>0</v>
      </c>
      <c r="R130" s="146">
        <f t="shared" si="2"/>
        <v>0</v>
      </c>
      <c r="S130" s="146">
        <v>0</v>
      </c>
      <c r="T130" s="147">
        <f t="shared" si="3"/>
        <v>0</v>
      </c>
      <c r="AR130" s="148" t="s">
        <v>300</v>
      </c>
      <c r="AT130" s="148" t="s">
        <v>295</v>
      </c>
      <c r="AU130" s="148" t="s">
        <v>83</v>
      </c>
      <c r="AY130" s="17" t="s">
        <v>293</v>
      </c>
      <c r="BE130" s="149">
        <f t="shared" si="4"/>
        <v>0</v>
      </c>
      <c r="BF130" s="149">
        <f t="shared" si="5"/>
        <v>0</v>
      </c>
      <c r="BG130" s="149">
        <f t="shared" si="6"/>
        <v>0</v>
      </c>
      <c r="BH130" s="149">
        <f t="shared" si="7"/>
        <v>0</v>
      </c>
      <c r="BI130" s="149">
        <f t="shared" si="8"/>
        <v>0</v>
      </c>
      <c r="BJ130" s="17" t="s">
        <v>83</v>
      </c>
      <c r="BK130" s="149">
        <f t="shared" si="9"/>
        <v>0</v>
      </c>
      <c r="BL130" s="17" t="s">
        <v>300</v>
      </c>
      <c r="BM130" s="148" t="s">
        <v>584</v>
      </c>
    </row>
    <row r="131" spans="2:65" s="1" customFormat="1" ht="33" customHeight="1">
      <c r="B131" s="32"/>
      <c r="C131" s="137" t="s">
        <v>396</v>
      </c>
      <c r="D131" s="137" t="s">
        <v>295</v>
      </c>
      <c r="E131" s="138" t="s">
        <v>3458</v>
      </c>
      <c r="F131" s="139" t="s">
        <v>3459</v>
      </c>
      <c r="G131" s="140" t="s">
        <v>711</v>
      </c>
      <c r="H131" s="141">
        <v>270</v>
      </c>
      <c r="I131" s="142"/>
      <c r="J131" s="143">
        <f t="shared" si="0"/>
        <v>0</v>
      </c>
      <c r="K131" s="139" t="s">
        <v>1</v>
      </c>
      <c r="L131" s="32"/>
      <c r="M131" s="144" t="s">
        <v>1</v>
      </c>
      <c r="N131" s="145" t="s">
        <v>41</v>
      </c>
      <c r="P131" s="146">
        <f t="shared" si="1"/>
        <v>0</v>
      </c>
      <c r="Q131" s="146">
        <v>0</v>
      </c>
      <c r="R131" s="146">
        <f t="shared" si="2"/>
        <v>0</v>
      </c>
      <c r="S131" s="146">
        <v>0</v>
      </c>
      <c r="T131" s="147">
        <f t="shared" si="3"/>
        <v>0</v>
      </c>
      <c r="AR131" s="148" t="s">
        <v>300</v>
      </c>
      <c r="AT131" s="148" t="s">
        <v>295</v>
      </c>
      <c r="AU131" s="148" t="s">
        <v>83</v>
      </c>
      <c r="AY131" s="17" t="s">
        <v>293</v>
      </c>
      <c r="BE131" s="149">
        <f t="shared" si="4"/>
        <v>0</v>
      </c>
      <c r="BF131" s="149">
        <f t="shared" si="5"/>
        <v>0</v>
      </c>
      <c r="BG131" s="149">
        <f t="shared" si="6"/>
        <v>0</v>
      </c>
      <c r="BH131" s="149">
        <f t="shared" si="7"/>
        <v>0</v>
      </c>
      <c r="BI131" s="149">
        <f t="shared" si="8"/>
        <v>0</v>
      </c>
      <c r="BJ131" s="17" t="s">
        <v>83</v>
      </c>
      <c r="BK131" s="149">
        <f t="shared" si="9"/>
        <v>0</v>
      </c>
      <c r="BL131" s="17" t="s">
        <v>300</v>
      </c>
      <c r="BM131" s="148" t="s">
        <v>624</v>
      </c>
    </row>
    <row r="132" spans="2:65" s="1" customFormat="1" ht="16.5" customHeight="1">
      <c r="B132" s="32"/>
      <c r="C132" s="137" t="s">
        <v>415</v>
      </c>
      <c r="D132" s="137" t="s">
        <v>295</v>
      </c>
      <c r="E132" s="138" t="s">
        <v>3460</v>
      </c>
      <c r="F132" s="139" t="s">
        <v>3461</v>
      </c>
      <c r="G132" s="140" t="s">
        <v>3444</v>
      </c>
      <c r="H132" s="141">
        <v>5</v>
      </c>
      <c r="I132" s="142"/>
      <c r="J132" s="143">
        <f t="shared" si="0"/>
        <v>0</v>
      </c>
      <c r="K132" s="139" t="s">
        <v>1</v>
      </c>
      <c r="L132" s="32"/>
      <c r="M132" s="144" t="s">
        <v>1</v>
      </c>
      <c r="N132" s="145" t="s">
        <v>41</v>
      </c>
      <c r="P132" s="146">
        <f t="shared" si="1"/>
        <v>0</v>
      </c>
      <c r="Q132" s="146">
        <v>0</v>
      </c>
      <c r="R132" s="146">
        <f t="shared" si="2"/>
        <v>0</v>
      </c>
      <c r="S132" s="146">
        <v>0</v>
      </c>
      <c r="T132" s="147">
        <f t="shared" si="3"/>
        <v>0</v>
      </c>
      <c r="AR132" s="148" t="s">
        <v>300</v>
      </c>
      <c r="AT132" s="148" t="s">
        <v>295</v>
      </c>
      <c r="AU132" s="148" t="s">
        <v>83</v>
      </c>
      <c r="AY132" s="17" t="s">
        <v>293</v>
      </c>
      <c r="BE132" s="149">
        <f t="shared" si="4"/>
        <v>0</v>
      </c>
      <c r="BF132" s="149">
        <f t="shared" si="5"/>
        <v>0</v>
      </c>
      <c r="BG132" s="149">
        <f t="shared" si="6"/>
        <v>0</v>
      </c>
      <c r="BH132" s="149">
        <f t="shared" si="7"/>
        <v>0</v>
      </c>
      <c r="BI132" s="149">
        <f t="shared" si="8"/>
        <v>0</v>
      </c>
      <c r="BJ132" s="17" t="s">
        <v>83</v>
      </c>
      <c r="BK132" s="149">
        <f t="shared" si="9"/>
        <v>0</v>
      </c>
      <c r="BL132" s="17" t="s">
        <v>300</v>
      </c>
      <c r="BM132" s="148" t="s">
        <v>660</v>
      </c>
    </row>
    <row r="133" spans="2:65" s="1" customFormat="1" ht="24.2" customHeight="1">
      <c r="B133" s="32"/>
      <c r="C133" s="137" t="s">
        <v>449</v>
      </c>
      <c r="D133" s="137" t="s">
        <v>295</v>
      </c>
      <c r="E133" s="138" t="s">
        <v>3462</v>
      </c>
      <c r="F133" s="139" t="s">
        <v>3463</v>
      </c>
      <c r="G133" s="140" t="s">
        <v>3444</v>
      </c>
      <c r="H133" s="141">
        <v>3</v>
      </c>
      <c r="I133" s="142"/>
      <c r="J133" s="143">
        <f t="shared" si="0"/>
        <v>0</v>
      </c>
      <c r="K133" s="139" t="s">
        <v>1</v>
      </c>
      <c r="L133" s="32"/>
      <c r="M133" s="144" t="s">
        <v>1</v>
      </c>
      <c r="N133" s="145" t="s">
        <v>41</v>
      </c>
      <c r="P133" s="146">
        <f t="shared" si="1"/>
        <v>0</v>
      </c>
      <c r="Q133" s="146">
        <v>0</v>
      </c>
      <c r="R133" s="146">
        <f t="shared" si="2"/>
        <v>0</v>
      </c>
      <c r="S133" s="146">
        <v>0</v>
      </c>
      <c r="T133" s="147">
        <f t="shared" si="3"/>
        <v>0</v>
      </c>
      <c r="AR133" s="148" t="s">
        <v>300</v>
      </c>
      <c r="AT133" s="148" t="s">
        <v>295</v>
      </c>
      <c r="AU133" s="148" t="s">
        <v>83</v>
      </c>
      <c r="AY133" s="17" t="s">
        <v>293</v>
      </c>
      <c r="BE133" s="149">
        <f t="shared" si="4"/>
        <v>0</v>
      </c>
      <c r="BF133" s="149">
        <f t="shared" si="5"/>
        <v>0</v>
      </c>
      <c r="BG133" s="149">
        <f t="shared" si="6"/>
        <v>0</v>
      </c>
      <c r="BH133" s="149">
        <f t="shared" si="7"/>
        <v>0</v>
      </c>
      <c r="BI133" s="149">
        <f t="shared" si="8"/>
        <v>0</v>
      </c>
      <c r="BJ133" s="17" t="s">
        <v>83</v>
      </c>
      <c r="BK133" s="149">
        <f t="shared" si="9"/>
        <v>0</v>
      </c>
      <c r="BL133" s="17" t="s">
        <v>300</v>
      </c>
      <c r="BM133" s="148" t="s">
        <v>686</v>
      </c>
    </row>
    <row r="134" spans="2:65" s="1" customFormat="1" ht="16.5" customHeight="1">
      <c r="B134" s="32"/>
      <c r="C134" s="137" t="s">
        <v>529</v>
      </c>
      <c r="D134" s="137" t="s">
        <v>295</v>
      </c>
      <c r="E134" s="138" t="s">
        <v>3464</v>
      </c>
      <c r="F134" s="139" t="s">
        <v>3465</v>
      </c>
      <c r="G134" s="140" t="s">
        <v>3444</v>
      </c>
      <c r="H134" s="141">
        <v>23</v>
      </c>
      <c r="I134" s="142"/>
      <c r="J134" s="143">
        <f t="shared" si="0"/>
        <v>0</v>
      </c>
      <c r="K134" s="139" t="s">
        <v>1</v>
      </c>
      <c r="L134" s="32"/>
      <c r="M134" s="144" t="s">
        <v>1</v>
      </c>
      <c r="N134" s="145" t="s">
        <v>41</v>
      </c>
      <c r="P134" s="146">
        <f t="shared" si="1"/>
        <v>0</v>
      </c>
      <c r="Q134" s="146">
        <v>0</v>
      </c>
      <c r="R134" s="146">
        <f t="shared" si="2"/>
        <v>0</v>
      </c>
      <c r="S134" s="146">
        <v>0</v>
      </c>
      <c r="T134" s="147">
        <f t="shared" si="3"/>
        <v>0</v>
      </c>
      <c r="AR134" s="148" t="s">
        <v>300</v>
      </c>
      <c r="AT134" s="148" t="s">
        <v>295</v>
      </c>
      <c r="AU134" s="148" t="s">
        <v>83</v>
      </c>
      <c r="AY134" s="17" t="s">
        <v>293</v>
      </c>
      <c r="BE134" s="149">
        <f t="shared" si="4"/>
        <v>0</v>
      </c>
      <c r="BF134" s="149">
        <f t="shared" si="5"/>
        <v>0</v>
      </c>
      <c r="BG134" s="149">
        <f t="shared" si="6"/>
        <v>0</v>
      </c>
      <c r="BH134" s="149">
        <f t="shared" si="7"/>
        <v>0</v>
      </c>
      <c r="BI134" s="149">
        <f t="shared" si="8"/>
        <v>0</v>
      </c>
      <c r="BJ134" s="17" t="s">
        <v>83</v>
      </c>
      <c r="BK134" s="149">
        <f t="shared" si="9"/>
        <v>0</v>
      </c>
      <c r="BL134" s="17" t="s">
        <v>300</v>
      </c>
      <c r="BM134" s="148" t="s">
        <v>694</v>
      </c>
    </row>
    <row r="135" spans="2:65" s="1" customFormat="1" ht="24.2" customHeight="1">
      <c r="B135" s="32"/>
      <c r="C135" s="137" t="s">
        <v>8</v>
      </c>
      <c r="D135" s="137" t="s">
        <v>295</v>
      </c>
      <c r="E135" s="138" t="s">
        <v>3466</v>
      </c>
      <c r="F135" s="139" t="s">
        <v>3467</v>
      </c>
      <c r="G135" s="140" t="s">
        <v>3444</v>
      </c>
      <c r="H135" s="141">
        <v>1</v>
      </c>
      <c r="I135" s="142"/>
      <c r="J135" s="143">
        <f t="shared" si="0"/>
        <v>0</v>
      </c>
      <c r="K135" s="139" t="s">
        <v>1</v>
      </c>
      <c r="L135" s="32"/>
      <c r="M135" s="144" t="s">
        <v>1</v>
      </c>
      <c r="N135" s="145" t="s">
        <v>41</v>
      </c>
      <c r="P135" s="146">
        <f t="shared" si="1"/>
        <v>0</v>
      </c>
      <c r="Q135" s="146">
        <v>0</v>
      </c>
      <c r="R135" s="146">
        <f t="shared" si="2"/>
        <v>0</v>
      </c>
      <c r="S135" s="146">
        <v>0</v>
      </c>
      <c r="T135" s="147">
        <f t="shared" si="3"/>
        <v>0</v>
      </c>
      <c r="AR135" s="148" t="s">
        <v>300</v>
      </c>
      <c r="AT135" s="148" t="s">
        <v>295</v>
      </c>
      <c r="AU135" s="148" t="s">
        <v>83</v>
      </c>
      <c r="AY135" s="17" t="s">
        <v>293</v>
      </c>
      <c r="BE135" s="149">
        <f t="shared" si="4"/>
        <v>0</v>
      </c>
      <c r="BF135" s="149">
        <f t="shared" si="5"/>
        <v>0</v>
      </c>
      <c r="BG135" s="149">
        <f t="shared" si="6"/>
        <v>0</v>
      </c>
      <c r="BH135" s="149">
        <f t="shared" si="7"/>
        <v>0</v>
      </c>
      <c r="BI135" s="149">
        <f t="shared" si="8"/>
        <v>0</v>
      </c>
      <c r="BJ135" s="17" t="s">
        <v>83</v>
      </c>
      <c r="BK135" s="149">
        <f t="shared" si="9"/>
        <v>0</v>
      </c>
      <c r="BL135" s="17" t="s">
        <v>300</v>
      </c>
      <c r="BM135" s="148" t="s">
        <v>704</v>
      </c>
    </row>
    <row r="136" spans="2:65" s="1" customFormat="1" ht="21.75" customHeight="1">
      <c r="B136" s="32"/>
      <c r="C136" s="137" t="s">
        <v>573</v>
      </c>
      <c r="D136" s="137" t="s">
        <v>295</v>
      </c>
      <c r="E136" s="138" t="s">
        <v>3468</v>
      </c>
      <c r="F136" s="139" t="s">
        <v>3469</v>
      </c>
      <c r="G136" s="140" t="s">
        <v>3444</v>
      </c>
      <c r="H136" s="141">
        <v>2</v>
      </c>
      <c r="I136" s="142"/>
      <c r="J136" s="143">
        <f t="shared" si="0"/>
        <v>0</v>
      </c>
      <c r="K136" s="139" t="s">
        <v>1</v>
      </c>
      <c r="L136" s="32"/>
      <c r="M136" s="144" t="s">
        <v>1</v>
      </c>
      <c r="N136" s="145" t="s">
        <v>41</v>
      </c>
      <c r="P136" s="146">
        <f t="shared" si="1"/>
        <v>0</v>
      </c>
      <c r="Q136" s="146">
        <v>0</v>
      </c>
      <c r="R136" s="146">
        <f t="shared" si="2"/>
        <v>0</v>
      </c>
      <c r="S136" s="146">
        <v>0</v>
      </c>
      <c r="T136" s="147">
        <f t="shared" si="3"/>
        <v>0</v>
      </c>
      <c r="AR136" s="148" t="s">
        <v>300</v>
      </c>
      <c r="AT136" s="148" t="s">
        <v>295</v>
      </c>
      <c r="AU136" s="148" t="s">
        <v>83</v>
      </c>
      <c r="AY136" s="17" t="s">
        <v>293</v>
      </c>
      <c r="BE136" s="149">
        <f t="shared" si="4"/>
        <v>0</v>
      </c>
      <c r="BF136" s="149">
        <f t="shared" si="5"/>
        <v>0</v>
      </c>
      <c r="BG136" s="149">
        <f t="shared" si="6"/>
        <v>0</v>
      </c>
      <c r="BH136" s="149">
        <f t="shared" si="7"/>
        <v>0</v>
      </c>
      <c r="BI136" s="149">
        <f t="shared" si="8"/>
        <v>0</v>
      </c>
      <c r="BJ136" s="17" t="s">
        <v>83</v>
      </c>
      <c r="BK136" s="149">
        <f t="shared" si="9"/>
        <v>0</v>
      </c>
      <c r="BL136" s="17" t="s">
        <v>300</v>
      </c>
      <c r="BM136" s="148" t="s">
        <v>737</v>
      </c>
    </row>
    <row r="137" spans="2:65" s="1" customFormat="1" ht="24.2" customHeight="1">
      <c r="B137" s="32"/>
      <c r="C137" s="137" t="s">
        <v>584</v>
      </c>
      <c r="D137" s="137" t="s">
        <v>295</v>
      </c>
      <c r="E137" s="138" t="s">
        <v>3470</v>
      </c>
      <c r="F137" s="139" t="s">
        <v>3471</v>
      </c>
      <c r="G137" s="140" t="s">
        <v>3444</v>
      </c>
      <c r="H137" s="141">
        <v>2</v>
      </c>
      <c r="I137" s="142"/>
      <c r="J137" s="143">
        <f t="shared" si="0"/>
        <v>0</v>
      </c>
      <c r="K137" s="139" t="s">
        <v>1</v>
      </c>
      <c r="L137" s="32"/>
      <c r="M137" s="144" t="s">
        <v>1</v>
      </c>
      <c r="N137" s="145" t="s">
        <v>41</v>
      </c>
      <c r="P137" s="146">
        <f t="shared" si="1"/>
        <v>0</v>
      </c>
      <c r="Q137" s="146">
        <v>0</v>
      </c>
      <c r="R137" s="146">
        <f t="shared" si="2"/>
        <v>0</v>
      </c>
      <c r="S137" s="146">
        <v>0</v>
      </c>
      <c r="T137" s="147">
        <f t="shared" si="3"/>
        <v>0</v>
      </c>
      <c r="AR137" s="148" t="s">
        <v>300</v>
      </c>
      <c r="AT137" s="148" t="s">
        <v>295</v>
      </c>
      <c r="AU137" s="148" t="s">
        <v>83</v>
      </c>
      <c r="AY137" s="17" t="s">
        <v>293</v>
      </c>
      <c r="BE137" s="149">
        <f t="shared" si="4"/>
        <v>0</v>
      </c>
      <c r="BF137" s="149">
        <f t="shared" si="5"/>
        <v>0</v>
      </c>
      <c r="BG137" s="149">
        <f t="shared" si="6"/>
        <v>0</v>
      </c>
      <c r="BH137" s="149">
        <f t="shared" si="7"/>
        <v>0</v>
      </c>
      <c r="BI137" s="149">
        <f t="shared" si="8"/>
        <v>0</v>
      </c>
      <c r="BJ137" s="17" t="s">
        <v>83</v>
      </c>
      <c r="BK137" s="149">
        <f t="shared" si="9"/>
        <v>0</v>
      </c>
      <c r="BL137" s="17" t="s">
        <v>300</v>
      </c>
      <c r="BM137" s="148" t="s">
        <v>764</v>
      </c>
    </row>
    <row r="138" spans="2:65" s="1" customFormat="1" ht="37.9" customHeight="1">
      <c r="B138" s="32"/>
      <c r="C138" s="137" t="s">
        <v>606</v>
      </c>
      <c r="D138" s="137" t="s">
        <v>295</v>
      </c>
      <c r="E138" s="138" t="s">
        <v>3472</v>
      </c>
      <c r="F138" s="139" t="s">
        <v>3473</v>
      </c>
      <c r="G138" s="140" t="s">
        <v>711</v>
      </c>
      <c r="H138" s="141">
        <v>20</v>
      </c>
      <c r="I138" s="142"/>
      <c r="J138" s="143">
        <f t="shared" si="0"/>
        <v>0</v>
      </c>
      <c r="K138" s="139" t="s">
        <v>1</v>
      </c>
      <c r="L138" s="32"/>
      <c r="M138" s="144" t="s">
        <v>1</v>
      </c>
      <c r="N138" s="145" t="s">
        <v>41</v>
      </c>
      <c r="P138" s="146">
        <f t="shared" si="1"/>
        <v>0</v>
      </c>
      <c r="Q138" s="146">
        <v>0</v>
      </c>
      <c r="R138" s="146">
        <f t="shared" si="2"/>
        <v>0</v>
      </c>
      <c r="S138" s="146">
        <v>0</v>
      </c>
      <c r="T138" s="147">
        <f t="shared" si="3"/>
        <v>0</v>
      </c>
      <c r="AR138" s="148" t="s">
        <v>300</v>
      </c>
      <c r="AT138" s="148" t="s">
        <v>295</v>
      </c>
      <c r="AU138" s="148" t="s">
        <v>83</v>
      </c>
      <c r="AY138" s="17" t="s">
        <v>293</v>
      </c>
      <c r="BE138" s="149">
        <f t="shared" si="4"/>
        <v>0</v>
      </c>
      <c r="BF138" s="149">
        <f t="shared" si="5"/>
        <v>0</v>
      </c>
      <c r="BG138" s="149">
        <f t="shared" si="6"/>
        <v>0</v>
      </c>
      <c r="BH138" s="149">
        <f t="shared" si="7"/>
        <v>0</v>
      </c>
      <c r="BI138" s="149">
        <f t="shared" si="8"/>
        <v>0</v>
      </c>
      <c r="BJ138" s="17" t="s">
        <v>83</v>
      </c>
      <c r="BK138" s="149">
        <f t="shared" si="9"/>
        <v>0</v>
      </c>
      <c r="BL138" s="17" t="s">
        <v>300</v>
      </c>
      <c r="BM138" s="148" t="s">
        <v>777</v>
      </c>
    </row>
    <row r="139" spans="2:65" s="1" customFormat="1" ht="37.9" customHeight="1">
      <c r="B139" s="32"/>
      <c r="C139" s="137" t="s">
        <v>624</v>
      </c>
      <c r="D139" s="137" t="s">
        <v>295</v>
      </c>
      <c r="E139" s="138" t="s">
        <v>3474</v>
      </c>
      <c r="F139" s="139" t="s">
        <v>3475</v>
      </c>
      <c r="G139" s="140" t="s">
        <v>711</v>
      </c>
      <c r="H139" s="141">
        <v>435</v>
      </c>
      <c r="I139" s="142"/>
      <c r="J139" s="143">
        <f t="shared" si="0"/>
        <v>0</v>
      </c>
      <c r="K139" s="139" t="s">
        <v>1</v>
      </c>
      <c r="L139" s="32"/>
      <c r="M139" s="144" t="s">
        <v>1</v>
      </c>
      <c r="N139" s="145" t="s">
        <v>41</v>
      </c>
      <c r="P139" s="146">
        <f t="shared" si="1"/>
        <v>0</v>
      </c>
      <c r="Q139" s="146">
        <v>0</v>
      </c>
      <c r="R139" s="146">
        <f t="shared" si="2"/>
        <v>0</v>
      </c>
      <c r="S139" s="146">
        <v>0</v>
      </c>
      <c r="T139" s="147">
        <f t="shared" si="3"/>
        <v>0</v>
      </c>
      <c r="AR139" s="148" t="s">
        <v>300</v>
      </c>
      <c r="AT139" s="148" t="s">
        <v>295</v>
      </c>
      <c r="AU139" s="148" t="s">
        <v>83</v>
      </c>
      <c r="AY139" s="17" t="s">
        <v>293</v>
      </c>
      <c r="BE139" s="149">
        <f t="shared" si="4"/>
        <v>0</v>
      </c>
      <c r="BF139" s="149">
        <f t="shared" si="5"/>
        <v>0</v>
      </c>
      <c r="BG139" s="149">
        <f t="shared" si="6"/>
        <v>0</v>
      </c>
      <c r="BH139" s="149">
        <f t="shared" si="7"/>
        <v>0</v>
      </c>
      <c r="BI139" s="149">
        <f t="shared" si="8"/>
        <v>0</v>
      </c>
      <c r="BJ139" s="17" t="s">
        <v>83</v>
      </c>
      <c r="BK139" s="149">
        <f t="shared" si="9"/>
        <v>0</v>
      </c>
      <c r="BL139" s="17" t="s">
        <v>300</v>
      </c>
      <c r="BM139" s="148" t="s">
        <v>787</v>
      </c>
    </row>
    <row r="140" spans="2:65" s="1" customFormat="1" ht="37.9" customHeight="1">
      <c r="B140" s="32"/>
      <c r="C140" s="137" t="s">
        <v>645</v>
      </c>
      <c r="D140" s="137" t="s">
        <v>295</v>
      </c>
      <c r="E140" s="138" t="s">
        <v>3476</v>
      </c>
      <c r="F140" s="139" t="s">
        <v>3477</v>
      </c>
      <c r="G140" s="140" t="s">
        <v>711</v>
      </c>
      <c r="H140" s="141">
        <v>30</v>
      </c>
      <c r="I140" s="142"/>
      <c r="J140" s="143">
        <f t="shared" si="0"/>
        <v>0</v>
      </c>
      <c r="K140" s="139" t="s">
        <v>1</v>
      </c>
      <c r="L140" s="32"/>
      <c r="M140" s="144" t="s">
        <v>1</v>
      </c>
      <c r="N140" s="145" t="s">
        <v>41</v>
      </c>
      <c r="P140" s="146">
        <f t="shared" si="1"/>
        <v>0</v>
      </c>
      <c r="Q140" s="146">
        <v>0</v>
      </c>
      <c r="R140" s="146">
        <f t="shared" si="2"/>
        <v>0</v>
      </c>
      <c r="S140" s="146">
        <v>0</v>
      </c>
      <c r="T140" s="147">
        <f t="shared" si="3"/>
        <v>0</v>
      </c>
      <c r="AR140" s="148" t="s">
        <v>300</v>
      </c>
      <c r="AT140" s="148" t="s">
        <v>295</v>
      </c>
      <c r="AU140" s="148" t="s">
        <v>83</v>
      </c>
      <c r="AY140" s="17" t="s">
        <v>293</v>
      </c>
      <c r="BE140" s="149">
        <f t="shared" si="4"/>
        <v>0</v>
      </c>
      <c r="BF140" s="149">
        <f t="shared" si="5"/>
        <v>0</v>
      </c>
      <c r="BG140" s="149">
        <f t="shared" si="6"/>
        <v>0</v>
      </c>
      <c r="BH140" s="149">
        <f t="shared" si="7"/>
        <v>0</v>
      </c>
      <c r="BI140" s="149">
        <f t="shared" si="8"/>
        <v>0</v>
      </c>
      <c r="BJ140" s="17" t="s">
        <v>83</v>
      </c>
      <c r="BK140" s="149">
        <f t="shared" si="9"/>
        <v>0</v>
      </c>
      <c r="BL140" s="17" t="s">
        <v>300</v>
      </c>
      <c r="BM140" s="148" t="s">
        <v>809</v>
      </c>
    </row>
    <row r="141" spans="2:65" s="1" customFormat="1" ht="37.9" customHeight="1">
      <c r="B141" s="32"/>
      <c r="C141" s="137" t="s">
        <v>660</v>
      </c>
      <c r="D141" s="137" t="s">
        <v>295</v>
      </c>
      <c r="E141" s="138" t="s">
        <v>3478</v>
      </c>
      <c r="F141" s="139" t="s">
        <v>3479</v>
      </c>
      <c r="G141" s="140" t="s">
        <v>711</v>
      </c>
      <c r="H141" s="141">
        <v>375</v>
      </c>
      <c r="I141" s="142"/>
      <c r="J141" s="143">
        <f t="shared" si="0"/>
        <v>0</v>
      </c>
      <c r="K141" s="139" t="s">
        <v>1</v>
      </c>
      <c r="L141" s="32"/>
      <c r="M141" s="144" t="s">
        <v>1</v>
      </c>
      <c r="N141" s="145" t="s">
        <v>41</v>
      </c>
      <c r="P141" s="146">
        <f t="shared" si="1"/>
        <v>0</v>
      </c>
      <c r="Q141" s="146">
        <v>0</v>
      </c>
      <c r="R141" s="146">
        <f t="shared" si="2"/>
        <v>0</v>
      </c>
      <c r="S141" s="146">
        <v>0</v>
      </c>
      <c r="T141" s="147">
        <f t="shared" si="3"/>
        <v>0</v>
      </c>
      <c r="AR141" s="148" t="s">
        <v>300</v>
      </c>
      <c r="AT141" s="148" t="s">
        <v>295</v>
      </c>
      <c r="AU141" s="148" t="s">
        <v>83</v>
      </c>
      <c r="AY141" s="17" t="s">
        <v>293</v>
      </c>
      <c r="BE141" s="149">
        <f t="shared" si="4"/>
        <v>0</v>
      </c>
      <c r="BF141" s="149">
        <f t="shared" si="5"/>
        <v>0</v>
      </c>
      <c r="BG141" s="149">
        <f t="shared" si="6"/>
        <v>0</v>
      </c>
      <c r="BH141" s="149">
        <f t="shared" si="7"/>
        <v>0</v>
      </c>
      <c r="BI141" s="149">
        <f t="shared" si="8"/>
        <v>0</v>
      </c>
      <c r="BJ141" s="17" t="s">
        <v>83</v>
      </c>
      <c r="BK141" s="149">
        <f t="shared" si="9"/>
        <v>0</v>
      </c>
      <c r="BL141" s="17" t="s">
        <v>300</v>
      </c>
      <c r="BM141" s="148" t="s">
        <v>834</v>
      </c>
    </row>
    <row r="142" spans="2:65" s="1" customFormat="1" ht="33" customHeight="1">
      <c r="B142" s="32"/>
      <c r="C142" s="137" t="s">
        <v>680</v>
      </c>
      <c r="D142" s="137" t="s">
        <v>295</v>
      </c>
      <c r="E142" s="138" t="s">
        <v>3480</v>
      </c>
      <c r="F142" s="139" t="s">
        <v>3481</v>
      </c>
      <c r="G142" s="140" t="s">
        <v>711</v>
      </c>
      <c r="H142" s="141">
        <v>70</v>
      </c>
      <c r="I142" s="142"/>
      <c r="J142" s="143">
        <f t="shared" si="0"/>
        <v>0</v>
      </c>
      <c r="K142" s="139" t="s">
        <v>1</v>
      </c>
      <c r="L142" s="32"/>
      <c r="M142" s="144" t="s">
        <v>1</v>
      </c>
      <c r="N142" s="145" t="s">
        <v>41</v>
      </c>
      <c r="P142" s="146">
        <f t="shared" si="1"/>
        <v>0</v>
      </c>
      <c r="Q142" s="146">
        <v>0</v>
      </c>
      <c r="R142" s="146">
        <f t="shared" si="2"/>
        <v>0</v>
      </c>
      <c r="S142" s="146">
        <v>0</v>
      </c>
      <c r="T142" s="147">
        <f t="shared" si="3"/>
        <v>0</v>
      </c>
      <c r="AR142" s="148" t="s">
        <v>300</v>
      </c>
      <c r="AT142" s="148" t="s">
        <v>295</v>
      </c>
      <c r="AU142" s="148" t="s">
        <v>83</v>
      </c>
      <c r="AY142" s="17" t="s">
        <v>293</v>
      </c>
      <c r="BE142" s="149">
        <f t="shared" si="4"/>
        <v>0</v>
      </c>
      <c r="BF142" s="149">
        <f t="shared" si="5"/>
        <v>0</v>
      </c>
      <c r="BG142" s="149">
        <f t="shared" si="6"/>
        <v>0</v>
      </c>
      <c r="BH142" s="149">
        <f t="shared" si="7"/>
        <v>0</v>
      </c>
      <c r="BI142" s="149">
        <f t="shared" si="8"/>
        <v>0</v>
      </c>
      <c r="BJ142" s="17" t="s">
        <v>83</v>
      </c>
      <c r="BK142" s="149">
        <f t="shared" si="9"/>
        <v>0</v>
      </c>
      <c r="BL142" s="17" t="s">
        <v>300</v>
      </c>
      <c r="BM142" s="148" t="s">
        <v>890</v>
      </c>
    </row>
    <row r="143" spans="2:65" s="1" customFormat="1" ht="33" customHeight="1">
      <c r="B143" s="32"/>
      <c r="C143" s="137" t="s">
        <v>686</v>
      </c>
      <c r="D143" s="137" t="s">
        <v>295</v>
      </c>
      <c r="E143" s="138" t="s">
        <v>3482</v>
      </c>
      <c r="F143" s="139" t="s">
        <v>3483</v>
      </c>
      <c r="G143" s="140" t="s">
        <v>711</v>
      </c>
      <c r="H143" s="141">
        <v>320</v>
      </c>
      <c r="I143" s="142"/>
      <c r="J143" s="143">
        <f t="shared" si="0"/>
        <v>0</v>
      </c>
      <c r="K143" s="139" t="s">
        <v>1</v>
      </c>
      <c r="L143" s="32"/>
      <c r="M143" s="144" t="s">
        <v>1</v>
      </c>
      <c r="N143" s="145" t="s">
        <v>41</v>
      </c>
      <c r="P143" s="146">
        <f t="shared" si="1"/>
        <v>0</v>
      </c>
      <c r="Q143" s="146">
        <v>0</v>
      </c>
      <c r="R143" s="146">
        <f t="shared" si="2"/>
        <v>0</v>
      </c>
      <c r="S143" s="146">
        <v>0</v>
      </c>
      <c r="T143" s="147">
        <f t="shared" si="3"/>
        <v>0</v>
      </c>
      <c r="AR143" s="148" t="s">
        <v>300</v>
      </c>
      <c r="AT143" s="148" t="s">
        <v>295</v>
      </c>
      <c r="AU143" s="148" t="s">
        <v>83</v>
      </c>
      <c r="AY143" s="17" t="s">
        <v>293</v>
      </c>
      <c r="BE143" s="149">
        <f t="shared" si="4"/>
        <v>0</v>
      </c>
      <c r="BF143" s="149">
        <f t="shared" si="5"/>
        <v>0</v>
      </c>
      <c r="BG143" s="149">
        <f t="shared" si="6"/>
        <v>0</v>
      </c>
      <c r="BH143" s="149">
        <f t="shared" si="7"/>
        <v>0</v>
      </c>
      <c r="BI143" s="149">
        <f t="shared" si="8"/>
        <v>0</v>
      </c>
      <c r="BJ143" s="17" t="s">
        <v>83</v>
      </c>
      <c r="BK143" s="149">
        <f t="shared" si="9"/>
        <v>0</v>
      </c>
      <c r="BL143" s="17" t="s">
        <v>300</v>
      </c>
      <c r="BM143" s="148" t="s">
        <v>906</v>
      </c>
    </row>
    <row r="144" spans="2:65" s="1" customFormat="1" ht="33" customHeight="1">
      <c r="B144" s="32"/>
      <c r="C144" s="137" t="s">
        <v>7</v>
      </c>
      <c r="D144" s="137" t="s">
        <v>295</v>
      </c>
      <c r="E144" s="138" t="s">
        <v>3484</v>
      </c>
      <c r="F144" s="139" t="s">
        <v>3485</v>
      </c>
      <c r="G144" s="140" t="s">
        <v>711</v>
      </c>
      <c r="H144" s="141">
        <v>50</v>
      </c>
      <c r="I144" s="142"/>
      <c r="J144" s="143">
        <f t="shared" si="0"/>
        <v>0</v>
      </c>
      <c r="K144" s="139" t="s">
        <v>1</v>
      </c>
      <c r="L144" s="32"/>
      <c r="M144" s="144" t="s">
        <v>1</v>
      </c>
      <c r="N144" s="145" t="s">
        <v>41</v>
      </c>
      <c r="P144" s="146">
        <f t="shared" si="1"/>
        <v>0</v>
      </c>
      <c r="Q144" s="146">
        <v>0</v>
      </c>
      <c r="R144" s="146">
        <f t="shared" si="2"/>
        <v>0</v>
      </c>
      <c r="S144" s="146">
        <v>0</v>
      </c>
      <c r="T144" s="147">
        <f t="shared" si="3"/>
        <v>0</v>
      </c>
      <c r="AR144" s="148" t="s">
        <v>300</v>
      </c>
      <c r="AT144" s="148" t="s">
        <v>295</v>
      </c>
      <c r="AU144" s="148" t="s">
        <v>83</v>
      </c>
      <c r="AY144" s="17" t="s">
        <v>293</v>
      </c>
      <c r="BE144" s="149">
        <f t="shared" si="4"/>
        <v>0</v>
      </c>
      <c r="BF144" s="149">
        <f t="shared" si="5"/>
        <v>0</v>
      </c>
      <c r="BG144" s="149">
        <f t="shared" si="6"/>
        <v>0</v>
      </c>
      <c r="BH144" s="149">
        <f t="shared" si="7"/>
        <v>0</v>
      </c>
      <c r="BI144" s="149">
        <f t="shared" si="8"/>
        <v>0</v>
      </c>
      <c r="BJ144" s="17" t="s">
        <v>83</v>
      </c>
      <c r="BK144" s="149">
        <f t="shared" si="9"/>
        <v>0</v>
      </c>
      <c r="BL144" s="17" t="s">
        <v>300</v>
      </c>
      <c r="BM144" s="148" t="s">
        <v>958</v>
      </c>
    </row>
    <row r="145" spans="2:65" s="1" customFormat="1" ht="33" customHeight="1">
      <c r="B145" s="32"/>
      <c r="C145" s="137" t="s">
        <v>694</v>
      </c>
      <c r="D145" s="137" t="s">
        <v>295</v>
      </c>
      <c r="E145" s="138" t="s">
        <v>3486</v>
      </c>
      <c r="F145" s="139" t="s">
        <v>3487</v>
      </c>
      <c r="G145" s="140" t="s">
        <v>711</v>
      </c>
      <c r="H145" s="141">
        <v>50</v>
      </c>
      <c r="I145" s="142"/>
      <c r="J145" s="143">
        <f t="shared" si="0"/>
        <v>0</v>
      </c>
      <c r="K145" s="139" t="s">
        <v>1</v>
      </c>
      <c r="L145" s="32"/>
      <c r="M145" s="144" t="s">
        <v>1</v>
      </c>
      <c r="N145" s="145" t="s">
        <v>41</v>
      </c>
      <c r="P145" s="146">
        <f t="shared" si="1"/>
        <v>0</v>
      </c>
      <c r="Q145" s="146">
        <v>0</v>
      </c>
      <c r="R145" s="146">
        <f t="shared" si="2"/>
        <v>0</v>
      </c>
      <c r="S145" s="146">
        <v>0</v>
      </c>
      <c r="T145" s="147">
        <f t="shared" si="3"/>
        <v>0</v>
      </c>
      <c r="AR145" s="148" t="s">
        <v>300</v>
      </c>
      <c r="AT145" s="148" t="s">
        <v>295</v>
      </c>
      <c r="AU145" s="148" t="s">
        <v>83</v>
      </c>
      <c r="AY145" s="17" t="s">
        <v>293</v>
      </c>
      <c r="BE145" s="149">
        <f t="shared" si="4"/>
        <v>0</v>
      </c>
      <c r="BF145" s="149">
        <f t="shared" si="5"/>
        <v>0</v>
      </c>
      <c r="BG145" s="149">
        <f t="shared" si="6"/>
        <v>0</v>
      </c>
      <c r="BH145" s="149">
        <f t="shared" si="7"/>
        <v>0</v>
      </c>
      <c r="BI145" s="149">
        <f t="shared" si="8"/>
        <v>0</v>
      </c>
      <c r="BJ145" s="17" t="s">
        <v>83</v>
      </c>
      <c r="BK145" s="149">
        <f t="shared" si="9"/>
        <v>0</v>
      </c>
      <c r="BL145" s="17" t="s">
        <v>300</v>
      </c>
      <c r="BM145" s="148" t="s">
        <v>993</v>
      </c>
    </row>
    <row r="146" spans="2:65" s="1" customFormat="1" ht="33" customHeight="1">
      <c r="B146" s="32"/>
      <c r="C146" s="137" t="s">
        <v>699</v>
      </c>
      <c r="D146" s="137" t="s">
        <v>295</v>
      </c>
      <c r="E146" s="138" t="s">
        <v>3488</v>
      </c>
      <c r="F146" s="139" t="s">
        <v>3489</v>
      </c>
      <c r="G146" s="140" t="s">
        <v>711</v>
      </c>
      <c r="H146" s="141">
        <v>1</v>
      </c>
      <c r="I146" s="142"/>
      <c r="J146" s="143">
        <f t="shared" si="0"/>
        <v>0</v>
      </c>
      <c r="K146" s="139" t="s">
        <v>1</v>
      </c>
      <c r="L146" s="32"/>
      <c r="M146" s="144" t="s">
        <v>1</v>
      </c>
      <c r="N146" s="145" t="s">
        <v>41</v>
      </c>
      <c r="P146" s="146">
        <f t="shared" si="1"/>
        <v>0</v>
      </c>
      <c r="Q146" s="146">
        <v>0</v>
      </c>
      <c r="R146" s="146">
        <f t="shared" si="2"/>
        <v>0</v>
      </c>
      <c r="S146" s="146">
        <v>0</v>
      </c>
      <c r="T146" s="147">
        <f t="shared" si="3"/>
        <v>0</v>
      </c>
      <c r="AR146" s="148" t="s">
        <v>300</v>
      </c>
      <c r="AT146" s="148" t="s">
        <v>295</v>
      </c>
      <c r="AU146" s="148" t="s">
        <v>83</v>
      </c>
      <c r="AY146" s="17" t="s">
        <v>293</v>
      </c>
      <c r="BE146" s="149">
        <f t="shared" si="4"/>
        <v>0</v>
      </c>
      <c r="BF146" s="149">
        <f t="shared" si="5"/>
        <v>0</v>
      </c>
      <c r="BG146" s="149">
        <f t="shared" si="6"/>
        <v>0</v>
      </c>
      <c r="BH146" s="149">
        <f t="shared" si="7"/>
        <v>0</v>
      </c>
      <c r="BI146" s="149">
        <f t="shared" si="8"/>
        <v>0</v>
      </c>
      <c r="BJ146" s="17" t="s">
        <v>83</v>
      </c>
      <c r="BK146" s="149">
        <f t="shared" si="9"/>
        <v>0</v>
      </c>
      <c r="BL146" s="17" t="s">
        <v>300</v>
      </c>
      <c r="BM146" s="148" t="s">
        <v>1053</v>
      </c>
    </row>
    <row r="147" spans="2:65" s="1" customFormat="1" ht="37.9" customHeight="1">
      <c r="B147" s="32"/>
      <c r="C147" s="137" t="s">
        <v>704</v>
      </c>
      <c r="D147" s="137" t="s">
        <v>295</v>
      </c>
      <c r="E147" s="138" t="s">
        <v>3490</v>
      </c>
      <c r="F147" s="139" t="s">
        <v>3491</v>
      </c>
      <c r="G147" s="140" t="s">
        <v>711</v>
      </c>
      <c r="H147" s="141">
        <v>25</v>
      </c>
      <c r="I147" s="142"/>
      <c r="J147" s="143">
        <f t="shared" si="0"/>
        <v>0</v>
      </c>
      <c r="K147" s="139" t="s">
        <v>1</v>
      </c>
      <c r="L147" s="32"/>
      <c r="M147" s="144" t="s">
        <v>1</v>
      </c>
      <c r="N147" s="145" t="s">
        <v>41</v>
      </c>
      <c r="P147" s="146">
        <f t="shared" si="1"/>
        <v>0</v>
      </c>
      <c r="Q147" s="146">
        <v>0</v>
      </c>
      <c r="R147" s="146">
        <f t="shared" si="2"/>
        <v>0</v>
      </c>
      <c r="S147" s="146">
        <v>0</v>
      </c>
      <c r="T147" s="147">
        <f t="shared" si="3"/>
        <v>0</v>
      </c>
      <c r="AR147" s="148" t="s">
        <v>300</v>
      </c>
      <c r="AT147" s="148" t="s">
        <v>295</v>
      </c>
      <c r="AU147" s="148" t="s">
        <v>83</v>
      </c>
      <c r="AY147" s="17" t="s">
        <v>293</v>
      </c>
      <c r="BE147" s="149">
        <f t="shared" si="4"/>
        <v>0</v>
      </c>
      <c r="BF147" s="149">
        <f t="shared" si="5"/>
        <v>0</v>
      </c>
      <c r="BG147" s="149">
        <f t="shared" si="6"/>
        <v>0</v>
      </c>
      <c r="BH147" s="149">
        <f t="shared" si="7"/>
        <v>0</v>
      </c>
      <c r="BI147" s="149">
        <f t="shared" si="8"/>
        <v>0</v>
      </c>
      <c r="BJ147" s="17" t="s">
        <v>83</v>
      </c>
      <c r="BK147" s="149">
        <f t="shared" si="9"/>
        <v>0</v>
      </c>
      <c r="BL147" s="17" t="s">
        <v>300</v>
      </c>
      <c r="BM147" s="148" t="s">
        <v>1089</v>
      </c>
    </row>
    <row r="148" spans="2:65" s="1" customFormat="1" ht="37.9" customHeight="1">
      <c r="B148" s="32"/>
      <c r="C148" s="137" t="s">
        <v>708</v>
      </c>
      <c r="D148" s="137" t="s">
        <v>295</v>
      </c>
      <c r="E148" s="138" t="s">
        <v>3492</v>
      </c>
      <c r="F148" s="139" t="s">
        <v>3493</v>
      </c>
      <c r="G148" s="140" t="s">
        <v>3494</v>
      </c>
      <c r="H148" s="141">
        <v>1</v>
      </c>
      <c r="I148" s="142"/>
      <c r="J148" s="143">
        <f t="shared" si="0"/>
        <v>0</v>
      </c>
      <c r="K148" s="139" t="s">
        <v>1</v>
      </c>
      <c r="L148" s="32"/>
      <c r="M148" s="144" t="s">
        <v>1</v>
      </c>
      <c r="N148" s="145" t="s">
        <v>41</v>
      </c>
      <c r="P148" s="146">
        <f t="shared" si="1"/>
        <v>0</v>
      </c>
      <c r="Q148" s="146">
        <v>0</v>
      </c>
      <c r="R148" s="146">
        <f t="shared" si="2"/>
        <v>0</v>
      </c>
      <c r="S148" s="146">
        <v>0</v>
      </c>
      <c r="T148" s="147">
        <f t="shared" si="3"/>
        <v>0</v>
      </c>
      <c r="AR148" s="148" t="s">
        <v>300</v>
      </c>
      <c r="AT148" s="148" t="s">
        <v>295</v>
      </c>
      <c r="AU148" s="148" t="s">
        <v>83</v>
      </c>
      <c r="AY148" s="17" t="s">
        <v>293</v>
      </c>
      <c r="BE148" s="149">
        <f t="shared" si="4"/>
        <v>0</v>
      </c>
      <c r="BF148" s="149">
        <f t="shared" si="5"/>
        <v>0</v>
      </c>
      <c r="BG148" s="149">
        <f t="shared" si="6"/>
        <v>0</v>
      </c>
      <c r="BH148" s="149">
        <f t="shared" si="7"/>
        <v>0</v>
      </c>
      <c r="BI148" s="149">
        <f t="shared" si="8"/>
        <v>0</v>
      </c>
      <c r="BJ148" s="17" t="s">
        <v>83</v>
      </c>
      <c r="BK148" s="149">
        <f t="shared" si="9"/>
        <v>0</v>
      </c>
      <c r="BL148" s="17" t="s">
        <v>300</v>
      </c>
      <c r="BM148" s="148" t="s">
        <v>1144</v>
      </c>
    </row>
    <row r="149" spans="2:65" s="1" customFormat="1" ht="16.5" customHeight="1">
      <c r="B149" s="32"/>
      <c r="C149" s="137" t="s">
        <v>737</v>
      </c>
      <c r="D149" s="137" t="s">
        <v>295</v>
      </c>
      <c r="E149" s="138" t="s">
        <v>3495</v>
      </c>
      <c r="F149" s="139" t="s">
        <v>3496</v>
      </c>
      <c r="G149" s="140" t="s">
        <v>3444</v>
      </c>
      <c r="H149" s="141">
        <v>1</v>
      </c>
      <c r="I149" s="142"/>
      <c r="J149" s="143">
        <f t="shared" si="0"/>
        <v>0</v>
      </c>
      <c r="K149" s="139" t="s">
        <v>1</v>
      </c>
      <c r="L149" s="32"/>
      <c r="M149" s="192" t="s">
        <v>1</v>
      </c>
      <c r="N149" s="193" t="s">
        <v>41</v>
      </c>
      <c r="O149" s="194"/>
      <c r="P149" s="195">
        <f t="shared" si="1"/>
        <v>0</v>
      </c>
      <c r="Q149" s="195">
        <v>0</v>
      </c>
      <c r="R149" s="195">
        <f t="shared" si="2"/>
        <v>0</v>
      </c>
      <c r="S149" s="195">
        <v>0</v>
      </c>
      <c r="T149" s="196">
        <f t="shared" si="3"/>
        <v>0</v>
      </c>
      <c r="AR149" s="148" t="s">
        <v>300</v>
      </c>
      <c r="AT149" s="148" t="s">
        <v>295</v>
      </c>
      <c r="AU149" s="148" t="s">
        <v>83</v>
      </c>
      <c r="AY149" s="17" t="s">
        <v>293</v>
      </c>
      <c r="BE149" s="149">
        <f t="shared" si="4"/>
        <v>0</v>
      </c>
      <c r="BF149" s="149">
        <f t="shared" si="5"/>
        <v>0</v>
      </c>
      <c r="BG149" s="149">
        <f t="shared" si="6"/>
        <v>0</v>
      </c>
      <c r="BH149" s="149">
        <f t="shared" si="7"/>
        <v>0</v>
      </c>
      <c r="BI149" s="149">
        <f t="shared" si="8"/>
        <v>0</v>
      </c>
      <c r="BJ149" s="17" t="s">
        <v>83</v>
      </c>
      <c r="BK149" s="149">
        <f t="shared" si="9"/>
        <v>0</v>
      </c>
      <c r="BL149" s="17" t="s">
        <v>300</v>
      </c>
      <c r="BM149" s="148" t="s">
        <v>1153</v>
      </c>
    </row>
    <row r="150" spans="2:65" s="1" customFormat="1" ht="6.95" customHeight="1">
      <c r="B150" s="44"/>
      <c r="C150" s="45"/>
      <c r="D150" s="45"/>
      <c r="E150" s="45"/>
      <c r="F150" s="45"/>
      <c r="G150" s="45"/>
      <c r="H150" s="45"/>
      <c r="I150" s="45"/>
      <c r="J150" s="45"/>
      <c r="K150" s="45"/>
      <c r="L150" s="32"/>
    </row>
  </sheetData>
  <sheetProtection algorithmName="SHA-512" hashValue="Dm4fvzhIHjPBbEwbDMLp7FmnX0gT8tACvd6GlSBKvxuLcXeLk6oDFHuTd85kEQvZoTWulelK1XG7tFL7s4nS7Q==" saltValue="myY2BUgINzRnusULW59588HgBHqC4fk8e6Az9UaYzro5YjoqjDaYH9exJR+Ik4cCYmDJH7J2sLrO35XkP527mw==" spinCount="100000" sheet="1" objects="1" scenarios="1" formatColumns="0" formatRows="0" autoFilter="0"/>
  <autoFilter ref="C120:K149" xr:uid="{00000000-0009-0000-0000-000009000000}"/>
  <mergeCells count="12">
    <mergeCell ref="E113:H113"/>
    <mergeCell ref="L2:V2"/>
    <mergeCell ref="E85:H85"/>
    <mergeCell ref="E87:H87"/>
    <mergeCell ref="E89:H89"/>
    <mergeCell ref="E109:H109"/>
    <mergeCell ref="E111:H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14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120</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3335</v>
      </c>
      <c r="F9" s="258"/>
      <c r="G9" s="258"/>
      <c r="H9" s="258"/>
      <c r="L9" s="32"/>
    </row>
    <row r="10" spans="2:46" s="1" customFormat="1" ht="12" customHeight="1">
      <c r="B10" s="32"/>
      <c r="D10" s="27" t="s">
        <v>231</v>
      </c>
      <c r="L10" s="32"/>
    </row>
    <row r="11" spans="2:46" s="1" customFormat="1" ht="16.5" customHeight="1">
      <c r="B11" s="32"/>
      <c r="E11" s="238" t="s">
        <v>3497</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ROUND(J122,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ROUND((SUM(BE122:BE142)),  2)</f>
        <v>0</v>
      </c>
      <c r="I35" s="97">
        <v>0.21</v>
      </c>
      <c r="J35" s="86">
        <f>ROUND(((SUM(BE122:BE142))*I35),  2)</f>
        <v>0</v>
      </c>
      <c r="L35" s="32"/>
    </row>
    <row r="36" spans="2:12" s="1" customFormat="1" ht="14.45" customHeight="1">
      <c r="B36" s="32"/>
      <c r="E36" s="27" t="s">
        <v>42</v>
      </c>
      <c r="F36" s="86">
        <f>ROUND((SUM(BF122:BF142)),  2)</f>
        <v>0</v>
      </c>
      <c r="I36" s="97">
        <v>0.12</v>
      </c>
      <c r="J36" s="86">
        <f>ROUND(((SUM(BF122:BF142))*I36),  2)</f>
        <v>0</v>
      </c>
      <c r="L36" s="32"/>
    </row>
    <row r="37" spans="2:12" s="1" customFormat="1" ht="14.45" hidden="1" customHeight="1">
      <c r="B37" s="32"/>
      <c r="E37" s="27" t="s">
        <v>43</v>
      </c>
      <c r="F37" s="86">
        <f>ROUND((SUM(BG122:BG142)),  2)</f>
        <v>0</v>
      </c>
      <c r="I37" s="97">
        <v>0.21</v>
      </c>
      <c r="J37" s="86">
        <f>0</f>
        <v>0</v>
      </c>
      <c r="L37" s="32"/>
    </row>
    <row r="38" spans="2:12" s="1" customFormat="1" ht="14.45" hidden="1" customHeight="1">
      <c r="B38" s="32"/>
      <c r="E38" s="27" t="s">
        <v>44</v>
      </c>
      <c r="F38" s="86">
        <f>ROUND((SUM(BH122:BH142)),  2)</f>
        <v>0</v>
      </c>
      <c r="I38" s="97">
        <v>0.12</v>
      </c>
      <c r="J38" s="86">
        <f>0</f>
        <v>0</v>
      </c>
      <c r="L38" s="32"/>
    </row>
    <row r="39" spans="2:12" s="1" customFormat="1" ht="14.45" hidden="1" customHeight="1">
      <c r="B39" s="32"/>
      <c r="E39" s="27" t="s">
        <v>45</v>
      </c>
      <c r="F39" s="86">
        <f>ROUND((SUM(BI122:BI142)),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3335</v>
      </c>
      <c r="F87" s="258"/>
      <c r="G87" s="258"/>
      <c r="H87" s="258"/>
      <c r="L87" s="32"/>
    </row>
    <row r="88" spans="2:12" s="1" customFormat="1" ht="12" customHeight="1">
      <c r="B88" s="32"/>
      <c r="C88" s="27" t="s">
        <v>231</v>
      </c>
      <c r="L88" s="32"/>
    </row>
    <row r="89" spans="2:12" s="1" customFormat="1" ht="16.5" customHeight="1">
      <c r="B89" s="32"/>
      <c r="E89" s="238" t="str">
        <f>E11</f>
        <v>SO 403 - Přívod NN pro PŘS</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J122</f>
        <v>0</v>
      </c>
      <c r="L98" s="32"/>
      <c r="AU98" s="17" t="s">
        <v>264</v>
      </c>
    </row>
    <row r="99" spans="2:47" s="8" customFormat="1" ht="24.95" customHeight="1">
      <c r="B99" s="109"/>
      <c r="D99" s="110" t="s">
        <v>3498</v>
      </c>
      <c r="E99" s="111"/>
      <c r="F99" s="111"/>
      <c r="G99" s="111"/>
      <c r="H99" s="111"/>
      <c r="I99" s="111"/>
      <c r="J99" s="112">
        <f>J123</f>
        <v>0</v>
      </c>
      <c r="L99" s="109"/>
    </row>
    <row r="100" spans="2:47" s="9" customFormat="1" ht="19.899999999999999" customHeight="1">
      <c r="B100" s="113"/>
      <c r="D100" s="114" t="s">
        <v>3499</v>
      </c>
      <c r="E100" s="115"/>
      <c r="F100" s="115"/>
      <c r="G100" s="115"/>
      <c r="H100" s="115"/>
      <c r="I100" s="115"/>
      <c r="J100" s="116">
        <f>J124</f>
        <v>0</v>
      </c>
      <c r="L100" s="113"/>
    </row>
    <row r="101" spans="2:47" s="1" customFormat="1" ht="21.75" customHeight="1">
      <c r="B101" s="32"/>
      <c r="L101" s="32"/>
    </row>
    <row r="102" spans="2:47" s="1" customFormat="1" ht="6.95" customHeight="1">
      <c r="B102" s="44"/>
      <c r="C102" s="45"/>
      <c r="D102" s="45"/>
      <c r="E102" s="45"/>
      <c r="F102" s="45"/>
      <c r="G102" s="45"/>
      <c r="H102" s="45"/>
      <c r="I102" s="45"/>
      <c r="J102" s="45"/>
      <c r="K102" s="45"/>
      <c r="L102" s="32"/>
    </row>
    <row r="106" spans="2:47" s="1" customFormat="1" ht="6.95" customHeight="1">
      <c r="B106" s="46"/>
      <c r="C106" s="47"/>
      <c r="D106" s="47"/>
      <c r="E106" s="47"/>
      <c r="F106" s="47"/>
      <c r="G106" s="47"/>
      <c r="H106" s="47"/>
      <c r="I106" s="47"/>
      <c r="J106" s="47"/>
      <c r="K106" s="47"/>
      <c r="L106" s="32"/>
    </row>
    <row r="107" spans="2:47" s="1" customFormat="1" ht="24.95" customHeight="1">
      <c r="B107" s="32"/>
      <c r="C107" s="21" t="s">
        <v>278</v>
      </c>
      <c r="L107" s="32"/>
    </row>
    <row r="108" spans="2:47" s="1" customFormat="1" ht="6.95" customHeight="1">
      <c r="B108" s="32"/>
      <c r="L108" s="32"/>
    </row>
    <row r="109" spans="2:47" s="1" customFormat="1" ht="12" customHeight="1">
      <c r="B109" s="32"/>
      <c r="C109" s="27" t="s">
        <v>16</v>
      </c>
      <c r="L109" s="32"/>
    </row>
    <row r="110" spans="2:47" s="1" customFormat="1" ht="16.5" customHeight="1">
      <c r="B110" s="32"/>
      <c r="E110" s="256" t="str">
        <f>E7</f>
        <v>Stavba sekundárního kolektoru Česká-Středova - 2024</v>
      </c>
      <c r="F110" s="257"/>
      <c r="G110" s="257"/>
      <c r="H110" s="257"/>
      <c r="L110" s="32"/>
    </row>
    <row r="111" spans="2:47" ht="12" customHeight="1">
      <c r="B111" s="20"/>
      <c r="C111" s="27" t="s">
        <v>225</v>
      </c>
      <c r="L111" s="20"/>
    </row>
    <row r="112" spans="2:47" s="1" customFormat="1" ht="16.5" customHeight="1">
      <c r="B112" s="32"/>
      <c r="E112" s="256" t="s">
        <v>3335</v>
      </c>
      <c r="F112" s="258"/>
      <c r="G112" s="258"/>
      <c r="H112" s="258"/>
      <c r="L112" s="32"/>
    </row>
    <row r="113" spans="2:65" s="1" customFormat="1" ht="12" customHeight="1">
      <c r="B113" s="32"/>
      <c r="C113" s="27" t="s">
        <v>231</v>
      </c>
      <c r="L113" s="32"/>
    </row>
    <row r="114" spans="2:65" s="1" customFormat="1" ht="16.5" customHeight="1">
      <c r="B114" s="32"/>
      <c r="E114" s="238" t="str">
        <f>E11</f>
        <v>SO 403 - Přívod NN pro PŘS</v>
      </c>
      <c r="F114" s="258"/>
      <c r="G114" s="258"/>
      <c r="H114" s="258"/>
      <c r="L114" s="32"/>
    </row>
    <row r="115" spans="2:65" s="1" customFormat="1" ht="6.95" customHeight="1">
      <c r="B115" s="32"/>
      <c r="L115" s="32"/>
    </row>
    <row r="116" spans="2:65" s="1" customFormat="1" ht="12" customHeight="1">
      <c r="B116" s="32"/>
      <c r="C116" s="27" t="s">
        <v>20</v>
      </c>
      <c r="F116" s="25" t="str">
        <f>F14</f>
        <v>Brno</v>
      </c>
      <c r="I116" s="27" t="s">
        <v>22</v>
      </c>
      <c r="J116" s="52" t="str">
        <f>IF(J14="","",J14)</f>
        <v>8. 8. 2024</v>
      </c>
      <c r="L116" s="32"/>
    </row>
    <row r="117" spans="2:65" s="1" customFormat="1" ht="6.95" customHeight="1">
      <c r="B117" s="32"/>
      <c r="L117" s="32"/>
    </row>
    <row r="118" spans="2:65" s="1" customFormat="1" ht="15.2" customHeight="1">
      <c r="B118" s="32"/>
      <c r="C118" s="27" t="s">
        <v>24</v>
      </c>
      <c r="F118" s="25" t="str">
        <f>E17</f>
        <v>Statutární město Brno</v>
      </c>
      <c r="I118" s="27" t="s">
        <v>30</v>
      </c>
      <c r="J118" s="30" t="str">
        <f>E23</f>
        <v>INGUTIS, spol. s r.o.</v>
      </c>
      <c r="L118" s="32"/>
    </row>
    <row r="119" spans="2:65" s="1" customFormat="1" ht="15.2" customHeight="1">
      <c r="B119" s="32"/>
      <c r="C119" s="27" t="s">
        <v>28</v>
      </c>
      <c r="F119" s="25" t="str">
        <f>IF(E20="","",E20)</f>
        <v>Vyplň údaj</v>
      </c>
      <c r="I119" s="27" t="s">
        <v>33</v>
      </c>
      <c r="J119" s="30" t="str">
        <f>E26</f>
        <v>Ing. J. Duben</v>
      </c>
      <c r="L119" s="32"/>
    </row>
    <row r="120" spans="2:65" s="1" customFormat="1" ht="10.35" customHeight="1">
      <c r="B120" s="32"/>
      <c r="L120" s="32"/>
    </row>
    <row r="121" spans="2:65" s="10" customFormat="1" ht="29.25" customHeight="1">
      <c r="B121" s="117"/>
      <c r="C121" s="118" t="s">
        <v>279</v>
      </c>
      <c r="D121" s="119" t="s">
        <v>61</v>
      </c>
      <c r="E121" s="119" t="s">
        <v>57</v>
      </c>
      <c r="F121" s="119" t="s">
        <v>58</v>
      </c>
      <c r="G121" s="119" t="s">
        <v>280</v>
      </c>
      <c r="H121" s="119" t="s">
        <v>281</v>
      </c>
      <c r="I121" s="119" t="s">
        <v>282</v>
      </c>
      <c r="J121" s="119" t="s">
        <v>262</v>
      </c>
      <c r="K121" s="120" t="s">
        <v>283</v>
      </c>
      <c r="L121" s="117"/>
      <c r="M121" s="59" t="s">
        <v>1</v>
      </c>
      <c r="N121" s="60" t="s">
        <v>40</v>
      </c>
      <c r="O121" s="60" t="s">
        <v>284</v>
      </c>
      <c r="P121" s="60" t="s">
        <v>285</v>
      </c>
      <c r="Q121" s="60" t="s">
        <v>286</v>
      </c>
      <c r="R121" s="60" t="s">
        <v>287</v>
      </c>
      <c r="S121" s="60" t="s">
        <v>288</v>
      </c>
      <c r="T121" s="61" t="s">
        <v>289</v>
      </c>
    </row>
    <row r="122" spans="2:65" s="1" customFormat="1" ht="22.9" customHeight="1">
      <c r="B122" s="32"/>
      <c r="C122" s="64" t="s">
        <v>290</v>
      </c>
      <c r="J122" s="121">
        <f>BK122</f>
        <v>0</v>
      </c>
      <c r="L122" s="32"/>
      <c r="M122" s="62"/>
      <c r="N122" s="53"/>
      <c r="O122" s="53"/>
      <c r="P122" s="122">
        <f>P123</f>
        <v>0</v>
      </c>
      <c r="Q122" s="53"/>
      <c r="R122" s="122">
        <f>R123</f>
        <v>0</v>
      </c>
      <c r="S122" s="53"/>
      <c r="T122" s="123">
        <f>T123</f>
        <v>0</v>
      </c>
      <c r="AT122" s="17" t="s">
        <v>75</v>
      </c>
      <c r="AU122" s="17" t="s">
        <v>264</v>
      </c>
      <c r="BK122" s="124">
        <f>BK123</f>
        <v>0</v>
      </c>
    </row>
    <row r="123" spans="2:65" s="11" customFormat="1" ht="25.9" customHeight="1">
      <c r="B123" s="125"/>
      <c r="D123" s="126" t="s">
        <v>75</v>
      </c>
      <c r="E123" s="127" t="s">
        <v>530</v>
      </c>
      <c r="F123" s="127" t="s">
        <v>3500</v>
      </c>
      <c r="I123" s="128"/>
      <c r="J123" s="129">
        <f>BK123</f>
        <v>0</v>
      </c>
      <c r="L123" s="125"/>
      <c r="M123" s="130"/>
      <c r="P123" s="131">
        <f>P124</f>
        <v>0</v>
      </c>
      <c r="R123" s="131">
        <f>R124</f>
        <v>0</v>
      </c>
      <c r="T123" s="132">
        <f>T124</f>
        <v>0</v>
      </c>
      <c r="AR123" s="126" t="s">
        <v>156</v>
      </c>
      <c r="AT123" s="133" t="s">
        <v>75</v>
      </c>
      <c r="AU123" s="133" t="s">
        <v>76</v>
      </c>
      <c r="AY123" s="126" t="s">
        <v>293</v>
      </c>
      <c r="BK123" s="134">
        <f>BK124</f>
        <v>0</v>
      </c>
    </row>
    <row r="124" spans="2:65" s="11" customFormat="1" ht="22.9" customHeight="1">
      <c r="B124" s="125"/>
      <c r="D124" s="126" t="s">
        <v>75</v>
      </c>
      <c r="E124" s="135" t="s">
        <v>3501</v>
      </c>
      <c r="F124" s="135" t="s">
        <v>3441</v>
      </c>
      <c r="I124" s="128"/>
      <c r="J124" s="136">
        <f>BK124</f>
        <v>0</v>
      </c>
      <c r="L124" s="125"/>
      <c r="M124" s="130"/>
      <c r="P124" s="131">
        <f>SUM(P125:P142)</f>
        <v>0</v>
      </c>
      <c r="R124" s="131">
        <f>SUM(R125:R142)</f>
        <v>0</v>
      </c>
      <c r="T124" s="132">
        <f>SUM(T125:T142)</f>
        <v>0</v>
      </c>
      <c r="AR124" s="126" t="s">
        <v>156</v>
      </c>
      <c r="AT124" s="133" t="s">
        <v>75</v>
      </c>
      <c r="AU124" s="133" t="s">
        <v>83</v>
      </c>
      <c r="AY124" s="126" t="s">
        <v>293</v>
      </c>
      <c r="BK124" s="134">
        <f>SUM(BK125:BK142)</f>
        <v>0</v>
      </c>
    </row>
    <row r="125" spans="2:65" s="1" customFormat="1" ht="33" customHeight="1">
      <c r="B125" s="32"/>
      <c r="C125" s="137" t="s">
        <v>83</v>
      </c>
      <c r="D125" s="137" t="s">
        <v>295</v>
      </c>
      <c r="E125" s="138" t="s">
        <v>3502</v>
      </c>
      <c r="F125" s="139" t="s">
        <v>3503</v>
      </c>
      <c r="G125" s="140" t="s">
        <v>909</v>
      </c>
      <c r="H125" s="141">
        <v>8</v>
      </c>
      <c r="I125" s="142"/>
      <c r="J125" s="143">
        <f t="shared" ref="J125:J142" si="0">ROUND(I125*H125,2)</f>
        <v>0</v>
      </c>
      <c r="K125" s="139" t="s">
        <v>299</v>
      </c>
      <c r="L125" s="32"/>
      <c r="M125" s="144" t="s">
        <v>1</v>
      </c>
      <c r="N125" s="145" t="s">
        <v>41</v>
      </c>
      <c r="P125" s="146">
        <f t="shared" ref="P125:P142" si="1">O125*H125</f>
        <v>0</v>
      </c>
      <c r="Q125" s="146">
        <v>0</v>
      </c>
      <c r="R125" s="146">
        <f t="shared" ref="R125:R142" si="2">Q125*H125</f>
        <v>0</v>
      </c>
      <c r="S125" s="146">
        <v>0</v>
      </c>
      <c r="T125" s="147">
        <f t="shared" ref="T125:T142" si="3">S125*H125</f>
        <v>0</v>
      </c>
      <c r="AR125" s="148" t="s">
        <v>1255</v>
      </c>
      <c r="AT125" s="148" t="s">
        <v>295</v>
      </c>
      <c r="AU125" s="148" t="s">
        <v>85</v>
      </c>
      <c r="AY125" s="17" t="s">
        <v>293</v>
      </c>
      <c r="BE125" s="149">
        <f t="shared" ref="BE125:BE142" si="4">IF(N125="základní",J125,0)</f>
        <v>0</v>
      </c>
      <c r="BF125" s="149">
        <f t="shared" ref="BF125:BF142" si="5">IF(N125="snížená",J125,0)</f>
        <v>0</v>
      </c>
      <c r="BG125" s="149">
        <f t="shared" ref="BG125:BG142" si="6">IF(N125="zákl. přenesená",J125,0)</f>
        <v>0</v>
      </c>
      <c r="BH125" s="149">
        <f t="shared" ref="BH125:BH142" si="7">IF(N125="sníž. přenesená",J125,0)</f>
        <v>0</v>
      </c>
      <c r="BI125" s="149">
        <f t="shared" ref="BI125:BI142" si="8">IF(N125="nulová",J125,0)</f>
        <v>0</v>
      </c>
      <c r="BJ125" s="17" t="s">
        <v>83</v>
      </c>
      <c r="BK125" s="149">
        <f t="shared" ref="BK125:BK142" si="9">ROUND(I125*H125,2)</f>
        <v>0</v>
      </c>
      <c r="BL125" s="17" t="s">
        <v>1255</v>
      </c>
      <c r="BM125" s="148" t="s">
        <v>85</v>
      </c>
    </row>
    <row r="126" spans="2:65" s="1" customFormat="1" ht="16.5" customHeight="1">
      <c r="B126" s="32"/>
      <c r="C126" s="137" t="s">
        <v>85</v>
      </c>
      <c r="D126" s="137" t="s">
        <v>295</v>
      </c>
      <c r="E126" s="138" t="s">
        <v>3504</v>
      </c>
      <c r="F126" s="139" t="s">
        <v>3505</v>
      </c>
      <c r="G126" s="140" t="s">
        <v>909</v>
      </c>
      <c r="H126" s="141">
        <v>6</v>
      </c>
      <c r="I126" s="142"/>
      <c r="J126" s="143">
        <f t="shared" si="0"/>
        <v>0</v>
      </c>
      <c r="K126" s="139" t="s">
        <v>299</v>
      </c>
      <c r="L126" s="32"/>
      <c r="M126" s="144" t="s">
        <v>1</v>
      </c>
      <c r="N126" s="145" t="s">
        <v>41</v>
      </c>
      <c r="P126" s="146">
        <f t="shared" si="1"/>
        <v>0</v>
      </c>
      <c r="Q126" s="146">
        <v>0</v>
      </c>
      <c r="R126" s="146">
        <f t="shared" si="2"/>
        <v>0</v>
      </c>
      <c r="S126" s="146">
        <v>0</v>
      </c>
      <c r="T126" s="147">
        <f t="shared" si="3"/>
        <v>0</v>
      </c>
      <c r="AR126" s="148" t="s">
        <v>1255</v>
      </c>
      <c r="AT126" s="148" t="s">
        <v>295</v>
      </c>
      <c r="AU126" s="148" t="s">
        <v>85</v>
      </c>
      <c r="AY126" s="17" t="s">
        <v>293</v>
      </c>
      <c r="BE126" s="149">
        <f t="shared" si="4"/>
        <v>0</v>
      </c>
      <c r="BF126" s="149">
        <f t="shared" si="5"/>
        <v>0</v>
      </c>
      <c r="BG126" s="149">
        <f t="shared" si="6"/>
        <v>0</v>
      </c>
      <c r="BH126" s="149">
        <f t="shared" si="7"/>
        <v>0</v>
      </c>
      <c r="BI126" s="149">
        <f t="shared" si="8"/>
        <v>0</v>
      </c>
      <c r="BJ126" s="17" t="s">
        <v>83</v>
      </c>
      <c r="BK126" s="149">
        <f t="shared" si="9"/>
        <v>0</v>
      </c>
      <c r="BL126" s="17" t="s">
        <v>1255</v>
      </c>
      <c r="BM126" s="148" t="s">
        <v>300</v>
      </c>
    </row>
    <row r="127" spans="2:65" s="1" customFormat="1" ht="24.2" customHeight="1">
      <c r="B127" s="32"/>
      <c r="C127" s="174" t="s">
        <v>156</v>
      </c>
      <c r="D127" s="174" t="s">
        <v>530</v>
      </c>
      <c r="E127" s="175" t="s">
        <v>3506</v>
      </c>
      <c r="F127" s="176" t="s">
        <v>3507</v>
      </c>
      <c r="G127" s="177" t="s">
        <v>909</v>
      </c>
      <c r="H127" s="178">
        <v>6</v>
      </c>
      <c r="I127" s="179"/>
      <c r="J127" s="180">
        <f t="shared" si="0"/>
        <v>0</v>
      </c>
      <c r="K127" s="176" t="s">
        <v>299</v>
      </c>
      <c r="L127" s="181"/>
      <c r="M127" s="182" t="s">
        <v>1</v>
      </c>
      <c r="N127" s="183" t="s">
        <v>41</v>
      </c>
      <c r="P127" s="146">
        <f t="shared" si="1"/>
        <v>0</v>
      </c>
      <c r="Q127" s="146">
        <v>0</v>
      </c>
      <c r="R127" s="146">
        <f t="shared" si="2"/>
        <v>0</v>
      </c>
      <c r="S127" s="146">
        <v>0</v>
      </c>
      <c r="T127" s="147">
        <f t="shared" si="3"/>
        <v>0</v>
      </c>
      <c r="AR127" s="148" t="s">
        <v>3508</v>
      </c>
      <c r="AT127" s="148" t="s">
        <v>530</v>
      </c>
      <c r="AU127" s="148" t="s">
        <v>85</v>
      </c>
      <c r="AY127" s="17" t="s">
        <v>293</v>
      </c>
      <c r="BE127" s="149">
        <f t="shared" si="4"/>
        <v>0</v>
      </c>
      <c r="BF127" s="149">
        <f t="shared" si="5"/>
        <v>0</v>
      </c>
      <c r="BG127" s="149">
        <f t="shared" si="6"/>
        <v>0</v>
      </c>
      <c r="BH127" s="149">
        <f t="shared" si="7"/>
        <v>0</v>
      </c>
      <c r="BI127" s="149">
        <f t="shared" si="8"/>
        <v>0</v>
      </c>
      <c r="BJ127" s="17" t="s">
        <v>83</v>
      </c>
      <c r="BK127" s="149">
        <f t="shared" si="9"/>
        <v>0</v>
      </c>
      <c r="BL127" s="17" t="s">
        <v>1255</v>
      </c>
      <c r="BM127" s="148" t="s">
        <v>327</v>
      </c>
    </row>
    <row r="128" spans="2:65" s="1" customFormat="1" ht="33" customHeight="1">
      <c r="B128" s="32"/>
      <c r="C128" s="137" t="s">
        <v>300</v>
      </c>
      <c r="D128" s="137" t="s">
        <v>295</v>
      </c>
      <c r="E128" s="138" t="s">
        <v>3509</v>
      </c>
      <c r="F128" s="139" t="s">
        <v>3510</v>
      </c>
      <c r="G128" s="140" t="s">
        <v>711</v>
      </c>
      <c r="H128" s="141">
        <v>181</v>
      </c>
      <c r="I128" s="142"/>
      <c r="J128" s="143">
        <f t="shared" si="0"/>
        <v>0</v>
      </c>
      <c r="K128" s="139" t="s">
        <v>299</v>
      </c>
      <c r="L128" s="32"/>
      <c r="M128" s="144" t="s">
        <v>1</v>
      </c>
      <c r="N128" s="145" t="s">
        <v>41</v>
      </c>
      <c r="P128" s="146">
        <f t="shared" si="1"/>
        <v>0</v>
      </c>
      <c r="Q128" s="146">
        <v>0</v>
      </c>
      <c r="R128" s="146">
        <f t="shared" si="2"/>
        <v>0</v>
      </c>
      <c r="S128" s="146">
        <v>0</v>
      </c>
      <c r="T128" s="147">
        <f t="shared" si="3"/>
        <v>0</v>
      </c>
      <c r="AR128" s="148" t="s">
        <v>1255</v>
      </c>
      <c r="AT128" s="148" t="s">
        <v>295</v>
      </c>
      <c r="AU128" s="148" t="s">
        <v>85</v>
      </c>
      <c r="AY128" s="17" t="s">
        <v>293</v>
      </c>
      <c r="BE128" s="149">
        <f t="shared" si="4"/>
        <v>0</v>
      </c>
      <c r="BF128" s="149">
        <f t="shared" si="5"/>
        <v>0</v>
      </c>
      <c r="BG128" s="149">
        <f t="shared" si="6"/>
        <v>0</v>
      </c>
      <c r="BH128" s="149">
        <f t="shared" si="7"/>
        <v>0</v>
      </c>
      <c r="BI128" s="149">
        <f t="shared" si="8"/>
        <v>0</v>
      </c>
      <c r="BJ128" s="17" t="s">
        <v>83</v>
      </c>
      <c r="BK128" s="149">
        <f t="shared" si="9"/>
        <v>0</v>
      </c>
      <c r="BL128" s="17" t="s">
        <v>1255</v>
      </c>
      <c r="BM128" s="148" t="s">
        <v>396</v>
      </c>
    </row>
    <row r="129" spans="2:65" s="1" customFormat="1" ht="16.5" customHeight="1">
      <c r="B129" s="32"/>
      <c r="C129" s="174" t="s">
        <v>320</v>
      </c>
      <c r="D129" s="174" t="s">
        <v>530</v>
      </c>
      <c r="E129" s="175" t="s">
        <v>3511</v>
      </c>
      <c r="F129" s="176" t="s">
        <v>3512</v>
      </c>
      <c r="G129" s="177" t="s">
        <v>711</v>
      </c>
      <c r="H129" s="178">
        <v>181</v>
      </c>
      <c r="I129" s="179"/>
      <c r="J129" s="180">
        <f t="shared" si="0"/>
        <v>0</v>
      </c>
      <c r="K129" s="176" t="s">
        <v>1</v>
      </c>
      <c r="L129" s="181"/>
      <c r="M129" s="182" t="s">
        <v>1</v>
      </c>
      <c r="N129" s="183" t="s">
        <v>41</v>
      </c>
      <c r="P129" s="146">
        <f t="shared" si="1"/>
        <v>0</v>
      </c>
      <c r="Q129" s="146">
        <v>0</v>
      </c>
      <c r="R129" s="146">
        <f t="shared" si="2"/>
        <v>0</v>
      </c>
      <c r="S129" s="146">
        <v>0</v>
      </c>
      <c r="T129" s="147">
        <f t="shared" si="3"/>
        <v>0</v>
      </c>
      <c r="AR129" s="148" t="s">
        <v>3508</v>
      </c>
      <c r="AT129" s="148" t="s">
        <v>530</v>
      </c>
      <c r="AU129" s="148" t="s">
        <v>85</v>
      </c>
      <c r="AY129" s="17" t="s">
        <v>293</v>
      </c>
      <c r="BE129" s="149">
        <f t="shared" si="4"/>
        <v>0</v>
      </c>
      <c r="BF129" s="149">
        <f t="shared" si="5"/>
        <v>0</v>
      </c>
      <c r="BG129" s="149">
        <f t="shared" si="6"/>
        <v>0</v>
      </c>
      <c r="BH129" s="149">
        <f t="shared" si="7"/>
        <v>0</v>
      </c>
      <c r="BI129" s="149">
        <f t="shared" si="8"/>
        <v>0</v>
      </c>
      <c r="BJ129" s="17" t="s">
        <v>83</v>
      </c>
      <c r="BK129" s="149">
        <f t="shared" si="9"/>
        <v>0</v>
      </c>
      <c r="BL129" s="17" t="s">
        <v>1255</v>
      </c>
      <c r="BM129" s="148" t="s">
        <v>449</v>
      </c>
    </row>
    <row r="130" spans="2:65" s="1" customFormat="1" ht="24.2" customHeight="1">
      <c r="B130" s="32"/>
      <c r="C130" s="137" t="s">
        <v>327</v>
      </c>
      <c r="D130" s="137" t="s">
        <v>295</v>
      </c>
      <c r="E130" s="138" t="s">
        <v>3513</v>
      </c>
      <c r="F130" s="139" t="s">
        <v>3514</v>
      </c>
      <c r="G130" s="140" t="s">
        <v>909</v>
      </c>
      <c r="H130" s="141">
        <v>2</v>
      </c>
      <c r="I130" s="142"/>
      <c r="J130" s="143">
        <f t="shared" si="0"/>
        <v>0</v>
      </c>
      <c r="K130" s="139" t="s">
        <v>299</v>
      </c>
      <c r="L130" s="32"/>
      <c r="M130" s="144" t="s">
        <v>1</v>
      </c>
      <c r="N130" s="145" t="s">
        <v>41</v>
      </c>
      <c r="P130" s="146">
        <f t="shared" si="1"/>
        <v>0</v>
      </c>
      <c r="Q130" s="146">
        <v>0</v>
      </c>
      <c r="R130" s="146">
        <f t="shared" si="2"/>
        <v>0</v>
      </c>
      <c r="S130" s="146">
        <v>0</v>
      </c>
      <c r="T130" s="147">
        <f t="shared" si="3"/>
        <v>0</v>
      </c>
      <c r="AR130" s="148" t="s">
        <v>1255</v>
      </c>
      <c r="AT130" s="148" t="s">
        <v>295</v>
      </c>
      <c r="AU130" s="148" t="s">
        <v>85</v>
      </c>
      <c r="AY130" s="17" t="s">
        <v>293</v>
      </c>
      <c r="BE130" s="149">
        <f t="shared" si="4"/>
        <v>0</v>
      </c>
      <c r="BF130" s="149">
        <f t="shared" si="5"/>
        <v>0</v>
      </c>
      <c r="BG130" s="149">
        <f t="shared" si="6"/>
        <v>0</v>
      </c>
      <c r="BH130" s="149">
        <f t="shared" si="7"/>
        <v>0</v>
      </c>
      <c r="BI130" s="149">
        <f t="shared" si="8"/>
        <v>0</v>
      </c>
      <c r="BJ130" s="17" t="s">
        <v>83</v>
      </c>
      <c r="BK130" s="149">
        <f t="shared" si="9"/>
        <v>0</v>
      </c>
      <c r="BL130" s="17" t="s">
        <v>1255</v>
      </c>
      <c r="BM130" s="148" t="s">
        <v>8</v>
      </c>
    </row>
    <row r="131" spans="2:65" s="1" customFormat="1" ht="16.5" customHeight="1">
      <c r="B131" s="32"/>
      <c r="C131" s="174" t="s">
        <v>372</v>
      </c>
      <c r="D131" s="174" t="s">
        <v>530</v>
      </c>
      <c r="E131" s="175" t="s">
        <v>3515</v>
      </c>
      <c r="F131" s="176" t="s">
        <v>3516</v>
      </c>
      <c r="G131" s="177" t="s">
        <v>909</v>
      </c>
      <c r="H131" s="178">
        <v>2</v>
      </c>
      <c r="I131" s="179"/>
      <c r="J131" s="180">
        <f t="shared" si="0"/>
        <v>0</v>
      </c>
      <c r="K131" s="176" t="s">
        <v>1</v>
      </c>
      <c r="L131" s="181"/>
      <c r="M131" s="182" t="s">
        <v>1</v>
      </c>
      <c r="N131" s="183" t="s">
        <v>41</v>
      </c>
      <c r="P131" s="146">
        <f t="shared" si="1"/>
        <v>0</v>
      </c>
      <c r="Q131" s="146">
        <v>0</v>
      </c>
      <c r="R131" s="146">
        <f t="shared" si="2"/>
        <v>0</v>
      </c>
      <c r="S131" s="146">
        <v>0</v>
      </c>
      <c r="T131" s="147">
        <f t="shared" si="3"/>
        <v>0</v>
      </c>
      <c r="AR131" s="148" t="s">
        <v>3508</v>
      </c>
      <c r="AT131" s="148" t="s">
        <v>530</v>
      </c>
      <c r="AU131" s="148" t="s">
        <v>85</v>
      </c>
      <c r="AY131" s="17" t="s">
        <v>293</v>
      </c>
      <c r="BE131" s="149">
        <f t="shared" si="4"/>
        <v>0</v>
      </c>
      <c r="BF131" s="149">
        <f t="shared" si="5"/>
        <v>0</v>
      </c>
      <c r="BG131" s="149">
        <f t="shared" si="6"/>
        <v>0</v>
      </c>
      <c r="BH131" s="149">
        <f t="shared" si="7"/>
        <v>0</v>
      </c>
      <c r="BI131" s="149">
        <f t="shared" si="8"/>
        <v>0</v>
      </c>
      <c r="BJ131" s="17" t="s">
        <v>83</v>
      </c>
      <c r="BK131" s="149">
        <f t="shared" si="9"/>
        <v>0</v>
      </c>
      <c r="BL131" s="17" t="s">
        <v>1255</v>
      </c>
      <c r="BM131" s="148" t="s">
        <v>584</v>
      </c>
    </row>
    <row r="132" spans="2:65" s="1" customFormat="1" ht="21.75" customHeight="1">
      <c r="B132" s="32"/>
      <c r="C132" s="137" t="s">
        <v>396</v>
      </c>
      <c r="D132" s="137" t="s">
        <v>295</v>
      </c>
      <c r="E132" s="138" t="s">
        <v>3517</v>
      </c>
      <c r="F132" s="139" t="s">
        <v>3518</v>
      </c>
      <c r="G132" s="140" t="s">
        <v>909</v>
      </c>
      <c r="H132" s="141">
        <v>22</v>
      </c>
      <c r="I132" s="142"/>
      <c r="J132" s="143">
        <f t="shared" si="0"/>
        <v>0</v>
      </c>
      <c r="K132" s="139" t="s">
        <v>299</v>
      </c>
      <c r="L132" s="32"/>
      <c r="M132" s="144" t="s">
        <v>1</v>
      </c>
      <c r="N132" s="145" t="s">
        <v>41</v>
      </c>
      <c r="P132" s="146">
        <f t="shared" si="1"/>
        <v>0</v>
      </c>
      <c r="Q132" s="146">
        <v>0</v>
      </c>
      <c r="R132" s="146">
        <f t="shared" si="2"/>
        <v>0</v>
      </c>
      <c r="S132" s="146">
        <v>0</v>
      </c>
      <c r="T132" s="147">
        <f t="shared" si="3"/>
        <v>0</v>
      </c>
      <c r="AR132" s="148" t="s">
        <v>1255</v>
      </c>
      <c r="AT132" s="148" t="s">
        <v>295</v>
      </c>
      <c r="AU132" s="148" t="s">
        <v>85</v>
      </c>
      <c r="AY132" s="17" t="s">
        <v>293</v>
      </c>
      <c r="BE132" s="149">
        <f t="shared" si="4"/>
        <v>0</v>
      </c>
      <c r="BF132" s="149">
        <f t="shared" si="5"/>
        <v>0</v>
      </c>
      <c r="BG132" s="149">
        <f t="shared" si="6"/>
        <v>0</v>
      </c>
      <c r="BH132" s="149">
        <f t="shared" si="7"/>
        <v>0</v>
      </c>
      <c r="BI132" s="149">
        <f t="shared" si="8"/>
        <v>0</v>
      </c>
      <c r="BJ132" s="17" t="s">
        <v>83</v>
      </c>
      <c r="BK132" s="149">
        <f t="shared" si="9"/>
        <v>0</v>
      </c>
      <c r="BL132" s="17" t="s">
        <v>1255</v>
      </c>
      <c r="BM132" s="148" t="s">
        <v>624</v>
      </c>
    </row>
    <row r="133" spans="2:65" s="1" customFormat="1" ht="16.5" customHeight="1">
      <c r="B133" s="32"/>
      <c r="C133" s="174" t="s">
        <v>415</v>
      </c>
      <c r="D133" s="174" t="s">
        <v>530</v>
      </c>
      <c r="E133" s="175" t="s">
        <v>3519</v>
      </c>
      <c r="F133" s="176" t="s">
        <v>3520</v>
      </c>
      <c r="G133" s="177" t="s">
        <v>909</v>
      </c>
      <c r="H133" s="178">
        <v>18</v>
      </c>
      <c r="I133" s="179"/>
      <c r="J133" s="180">
        <f t="shared" si="0"/>
        <v>0</v>
      </c>
      <c r="K133" s="176" t="s">
        <v>299</v>
      </c>
      <c r="L133" s="181"/>
      <c r="M133" s="182" t="s">
        <v>1</v>
      </c>
      <c r="N133" s="183" t="s">
        <v>41</v>
      </c>
      <c r="P133" s="146">
        <f t="shared" si="1"/>
        <v>0</v>
      </c>
      <c r="Q133" s="146">
        <v>0</v>
      </c>
      <c r="R133" s="146">
        <f t="shared" si="2"/>
        <v>0</v>
      </c>
      <c r="S133" s="146">
        <v>0</v>
      </c>
      <c r="T133" s="147">
        <f t="shared" si="3"/>
        <v>0</v>
      </c>
      <c r="AR133" s="148" t="s">
        <v>3508</v>
      </c>
      <c r="AT133" s="148" t="s">
        <v>530</v>
      </c>
      <c r="AU133" s="148" t="s">
        <v>85</v>
      </c>
      <c r="AY133" s="17" t="s">
        <v>293</v>
      </c>
      <c r="BE133" s="149">
        <f t="shared" si="4"/>
        <v>0</v>
      </c>
      <c r="BF133" s="149">
        <f t="shared" si="5"/>
        <v>0</v>
      </c>
      <c r="BG133" s="149">
        <f t="shared" si="6"/>
        <v>0</v>
      </c>
      <c r="BH133" s="149">
        <f t="shared" si="7"/>
        <v>0</v>
      </c>
      <c r="BI133" s="149">
        <f t="shared" si="8"/>
        <v>0</v>
      </c>
      <c r="BJ133" s="17" t="s">
        <v>83</v>
      </c>
      <c r="BK133" s="149">
        <f t="shared" si="9"/>
        <v>0</v>
      </c>
      <c r="BL133" s="17" t="s">
        <v>1255</v>
      </c>
      <c r="BM133" s="148" t="s">
        <v>660</v>
      </c>
    </row>
    <row r="134" spans="2:65" s="1" customFormat="1" ht="16.5" customHeight="1">
      <c r="B134" s="32"/>
      <c r="C134" s="174" t="s">
        <v>449</v>
      </c>
      <c r="D134" s="174" t="s">
        <v>530</v>
      </c>
      <c r="E134" s="175" t="s">
        <v>3521</v>
      </c>
      <c r="F134" s="176" t="s">
        <v>3522</v>
      </c>
      <c r="G134" s="177" t="s">
        <v>909</v>
      </c>
      <c r="H134" s="178">
        <v>4</v>
      </c>
      <c r="I134" s="179"/>
      <c r="J134" s="180">
        <f t="shared" si="0"/>
        <v>0</v>
      </c>
      <c r="K134" s="176" t="s">
        <v>1</v>
      </c>
      <c r="L134" s="181"/>
      <c r="M134" s="182" t="s">
        <v>1</v>
      </c>
      <c r="N134" s="183" t="s">
        <v>41</v>
      </c>
      <c r="P134" s="146">
        <f t="shared" si="1"/>
        <v>0</v>
      </c>
      <c r="Q134" s="146">
        <v>0</v>
      </c>
      <c r="R134" s="146">
        <f t="shared" si="2"/>
        <v>0</v>
      </c>
      <c r="S134" s="146">
        <v>0</v>
      </c>
      <c r="T134" s="147">
        <f t="shared" si="3"/>
        <v>0</v>
      </c>
      <c r="AR134" s="148" t="s">
        <v>3508</v>
      </c>
      <c r="AT134" s="148" t="s">
        <v>530</v>
      </c>
      <c r="AU134" s="148" t="s">
        <v>85</v>
      </c>
      <c r="AY134" s="17" t="s">
        <v>293</v>
      </c>
      <c r="BE134" s="149">
        <f t="shared" si="4"/>
        <v>0</v>
      </c>
      <c r="BF134" s="149">
        <f t="shared" si="5"/>
        <v>0</v>
      </c>
      <c r="BG134" s="149">
        <f t="shared" si="6"/>
        <v>0</v>
      </c>
      <c r="BH134" s="149">
        <f t="shared" si="7"/>
        <v>0</v>
      </c>
      <c r="BI134" s="149">
        <f t="shared" si="8"/>
        <v>0</v>
      </c>
      <c r="BJ134" s="17" t="s">
        <v>83</v>
      </c>
      <c r="BK134" s="149">
        <f t="shared" si="9"/>
        <v>0</v>
      </c>
      <c r="BL134" s="17" t="s">
        <v>1255</v>
      </c>
      <c r="BM134" s="148" t="s">
        <v>686</v>
      </c>
    </row>
    <row r="135" spans="2:65" s="1" customFormat="1" ht="16.5" customHeight="1">
      <c r="B135" s="32"/>
      <c r="C135" s="174" t="s">
        <v>529</v>
      </c>
      <c r="D135" s="174" t="s">
        <v>530</v>
      </c>
      <c r="E135" s="175" t="s">
        <v>3523</v>
      </c>
      <c r="F135" s="176" t="s">
        <v>3524</v>
      </c>
      <c r="G135" s="177" t="s">
        <v>909</v>
      </c>
      <c r="H135" s="178">
        <v>4</v>
      </c>
      <c r="I135" s="179"/>
      <c r="J135" s="180">
        <f t="shared" si="0"/>
        <v>0</v>
      </c>
      <c r="K135" s="176" t="s">
        <v>1</v>
      </c>
      <c r="L135" s="181"/>
      <c r="M135" s="182" t="s">
        <v>1</v>
      </c>
      <c r="N135" s="183" t="s">
        <v>41</v>
      </c>
      <c r="P135" s="146">
        <f t="shared" si="1"/>
        <v>0</v>
      </c>
      <c r="Q135" s="146">
        <v>0</v>
      </c>
      <c r="R135" s="146">
        <f t="shared" si="2"/>
        <v>0</v>
      </c>
      <c r="S135" s="146">
        <v>0</v>
      </c>
      <c r="T135" s="147">
        <f t="shared" si="3"/>
        <v>0</v>
      </c>
      <c r="AR135" s="148" t="s">
        <v>3508</v>
      </c>
      <c r="AT135" s="148" t="s">
        <v>530</v>
      </c>
      <c r="AU135" s="148" t="s">
        <v>85</v>
      </c>
      <c r="AY135" s="17" t="s">
        <v>293</v>
      </c>
      <c r="BE135" s="149">
        <f t="shared" si="4"/>
        <v>0</v>
      </c>
      <c r="BF135" s="149">
        <f t="shared" si="5"/>
        <v>0</v>
      </c>
      <c r="BG135" s="149">
        <f t="shared" si="6"/>
        <v>0</v>
      </c>
      <c r="BH135" s="149">
        <f t="shared" si="7"/>
        <v>0</v>
      </c>
      <c r="BI135" s="149">
        <f t="shared" si="8"/>
        <v>0</v>
      </c>
      <c r="BJ135" s="17" t="s">
        <v>83</v>
      </c>
      <c r="BK135" s="149">
        <f t="shared" si="9"/>
        <v>0</v>
      </c>
      <c r="BL135" s="17" t="s">
        <v>1255</v>
      </c>
      <c r="BM135" s="148" t="s">
        <v>694</v>
      </c>
    </row>
    <row r="136" spans="2:65" s="1" customFormat="1" ht="16.5" customHeight="1">
      <c r="B136" s="32"/>
      <c r="C136" s="137" t="s">
        <v>8</v>
      </c>
      <c r="D136" s="137" t="s">
        <v>295</v>
      </c>
      <c r="E136" s="138" t="s">
        <v>3525</v>
      </c>
      <c r="F136" s="139" t="s">
        <v>3526</v>
      </c>
      <c r="G136" s="140" t="s">
        <v>909</v>
      </c>
      <c r="H136" s="141">
        <v>8</v>
      </c>
      <c r="I136" s="142"/>
      <c r="J136" s="143">
        <f t="shared" si="0"/>
        <v>0</v>
      </c>
      <c r="K136" s="139" t="s">
        <v>1</v>
      </c>
      <c r="L136" s="32"/>
      <c r="M136" s="144" t="s">
        <v>1</v>
      </c>
      <c r="N136" s="145" t="s">
        <v>41</v>
      </c>
      <c r="P136" s="146">
        <f t="shared" si="1"/>
        <v>0</v>
      </c>
      <c r="Q136" s="146">
        <v>0</v>
      </c>
      <c r="R136" s="146">
        <f t="shared" si="2"/>
        <v>0</v>
      </c>
      <c r="S136" s="146">
        <v>0</v>
      </c>
      <c r="T136" s="147">
        <f t="shared" si="3"/>
        <v>0</v>
      </c>
      <c r="AR136" s="148" t="s">
        <v>1255</v>
      </c>
      <c r="AT136" s="148" t="s">
        <v>295</v>
      </c>
      <c r="AU136" s="148" t="s">
        <v>85</v>
      </c>
      <c r="AY136" s="17" t="s">
        <v>293</v>
      </c>
      <c r="BE136" s="149">
        <f t="shared" si="4"/>
        <v>0</v>
      </c>
      <c r="BF136" s="149">
        <f t="shared" si="5"/>
        <v>0</v>
      </c>
      <c r="BG136" s="149">
        <f t="shared" si="6"/>
        <v>0</v>
      </c>
      <c r="BH136" s="149">
        <f t="shared" si="7"/>
        <v>0</v>
      </c>
      <c r="BI136" s="149">
        <f t="shared" si="8"/>
        <v>0</v>
      </c>
      <c r="BJ136" s="17" t="s">
        <v>83</v>
      </c>
      <c r="BK136" s="149">
        <f t="shared" si="9"/>
        <v>0</v>
      </c>
      <c r="BL136" s="17" t="s">
        <v>1255</v>
      </c>
      <c r="BM136" s="148" t="s">
        <v>704</v>
      </c>
    </row>
    <row r="137" spans="2:65" s="1" customFormat="1" ht="24.2" customHeight="1">
      <c r="B137" s="32"/>
      <c r="C137" s="137" t="s">
        <v>573</v>
      </c>
      <c r="D137" s="137" t="s">
        <v>295</v>
      </c>
      <c r="E137" s="138" t="s">
        <v>3527</v>
      </c>
      <c r="F137" s="139" t="s">
        <v>3528</v>
      </c>
      <c r="G137" s="140" t="s">
        <v>909</v>
      </c>
      <c r="H137" s="141">
        <v>2</v>
      </c>
      <c r="I137" s="142"/>
      <c r="J137" s="143">
        <f t="shared" si="0"/>
        <v>0</v>
      </c>
      <c r="K137" s="139" t="s">
        <v>1</v>
      </c>
      <c r="L137" s="32"/>
      <c r="M137" s="144" t="s">
        <v>1</v>
      </c>
      <c r="N137" s="145" t="s">
        <v>41</v>
      </c>
      <c r="P137" s="146">
        <f t="shared" si="1"/>
        <v>0</v>
      </c>
      <c r="Q137" s="146">
        <v>0</v>
      </c>
      <c r="R137" s="146">
        <f t="shared" si="2"/>
        <v>0</v>
      </c>
      <c r="S137" s="146">
        <v>0</v>
      </c>
      <c r="T137" s="147">
        <f t="shared" si="3"/>
        <v>0</v>
      </c>
      <c r="AR137" s="148" t="s">
        <v>1255</v>
      </c>
      <c r="AT137" s="148" t="s">
        <v>295</v>
      </c>
      <c r="AU137" s="148" t="s">
        <v>85</v>
      </c>
      <c r="AY137" s="17" t="s">
        <v>293</v>
      </c>
      <c r="BE137" s="149">
        <f t="shared" si="4"/>
        <v>0</v>
      </c>
      <c r="BF137" s="149">
        <f t="shared" si="5"/>
        <v>0</v>
      </c>
      <c r="BG137" s="149">
        <f t="shared" si="6"/>
        <v>0</v>
      </c>
      <c r="BH137" s="149">
        <f t="shared" si="7"/>
        <v>0</v>
      </c>
      <c r="BI137" s="149">
        <f t="shared" si="8"/>
        <v>0</v>
      </c>
      <c r="BJ137" s="17" t="s">
        <v>83</v>
      </c>
      <c r="BK137" s="149">
        <f t="shared" si="9"/>
        <v>0</v>
      </c>
      <c r="BL137" s="17" t="s">
        <v>1255</v>
      </c>
      <c r="BM137" s="148" t="s">
        <v>737</v>
      </c>
    </row>
    <row r="138" spans="2:65" s="1" customFormat="1" ht="33" customHeight="1">
      <c r="B138" s="32"/>
      <c r="C138" s="137" t="s">
        <v>584</v>
      </c>
      <c r="D138" s="137" t="s">
        <v>295</v>
      </c>
      <c r="E138" s="138" t="s">
        <v>3529</v>
      </c>
      <c r="F138" s="139" t="s">
        <v>3530</v>
      </c>
      <c r="G138" s="140" t="s">
        <v>909</v>
      </c>
      <c r="H138" s="141">
        <v>1</v>
      </c>
      <c r="I138" s="142"/>
      <c r="J138" s="143">
        <f t="shared" si="0"/>
        <v>0</v>
      </c>
      <c r="K138" s="139" t="s">
        <v>299</v>
      </c>
      <c r="L138" s="32"/>
      <c r="M138" s="144" t="s">
        <v>1</v>
      </c>
      <c r="N138" s="145" t="s">
        <v>41</v>
      </c>
      <c r="P138" s="146">
        <f t="shared" si="1"/>
        <v>0</v>
      </c>
      <c r="Q138" s="146">
        <v>0</v>
      </c>
      <c r="R138" s="146">
        <f t="shared" si="2"/>
        <v>0</v>
      </c>
      <c r="S138" s="146">
        <v>0</v>
      </c>
      <c r="T138" s="147">
        <f t="shared" si="3"/>
        <v>0</v>
      </c>
      <c r="AR138" s="148" t="s">
        <v>1255</v>
      </c>
      <c r="AT138" s="148" t="s">
        <v>295</v>
      </c>
      <c r="AU138" s="148" t="s">
        <v>85</v>
      </c>
      <c r="AY138" s="17" t="s">
        <v>293</v>
      </c>
      <c r="BE138" s="149">
        <f t="shared" si="4"/>
        <v>0</v>
      </c>
      <c r="BF138" s="149">
        <f t="shared" si="5"/>
        <v>0</v>
      </c>
      <c r="BG138" s="149">
        <f t="shared" si="6"/>
        <v>0</v>
      </c>
      <c r="BH138" s="149">
        <f t="shared" si="7"/>
        <v>0</v>
      </c>
      <c r="BI138" s="149">
        <f t="shared" si="8"/>
        <v>0</v>
      </c>
      <c r="BJ138" s="17" t="s">
        <v>83</v>
      </c>
      <c r="BK138" s="149">
        <f t="shared" si="9"/>
        <v>0</v>
      </c>
      <c r="BL138" s="17" t="s">
        <v>1255</v>
      </c>
      <c r="BM138" s="148" t="s">
        <v>764</v>
      </c>
    </row>
    <row r="139" spans="2:65" s="1" customFormat="1" ht="16.5" customHeight="1">
      <c r="B139" s="32"/>
      <c r="C139" s="137" t="s">
        <v>606</v>
      </c>
      <c r="D139" s="137" t="s">
        <v>295</v>
      </c>
      <c r="E139" s="138" t="s">
        <v>3531</v>
      </c>
      <c r="F139" s="139" t="s">
        <v>3532</v>
      </c>
      <c r="G139" s="140" t="s">
        <v>3533</v>
      </c>
      <c r="H139" s="141">
        <v>4</v>
      </c>
      <c r="I139" s="142"/>
      <c r="J139" s="143">
        <f t="shared" si="0"/>
        <v>0</v>
      </c>
      <c r="K139" s="139" t="s">
        <v>1</v>
      </c>
      <c r="L139" s="32"/>
      <c r="M139" s="144" t="s">
        <v>1</v>
      </c>
      <c r="N139" s="145" t="s">
        <v>41</v>
      </c>
      <c r="P139" s="146">
        <f t="shared" si="1"/>
        <v>0</v>
      </c>
      <c r="Q139" s="146">
        <v>0</v>
      </c>
      <c r="R139" s="146">
        <f t="shared" si="2"/>
        <v>0</v>
      </c>
      <c r="S139" s="146">
        <v>0</v>
      </c>
      <c r="T139" s="147">
        <f t="shared" si="3"/>
        <v>0</v>
      </c>
      <c r="AR139" s="148" t="s">
        <v>1255</v>
      </c>
      <c r="AT139" s="148" t="s">
        <v>295</v>
      </c>
      <c r="AU139" s="148" t="s">
        <v>85</v>
      </c>
      <c r="AY139" s="17" t="s">
        <v>293</v>
      </c>
      <c r="BE139" s="149">
        <f t="shared" si="4"/>
        <v>0</v>
      </c>
      <c r="BF139" s="149">
        <f t="shared" si="5"/>
        <v>0</v>
      </c>
      <c r="BG139" s="149">
        <f t="shared" si="6"/>
        <v>0</v>
      </c>
      <c r="BH139" s="149">
        <f t="shared" si="7"/>
        <v>0</v>
      </c>
      <c r="BI139" s="149">
        <f t="shared" si="8"/>
        <v>0</v>
      </c>
      <c r="BJ139" s="17" t="s">
        <v>83</v>
      </c>
      <c r="BK139" s="149">
        <f t="shared" si="9"/>
        <v>0</v>
      </c>
      <c r="BL139" s="17" t="s">
        <v>1255</v>
      </c>
      <c r="BM139" s="148" t="s">
        <v>777</v>
      </c>
    </row>
    <row r="140" spans="2:65" s="1" customFormat="1" ht="16.5" customHeight="1">
      <c r="B140" s="32"/>
      <c r="C140" s="174" t="s">
        <v>624</v>
      </c>
      <c r="D140" s="174" t="s">
        <v>530</v>
      </c>
      <c r="E140" s="175" t="s">
        <v>3534</v>
      </c>
      <c r="F140" s="176" t="s">
        <v>3535</v>
      </c>
      <c r="G140" s="177" t="s">
        <v>3533</v>
      </c>
      <c r="H140" s="178">
        <v>1</v>
      </c>
      <c r="I140" s="179"/>
      <c r="J140" s="180">
        <f t="shared" si="0"/>
        <v>0</v>
      </c>
      <c r="K140" s="176" t="s">
        <v>1</v>
      </c>
      <c r="L140" s="181"/>
      <c r="M140" s="182" t="s">
        <v>1</v>
      </c>
      <c r="N140" s="183" t="s">
        <v>41</v>
      </c>
      <c r="P140" s="146">
        <f t="shared" si="1"/>
        <v>0</v>
      </c>
      <c r="Q140" s="146">
        <v>0</v>
      </c>
      <c r="R140" s="146">
        <f t="shared" si="2"/>
        <v>0</v>
      </c>
      <c r="S140" s="146">
        <v>0</v>
      </c>
      <c r="T140" s="147">
        <f t="shared" si="3"/>
        <v>0</v>
      </c>
      <c r="AR140" s="148" t="s">
        <v>3508</v>
      </c>
      <c r="AT140" s="148" t="s">
        <v>530</v>
      </c>
      <c r="AU140" s="148" t="s">
        <v>85</v>
      </c>
      <c r="AY140" s="17" t="s">
        <v>293</v>
      </c>
      <c r="BE140" s="149">
        <f t="shared" si="4"/>
        <v>0</v>
      </c>
      <c r="BF140" s="149">
        <f t="shared" si="5"/>
        <v>0</v>
      </c>
      <c r="BG140" s="149">
        <f t="shared" si="6"/>
        <v>0</v>
      </c>
      <c r="BH140" s="149">
        <f t="shared" si="7"/>
        <v>0</v>
      </c>
      <c r="BI140" s="149">
        <f t="shared" si="8"/>
        <v>0</v>
      </c>
      <c r="BJ140" s="17" t="s">
        <v>83</v>
      </c>
      <c r="BK140" s="149">
        <f t="shared" si="9"/>
        <v>0</v>
      </c>
      <c r="BL140" s="17" t="s">
        <v>1255</v>
      </c>
      <c r="BM140" s="148" t="s">
        <v>787</v>
      </c>
    </row>
    <row r="141" spans="2:65" s="1" customFormat="1" ht="16.5" customHeight="1">
      <c r="B141" s="32"/>
      <c r="C141" s="137" t="s">
        <v>645</v>
      </c>
      <c r="D141" s="137" t="s">
        <v>295</v>
      </c>
      <c r="E141" s="138" t="s">
        <v>3536</v>
      </c>
      <c r="F141" s="139" t="s">
        <v>3537</v>
      </c>
      <c r="G141" s="140" t="s">
        <v>909</v>
      </c>
      <c r="H141" s="141">
        <v>1</v>
      </c>
      <c r="I141" s="142"/>
      <c r="J141" s="143">
        <f t="shared" si="0"/>
        <v>0</v>
      </c>
      <c r="K141" s="139" t="s">
        <v>1</v>
      </c>
      <c r="L141" s="32"/>
      <c r="M141" s="144" t="s">
        <v>1</v>
      </c>
      <c r="N141" s="145" t="s">
        <v>41</v>
      </c>
      <c r="P141" s="146">
        <f t="shared" si="1"/>
        <v>0</v>
      </c>
      <c r="Q141" s="146">
        <v>0</v>
      </c>
      <c r="R141" s="146">
        <f t="shared" si="2"/>
        <v>0</v>
      </c>
      <c r="S141" s="146">
        <v>0</v>
      </c>
      <c r="T141" s="147">
        <f t="shared" si="3"/>
        <v>0</v>
      </c>
      <c r="AR141" s="148" t="s">
        <v>1255</v>
      </c>
      <c r="AT141" s="148" t="s">
        <v>295</v>
      </c>
      <c r="AU141" s="148" t="s">
        <v>85</v>
      </c>
      <c r="AY141" s="17" t="s">
        <v>293</v>
      </c>
      <c r="BE141" s="149">
        <f t="shared" si="4"/>
        <v>0</v>
      </c>
      <c r="BF141" s="149">
        <f t="shared" si="5"/>
        <v>0</v>
      </c>
      <c r="BG141" s="149">
        <f t="shared" si="6"/>
        <v>0</v>
      </c>
      <c r="BH141" s="149">
        <f t="shared" si="7"/>
        <v>0</v>
      </c>
      <c r="BI141" s="149">
        <f t="shared" si="8"/>
        <v>0</v>
      </c>
      <c r="BJ141" s="17" t="s">
        <v>83</v>
      </c>
      <c r="BK141" s="149">
        <f t="shared" si="9"/>
        <v>0</v>
      </c>
      <c r="BL141" s="17" t="s">
        <v>1255</v>
      </c>
      <c r="BM141" s="148" t="s">
        <v>809</v>
      </c>
    </row>
    <row r="142" spans="2:65" s="1" customFormat="1" ht="16.5" customHeight="1">
      <c r="B142" s="32"/>
      <c r="C142" s="137" t="s">
        <v>660</v>
      </c>
      <c r="D142" s="137" t="s">
        <v>295</v>
      </c>
      <c r="E142" s="138" t="s">
        <v>3538</v>
      </c>
      <c r="F142" s="139" t="s">
        <v>3539</v>
      </c>
      <c r="G142" s="140" t="s">
        <v>909</v>
      </c>
      <c r="H142" s="141">
        <v>2</v>
      </c>
      <c r="I142" s="142"/>
      <c r="J142" s="143">
        <f t="shared" si="0"/>
        <v>0</v>
      </c>
      <c r="K142" s="139" t="s">
        <v>1</v>
      </c>
      <c r="L142" s="32"/>
      <c r="M142" s="192" t="s">
        <v>1</v>
      </c>
      <c r="N142" s="193" t="s">
        <v>41</v>
      </c>
      <c r="O142" s="194"/>
      <c r="P142" s="195">
        <f t="shared" si="1"/>
        <v>0</v>
      </c>
      <c r="Q142" s="195">
        <v>0</v>
      </c>
      <c r="R142" s="195">
        <f t="shared" si="2"/>
        <v>0</v>
      </c>
      <c r="S142" s="195">
        <v>0</v>
      </c>
      <c r="T142" s="196">
        <f t="shared" si="3"/>
        <v>0</v>
      </c>
      <c r="AR142" s="148" t="s">
        <v>1255</v>
      </c>
      <c r="AT142" s="148" t="s">
        <v>295</v>
      </c>
      <c r="AU142" s="148" t="s">
        <v>85</v>
      </c>
      <c r="AY142" s="17" t="s">
        <v>293</v>
      </c>
      <c r="BE142" s="149">
        <f t="shared" si="4"/>
        <v>0</v>
      </c>
      <c r="BF142" s="149">
        <f t="shared" si="5"/>
        <v>0</v>
      </c>
      <c r="BG142" s="149">
        <f t="shared" si="6"/>
        <v>0</v>
      </c>
      <c r="BH142" s="149">
        <f t="shared" si="7"/>
        <v>0</v>
      </c>
      <c r="BI142" s="149">
        <f t="shared" si="8"/>
        <v>0</v>
      </c>
      <c r="BJ142" s="17" t="s">
        <v>83</v>
      </c>
      <c r="BK142" s="149">
        <f t="shared" si="9"/>
        <v>0</v>
      </c>
      <c r="BL142" s="17" t="s">
        <v>1255</v>
      </c>
      <c r="BM142" s="148" t="s">
        <v>834</v>
      </c>
    </row>
    <row r="143" spans="2:65" s="1" customFormat="1" ht="6.95" customHeight="1">
      <c r="B143" s="44"/>
      <c r="C143" s="45"/>
      <c r="D143" s="45"/>
      <c r="E143" s="45"/>
      <c r="F143" s="45"/>
      <c r="G143" s="45"/>
      <c r="H143" s="45"/>
      <c r="I143" s="45"/>
      <c r="J143" s="45"/>
      <c r="K143" s="45"/>
      <c r="L143" s="32"/>
    </row>
  </sheetData>
  <sheetProtection algorithmName="SHA-512" hashValue="CMYyskyYkCqf79B9jhXfdRwCuBfL2Lp9q6nACZ5BdFSWXTucWAM2M10d25I+5je/vQwSFasqm3Dl9EYwkOsjqQ==" saltValue="4Bwh6AUeu0wtJo68rsMQJcF1GuF/KRGrRgntI8EsWq6Zkqw115I6MCFEpBzA0HOXIjkPj990+/zEWnSziNqUUg==" spinCount="100000" sheet="1" objects="1" scenarios="1" formatColumns="0" formatRows="0" autoFilter="0"/>
  <autoFilter ref="C121:K142" xr:uid="{00000000-0009-0000-0000-00000A000000}"/>
  <mergeCells count="12">
    <mergeCell ref="E114:H114"/>
    <mergeCell ref="L2:V2"/>
    <mergeCell ref="E85:H85"/>
    <mergeCell ref="E87:H87"/>
    <mergeCell ref="E89:H89"/>
    <mergeCell ref="E110:H110"/>
    <mergeCell ref="E112:H11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222"/>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c r="L2" s="217"/>
      <c r="M2" s="217"/>
      <c r="N2" s="217"/>
      <c r="O2" s="217"/>
      <c r="P2" s="217"/>
      <c r="Q2" s="217"/>
      <c r="R2" s="217"/>
      <c r="S2" s="217"/>
      <c r="T2" s="217"/>
      <c r="U2" s="217"/>
      <c r="V2" s="217"/>
      <c r="AT2" s="17" t="s">
        <v>123</v>
      </c>
      <c r="AZ2" s="93" t="s">
        <v>237</v>
      </c>
      <c r="BA2" s="93" t="s">
        <v>1</v>
      </c>
      <c r="BB2" s="93" t="s">
        <v>1</v>
      </c>
      <c r="BC2" s="93" t="s">
        <v>1071</v>
      </c>
      <c r="BD2" s="93" t="s">
        <v>85</v>
      </c>
    </row>
    <row r="3" spans="2:56" ht="6.95" customHeight="1">
      <c r="B3" s="18"/>
      <c r="C3" s="19"/>
      <c r="D3" s="19"/>
      <c r="E3" s="19"/>
      <c r="F3" s="19"/>
      <c r="G3" s="19"/>
      <c r="H3" s="19"/>
      <c r="I3" s="19"/>
      <c r="J3" s="19"/>
      <c r="K3" s="19"/>
      <c r="L3" s="20"/>
      <c r="AT3" s="17" t="s">
        <v>85</v>
      </c>
      <c r="AZ3" s="93" t="s">
        <v>1567</v>
      </c>
      <c r="BA3" s="93" t="s">
        <v>1</v>
      </c>
      <c r="BB3" s="93" t="s">
        <v>1</v>
      </c>
      <c r="BC3" s="93" t="s">
        <v>3540</v>
      </c>
      <c r="BD3" s="93" t="s">
        <v>85</v>
      </c>
    </row>
    <row r="4" spans="2:56" ht="24.95" customHeight="1">
      <c r="B4" s="20"/>
      <c r="D4" s="21" t="s">
        <v>216</v>
      </c>
      <c r="L4" s="20"/>
      <c r="M4" s="94" t="s">
        <v>10</v>
      </c>
      <c r="AT4" s="17" t="s">
        <v>4</v>
      </c>
      <c r="AZ4" s="93" t="s">
        <v>1571</v>
      </c>
      <c r="BA4" s="93" t="s">
        <v>1</v>
      </c>
      <c r="BB4" s="93" t="s">
        <v>1</v>
      </c>
      <c r="BC4" s="93" t="s">
        <v>3541</v>
      </c>
      <c r="BD4" s="93" t="s">
        <v>85</v>
      </c>
    </row>
    <row r="5" spans="2:56" ht="6.95" customHeight="1">
      <c r="B5" s="20"/>
      <c r="L5" s="20"/>
      <c r="AZ5" s="93" t="s">
        <v>3542</v>
      </c>
      <c r="BA5" s="93" t="s">
        <v>1</v>
      </c>
      <c r="BB5" s="93" t="s">
        <v>1</v>
      </c>
      <c r="BC5" s="93" t="s">
        <v>3543</v>
      </c>
      <c r="BD5" s="93" t="s">
        <v>85</v>
      </c>
    </row>
    <row r="6" spans="2:56" ht="12" customHeight="1">
      <c r="B6" s="20"/>
      <c r="D6" s="27" t="s">
        <v>16</v>
      </c>
      <c r="L6" s="20"/>
      <c r="AZ6" s="93" t="s">
        <v>3544</v>
      </c>
      <c r="BA6" s="93" t="s">
        <v>1</v>
      </c>
      <c r="BB6" s="93" t="s">
        <v>1</v>
      </c>
      <c r="BC6" s="93" t="s">
        <v>3545</v>
      </c>
      <c r="BD6" s="93" t="s">
        <v>85</v>
      </c>
    </row>
    <row r="7" spans="2:56" ht="16.5" customHeight="1">
      <c r="B7" s="20"/>
      <c r="E7" s="256" t="str">
        <f>'Rekapitulace stavby'!K6</f>
        <v>Stavba sekundárního kolektoru Česká-Středova - 2024</v>
      </c>
      <c r="F7" s="257"/>
      <c r="G7" s="257"/>
      <c r="H7" s="257"/>
      <c r="L7" s="20"/>
      <c r="AZ7" s="93" t="s">
        <v>3546</v>
      </c>
      <c r="BA7" s="93" t="s">
        <v>1</v>
      </c>
      <c r="BB7" s="93" t="s">
        <v>1</v>
      </c>
      <c r="BC7" s="93" t="s">
        <v>3547</v>
      </c>
      <c r="BD7" s="93" t="s">
        <v>85</v>
      </c>
    </row>
    <row r="8" spans="2:56" ht="12" customHeight="1">
      <c r="B8" s="20"/>
      <c r="D8" s="27" t="s">
        <v>225</v>
      </c>
      <c r="L8" s="20"/>
      <c r="AZ8" s="93" t="s">
        <v>3548</v>
      </c>
      <c r="BA8" s="93" t="s">
        <v>1</v>
      </c>
      <c r="BB8" s="93" t="s">
        <v>1</v>
      </c>
      <c r="BC8" s="93" t="s">
        <v>3549</v>
      </c>
      <c r="BD8" s="93" t="s">
        <v>85</v>
      </c>
    </row>
    <row r="9" spans="2:56" s="1" customFormat="1" ht="16.5" customHeight="1">
      <c r="B9" s="32"/>
      <c r="E9" s="256" t="s">
        <v>3335</v>
      </c>
      <c r="F9" s="258"/>
      <c r="G9" s="258"/>
      <c r="H9" s="258"/>
      <c r="L9" s="32"/>
      <c r="AZ9" s="93" t="s">
        <v>3550</v>
      </c>
      <c r="BA9" s="93" t="s">
        <v>1</v>
      </c>
      <c r="BB9" s="93" t="s">
        <v>1</v>
      </c>
      <c r="BC9" s="93" t="s">
        <v>3551</v>
      </c>
      <c r="BD9" s="93" t="s">
        <v>85</v>
      </c>
    </row>
    <row r="10" spans="2:56" s="1" customFormat="1" ht="12" customHeight="1">
      <c r="B10" s="32"/>
      <c r="D10" s="27" t="s">
        <v>231</v>
      </c>
      <c r="L10" s="32"/>
      <c r="AZ10" s="93" t="s">
        <v>3552</v>
      </c>
      <c r="BA10" s="93" t="s">
        <v>1</v>
      </c>
      <c r="BB10" s="93" t="s">
        <v>1</v>
      </c>
      <c r="BC10" s="93" t="s">
        <v>3553</v>
      </c>
      <c r="BD10" s="93" t="s">
        <v>85</v>
      </c>
    </row>
    <row r="11" spans="2:56" s="1" customFormat="1" ht="16.5" customHeight="1">
      <c r="B11" s="32"/>
      <c r="E11" s="238" t="s">
        <v>3554</v>
      </c>
      <c r="F11" s="258"/>
      <c r="G11" s="258"/>
      <c r="H11" s="258"/>
      <c r="L11" s="32"/>
    </row>
    <row r="12" spans="2:56" s="1" customFormat="1" ht="11.25">
      <c r="B12" s="32"/>
      <c r="L12" s="32"/>
    </row>
    <row r="13" spans="2:56" s="1" customFormat="1" ht="12" customHeight="1">
      <c r="B13" s="32"/>
      <c r="D13" s="27" t="s">
        <v>18</v>
      </c>
      <c r="F13" s="25" t="s">
        <v>1</v>
      </c>
      <c r="I13" s="27" t="s">
        <v>19</v>
      </c>
      <c r="J13" s="25" t="s">
        <v>1</v>
      </c>
      <c r="L13" s="32"/>
    </row>
    <row r="14" spans="2:56" s="1" customFormat="1" ht="12" customHeight="1">
      <c r="B14" s="32"/>
      <c r="D14" s="27" t="s">
        <v>20</v>
      </c>
      <c r="F14" s="25" t="s">
        <v>21</v>
      </c>
      <c r="I14" s="27" t="s">
        <v>22</v>
      </c>
      <c r="J14" s="52" t="str">
        <f>'Rekapitulace stavby'!AN8</f>
        <v>8. 8. 2024</v>
      </c>
      <c r="L14" s="32"/>
    </row>
    <row r="15" spans="2:56" s="1" customFormat="1" ht="10.9" customHeight="1">
      <c r="B15" s="32"/>
      <c r="L15" s="32"/>
    </row>
    <row r="16" spans="2:5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ROUND(J128,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ROUND((SUM(BE128:BE221)),  2)</f>
        <v>0</v>
      </c>
      <c r="I35" s="97">
        <v>0.21</v>
      </c>
      <c r="J35" s="86">
        <f>ROUND(((SUM(BE128:BE221))*I35),  2)</f>
        <v>0</v>
      </c>
      <c r="L35" s="32"/>
    </row>
    <row r="36" spans="2:12" s="1" customFormat="1" ht="14.45" customHeight="1">
      <c r="B36" s="32"/>
      <c r="E36" s="27" t="s">
        <v>42</v>
      </c>
      <c r="F36" s="86">
        <f>ROUND((SUM(BF128:BF221)),  2)</f>
        <v>0</v>
      </c>
      <c r="I36" s="97">
        <v>0.12</v>
      </c>
      <c r="J36" s="86">
        <f>ROUND(((SUM(BF128:BF221))*I36),  2)</f>
        <v>0</v>
      </c>
      <c r="L36" s="32"/>
    </row>
    <row r="37" spans="2:12" s="1" customFormat="1" ht="14.45" hidden="1" customHeight="1">
      <c r="B37" s="32"/>
      <c r="E37" s="27" t="s">
        <v>43</v>
      </c>
      <c r="F37" s="86">
        <f>ROUND((SUM(BG128:BG221)),  2)</f>
        <v>0</v>
      </c>
      <c r="I37" s="97">
        <v>0.21</v>
      </c>
      <c r="J37" s="86">
        <f>0</f>
        <v>0</v>
      </c>
      <c r="L37" s="32"/>
    </row>
    <row r="38" spans="2:12" s="1" customFormat="1" ht="14.45" hidden="1" customHeight="1">
      <c r="B38" s="32"/>
      <c r="E38" s="27" t="s">
        <v>44</v>
      </c>
      <c r="F38" s="86">
        <f>ROUND((SUM(BH128:BH221)),  2)</f>
        <v>0</v>
      </c>
      <c r="I38" s="97">
        <v>0.12</v>
      </c>
      <c r="J38" s="86">
        <f>0</f>
        <v>0</v>
      </c>
      <c r="L38" s="32"/>
    </row>
    <row r="39" spans="2:12" s="1" customFormat="1" ht="14.45" hidden="1" customHeight="1">
      <c r="B39" s="32"/>
      <c r="E39" s="27" t="s">
        <v>45</v>
      </c>
      <c r="F39" s="86">
        <f>ROUND((SUM(BI128:BI221)),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3335</v>
      </c>
      <c r="F87" s="258"/>
      <c r="G87" s="258"/>
      <c r="H87" s="258"/>
      <c r="L87" s="32"/>
    </row>
    <row r="88" spans="2:12" s="1" customFormat="1" ht="12" customHeight="1">
      <c r="B88" s="32"/>
      <c r="C88" s="27" t="s">
        <v>231</v>
      </c>
      <c r="L88" s="32"/>
    </row>
    <row r="89" spans="2:12" s="1" customFormat="1" ht="16.5" customHeight="1">
      <c r="B89" s="32"/>
      <c r="E89" s="238" t="str">
        <f>E11</f>
        <v>SO D.1.5.5 - Přípojky uličních vpustí</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J128</f>
        <v>0</v>
      </c>
      <c r="L98" s="32"/>
      <c r="AU98" s="17" t="s">
        <v>264</v>
      </c>
    </row>
    <row r="99" spans="2:47" s="8" customFormat="1" ht="24.95" customHeight="1">
      <c r="B99" s="109"/>
      <c r="D99" s="110" t="s">
        <v>265</v>
      </c>
      <c r="E99" s="111"/>
      <c r="F99" s="111"/>
      <c r="G99" s="111"/>
      <c r="H99" s="111"/>
      <c r="I99" s="111"/>
      <c r="J99" s="112">
        <f>J129</f>
        <v>0</v>
      </c>
      <c r="L99" s="109"/>
    </row>
    <row r="100" spans="2:47" s="9" customFormat="1" ht="19.899999999999999" customHeight="1">
      <c r="B100" s="113"/>
      <c r="D100" s="114" t="s">
        <v>266</v>
      </c>
      <c r="E100" s="115"/>
      <c r="F100" s="115"/>
      <c r="G100" s="115"/>
      <c r="H100" s="115"/>
      <c r="I100" s="115"/>
      <c r="J100" s="116">
        <f>J130</f>
        <v>0</v>
      </c>
      <c r="L100" s="113"/>
    </row>
    <row r="101" spans="2:47" s="9" customFormat="1" ht="19.899999999999999" customHeight="1">
      <c r="B101" s="113"/>
      <c r="D101" s="114" t="s">
        <v>269</v>
      </c>
      <c r="E101" s="115"/>
      <c r="F101" s="115"/>
      <c r="G101" s="115"/>
      <c r="H101" s="115"/>
      <c r="I101" s="115"/>
      <c r="J101" s="116">
        <f>J160</f>
        <v>0</v>
      </c>
      <c r="L101" s="113"/>
    </row>
    <row r="102" spans="2:47" s="9" customFormat="1" ht="19.899999999999999" customHeight="1">
      <c r="B102" s="113"/>
      <c r="D102" s="114" t="s">
        <v>271</v>
      </c>
      <c r="E102" s="115"/>
      <c r="F102" s="115"/>
      <c r="G102" s="115"/>
      <c r="H102" s="115"/>
      <c r="I102" s="115"/>
      <c r="J102" s="116">
        <f>J163</f>
        <v>0</v>
      </c>
      <c r="L102" s="113"/>
    </row>
    <row r="103" spans="2:47" s="9" customFormat="1" ht="19.899999999999999" customHeight="1">
      <c r="B103" s="113"/>
      <c r="D103" s="114" t="s">
        <v>272</v>
      </c>
      <c r="E103" s="115"/>
      <c r="F103" s="115"/>
      <c r="G103" s="115"/>
      <c r="H103" s="115"/>
      <c r="I103" s="115"/>
      <c r="J103" s="116">
        <f>J209</f>
        <v>0</v>
      </c>
      <c r="L103" s="113"/>
    </row>
    <row r="104" spans="2:47" s="9" customFormat="1" ht="19.899999999999999" customHeight="1">
      <c r="B104" s="113"/>
      <c r="D104" s="114" t="s">
        <v>274</v>
      </c>
      <c r="E104" s="115"/>
      <c r="F104" s="115"/>
      <c r="G104" s="115"/>
      <c r="H104" s="115"/>
      <c r="I104" s="115"/>
      <c r="J104" s="116">
        <f>J214</f>
        <v>0</v>
      </c>
      <c r="L104" s="113"/>
    </row>
    <row r="105" spans="2:47" s="8" customFormat="1" ht="24.95" customHeight="1">
      <c r="B105" s="109"/>
      <c r="D105" s="110" t="s">
        <v>3498</v>
      </c>
      <c r="E105" s="111"/>
      <c r="F105" s="111"/>
      <c r="G105" s="111"/>
      <c r="H105" s="111"/>
      <c r="I105" s="111"/>
      <c r="J105" s="112">
        <f>J216</f>
        <v>0</v>
      </c>
      <c r="L105" s="109"/>
    </row>
    <row r="106" spans="2:47" s="9" customFormat="1" ht="19.899999999999999" customHeight="1">
      <c r="B106" s="113"/>
      <c r="D106" s="114" t="s">
        <v>3555</v>
      </c>
      <c r="E106" s="115"/>
      <c r="F106" s="115"/>
      <c r="G106" s="115"/>
      <c r="H106" s="115"/>
      <c r="I106" s="115"/>
      <c r="J106" s="116">
        <f>J217</f>
        <v>0</v>
      </c>
      <c r="L106" s="113"/>
    </row>
    <row r="107" spans="2:47" s="1" customFormat="1" ht="21.75" customHeight="1">
      <c r="B107" s="32"/>
      <c r="L107" s="32"/>
    </row>
    <row r="108" spans="2:47" s="1" customFormat="1" ht="6.95" customHeight="1">
      <c r="B108" s="44"/>
      <c r="C108" s="45"/>
      <c r="D108" s="45"/>
      <c r="E108" s="45"/>
      <c r="F108" s="45"/>
      <c r="G108" s="45"/>
      <c r="H108" s="45"/>
      <c r="I108" s="45"/>
      <c r="J108" s="45"/>
      <c r="K108" s="45"/>
      <c r="L108" s="32"/>
    </row>
    <row r="112" spans="2:47" s="1" customFormat="1" ht="6.95" customHeight="1">
      <c r="B112" s="46"/>
      <c r="C112" s="47"/>
      <c r="D112" s="47"/>
      <c r="E112" s="47"/>
      <c r="F112" s="47"/>
      <c r="G112" s="47"/>
      <c r="H112" s="47"/>
      <c r="I112" s="47"/>
      <c r="J112" s="47"/>
      <c r="K112" s="47"/>
      <c r="L112" s="32"/>
    </row>
    <row r="113" spans="2:63" s="1" customFormat="1" ht="24.95" customHeight="1">
      <c r="B113" s="32"/>
      <c r="C113" s="21" t="s">
        <v>278</v>
      </c>
      <c r="L113" s="32"/>
    </row>
    <row r="114" spans="2:63" s="1" customFormat="1" ht="6.95" customHeight="1">
      <c r="B114" s="32"/>
      <c r="L114" s="32"/>
    </row>
    <row r="115" spans="2:63" s="1" customFormat="1" ht="12" customHeight="1">
      <c r="B115" s="32"/>
      <c r="C115" s="27" t="s">
        <v>16</v>
      </c>
      <c r="L115" s="32"/>
    </row>
    <row r="116" spans="2:63" s="1" customFormat="1" ht="16.5" customHeight="1">
      <c r="B116" s="32"/>
      <c r="E116" s="256" t="str">
        <f>E7</f>
        <v>Stavba sekundárního kolektoru Česká-Středova - 2024</v>
      </c>
      <c r="F116" s="257"/>
      <c r="G116" s="257"/>
      <c r="H116" s="257"/>
      <c r="L116" s="32"/>
    </row>
    <row r="117" spans="2:63" ht="12" customHeight="1">
      <c r="B117" s="20"/>
      <c r="C117" s="27" t="s">
        <v>225</v>
      </c>
      <c r="L117" s="20"/>
    </row>
    <row r="118" spans="2:63" s="1" customFormat="1" ht="16.5" customHeight="1">
      <c r="B118" s="32"/>
      <c r="E118" s="256" t="s">
        <v>3335</v>
      </c>
      <c r="F118" s="258"/>
      <c r="G118" s="258"/>
      <c r="H118" s="258"/>
      <c r="L118" s="32"/>
    </row>
    <row r="119" spans="2:63" s="1" customFormat="1" ht="12" customHeight="1">
      <c r="B119" s="32"/>
      <c r="C119" s="27" t="s">
        <v>231</v>
      </c>
      <c r="L119" s="32"/>
    </row>
    <row r="120" spans="2:63" s="1" customFormat="1" ht="16.5" customHeight="1">
      <c r="B120" s="32"/>
      <c r="E120" s="238" t="str">
        <f>E11</f>
        <v>SO D.1.5.5 - Přípojky uličních vpustí</v>
      </c>
      <c r="F120" s="258"/>
      <c r="G120" s="258"/>
      <c r="H120" s="258"/>
      <c r="L120" s="32"/>
    </row>
    <row r="121" spans="2:63" s="1" customFormat="1" ht="6.95" customHeight="1">
      <c r="B121" s="32"/>
      <c r="L121" s="32"/>
    </row>
    <row r="122" spans="2:63" s="1" customFormat="1" ht="12" customHeight="1">
      <c r="B122" s="32"/>
      <c r="C122" s="27" t="s">
        <v>20</v>
      </c>
      <c r="F122" s="25" t="str">
        <f>F14</f>
        <v>Brno</v>
      </c>
      <c r="I122" s="27" t="s">
        <v>22</v>
      </c>
      <c r="J122" s="52" t="str">
        <f>IF(J14="","",J14)</f>
        <v>8. 8. 2024</v>
      </c>
      <c r="L122" s="32"/>
    </row>
    <row r="123" spans="2:63" s="1" customFormat="1" ht="6.95" customHeight="1">
      <c r="B123" s="32"/>
      <c r="L123" s="32"/>
    </row>
    <row r="124" spans="2:63" s="1" customFormat="1" ht="15.2" customHeight="1">
      <c r="B124" s="32"/>
      <c r="C124" s="27" t="s">
        <v>24</v>
      </c>
      <c r="F124" s="25" t="str">
        <f>E17</f>
        <v>Statutární město Brno</v>
      </c>
      <c r="I124" s="27" t="s">
        <v>30</v>
      </c>
      <c r="J124" s="30" t="str">
        <f>E23</f>
        <v>INGUTIS, spol. s r.o.</v>
      </c>
      <c r="L124" s="32"/>
    </row>
    <row r="125" spans="2:63" s="1" customFormat="1" ht="15.2" customHeight="1">
      <c r="B125" s="32"/>
      <c r="C125" s="27" t="s">
        <v>28</v>
      </c>
      <c r="F125" s="25" t="str">
        <f>IF(E20="","",E20)</f>
        <v>Vyplň údaj</v>
      </c>
      <c r="I125" s="27" t="s">
        <v>33</v>
      </c>
      <c r="J125" s="30" t="str">
        <f>E26</f>
        <v>Ing. J. Duben</v>
      </c>
      <c r="L125" s="32"/>
    </row>
    <row r="126" spans="2:63" s="1" customFormat="1" ht="10.35" customHeight="1">
      <c r="B126" s="32"/>
      <c r="L126" s="32"/>
    </row>
    <row r="127" spans="2:63" s="10" customFormat="1" ht="29.25" customHeight="1">
      <c r="B127" s="117"/>
      <c r="C127" s="118" t="s">
        <v>279</v>
      </c>
      <c r="D127" s="119" t="s">
        <v>61</v>
      </c>
      <c r="E127" s="119" t="s">
        <v>57</v>
      </c>
      <c r="F127" s="119" t="s">
        <v>58</v>
      </c>
      <c r="G127" s="119" t="s">
        <v>280</v>
      </c>
      <c r="H127" s="119" t="s">
        <v>281</v>
      </c>
      <c r="I127" s="119" t="s">
        <v>282</v>
      </c>
      <c r="J127" s="119" t="s">
        <v>262</v>
      </c>
      <c r="K127" s="120" t="s">
        <v>283</v>
      </c>
      <c r="L127" s="117"/>
      <c r="M127" s="59" t="s">
        <v>1</v>
      </c>
      <c r="N127" s="60" t="s">
        <v>40</v>
      </c>
      <c r="O127" s="60" t="s">
        <v>284</v>
      </c>
      <c r="P127" s="60" t="s">
        <v>285</v>
      </c>
      <c r="Q127" s="60" t="s">
        <v>286</v>
      </c>
      <c r="R127" s="60" t="s">
        <v>287</v>
      </c>
      <c r="S127" s="60" t="s">
        <v>288</v>
      </c>
      <c r="T127" s="61" t="s">
        <v>289</v>
      </c>
    </row>
    <row r="128" spans="2:63" s="1" customFormat="1" ht="22.9" customHeight="1">
      <c r="B128" s="32"/>
      <c r="C128" s="64" t="s">
        <v>290</v>
      </c>
      <c r="J128" s="121">
        <f>BK128</f>
        <v>0</v>
      </c>
      <c r="L128" s="32"/>
      <c r="M128" s="62"/>
      <c r="N128" s="53"/>
      <c r="O128" s="53"/>
      <c r="P128" s="122">
        <f>P129+P216</f>
        <v>0</v>
      </c>
      <c r="Q128" s="53"/>
      <c r="R128" s="122">
        <f>R129+R216</f>
        <v>89.672222840000003</v>
      </c>
      <c r="S128" s="53"/>
      <c r="T128" s="123">
        <f>T129+T216</f>
        <v>0.25950000000000001</v>
      </c>
      <c r="AT128" s="17" t="s">
        <v>75</v>
      </c>
      <c r="AU128" s="17" t="s">
        <v>264</v>
      </c>
      <c r="BK128" s="124">
        <f>BK129+BK216</f>
        <v>0</v>
      </c>
    </row>
    <row r="129" spans="2:65" s="11" customFormat="1" ht="25.9" customHeight="1">
      <c r="B129" s="125"/>
      <c r="D129" s="126" t="s">
        <v>75</v>
      </c>
      <c r="E129" s="127" t="s">
        <v>291</v>
      </c>
      <c r="F129" s="127" t="s">
        <v>292</v>
      </c>
      <c r="I129" s="128"/>
      <c r="J129" s="129">
        <f>BK129</f>
        <v>0</v>
      </c>
      <c r="L129" s="125"/>
      <c r="M129" s="130"/>
      <c r="P129" s="131">
        <f>P130+P160+P163+P209+P214</f>
        <v>0</v>
      </c>
      <c r="R129" s="131">
        <f>R130+R160+R163+R209+R214</f>
        <v>89.672222840000003</v>
      </c>
      <c r="T129" s="132">
        <f>T130+T160+T163+T209+T214</f>
        <v>0.25950000000000001</v>
      </c>
      <c r="AR129" s="126" t="s">
        <v>83</v>
      </c>
      <c r="AT129" s="133" t="s">
        <v>75</v>
      </c>
      <c r="AU129" s="133" t="s">
        <v>76</v>
      </c>
      <c r="AY129" s="126" t="s">
        <v>293</v>
      </c>
      <c r="BK129" s="134">
        <f>BK130+BK160+BK163+BK209+BK214</f>
        <v>0</v>
      </c>
    </row>
    <row r="130" spans="2:65" s="11" customFormat="1" ht="22.9" customHeight="1">
      <c r="B130" s="125"/>
      <c r="D130" s="126" t="s">
        <v>75</v>
      </c>
      <c r="E130" s="135" t="s">
        <v>83</v>
      </c>
      <c r="F130" s="135" t="s">
        <v>294</v>
      </c>
      <c r="I130" s="128"/>
      <c r="J130" s="136">
        <f>BK130</f>
        <v>0</v>
      </c>
      <c r="L130" s="125"/>
      <c r="M130" s="130"/>
      <c r="P130" s="131">
        <f>SUM(P131:P159)</f>
        <v>0</v>
      </c>
      <c r="R130" s="131">
        <f>SUM(R131:R159)</f>
        <v>76.3234906</v>
      </c>
      <c r="T130" s="132">
        <f>SUM(T131:T159)</f>
        <v>0</v>
      </c>
      <c r="AR130" s="126" t="s">
        <v>83</v>
      </c>
      <c r="AT130" s="133" t="s">
        <v>75</v>
      </c>
      <c r="AU130" s="133" t="s">
        <v>83</v>
      </c>
      <c r="AY130" s="126" t="s">
        <v>293</v>
      </c>
      <c r="BK130" s="134">
        <f>SUM(BK131:BK159)</f>
        <v>0</v>
      </c>
    </row>
    <row r="131" spans="2:65" s="1" customFormat="1" ht="33" customHeight="1">
      <c r="B131" s="32"/>
      <c r="C131" s="137" t="s">
        <v>83</v>
      </c>
      <c r="D131" s="137" t="s">
        <v>295</v>
      </c>
      <c r="E131" s="138" t="s">
        <v>3556</v>
      </c>
      <c r="F131" s="139" t="s">
        <v>3557</v>
      </c>
      <c r="G131" s="140" t="s">
        <v>311</v>
      </c>
      <c r="H131" s="141">
        <v>224.79900000000001</v>
      </c>
      <c r="I131" s="142"/>
      <c r="J131" s="143">
        <f>ROUND(I131*H131,2)</f>
        <v>0</v>
      </c>
      <c r="K131" s="139" t="s">
        <v>299</v>
      </c>
      <c r="L131" s="32"/>
      <c r="M131" s="144" t="s">
        <v>1</v>
      </c>
      <c r="N131" s="145" t="s">
        <v>41</v>
      </c>
      <c r="P131" s="146">
        <f>O131*H131</f>
        <v>0</v>
      </c>
      <c r="Q131" s="146">
        <v>0</v>
      </c>
      <c r="R131" s="146">
        <f>Q131*H131</f>
        <v>0</v>
      </c>
      <c r="S131" s="146">
        <v>0</v>
      </c>
      <c r="T131" s="147">
        <f>S131*H131</f>
        <v>0</v>
      </c>
      <c r="AR131" s="148" t="s">
        <v>300</v>
      </c>
      <c r="AT131" s="148" t="s">
        <v>295</v>
      </c>
      <c r="AU131" s="148" t="s">
        <v>85</v>
      </c>
      <c r="AY131" s="17" t="s">
        <v>293</v>
      </c>
      <c r="BE131" s="149">
        <f>IF(N131="základní",J131,0)</f>
        <v>0</v>
      </c>
      <c r="BF131" s="149">
        <f>IF(N131="snížená",J131,0)</f>
        <v>0</v>
      </c>
      <c r="BG131" s="149">
        <f>IF(N131="zákl. přenesená",J131,0)</f>
        <v>0</v>
      </c>
      <c r="BH131" s="149">
        <f>IF(N131="sníž. přenesená",J131,0)</f>
        <v>0</v>
      </c>
      <c r="BI131" s="149">
        <f>IF(N131="nulová",J131,0)</f>
        <v>0</v>
      </c>
      <c r="BJ131" s="17" t="s">
        <v>83</v>
      </c>
      <c r="BK131" s="149">
        <f>ROUND(I131*H131,2)</f>
        <v>0</v>
      </c>
      <c r="BL131" s="17" t="s">
        <v>300</v>
      </c>
      <c r="BM131" s="148" t="s">
        <v>3558</v>
      </c>
    </row>
    <row r="132" spans="2:65" s="12" customFormat="1" ht="11.25">
      <c r="B132" s="150"/>
      <c r="D132" s="151" t="s">
        <v>302</v>
      </c>
      <c r="E132" s="152" t="s">
        <v>3550</v>
      </c>
      <c r="F132" s="153" t="s">
        <v>3559</v>
      </c>
      <c r="H132" s="154">
        <v>1.1000000000000001</v>
      </c>
      <c r="I132" s="155"/>
      <c r="L132" s="150"/>
      <c r="M132" s="156"/>
      <c r="T132" s="157"/>
      <c r="AT132" s="152" t="s">
        <v>302</v>
      </c>
      <c r="AU132" s="152" t="s">
        <v>85</v>
      </c>
      <c r="AV132" s="12" t="s">
        <v>85</v>
      </c>
      <c r="AW132" s="12" t="s">
        <v>32</v>
      </c>
      <c r="AX132" s="12" t="s">
        <v>76</v>
      </c>
      <c r="AY132" s="152" t="s">
        <v>293</v>
      </c>
    </row>
    <row r="133" spans="2:65" s="12" customFormat="1" ht="11.25">
      <c r="B133" s="150"/>
      <c r="D133" s="151" t="s">
        <v>302</v>
      </c>
      <c r="E133" s="152" t="s">
        <v>3552</v>
      </c>
      <c r="F133" s="153" t="s">
        <v>3560</v>
      </c>
      <c r="H133" s="154">
        <v>2.7</v>
      </c>
      <c r="I133" s="155"/>
      <c r="L133" s="150"/>
      <c r="M133" s="156"/>
      <c r="T133" s="157"/>
      <c r="AT133" s="152" t="s">
        <v>302</v>
      </c>
      <c r="AU133" s="152" t="s">
        <v>85</v>
      </c>
      <c r="AV133" s="12" t="s">
        <v>85</v>
      </c>
      <c r="AW133" s="12" t="s">
        <v>32</v>
      </c>
      <c r="AX133" s="12" t="s">
        <v>76</v>
      </c>
      <c r="AY133" s="152" t="s">
        <v>293</v>
      </c>
    </row>
    <row r="134" spans="2:65" s="12" customFormat="1" ht="11.25">
      <c r="B134" s="150"/>
      <c r="D134" s="151" t="s">
        <v>302</v>
      </c>
      <c r="E134" s="152" t="s">
        <v>1567</v>
      </c>
      <c r="F134" s="153" t="s">
        <v>3561</v>
      </c>
      <c r="H134" s="154">
        <v>224.79900000000001</v>
      </c>
      <c r="I134" s="155"/>
      <c r="L134" s="150"/>
      <c r="M134" s="156"/>
      <c r="T134" s="157"/>
      <c r="AT134" s="152" t="s">
        <v>302</v>
      </c>
      <c r="AU134" s="152" t="s">
        <v>85</v>
      </c>
      <c r="AV134" s="12" t="s">
        <v>85</v>
      </c>
      <c r="AW134" s="12" t="s">
        <v>32</v>
      </c>
      <c r="AX134" s="12" t="s">
        <v>83</v>
      </c>
      <c r="AY134" s="152" t="s">
        <v>293</v>
      </c>
    </row>
    <row r="135" spans="2:65" s="1" customFormat="1" ht="44.25" customHeight="1">
      <c r="B135" s="32"/>
      <c r="C135" s="137" t="s">
        <v>85</v>
      </c>
      <c r="D135" s="137" t="s">
        <v>295</v>
      </c>
      <c r="E135" s="138" t="s">
        <v>3562</v>
      </c>
      <c r="F135" s="139" t="s">
        <v>3563</v>
      </c>
      <c r="G135" s="140" t="s">
        <v>711</v>
      </c>
      <c r="H135" s="141">
        <v>13.83</v>
      </c>
      <c r="I135" s="142"/>
      <c r="J135" s="143">
        <f>ROUND(I135*H135,2)</f>
        <v>0</v>
      </c>
      <c r="K135" s="139" t="s">
        <v>299</v>
      </c>
      <c r="L135" s="32"/>
      <c r="M135" s="144" t="s">
        <v>1</v>
      </c>
      <c r="N135" s="145" t="s">
        <v>41</v>
      </c>
      <c r="P135" s="146">
        <f>O135*H135</f>
        <v>0</v>
      </c>
      <c r="Q135" s="146">
        <v>4.4000000000000003E-3</v>
      </c>
      <c r="R135" s="146">
        <f>Q135*H135</f>
        <v>6.0852000000000003E-2</v>
      </c>
      <c r="S135" s="146">
        <v>0</v>
      </c>
      <c r="T135" s="147">
        <f>S135*H135</f>
        <v>0</v>
      </c>
      <c r="AR135" s="148" t="s">
        <v>300</v>
      </c>
      <c r="AT135" s="148" t="s">
        <v>295</v>
      </c>
      <c r="AU135" s="148" t="s">
        <v>85</v>
      </c>
      <c r="AY135" s="17" t="s">
        <v>293</v>
      </c>
      <c r="BE135" s="149">
        <f>IF(N135="základní",J135,0)</f>
        <v>0</v>
      </c>
      <c r="BF135" s="149">
        <f>IF(N135="snížená",J135,0)</f>
        <v>0</v>
      </c>
      <c r="BG135" s="149">
        <f>IF(N135="zákl. přenesená",J135,0)</f>
        <v>0</v>
      </c>
      <c r="BH135" s="149">
        <f>IF(N135="sníž. přenesená",J135,0)</f>
        <v>0</v>
      </c>
      <c r="BI135" s="149">
        <f>IF(N135="nulová",J135,0)</f>
        <v>0</v>
      </c>
      <c r="BJ135" s="17" t="s">
        <v>83</v>
      </c>
      <c r="BK135" s="149">
        <f>ROUND(I135*H135,2)</f>
        <v>0</v>
      </c>
      <c r="BL135" s="17" t="s">
        <v>300</v>
      </c>
      <c r="BM135" s="148" t="s">
        <v>3564</v>
      </c>
    </row>
    <row r="136" spans="2:65" s="12" customFormat="1" ht="11.25">
      <c r="B136" s="150"/>
      <c r="D136" s="151" t="s">
        <v>302</v>
      </c>
      <c r="E136" s="152" t="s">
        <v>1</v>
      </c>
      <c r="F136" s="153" t="s">
        <v>3546</v>
      </c>
      <c r="H136" s="154">
        <v>13.83</v>
      </c>
      <c r="I136" s="155"/>
      <c r="L136" s="150"/>
      <c r="M136" s="156"/>
      <c r="T136" s="157"/>
      <c r="AT136" s="152" t="s">
        <v>302</v>
      </c>
      <c r="AU136" s="152" t="s">
        <v>85</v>
      </c>
      <c r="AV136" s="12" t="s">
        <v>85</v>
      </c>
      <c r="AW136" s="12" t="s">
        <v>32</v>
      </c>
      <c r="AX136" s="12" t="s">
        <v>83</v>
      </c>
      <c r="AY136" s="152" t="s">
        <v>293</v>
      </c>
    </row>
    <row r="137" spans="2:65" s="1" customFormat="1" ht="24.2" customHeight="1">
      <c r="B137" s="32"/>
      <c r="C137" s="174" t="s">
        <v>156</v>
      </c>
      <c r="D137" s="174" t="s">
        <v>530</v>
      </c>
      <c r="E137" s="175" t="s">
        <v>1730</v>
      </c>
      <c r="F137" s="176" t="s">
        <v>1731</v>
      </c>
      <c r="G137" s="177" t="s">
        <v>711</v>
      </c>
      <c r="H137" s="178">
        <v>13.83</v>
      </c>
      <c r="I137" s="179"/>
      <c r="J137" s="180">
        <f>ROUND(I137*H137,2)</f>
        <v>0</v>
      </c>
      <c r="K137" s="176" t="s">
        <v>299</v>
      </c>
      <c r="L137" s="181"/>
      <c r="M137" s="182" t="s">
        <v>1</v>
      </c>
      <c r="N137" s="183" t="s">
        <v>41</v>
      </c>
      <c r="P137" s="146">
        <f>O137*H137</f>
        <v>0</v>
      </c>
      <c r="Q137" s="146">
        <v>3.3050000000000003E-2</v>
      </c>
      <c r="R137" s="146">
        <f>Q137*H137</f>
        <v>0.45708150000000003</v>
      </c>
      <c r="S137" s="146">
        <v>0</v>
      </c>
      <c r="T137" s="147">
        <f>S137*H137</f>
        <v>0</v>
      </c>
      <c r="AR137" s="148" t="s">
        <v>396</v>
      </c>
      <c r="AT137" s="148" t="s">
        <v>530</v>
      </c>
      <c r="AU137" s="148" t="s">
        <v>85</v>
      </c>
      <c r="AY137" s="17" t="s">
        <v>293</v>
      </c>
      <c r="BE137" s="149">
        <f>IF(N137="základní",J137,0)</f>
        <v>0</v>
      </c>
      <c r="BF137" s="149">
        <f>IF(N137="snížená",J137,0)</f>
        <v>0</v>
      </c>
      <c r="BG137" s="149">
        <f>IF(N137="zákl. přenesená",J137,0)</f>
        <v>0</v>
      </c>
      <c r="BH137" s="149">
        <f>IF(N137="sníž. přenesená",J137,0)</f>
        <v>0</v>
      </c>
      <c r="BI137" s="149">
        <f>IF(N137="nulová",J137,0)</f>
        <v>0</v>
      </c>
      <c r="BJ137" s="17" t="s">
        <v>83</v>
      </c>
      <c r="BK137" s="149">
        <f>ROUND(I137*H137,2)</f>
        <v>0</v>
      </c>
      <c r="BL137" s="17" t="s">
        <v>300</v>
      </c>
      <c r="BM137" s="148" t="s">
        <v>3565</v>
      </c>
    </row>
    <row r="138" spans="2:65" s="1" customFormat="1" ht="44.25" customHeight="1">
      <c r="B138" s="32"/>
      <c r="C138" s="137" t="s">
        <v>300</v>
      </c>
      <c r="D138" s="137" t="s">
        <v>295</v>
      </c>
      <c r="E138" s="138" t="s">
        <v>3566</v>
      </c>
      <c r="F138" s="139" t="s">
        <v>3567</v>
      </c>
      <c r="G138" s="140" t="s">
        <v>711</v>
      </c>
      <c r="H138" s="141">
        <v>19.55</v>
      </c>
      <c r="I138" s="142"/>
      <c r="J138" s="143">
        <f>ROUND(I138*H138,2)</f>
        <v>0</v>
      </c>
      <c r="K138" s="139" t="s">
        <v>299</v>
      </c>
      <c r="L138" s="32"/>
      <c r="M138" s="144" t="s">
        <v>1</v>
      </c>
      <c r="N138" s="145" t="s">
        <v>41</v>
      </c>
      <c r="P138" s="146">
        <f>O138*H138</f>
        <v>0</v>
      </c>
      <c r="Q138" s="146">
        <v>8.3999999999999995E-3</v>
      </c>
      <c r="R138" s="146">
        <f>Q138*H138</f>
        <v>0.16422</v>
      </c>
      <c r="S138" s="146">
        <v>0</v>
      </c>
      <c r="T138" s="147">
        <f>S138*H138</f>
        <v>0</v>
      </c>
      <c r="AR138" s="148" t="s">
        <v>300</v>
      </c>
      <c r="AT138" s="148" t="s">
        <v>295</v>
      </c>
      <c r="AU138" s="148" t="s">
        <v>85</v>
      </c>
      <c r="AY138" s="17" t="s">
        <v>293</v>
      </c>
      <c r="BE138" s="149">
        <f>IF(N138="základní",J138,0)</f>
        <v>0</v>
      </c>
      <c r="BF138" s="149">
        <f>IF(N138="snížená",J138,0)</f>
        <v>0</v>
      </c>
      <c r="BG138" s="149">
        <f>IF(N138="zákl. přenesená",J138,0)</f>
        <v>0</v>
      </c>
      <c r="BH138" s="149">
        <f>IF(N138="sníž. přenesená",J138,0)</f>
        <v>0</v>
      </c>
      <c r="BI138" s="149">
        <f>IF(N138="nulová",J138,0)</f>
        <v>0</v>
      </c>
      <c r="BJ138" s="17" t="s">
        <v>83</v>
      </c>
      <c r="BK138" s="149">
        <f>ROUND(I138*H138,2)</f>
        <v>0</v>
      </c>
      <c r="BL138" s="17" t="s">
        <v>300</v>
      </c>
      <c r="BM138" s="148" t="s">
        <v>3568</v>
      </c>
    </row>
    <row r="139" spans="2:65" s="12" customFormat="1" ht="11.25">
      <c r="B139" s="150"/>
      <c r="D139" s="151" t="s">
        <v>302</v>
      </c>
      <c r="E139" s="152" t="s">
        <v>1</v>
      </c>
      <c r="F139" s="153" t="s">
        <v>3548</v>
      </c>
      <c r="H139" s="154">
        <v>19.55</v>
      </c>
      <c r="I139" s="155"/>
      <c r="L139" s="150"/>
      <c r="M139" s="156"/>
      <c r="T139" s="157"/>
      <c r="AT139" s="152" t="s">
        <v>302</v>
      </c>
      <c r="AU139" s="152" t="s">
        <v>85</v>
      </c>
      <c r="AV139" s="12" t="s">
        <v>85</v>
      </c>
      <c r="AW139" s="12" t="s">
        <v>32</v>
      </c>
      <c r="AX139" s="12" t="s">
        <v>83</v>
      </c>
      <c r="AY139" s="152" t="s">
        <v>293</v>
      </c>
    </row>
    <row r="140" spans="2:65" s="1" customFormat="1" ht="24.2" customHeight="1">
      <c r="B140" s="32"/>
      <c r="C140" s="174" t="s">
        <v>320</v>
      </c>
      <c r="D140" s="174" t="s">
        <v>530</v>
      </c>
      <c r="E140" s="175" t="s">
        <v>3569</v>
      </c>
      <c r="F140" s="176" t="s">
        <v>3570</v>
      </c>
      <c r="G140" s="177" t="s">
        <v>711</v>
      </c>
      <c r="H140" s="178">
        <v>19.55</v>
      </c>
      <c r="I140" s="179"/>
      <c r="J140" s="180">
        <f>ROUND(I140*H140,2)</f>
        <v>0</v>
      </c>
      <c r="K140" s="176" t="s">
        <v>299</v>
      </c>
      <c r="L140" s="181"/>
      <c r="M140" s="182" t="s">
        <v>1</v>
      </c>
      <c r="N140" s="183" t="s">
        <v>41</v>
      </c>
      <c r="P140" s="146">
        <f>O140*H140</f>
        <v>0</v>
      </c>
      <c r="Q140" s="146">
        <v>6.2399999999999997E-2</v>
      </c>
      <c r="R140" s="146">
        <f>Q140*H140</f>
        <v>1.2199199999999999</v>
      </c>
      <c r="S140" s="146">
        <v>0</v>
      </c>
      <c r="T140" s="147">
        <f>S140*H140</f>
        <v>0</v>
      </c>
      <c r="AR140" s="148" t="s">
        <v>396</v>
      </c>
      <c r="AT140" s="148" t="s">
        <v>530</v>
      </c>
      <c r="AU140" s="148" t="s">
        <v>85</v>
      </c>
      <c r="AY140" s="17" t="s">
        <v>293</v>
      </c>
      <c r="BE140" s="149">
        <f>IF(N140="základní",J140,0)</f>
        <v>0</v>
      </c>
      <c r="BF140" s="149">
        <f>IF(N140="snížená",J140,0)</f>
        <v>0</v>
      </c>
      <c r="BG140" s="149">
        <f>IF(N140="zákl. přenesená",J140,0)</f>
        <v>0</v>
      </c>
      <c r="BH140" s="149">
        <f>IF(N140="sníž. přenesená",J140,0)</f>
        <v>0</v>
      </c>
      <c r="BI140" s="149">
        <f>IF(N140="nulová",J140,0)</f>
        <v>0</v>
      </c>
      <c r="BJ140" s="17" t="s">
        <v>83</v>
      </c>
      <c r="BK140" s="149">
        <f>ROUND(I140*H140,2)</f>
        <v>0</v>
      </c>
      <c r="BL140" s="17" t="s">
        <v>300</v>
      </c>
      <c r="BM140" s="148" t="s">
        <v>3571</v>
      </c>
    </row>
    <row r="141" spans="2:65" s="1" customFormat="1" ht="24.2" customHeight="1">
      <c r="B141" s="32"/>
      <c r="C141" s="137" t="s">
        <v>327</v>
      </c>
      <c r="D141" s="137" t="s">
        <v>295</v>
      </c>
      <c r="E141" s="138" t="s">
        <v>3572</v>
      </c>
      <c r="F141" s="139" t="s">
        <v>3573</v>
      </c>
      <c r="G141" s="140" t="s">
        <v>767</v>
      </c>
      <c r="H141" s="141">
        <v>408.726</v>
      </c>
      <c r="I141" s="142"/>
      <c r="J141" s="143">
        <f>ROUND(I141*H141,2)</f>
        <v>0</v>
      </c>
      <c r="K141" s="139" t="s">
        <v>299</v>
      </c>
      <c r="L141" s="32"/>
      <c r="M141" s="144" t="s">
        <v>1</v>
      </c>
      <c r="N141" s="145" t="s">
        <v>41</v>
      </c>
      <c r="P141" s="146">
        <f>O141*H141</f>
        <v>0</v>
      </c>
      <c r="Q141" s="146">
        <v>8.4999999999999995E-4</v>
      </c>
      <c r="R141" s="146">
        <f>Q141*H141</f>
        <v>0.34741709999999998</v>
      </c>
      <c r="S141" s="146">
        <v>0</v>
      </c>
      <c r="T141" s="147">
        <f>S141*H141</f>
        <v>0</v>
      </c>
      <c r="AR141" s="148" t="s">
        <v>300</v>
      </c>
      <c r="AT141" s="148" t="s">
        <v>295</v>
      </c>
      <c r="AU141" s="148" t="s">
        <v>85</v>
      </c>
      <c r="AY141" s="17" t="s">
        <v>293</v>
      </c>
      <c r="BE141" s="149">
        <f>IF(N141="základní",J141,0)</f>
        <v>0</v>
      </c>
      <c r="BF141" s="149">
        <f>IF(N141="snížená",J141,0)</f>
        <v>0</v>
      </c>
      <c r="BG141" s="149">
        <f>IF(N141="zákl. přenesená",J141,0)</f>
        <v>0</v>
      </c>
      <c r="BH141" s="149">
        <f>IF(N141="sníž. přenesená",J141,0)</f>
        <v>0</v>
      </c>
      <c r="BI141" s="149">
        <f>IF(N141="nulová",J141,0)</f>
        <v>0</v>
      </c>
      <c r="BJ141" s="17" t="s">
        <v>83</v>
      </c>
      <c r="BK141" s="149">
        <f>ROUND(I141*H141,2)</f>
        <v>0</v>
      </c>
      <c r="BL141" s="17" t="s">
        <v>300</v>
      </c>
      <c r="BM141" s="148" t="s">
        <v>3574</v>
      </c>
    </row>
    <row r="142" spans="2:65" s="12" customFormat="1" ht="11.25">
      <c r="B142" s="150"/>
      <c r="D142" s="151" t="s">
        <v>302</v>
      </c>
      <c r="E142" s="152" t="s">
        <v>1</v>
      </c>
      <c r="F142" s="153" t="s">
        <v>3575</v>
      </c>
      <c r="H142" s="154">
        <v>408.726</v>
      </c>
      <c r="I142" s="155"/>
      <c r="L142" s="150"/>
      <c r="M142" s="156"/>
      <c r="T142" s="157"/>
      <c r="AT142" s="152" t="s">
        <v>302</v>
      </c>
      <c r="AU142" s="152" t="s">
        <v>85</v>
      </c>
      <c r="AV142" s="12" t="s">
        <v>85</v>
      </c>
      <c r="AW142" s="12" t="s">
        <v>32</v>
      </c>
      <c r="AX142" s="12" t="s">
        <v>83</v>
      </c>
      <c r="AY142" s="152" t="s">
        <v>293</v>
      </c>
    </row>
    <row r="143" spans="2:65" s="1" customFormat="1" ht="24.2" customHeight="1">
      <c r="B143" s="32"/>
      <c r="C143" s="137" t="s">
        <v>372</v>
      </c>
      <c r="D143" s="137" t="s">
        <v>295</v>
      </c>
      <c r="E143" s="138" t="s">
        <v>3576</v>
      </c>
      <c r="F143" s="139" t="s">
        <v>3577</v>
      </c>
      <c r="G143" s="140" t="s">
        <v>767</v>
      </c>
      <c r="H143" s="141">
        <v>408.726</v>
      </c>
      <c r="I143" s="142"/>
      <c r="J143" s="143">
        <f>ROUND(I143*H143,2)</f>
        <v>0</v>
      </c>
      <c r="K143" s="139" t="s">
        <v>299</v>
      </c>
      <c r="L143" s="32"/>
      <c r="M143" s="144" t="s">
        <v>1</v>
      </c>
      <c r="N143" s="145" t="s">
        <v>41</v>
      </c>
      <c r="P143" s="146">
        <f>O143*H143</f>
        <v>0</v>
      </c>
      <c r="Q143" s="146">
        <v>0</v>
      </c>
      <c r="R143" s="146">
        <f>Q143*H143</f>
        <v>0</v>
      </c>
      <c r="S143" s="146">
        <v>0</v>
      </c>
      <c r="T143" s="147">
        <f>S143*H143</f>
        <v>0</v>
      </c>
      <c r="AR143" s="148" t="s">
        <v>300</v>
      </c>
      <c r="AT143" s="148" t="s">
        <v>295</v>
      </c>
      <c r="AU143" s="148" t="s">
        <v>85</v>
      </c>
      <c r="AY143" s="17" t="s">
        <v>293</v>
      </c>
      <c r="BE143" s="149">
        <f>IF(N143="základní",J143,0)</f>
        <v>0</v>
      </c>
      <c r="BF143" s="149">
        <f>IF(N143="snížená",J143,0)</f>
        <v>0</v>
      </c>
      <c r="BG143" s="149">
        <f>IF(N143="zákl. přenesená",J143,0)</f>
        <v>0</v>
      </c>
      <c r="BH143" s="149">
        <f>IF(N143="sníž. přenesená",J143,0)</f>
        <v>0</v>
      </c>
      <c r="BI143" s="149">
        <f>IF(N143="nulová",J143,0)</f>
        <v>0</v>
      </c>
      <c r="BJ143" s="17" t="s">
        <v>83</v>
      </c>
      <c r="BK143" s="149">
        <f>ROUND(I143*H143,2)</f>
        <v>0</v>
      </c>
      <c r="BL143" s="17" t="s">
        <v>300</v>
      </c>
      <c r="BM143" s="148" t="s">
        <v>3578</v>
      </c>
    </row>
    <row r="144" spans="2:65" s="1" customFormat="1" ht="37.9" customHeight="1">
      <c r="B144" s="32"/>
      <c r="C144" s="137" t="s">
        <v>396</v>
      </c>
      <c r="D144" s="137" t="s">
        <v>295</v>
      </c>
      <c r="E144" s="138" t="s">
        <v>687</v>
      </c>
      <c r="F144" s="139" t="s">
        <v>688</v>
      </c>
      <c r="G144" s="140" t="s">
        <v>311</v>
      </c>
      <c r="H144" s="141">
        <v>47</v>
      </c>
      <c r="I144" s="142"/>
      <c r="J144" s="143">
        <f>ROUND(I144*H144,2)</f>
        <v>0</v>
      </c>
      <c r="K144" s="139" t="s">
        <v>299</v>
      </c>
      <c r="L144" s="32"/>
      <c r="M144" s="144" t="s">
        <v>1</v>
      </c>
      <c r="N144" s="145" t="s">
        <v>41</v>
      </c>
      <c r="P144" s="146">
        <f>O144*H144</f>
        <v>0</v>
      </c>
      <c r="Q144" s="146">
        <v>0</v>
      </c>
      <c r="R144" s="146">
        <f>Q144*H144</f>
        <v>0</v>
      </c>
      <c r="S144" s="146">
        <v>0</v>
      </c>
      <c r="T144" s="147">
        <f>S144*H144</f>
        <v>0</v>
      </c>
      <c r="AR144" s="148" t="s">
        <v>300</v>
      </c>
      <c r="AT144" s="148" t="s">
        <v>295</v>
      </c>
      <c r="AU144" s="148" t="s">
        <v>85</v>
      </c>
      <c r="AY144" s="17" t="s">
        <v>293</v>
      </c>
      <c r="BE144" s="149">
        <f>IF(N144="základní",J144,0)</f>
        <v>0</v>
      </c>
      <c r="BF144" s="149">
        <f>IF(N144="snížená",J144,0)</f>
        <v>0</v>
      </c>
      <c r="BG144" s="149">
        <f>IF(N144="zákl. přenesená",J144,0)</f>
        <v>0</v>
      </c>
      <c r="BH144" s="149">
        <f>IF(N144="sníž. přenesená",J144,0)</f>
        <v>0</v>
      </c>
      <c r="BI144" s="149">
        <f>IF(N144="nulová",J144,0)</f>
        <v>0</v>
      </c>
      <c r="BJ144" s="17" t="s">
        <v>83</v>
      </c>
      <c r="BK144" s="149">
        <f>ROUND(I144*H144,2)</f>
        <v>0</v>
      </c>
      <c r="BL144" s="17" t="s">
        <v>300</v>
      </c>
      <c r="BM144" s="148" t="s">
        <v>3579</v>
      </c>
    </row>
    <row r="145" spans="2:65" s="12" customFormat="1" ht="11.25">
      <c r="B145" s="150"/>
      <c r="D145" s="151" t="s">
        <v>302</v>
      </c>
      <c r="E145" s="152" t="s">
        <v>237</v>
      </c>
      <c r="F145" s="153" t="s">
        <v>3580</v>
      </c>
      <c r="H145" s="154">
        <v>47</v>
      </c>
      <c r="I145" s="155"/>
      <c r="L145" s="150"/>
      <c r="M145" s="156"/>
      <c r="T145" s="157"/>
      <c r="AT145" s="152" t="s">
        <v>302</v>
      </c>
      <c r="AU145" s="152" t="s">
        <v>85</v>
      </c>
      <c r="AV145" s="12" t="s">
        <v>85</v>
      </c>
      <c r="AW145" s="12" t="s">
        <v>32</v>
      </c>
      <c r="AX145" s="12" t="s">
        <v>83</v>
      </c>
      <c r="AY145" s="152" t="s">
        <v>293</v>
      </c>
    </row>
    <row r="146" spans="2:65" s="1" customFormat="1" ht="24.2" customHeight="1">
      <c r="B146" s="32"/>
      <c r="C146" s="137" t="s">
        <v>415</v>
      </c>
      <c r="D146" s="137" t="s">
        <v>295</v>
      </c>
      <c r="E146" s="138" t="s">
        <v>700</v>
      </c>
      <c r="F146" s="139" t="s">
        <v>701</v>
      </c>
      <c r="G146" s="140" t="s">
        <v>533</v>
      </c>
      <c r="H146" s="141">
        <v>89.3</v>
      </c>
      <c r="I146" s="142"/>
      <c r="J146" s="143">
        <f>ROUND(I146*H146,2)</f>
        <v>0</v>
      </c>
      <c r="K146" s="139" t="s">
        <v>299</v>
      </c>
      <c r="L146" s="32"/>
      <c r="M146" s="144" t="s">
        <v>1</v>
      </c>
      <c r="N146" s="145" t="s">
        <v>41</v>
      </c>
      <c r="P146" s="146">
        <f>O146*H146</f>
        <v>0</v>
      </c>
      <c r="Q146" s="146">
        <v>0</v>
      </c>
      <c r="R146" s="146">
        <f>Q146*H146</f>
        <v>0</v>
      </c>
      <c r="S146" s="146">
        <v>0</v>
      </c>
      <c r="T146" s="147">
        <f>S146*H146</f>
        <v>0</v>
      </c>
      <c r="AR146" s="148" t="s">
        <v>300</v>
      </c>
      <c r="AT146" s="148" t="s">
        <v>295</v>
      </c>
      <c r="AU146" s="148" t="s">
        <v>85</v>
      </c>
      <c r="AY146" s="17" t="s">
        <v>293</v>
      </c>
      <c r="BE146" s="149">
        <f>IF(N146="základní",J146,0)</f>
        <v>0</v>
      </c>
      <c r="BF146" s="149">
        <f>IF(N146="snížená",J146,0)</f>
        <v>0</v>
      </c>
      <c r="BG146" s="149">
        <f>IF(N146="zákl. přenesená",J146,0)</f>
        <v>0</v>
      </c>
      <c r="BH146" s="149">
        <f>IF(N146="sníž. přenesená",J146,0)</f>
        <v>0</v>
      </c>
      <c r="BI146" s="149">
        <f>IF(N146="nulová",J146,0)</f>
        <v>0</v>
      </c>
      <c r="BJ146" s="17" t="s">
        <v>83</v>
      </c>
      <c r="BK146" s="149">
        <f>ROUND(I146*H146,2)</f>
        <v>0</v>
      </c>
      <c r="BL146" s="17" t="s">
        <v>300</v>
      </c>
      <c r="BM146" s="148" t="s">
        <v>3581</v>
      </c>
    </row>
    <row r="147" spans="2:65" s="12" customFormat="1" ht="11.25">
      <c r="B147" s="150"/>
      <c r="D147" s="151" t="s">
        <v>302</v>
      </c>
      <c r="E147" s="152" t="s">
        <v>1</v>
      </c>
      <c r="F147" s="153" t="s">
        <v>703</v>
      </c>
      <c r="H147" s="154">
        <v>89.3</v>
      </c>
      <c r="I147" s="155"/>
      <c r="L147" s="150"/>
      <c r="M147" s="156"/>
      <c r="T147" s="157"/>
      <c r="AT147" s="152" t="s">
        <v>302</v>
      </c>
      <c r="AU147" s="152" t="s">
        <v>85</v>
      </c>
      <c r="AV147" s="12" t="s">
        <v>85</v>
      </c>
      <c r="AW147" s="12" t="s">
        <v>32</v>
      </c>
      <c r="AX147" s="12" t="s">
        <v>83</v>
      </c>
      <c r="AY147" s="152" t="s">
        <v>293</v>
      </c>
    </row>
    <row r="148" spans="2:65" s="1" customFormat="1" ht="16.5" customHeight="1">
      <c r="B148" s="32"/>
      <c r="C148" s="137" t="s">
        <v>449</v>
      </c>
      <c r="D148" s="137" t="s">
        <v>295</v>
      </c>
      <c r="E148" s="138" t="s">
        <v>705</v>
      </c>
      <c r="F148" s="139" t="s">
        <v>706</v>
      </c>
      <c r="G148" s="140" t="s">
        <v>311</v>
      </c>
      <c r="H148" s="141">
        <v>47</v>
      </c>
      <c r="I148" s="142"/>
      <c r="J148" s="143">
        <f>ROUND(I148*H148,2)</f>
        <v>0</v>
      </c>
      <c r="K148" s="139" t="s">
        <v>299</v>
      </c>
      <c r="L148" s="32"/>
      <c r="M148" s="144" t="s">
        <v>1</v>
      </c>
      <c r="N148" s="145" t="s">
        <v>41</v>
      </c>
      <c r="P148" s="146">
        <f>O148*H148</f>
        <v>0</v>
      </c>
      <c r="Q148" s="146">
        <v>0</v>
      </c>
      <c r="R148" s="146">
        <f>Q148*H148</f>
        <v>0</v>
      </c>
      <c r="S148" s="146">
        <v>0</v>
      </c>
      <c r="T148" s="147">
        <f>S148*H148</f>
        <v>0</v>
      </c>
      <c r="AR148" s="148" t="s">
        <v>300</v>
      </c>
      <c r="AT148" s="148" t="s">
        <v>295</v>
      </c>
      <c r="AU148" s="148" t="s">
        <v>85</v>
      </c>
      <c r="AY148" s="17" t="s">
        <v>293</v>
      </c>
      <c r="BE148" s="149">
        <f>IF(N148="základní",J148,0)</f>
        <v>0</v>
      </c>
      <c r="BF148" s="149">
        <f>IF(N148="snížená",J148,0)</f>
        <v>0</v>
      </c>
      <c r="BG148" s="149">
        <f>IF(N148="zákl. přenesená",J148,0)</f>
        <v>0</v>
      </c>
      <c r="BH148" s="149">
        <f>IF(N148="sníž. přenesená",J148,0)</f>
        <v>0</v>
      </c>
      <c r="BI148" s="149">
        <f>IF(N148="nulová",J148,0)</f>
        <v>0</v>
      </c>
      <c r="BJ148" s="17" t="s">
        <v>83</v>
      </c>
      <c r="BK148" s="149">
        <f>ROUND(I148*H148,2)</f>
        <v>0</v>
      </c>
      <c r="BL148" s="17" t="s">
        <v>300</v>
      </c>
      <c r="BM148" s="148" t="s">
        <v>3582</v>
      </c>
    </row>
    <row r="149" spans="2:65" s="12" customFormat="1" ht="11.25">
      <c r="B149" s="150"/>
      <c r="D149" s="151" t="s">
        <v>302</v>
      </c>
      <c r="E149" s="152" t="s">
        <v>1</v>
      </c>
      <c r="F149" s="153" t="s">
        <v>237</v>
      </c>
      <c r="H149" s="154">
        <v>47</v>
      </c>
      <c r="I149" s="155"/>
      <c r="L149" s="150"/>
      <c r="M149" s="156"/>
      <c r="T149" s="157"/>
      <c r="AT149" s="152" t="s">
        <v>302</v>
      </c>
      <c r="AU149" s="152" t="s">
        <v>85</v>
      </c>
      <c r="AV149" s="12" t="s">
        <v>85</v>
      </c>
      <c r="AW149" s="12" t="s">
        <v>32</v>
      </c>
      <c r="AX149" s="12" t="s">
        <v>83</v>
      </c>
      <c r="AY149" s="152" t="s">
        <v>293</v>
      </c>
    </row>
    <row r="150" spans="2:65" s="1" customFormat="1" ht="24.2" customHeight="1">
      <c r="B150" s="32"/>
      <c r="C150" s="137" t="s">
        <v>529</v>
      </c>
      <c r="D150" s="137" t="s">
        <v>295</v>
      </c>
      <c r="E150" s="138" t="s">
        <v>1757</v>
      </c>
      <c r="F150" s="139" t="s">
        <v>1758</v>
      </c>
      <c r="G150" s="140" t="s">
        <v>311</v>
      </c>
      <c r="H150" s="141">
        <v>177.79900000000001</v>
      </c>
      <c r="I150" s="142"/>
      <c r="J150" s="143">
        <f>ROUND(I150*H150,2)</f>
        <v>0</v>
      </c>
      <c r="K150" s="139" t="s">
        <v>299</v>
      </c>
      <c r="L150" s="32"/>
      <c r="M150" s="144" t="s">
        <v>1</v>
      </c>
      <c r="N150" s="145" t="s">
        <v>41</v>
      </c>
      <c r="P150" s="146">
        <f>O150*H150</f>
        <v>0</v>
      </c>
      <c r="Q150" s="146">
        <v>0</v>
      </c>
      <c r="R150" s="146">
        <f>Q150*H150</f>
        <v>0</v>
      </c>
      <c r="S150" s="146">
        <v>0</v>
      </c>
      <c r="T150" s="147">
        <f>S150*H150</f>
        <v>0</v>
      </c>
      <c r="AR150" s="148" t="s">
        <v>300</v>
      </c>
      <c r="AT150" s="148" t="s">
        <v>295</v>
      </c>
      <c r="AU150" s="148" t="s">
        <v>85</v>
      </c>
      <c r="AY150" s="17" t="s">
        <v>293</v>
      </c>
      <c r="BE150" s="149">
        <f>IF(N150="základní",J150,0)</f>
        <v>0</v>
      </c>
      <c r="BF150" s="149">
        <f>IF(N150="snížená",J150,0)</f>
        <v>0</v>
      </c>
      <c r="BG150" s="149">
        <f>IF(N150="zákl. přenesená",J150,0)</f>
        <v>0</v>
      </c>
      <c r="BH150" s="149">
        <f>IF(N150="sníž. přenesená",J150,0)</f>
        <v>0</v>
      </c>
      <c r="BI150" s="149">
        <f>IF(N150="nulová",J150,0)</f>
        <v>0</v>
      </c>
      <c r="BJ150" s="17" t="s">
        <v>83</v>
      </c>
      <c r="BK150" s="149">
        <f>ROUND(I150*H150,2)</f>
        <v>0</v>
      </c>
      <c r="BL150" s="17" t="s">
        <v>300</v>
      </c>
      <c r="BM150" s="148" t="s">
        <v>3583</v>
      </c>
    </row>
    <row r="151" spans="2:65" s="12" customFormat="1" ht="11.25">
      <c r="B151" s="150"/>
      <c r="D151" s="151" t="s">
        <v>302</v>
      </c>
      <c r="E151" s="152" t="s">
        <v>1</v>
      </c>
      <c r="F151" s="153" t="s">
        <v>3584</v>
      </c>
      <c r="H151" s="154">
        <v>127.048</v>
      </c>
      <c r="I151" s="155"/>
      <c r="L151" s="150"/>
      <c r="M151" s="156"/>
      <c r="T151" s="157"/>
      <c r="AT151" s="152" t="s">
        <v>302</v>
      </c>
      <c r="AU151" s="152" t="s">
        <v>85</v>
      </c>
      <c r="AV151" s="12" t="s">
        <v>85</v>
      </c>
      <c r="AW151" s="12" t="s">
        <v>32</v>
      </c>
      <c r="AX151" s="12" t="s">
        <v>76</v>
      </c>
      <c r="AY151" s="152" t="s">
        <v>293</v>
      </c>
    </row>
    <row r="152" spans="2:65" s="12" customFormat="1" ht="11.25">
      <c r="B152" s="150"/>
      <c r="D152" s="151" t="s">
        <v>302</v>
      </c>
      <c r="E152" s="152" t="s">
        <v>1</v>
      </c>
      <c r="F152" s="153" t="s">
        <v>3585</v>
      </c>
      <c r="H152" s="154">
        <v>50.750999999999998</v>
      </c>
      <c r="I152" s="155"/>
      <c r="L152" s="150"/>
      <c r="M152" s="156"/>
      <c r="T152" s="157"/>
      <c r="AT152" s="152" t="s">
        <v>302</v>
      </c>
      <c r="AU152" s="152" t="s">
        <v>85</v>
      </c>
      <c r="AV152" s="12" t="s">
        <v>85</v>
      </c>
      <c r="AW152" s="12" t="s">
        <v>32</v>
      </c>
      <c r="AX152" s="12" t="s">
        <v>76</v>
      </c>
      <c r="AY152" s="152" t="s">
        <v>293</v>
      </c>
    </row>
    <row r="153" spans="2:65" s="14" customFormat="1" ht="11.25">
      <c r="B153" s="167"/>
      <c r="D153" s="151" t="s">
        <v>302</v>
      </c>
      <c r="E153" s="168" t="s">
        <v>1571</v>
      </c>
      <c r="F153" s="169" t="s">
        <v>371</v>
      </c>
      <c r="H153" s="170">
        <v>177.79900000000001</v>
      </c>
      <c r="I153" s="171"/>
      <c r="L153" s="167"/>
      <c r="M153" s="172"/>
      <c r="T153" s="173"/>
      <c r="AT153" s="168" t="s">
        <v>302</v>
      </c>
      <c r="AU153" s="168" t="s">
        <v>85</v>
      </c>
      <c r="AV153" s="14" t="s">
        <v>300</v>
      </c>
      <c r="AW153" s="14" t="s">
        <v>32</v>
      </c>
      <c r="AX153" s="14" t="s">
        <v>83</v>
      </c>
      <c r="AY153" s="168" t="s">
        <v>293</v>
      </c>
    </row>
    <row r="154" spans="2:65" s="1" customFormat="1" ht="24.2" customHeight="1">
      <c r="B154" s="32"/>
      <c r="C154" s="137" t="s">
        <v>8</v>
      </c>
      <c r="D154" s="137" t="s">
        <v>295</v>
      </c>
      <c r="E154" s="138" t="s">
        <v>3586</v>
      </c>
      <c r="F154" s="139" t="s">
        <v>3587</v>
      </c>
      <c r="G154" s="140" t="s">
        <v>311</v>
      </c>
      <c r="H154" s="141">
        <v>37.036999999999999</v>
      </c>
      <c r="I154" s="142"/>
      <c r="J154" s="143">
        <f>ROUND(I154*H154,2)</f>
        <v>0</v>
      </c>
      <c r="K154" s="139" t="s">
        <v>299</v>
      </c>
      <c r="L154" s="32"/>
      <c r="M154" s="144" t="s">
        <v>1</v>
      </c>
      <c r="N154" s="145" t="s">
        <v>41</v>
      </c>
      <c r="P154" s="146">
        <f>O154*H154</f>
        <v>0</v>
      </c>
      <c r="Q154" s="146">
        <v>0</v>
      </c>
      <c r="R154" s="146">
        <f>Q154*H154</f>
        <v>0</v>
      </c>
      <c r="S154" s="146">
        <v>0</v>
      </c>
      <c r="T154" s="147">
        <f>S154*H154</f>
        <v>0</v>
      </c>
      <c r="AR154" s="148" t="s">
        <v>300</v>
      </c>
      <c r="AT154" s="148" t="s">
        <v>295</v>
      </c>
      <c r="AU154" s="148" t="s">
        <v>85</v>
      </c>
      <c r="AY154" s="17" t="s">
        <v>293</v>
      </c>
      <c r="BE154" s="149">
        <f>IF(N154="základní",J154,0)</f>
        <v>0</v>
      </c>
      <c r="BF154" s="149">
        <f>IF(N154="snížená",J154,0)</f>
        <v>0</v>
      </c>
      <c r="BG154" s="149">
        <f>IF(N154="zákl. přenesená",J154,0)</f>
        <v>0</v>
      </c>
      <c r="BH154" s="149">
        <f>IF(N154="sníž. přenesená",J154,0)</f>
        <v>0</v>
      </c>
      <c r="BI154" s="149">
        <f>IF(N154="nulová",J154,0)</f>
        <v>0</v>
      </c>
      <c r="BJ154" s="17" t="s">
        <v>83</v>
      </c>
      <c r="BK154" s="149">
        <f>ROUND(I154*H154,2)</f>
        <v>0</v>
      </c>
      <c r="BL154" s="17" t="s">
        <v>300</v>
      </c>
      <c r="BM154" s="148" t="s">
        <v>3588</v>
      </c>
    </row>
    <row r="155" spans="2:65" s="12" customFormat="1" ht="11.25">
      <c r="B155" s="150"/>
      <c r="D155" s="151" t="s">
        <v>302</v>
      </c>
      <c r="E155" s="152" t="s">
        <v>1</v>
      </c>
      <c r="F155" s="153" t="s">
        <v>3589</v>
      </c>
      <c r="H155" s="154">
        <v>25.643000000000001</v>
      </c>
      <c r="I155" s="155"/>
      <c r="L155" s="150"/>
      <c r="M155" s="156"/>
      <c r="T155" s="157"/>
      <c r="AT155" s="152" t="s">
        <v>302</v>
      </c>
      <c r="AU155" s="152" t="s">
        <v>85</v>
      </c>
      <c r="AV155" s="12" t="s">
        <v>85</v>
      </c>
      <c r="AW155" s="12" t="s">
        <v>32</v>
      </c>
      <c r="AX155" s="12" t="s">
        <v>76</v>
      </c>
      <c r="AY155" s="152" t="s">
        <v>293</v>
      </c>
    </row>
    <row r="156" spans="2:65" s="12" customFormat="1" ht="11.25">
      <c r="B156" s="150"/>
      <c r="D156" s="151" t="s">
        <v>302</v>
      </c>
      <c r="E156" s="152" t="s">
        <v>1</v>
      </c>
      <c r="F156" s="153" t="s">
        <v>3590</v>
      </c>
      <c r="H156" s="154">
        <v>11.394</v>
      </c>
      <c r="I156" s="155"/>
      <c r="L156" s="150"/>
      <c r="M156" s="156"/>
      <c r="T156" s="157"/>
      <c r="AT156" s="152" t="s">
        <v>302</v>
      </c>
      <c r="AU156" s="152" t="s">
        <v>85</v>
      </c>
      <c r="AV156" s="12" t="s">
        <v>85</v>
      </c>
      <c r="AW156" s="12" t="s">
        <v>32</v>
      </c>
      <c r="AX156" s="12" t="s">
        <v>76</v>
      </c>
      <c r="AY156" s="152" t="s">
        <v>293</v>
      </c>
    </row>
    <row r="157" spans="2:65" s="14" customFormat="1" ht="11.25">
      <c r="B157" s="167"/>
      <c r="D157" s="151" t="s">
        <v>302</v>
      </c>
      <c r="E157" s="168" t="s">
        <v>1</v>
      </c>
      <c r="F157" s="169" t="s">
        <v>371</v>
      </c>
      <c r="H157" s="170">
        <v>37.036999999999999</v>
      </c>
      <c r="I157" s="171"/>
      <c r="L157" s="167"/>
      <c r="M157" s="172"/>
      <c r="T157" s="173"/>
      <c r="AT157" s="168" t="s">
        <v>302</v>
      </c>
      <c r="AU157" s="168" t="s">
        <v>85</v>
      </c>
      <c r="AV157" s="14" t="s">
        <v>300</v>
      </c>
      <c r="AW157" s="14" t="s">
        <v>32</v>
      </c>
      <c r="AX157" s="14" t="s">
        <v>83</v>
      </c>
      <c r="AY157" s="168" t="s">
        <v>293</v>
      </c>
    </row>
    <row r="158" spans="2:65" s="1" customFormat="1" ht="16.5" customHeight="1">
      <c r="B158" s="32"/>
      <c r="C158" s="174" t="s">
        <v>573</v>
      </c>
      <c r="D158" s="174" t="s">
        <v>530</v>
      </c>
      <c r="E158" s="175" t="s">
        <v>3591</v>
      </c>
      <c r="F158" s="176" t="s">
        <v>3592</v>
      </c>
      <c r="G158" s="177" t="s">
        <v>533</v>
      </c>
      <c r="H158" s="178">
        <v>74.073999999999998</v>
      </c>
      <c r="I158" s="179"/>
      <c r="J158" s="180">
        <f>ROUND(I158*H158,2)</f>
        <v>0</v>
      </c>
      <c r="K158" s="176" t="s">
        <v>299</v>
      </c>
      <c r="L158" s="181"/>
      <c r="M158" s="182" t="s">
        <v>1</v>
      </c>
      <c r="N158" s="183" t="s">
        <v>41</v>
      </c>
      <c r="P158" s="146">
        <f>O158*H158</f>
        <v>0</v>
      </c>
      <c r="Q158" s="146">
        <v>1</v>
      </c>
      <c r="R158" s="146">
        <f>Q158*H158</f>
        <v>74.073999999999998</v>
      </c>
      <c r="S158" s="146">
        <v>0</v>
      </c>
      <c r="T158" s="147">
        <f>S158*H158</f>
        <v>0</v>
      </c>
      <c r="AR158" s="148" t="s">
        <v>396</v>
      </c>
      <c r="AT158" s="148" t="s">
        <v>530</v>
      </c>
      <c r="AU158" s="148" t="s">
        <v>85</v>
      </c>
      <c r="AY158" s="17" t="s">
        <v>293</v>
      </c>
      <c r="BE158" s="149">
        <f>IF(N158="základní",J158,0)</f>
        <v>0</v>
      </c>
      <c r="BF158" s="149">
        <f>IF(N158="snížená",J158,0)</f>
        <v>0</v>
      </c>
      <c r="BG158" s="149">
        <f>IF(N158="zákl. přenesená",J158,0)</f>
        <v>0</v>
      </c>
      <c r="BH158" s="149">
        <f>IF(N158="sníž. přenesená",J158,0)</f>
        <v>0</v>
      </c>
      <c r="BI158" s="149">
        <f>IF(N158="nulová",J158,0)</f>
        <v>0</v>
      </c>
      <c r="BJ158" s="17" t="s">
        <v>83</v>
      </c>
      <c r="BK158" s="149">
        <f>ROUND(I158*H158,2)</f>
        <v>0</v>
      </c>
      <c r="BL158" s="17" t="s">
        <v>300</v>
      </c>
      <c r="BM158" s="148" t="s">
        <v>3593</v>
      </c>
    </row>
    <row r="159" spans="2:65" s="12" customFormat="1" ht="11.25">
      <c r="B159" s="150"/>
      <c r="D159" s="151" t="s">
        <v>302</v>
      </c>
      <c r="F159" s="153" t="s">
        <v>3594</v>
      </c>
      <c r="H159" s="154">
        <v>74.073999999999998</v>
      </c>
      <c r="I159" s="155"/>
      <c r="L159" s="150"/>
      <c r="M159" s="156"/>
      <c r="T159" s="157"/>
      <c r="AT159" s="152" t="s">
        <v>302</v>
      </c>
      <c r="AU159" s="152" t="s">
        <v>85</v>
      </c>
      <c r="AV159" s="12" t="s">
        <v>85</v>
      </c>
      <c r="AW159" s="12" t="s">
        <v>4</v>
      </c>
      <c r="AX159" s="12" t="s">
        <v>83</v>
      </c>
      <c r="AY159" s="152" t="s">
        <v>293</v>
      </c>
    </row>
    <row r="160" spans="2:65" s="11" customFormat="1" ht="22.9" customHeight="1">
      <c r="B160" s="125"/>
      <c r="D160" s="126" t="s">
        <v>75</v>
      </c>
      <c r="E160" s="135" t="s">
        <v>300</v>
      </c>
      <c r="F160" s="135" t="s">
        <v>1210</v>
      </c>
      <c r="I160" s="128"/>
      <c r="J160" s="136">
        <f>BK160</f>
        <v>0</v>
      </c>
      <c r="L160" s="125"/>
      <c r="M160" s="130"/>
      <c r="P160" s="131">
        <f>SUM(P161:P162)</f>
        <v>0</v>
      </c>
      <c r="R160" s="131">
        <f>SUM(R161:R162)</f>
        <v>0</v>
      </c>
      <c r="T160" s="132">
        <f>SUM(T161:T162)</f>
        <v>0</v>
      </c>
      <c r="AR160" s="126" t="s">
        <v>83</v>
      </c>
      <c r="AT160" s="133" t="s">
        <v>75</v>
      </c>
      <c r="AU160" s="133" t="s">
        <v>83</v>
      </c>
      <c r="AY160" s="126" t="s">
        <v>293</v>
      </c>
      <c r="BK160" s="134">
        <f>SUM(BK161:BK162)</f>
        <v>0</v>
      </c>
    </row>
    <row r="161" spans="2:65" s="1" customFormat="1" ht="16.5" customHeight="1">
      <c r="B161" s="32"/>
      <c r="C161" s="137" t="s">
        <v>584</v>
      </c>
      <c r="D161" s="137" t="s">
        <v>295</v>
      </c>
      <c r="E161" s="138" t="s">
        <v>1859</v>
      </c>
      <c r="F161" s="139" t="s">
        <v>1860</v>
      </c>
      <c r="G161" s="140" t="s">
        <v>311</v>
      </c>
      <c r="H161" s="141">
        <v>8.3260000000000005</v>
      </c>
      <c r="I161" s="142"/>
      <c r="J161" s="143">
        <f>ROUND(I161*H161,2)</f>
        <v>0</v>
      </c>
      <c r="K161" s="139" t="s">
        <v>299</v>
      </c>
      <c r="L161" s="32"/>
      <c r="M161" s="144" t="s">
        <v>1</v>
      </c>
      <c r="N161" s="145" t="s">
        <v>41</v>
      </c>
      <c r="P161" s="146">
        <f>O161*H161</f>
        <v>0</v>
      </c>
      <c r="Q161" s="146">
        <v>0</v>
      </c>
      <c r="R161" s="146">
        <f>Q161*H161</f>
        <v>0</v>
      </c>
      <c r="S161" s="146">
        <v>0</v>
      </c>
      <c r="T161" s="147">
        <f>S161*H161</f>
        <v>0</v>
      </c>
      <c r="AR161" s="148" t="s">
        <v>300</v>
      </c>
      <c r="AT161" s="148" t="s">
        <v>295</v>
      </c>
      <c r="AU161" s="148" t="s">
        <v>85</v>
      </c>
      <c r="AY161" s="17" t="s">
        <v>293</v>
      </c>
      <c r="BE161" s="149">
        <f>IF(N161="základní",J161,0)</f>
        <v>0</v>
      </c>
      <c r="BF161" s="149">
        <f>IF(N161="snížená",J161,0)</f>
        <v>0</v>
      </c>
      <c r="BG161" s="149">
        <f>IF(N161="zákl. přenesená",J161,0)</f>
        <v>0</v>
      </c>
      <c r="BH161" s="149">
        <f>IF(N161="sníž. přenesená",J161,0)</f>
        <v>0</v>
      </c>
      <c r="BI161" s="149">
        <f>IF(N161="nulová",J161,0)</f>
        <v>0</v>
      </c>
      <c r="BJ161" s="17" t="s">
        <v>83</v>
      </c>
      <c r="BK161" s="149">
        <f>ROUND(I161*H161,2)</f>
        <v>0</v>
      </c>
      <c r="BL161" s="17" t="s">
        <v>300</v>
      </c>
      <c r="BM161" s="148" t="s">
        <v>3595</v>
      </c>
    </row>
    <row r="162" spans="2:65" s="12" customFormat="1" ht="11.25">
      <c r="B162" s="150"/>
      <c r="D162" s="151" t="s">
        <v>302</v>
      </c>
      <c r="E162" s="152" t="s">
        <v>1</v>
      </c>
      <c r="F162" s="153" t="s">
        <v>3596</v>
      </c>
      <c r="H162" s="154">
        <v>8.3260000000000005</v>
      </c>
      <c r="I162" s="155"/>
      <c r="L162" s="150"/>
      <c r="M162" s="156"/>
      <c r="T162" s="157"/>
      <c r="AT162" s="152" t="s">
        <v>302</v>
      </c>
      <c r="AU162" s="152" t="s">
        <v>85</v>
      </c>
      <c r="AV162" s="12" t="s">
        <v>85</v>
      </c>
      <c r="AW162" s="12" t="s">
        <v>32</v>
      </c>
      <c r="AX162" s="12" t="s">
        <v>83</v>
      </c>
      <c r="AY162" s="152" t="s">
        <v>293</v>
      </c>
    </row>
    <row r="163" spans="2:65" s="11" customFormat="1" ht="22.9" customHeight="1">
      <c r="B163" s="125"/>
      <c r="D163" s="126" t="s">
        <v>75</v>
      </c>
      <c r="E163" s="135" t="s">
        <v>396</v>
      </c>
      <c r="F163" s="135" t="s">
        <v>1260</v>
      </c>
      <c r="I163" s="128"/>
      <c r="J163" s="136">
        <f>BK163</f>
        <v>0</v>
      </c>
      <c r="L163" s="125"/>
      <c r="M163" s="130"/>
      <c r="P163" s="131">
        <f>SUM(P164:P208)</f>
        <v>0</v>
      </c>
      <c r="R163" s="131">
        <f>SUM(R164:R208)</f>
        <v>13.338637239999999</v>
      </c>
      <c r="T163" s="132">
        <f>SUM(T164:T208)</f>
        <v>0</v>
      </c>
      <c r="AR163" s="126" t="s">
        <v>83</v>
      </c>
      <c r="AT163" s="133" t="s">
        <v>75</v>
      </c>
      <c r="AU163" s="133" t="s">
        <v>83</v>
      </c>
      <c r="AY163" s="126" t="s">
        <v>293</v>
      </c>
      <c r="BK163" s="134">
        <f>SUM(BK164:BK208)</f>
        <v>0</v>
      </c>
    </row>
    <row r="164" spans="2:65" s="1" customFormat="1" ht="33" customHeight="1">
      <c r="B164" s="32"/>
      <c r="C164" s="137" t="s">
        <v>606</v>
      </c>
      <c r="D164" s="137" t="s">
        <v>295</v>
      </c>
      <c r="E164" s="138" t="s">
        <v>3597</v>
      </c>
      <c r="F164" s="139" t="s">
        <v>3598</v>
      </c>
      <c r="G164" s="140" t="s">
        <v>711</v>
      </c>
      <c r="H164" s="141">
        <v>53.72</v>
      </c>
      <c r="I164" s="142"/>
      <c r="J164" s="143">
        <f>ROUND(I164*H164,2)</f>
        <v>0</v>
      </c>
      <c r="K164" s="139" t="s">
        <v>299</v>
      </c>
      <c r="L164" s="32"/>
      <c r="M164" s="144" t="s">
        <v>1</v>
      </c>
      <c r="N164" s="145" t="s">
        <v>41</v>
      </c>
      <c r="P164" s="146">
        <f>O164*H164</f>
        <v>0</v>
      </c>
      <c r="Q164" s="146">
        <v>3.0000000000000001E-5</v>
      </c>
      <c r="R164" s="146">
        <f>Q164*H164</f>
        <v>1.6115999999999999E-3</v>
      </c>
      <c r="S164" s="146">
        <v>0</v>
      </c>
      <c r="T164" s="147">
        <f>S164*H164</f>
        <v>0</v>
      </c>
      <c r="AR164" s="148" t="s">
        <v>300</v>
      </c>
      <c r="AT164" s="148" t="s">
        <v>295</v>
      </c>
      <c r="AU164" s="148" t="s">
        <v>85</v>
      </c>
      <c r="AY164" s="17" t="s">
        <v>293</v>
      </c>
      <c r="BE164" s="149">
        <f>IF(N164="základní",J164,0)</f>
        <v>0</v>
      </c>
      <c r="BF164" s="149">
        <f>IF(N164="snížená",J164,0)</f>
        <v>0</v>
      </c>
      <c r="BG164" s="149">
        <f>IF(N164="zákl. přenesená",J164,0)</f>
        <v>0</v>
      </c>
      <c r="BH164" s="149">
        <f>IF(N164="sníž. přenesená",J164,0)</f>
        <v>0</v>
      </c>
      <c r="BI164" s="149">
        <f>IF(N164="nulová",J164,0)</f>
        <v>0</v>
      </c>
      <c r="BJ164" s="17" t="s">
        <v>83</v>
      </c>
      <c r="BK164" s="149">
        <f>ROUND(I164*H164,2)</f>
        <v>0</v>
      </c>
      <c r="BL164" s="17" t="s">
        <v>300</v>
      </c>
      <c r="BM164" s="148" t="s">
        <v>3599</v>
      </c>
    </row>
    <row r="165" spans="2:65" s="12" customFormat="1" ht="22.5">
      <c r="B165" s="150"/>
      <c r="D165" s="151" t="s">
        <v>302</v>
      </c>
      <c r="E165" s="152" t="s">
        <v>3600</v>
      </c>
      <c r="F165" s="153" t="s">
        <v>3601</v>
      </c>
      <c r="H165" s="154">
        <v>37.22</v>
      </c>
      <c r="I165" s="155"/>
      <c r="L165" s="150"/>
      <c r="M165" s="156"/>
      <c r="T165" s="157"/>
      <c r="AT165" s="152" t="s">
        <v>302</v>
      </c>
      <c r="AU165" s="152" t="s">
        <v>85</v>
      </c>
      <c r="AV165" s="12" t="s">
        <v>85</v>
      </c>
      <c r="AW165" s="12" t="s">
        <v>32</v>
      </c>
      <c r="AX165" s="12" t="s">
        <v>76</v>
      </c>
      <c r="AY165" s="152" t="s">
        <v>293</v>
      </c>
    </row>
    <row r="166" spans="2:65" s="12" customFormat="1" ht="11.25">
      <c r="B166" s="150"/>
      <c r="D166" s="151" t="s">
        <v>302</v>
      </c>
      <c r="E166" s="152" t="s">
        <v>1</v>
      </c>
      <c r="F166" s="153" t="s">
        <v>3602</v>
      </c>
      <c r="H166" s="154">
        <v>16.5</v>
      </c>
      <c r="I166" s="155"/>
      <c r="L166" s="150"/>
      <c r="M166" s="156"/>
      <c r="T166" s="157"/>
      <c r="AT166" s="152" t="s">
        <v>302</v>
      </c>
      <c r="AU166" s="152" t="s">
        <v>85</v>
      </c>
      <c r="AV166" s="12" t="s">
        <v>85</v>
      </c>
      <c r="AW166" s="12" t="s">
        <v>32</v>
      </c>
      <c r="AX166" s="12" t="s">
        <v>76</v>
      </c>
      <c r="AY166" s="152" t="s">
        <v>293</v>
      </c>
    </row>
    <row r="167" spans="2:65" s="14" customFormat="1" ht="11.25">
      <c r="B167" s="167"/>
      <c r="D167" s="151" t="s">
        <v>302</v>
      </c>
      <c r="E167" s="168" t="s">
        <v>3542</v>
      </c>
      <c r="F167" s="169" t="s">
        <v>371</v>
      </c>
      <c r="H167" s="170">
        <v>53.72</v>
      </c>
      <c r="I167" s="171"/>
      <c r="L167" s="167"/>
      <c r="M167" s="172"/>
      <c r="T167" s="173"/>
      <c r="AT167" s="168" t="s">
        <v>302</v>
      </c>
      <c r="AU167" s="168" t="s">
        <v>85</v>
      </c>
      <c r="AV167" s="14" t="s">
        <v>300</v>
      </c>
      <c r="AW167" s="14" t="s">
        <v>32</v>
      </c>
      <c r="AX167" s="14" t="s">
        <v>83</v>
      </c>
      <c r="AY167" s="168" t="s">
        <v>293</v>
      </c>
    </row>
    <row r="168" spans="2:65" s="1" customFormat="1" ht="24.2" customHeight="1">
      <c r="B168" s="32"/>
      <c r="C168" s="174" t="s">
        <v>624</v>
      </c>
      <c r="D168" s="174" t="s">
        <v>530</v>
      </c>
      <c r="E168" s="175" t="s">
        <v>3603</v>
      </c>
      <c r="F168" s="176" t="s">
        <v>3604</v>
      </c>
      <c r="G168" s="177" t="s">
        <v>711</v>
      </c>
      <c r="H168" s="178">
        <v>54.526000000000003</v>
      </c>
      <c r="I168" s="179"/>
      <c r="J168" s="180">
        <f>ROUND(I168*H168,2)</f>
        <v>0</v>
      </c>
      <c r="K168" s="176" t="s">
        <v>299</v>
      </c>
      <c r="L168" s="181"/>
      <c r="M168" s="182" t="s">
        <v>1</v>
      </c>
      <c r="N168" s="183" t="s">
        <v>41</v>
      </c>
      <c r="P168" s="146">
        <f>O168*H168</f>
        <v>0</v>
      </c>
      <c r="Q168" s="146">
        <v>2.4E-2</v>
      </c>
      <c r="R168" s="146">
        <f>Q168*H168</f>
        <v>1.308624</v>
      </c>
      <c r="S168" s="146">
        <v>0</v>
      </c>
      <c r="T168" s="147">
        <f>S168*H168</f>
        <v>0</v>
      </c>
      <c r="AR168" s="148" t="s">
        <v>396</v>
      </c>
      <c r="AT168" s="148" t="s">
        <v>530</v>
      </c>
      <c r="AU168" s="148" t="s">
        <v>85</v>
      </c>
      <c r="AY168" s="17" t="s">
        <v>293</v>
      </c>
      <c r="BE168" s="149">
        <f>IF(N168="základní",J168,0)</f>
        <v>0</v>
      </c>
      <c r="BF168" s="149">
        <f>IF(N168="snížená",J168,0)</f>
        <v>0</v>
      </c>
      <c r="BG168" s="149">
        <f>IF(N168="zákl. přenesená",J168,0)</f>
        <v>0</v>
      </c>
      <c r="BH168" s="149">
        <f>IF(N168="sníž. přenesená",J168,0)</f>
        <v>0</v>
      </c>
      <c r="BI168" s="149">
        <f>IF(N168="nulová",J168,0)</f>
        <v>0</v>
      </c>
      <c r="BJ168" s="17" t="s">
        <v>83</v>
      </c>
      <c r="BK168" s="149">
        <f>ROUND(I168*H168,2)</f>
        <v>0</v>
      </c>
      <c r="BL168" s="17" t="s">
        <v>300</v>
      </c>
      <c r="BM168" s="148" t="s">
        <v>3605</v>
      </c>
    </row>
    <row r="169" spans="2:65" s="12" customFormat="1" ht="11.25">
      <c r="B169" s="150"/>
      <c r="D169" s="151" t="s">
        <v>302</v>
      </c>
      <c r="F169" s="153" t="s">
        <v>3606</v>
      </c>
      <c r="H169" s="154">
        <v>54.526000000000003</v>
      </c>
      <c r="I169" s="155"/>
      <c r="L169" s="150"/>
      <c r="M169" s="156"/>
      <c r="T169" s="157"/>
      <c r="AT169" s="152" t="s">
        <v>302</v>
      </c>
      <c r="AU169" s="152" t="s">
        <v>85</v>
      </c>
      <c r="AV169" s="12" t="s">
        <v>85</v>
      </c>
      <c r="AW169" s="12" t="s">
        <v>4</v>
      </c>
      <c r="AX169" s="12" t="s">
        <v>83</v>
      </c>
      <c r="AY169" s="152" t="s">
        <v>293</v>
      </c>
    </row>
    <row r="170" spans="2:65" s="1" customFormat="1" ht="33" customHeight="1">
      <c r="B170" s="32"/>
      <c r="C170" s="137" t="s">
        <v>645</v>
      </c>
      <c r="D170" s="137" t="s">
        <v>295</v>
      </c>
      <c r="E170" s="138" t="s">
        <v>3607</v>
      </c>
      <c r="F170" s="139" t="s">
        <v>3608</v>
      </c>
      <c r="G170" s="140" t="s">
        <v>711</v>
      </c>
      <c r="H170" s="141">
        <v>21.97</v>
      </c>
      <c r="I170" s="142"/>
      <c r="J170" s="143">
        <f>ROUND(I170*H170,2)</f>
        <v>0</v>
      </c>
      <c r="K170" s="139" t="s">
        <v>299</v>
      </c>
      <c r="L170" s="32"/>
      <c r="M170" s="144" t="s">
        <v>1</v>
      </c>
      <c r="N170" s="145" t="s">
        <v>41</v>
      </c>
      <c r="P170" s="146">
        <f>O170*H170</f>
        <v>0</v>
      </c>
      <c r="Q170" s="146">
        <v>4.0000000000000003E-5</v>
      </c>
      <c r="R170" s="146">
        <f>Q170*H170</f>
        <v>8.788E-4</v>
      </c>
      <c r="S170" s="146">
        <v>0</v>
      </c>
      <c r="T170" s="147">
        <f>S170*H170</f>
        <v>0</v>
      </c>
      <c r="AR170" s="148" t="s">
        <v>300</v>
      </c>
      <c r="AT170" s="148" t="s">
        <v>295</v>
      </c>
      <c r="AU170" s="148" t="s">
        <v>85</v>
      </c>
      <c r="AY170" s="17" t="s">
        <v>293</v>
      </c>
      <c r="BE170" s="149">
        <f>IF(N170="základní",J170,0)</f>
        <v>0</v>
      </c>
      <c r="BF170" s="149">
        <f>IF(N170="snížená",J170,0)</f>
        <v>0</v>
      </c>
      <c r="BG170" s="149">
        <f>IF(N170="zákl. přenesená",J170,0)</f>
        <v>0</v>
      </c>
      <c r="BH170" s="149">
        <f>IF(N170="sníž. přenesená",J170,0)</f>
        <v>0</v>
      </c>
      <c r="BI170" s="149">
        <f>IF(N170="nulová",J170,0)</f>
        <v>0</v>
      </c>
      <c r="BJ170" s="17" t="s">
        <v>83</v>
      </c>
      <c r="BK170" s="149">
        <f>ROUND(I170*H170,2)</f>
        <v>0</v>
      </c>
      <c r="BL170" s="17" t="s">
        <v>300</v>
      </c>
      <c r="BM170" s="148" t="s">
        <v>3609</v>
      </c>
    </row>
    <row r="171" spans="2:65" s="12" customFormat="1" ht="11.25">
      <c r="B171" s="150"/>
      <c r="D171" s="151" t="s">
        <v>302</v>
      </c>
      <c r="E171" s="152" t="s">
        <v>3610</v>
      </c>
      <c r="F171" s="153" t="s">
        <v>3611</v>
      </c>
      <c r="H171" s="154">
        <v>20.47</v>
      </c>
      <c r="I171" s="155"/>
      <c r="L171" s="150"/>
      <c r="M171" s="156"/>
      <c r="T171" s="157"/>
      <c r="AT171" s="152" t="s">
        <v>302</v>
      </c>
      <c r="AU171" s="152" t="s">
        <v>85</v>
      </c>
      <c r="AV171" s="12" t="s">
        <v>85</v>
      </c>
      <c r="AW171" s="12" t="s">
        <v>32</v>
      </c>
      <c r="AX171" s="12" t="s">
        <v>76</v>
      </c>
      <c r="AY171" s="152" t="s">
        <v>293</v>
      </c>
    </row>
    <row r="172" spans="2:65" s="12" customFormat="1" ht="11.25">
      <c r="B172" s="150"/>
      <c r="D172" s="151" t="s">
        <v>302</v>
      </c>
      <c r="E172" s="152" t="s">
        <v>1</v>
      </c>
      <c r="F172" s="153" t="s">
        <v>3612</v>
      </c>
      <c r="H172" s="154">
        <v>1.5</v>
      </c>
      <c r="I172" s="155"/>
      <c r="L172" s="150"/>
      <c r="M172" s="156"/>
      <c r="T172" s="157"/>
      <c r="AT172" s="152" t="s">
        <v>302</v>
      </c>
      <c r="AU172" s="152" t="s">
        <v>85</v>
      </c>
      <c r="AV172" s="12" t="s">
        <v>85</v>
      </c>
      <c r="AW172" s="12" t="s">
        <v>32</v>
      </c>
      <c r="AX172" s="12" t="s">
        <v>76</v>
      </c>
      <c r="AY172" s="152" t="s">
        <v>293</v>
      </c>
    </row>
    <row r="173" spans="2:65" s="14" customFormat="1" ht="11.25">
      <c r="B173" s="167"/>
      <c r="D173" s="151" t="s">
        <v>302</v>
      </c>
      <c r="E173" s="168" t="s">
        <v>3544</v>
      </c>
      <c r="F173" s="169" t="s">
        <v>371</v>
      </c>
      <c r="H173" s="170">
        <v>21.97</v>
      </c>
      <c r="I173" s="171"/>
      <c r="L173" s="167"/>
      <c r="M173" s="172"/>
      <c r="T173" s="173"/>
      <c r="AT173" s="168" t="s">
        <v>302</v>
      </c>
      <c r="AU173" s="168" t="s">
        <v>85</v>
      </c>
      <c r="AV173" s="14" t="s">
        <v>300</v>
      </c>
      <c r="AW173" s="14" t="s">
        <v>32</v>
      </c>
      <c r="AX173" s="14" t="s">
        <v>83</v>
      </c>
      <c r="AY173" s="168" t="s">
        <v>293</v>
      </c>
    </row>
    <row r="174" spans="2:65" s="1" customFormat="1" ht="24.2" customHeight="1">
      <c r="B174" s="32"/>
      <c r="C174" s="174" t="s">
        <v>660</v>
      </c>
      <c r="D174" s="174" t="s">
        <v>530</v>
      </c>
      <c r="E174" s="175" t="s">
        <v>3613</v>
      </c>
      <c r="F174" s="176" t="s">
        <v>3614</v>
      </c>
      <c r="G174" s="177" t="s">
        <v>711</v>
      </c>
      <c r="H174" s="178">
        <v>22.3</v>
      </c>
      <c r="I174" s="179"/>
      <c r="J174" s="180">
        <f>ROUND(I174*H174,2)</f>
        <v>0</v>
      </c>
      <c r="K174" s="176" t="s">
        <v>299</v>
      </c>
      <c r="L174" s="181"/>
      <c r="M174" s="182" t="s">
        <v>1</v>
      </c>
      <c r="N174" s="183" t="s">
        <v>41</v>
      </c>
      <c r="P174" s="146">
        <f>O174*H174</f>
        <v>0</v>
      </c>
      <c r="Q174" s="146">
        <v>4.2999999999999997E-2</v>
      </c>
      <c r="R174" s="146">
        <f>Q174*H174</f>
        <v>0.95889999999999997</v>
      </c>
      <c r="S174" s="146">
        <v>0</v>
      </c>
      <c r="T174" s="147">
        <f>S174*H174</f>
        <v>0</v>
      </c>
      <c r="AR174" s="148" t="s">
        <v>396</v>
      </c>
      <c r="AT174" s="148" t="s">
        <v>530</v>
      </c>
      <c r="AU174" s="148" t="s">
        <v>85</v>
      </c>
      <c r="AY174" s="17" t="s">
        <v>293</v>
      </c>
      <c r="BE174" s="149">
        <f>IF(N174="základní",J174,0)</f>
        <v>0</v>
      </c>
      <c r="BF174" s="149">
        <f>IF(N174="snížená",J174,0)</f>
        <v>0</v>
      </c>
      <c r="BG174" s="149">
        <f>IF(N174="zákl. přenesená",J174,0)</f>
        <v>0</v>
      </c>
      <c r="BH174" s="149">
        <f>IF(N174="sníž. přenesená",J174,0)</f>
        <v>0</v>
      </c>
      <c r="BI174" s="149">
        <f>IF(N174="nulová",J174,0)</f>
        <v>0</v>
      </c>
      <c r="BJ174" s="17" t="s">
        <v>83</v>
      </c>
      <c r="BK174" s="149">
        <f>ROUND(I174*H174,2)</f>
        <v>0</v>
      </c>
      <c r="BL174" s="17" t="s">
        <v>300</v>
      </c>
      <c r="BM174" s="148" t="s">
        <v>3615</v>
      </c>
    </row>
    <row r="175" spans="2:65" s="12" customFormat="1" ht="11.25">
      <c r="B175" s="150"/>
      <c r="D175" s="151" t="s">
        <v>302</v>
      </c>
      <c r="F175" s="153" t="s">
        <v>3616</v>
      </c>
      <c r="H175" s="154">
        <v>22.3</v>
      </c>
      <c r="I175" s="155"/>
      <c r="L175" s="150"/>
      <c r="M175" s="156"/>
      <c r="T175" s="157"/>
      <c r="AT175" s="152" t="s">
        <v>302</v>
      </c>
      <c r="AU175" s="152" t="s">
        <v>85</v>
      </c>
      <c r="AV175" s="12" t="s">
        <v>85</v>
      </c>
      <c r="AW175" s="12" t="s">
        <v>4</v>
      </c>
      <c r="AX175" s="12" t="s">
        <v>83</v>
      </c>
      <c r="AY175" s="152" t="s">
        <v>293</v>
      </c>
    </row>
    <row r="176" spans="2:65" s="1" customFormat="1" ht="24.2" customHeight="1">
      <c r="B176" s="32"/>
      <c r="C176" s="137" t="s">
        <v>680</v>
      </c>
      <c r="D176" s="137" t="s">
        <v>295</v>
      </c>
      <c r="E176" s="138" t="s">
        <v>3617</v>
      </c>
      <c r="F176" s="139" t="s">
        <v>3618</v>
      </c>
      <c r="G176" s="140" t="s">
        <v>909</v>
      </c>
      <c r="H176" s="141">
        <v>28</v>
      </c>
      <c r="I176" s="142"/>
      <c r="J176" s="143">
        <f>ROUND(I176*H176,2)</f>
        <v>0</v>
      </c>
      <c r="K176" s="139" t="s">
        <v>299</v>
      </c>
      <c r="L176" s="32"/>
      <c r="M176" s="144" t="s">
        <v>1</v>
      </c>
      <c r="N176" s="145" t="s">
        <v>41</v>
      </c>
      <c r="P176" s="146">
        <f>O176*H176</f>
        <v>0</v>
      </c>
      <c r="Q176" s="146">
        <v>6.9999999999999994E-5</v>
      </c>
      <c r="R176" s="146">
        <f>Q176*H176</f>
        <v>1.9599999999999999E-3</v>
      </c>
      <c r="S176" s="146">
        <v>0</v>
      </c>
      <c r="T176" s="147">
        <f>S176*H176</f>
        <v>0</v>
      </c>
      <c r="AR176" s="148" t="s">
        <v>300</v>
      </c>
      <c r="AT176" s="148" t="s">
        <v>295</v>
      </c>
      <c r="AU176" s="148" t="s">
        <v>85</v>
      </c>
      <c r="AY176" s="17" t="s">
        <v>293</v>
      </c>
      <c r="BE176" s="149">
        <f>IF(N176="základní",J176,0)</f>
        <v>0</v>
      </c>
      <c r="BF176" s="149">
        <f>IF(N176="snížená",J176,0)</f>
        <v>0</v>
      </c>
      <c r="BG176" s="149">
        <f>IF(N176="zákl. přenesená",J176,0)</f>
        <v>0</v>
      </c>
      <c r="BH176" s="149">
        <f>IF(N176="sníž. přenesená",J176,0)</f>
        <v>0</v>
      </c>
      <c r="BI176" s="149">
        <f>IF(N176="nulová",J176,0)</f>
        <v>0</v>
      </c>
      <c r="BJ176" s="17" t="s">
        <v>83</v>
      </c>
      <c r="BK176" s="149">
        <f>ROUND(I176*H176,2)</f>
        <v>0</v>
      </c>
      <c r="BL176" s="17" t="s">
        <v>300</v>
      </c>
      <c r="BM176" s="148" t="s">
        <v>3619</v>
      </c>
    </row>
    <row r="177" spans="2:65" s="12" customFormat="1" ht="11.25">
      <c r="B177" s="150"/>
      <c r="D177" s="151" t="s">
        <v>302</v>
      </c>
      <c r="E177" s="152" t="s">
        <v>1</v>
      </c>
      <c r="F177" s="153" t="s">
        <v>3620</v>
      </c>
      <c r="H177" s="154">
        <v>28</v>
      </c>
      <c r="I177" s="155"/>
      <c r="L177" s="150"/>
      <c r="M177" s="156"/>
      <c r="T177" s="157"/>
      <c r="AT177" s="152" t="s">
        <v>302</v>
      </c>
      <c r="AU177" s="152" t="s">
        <v>85</v>
      </c>
      <c r="AV177" s="12" t="s">
        <v>85</v>
      </c>
      <c r="AW177" s="12" t="s">
        <v>32</v>
      </c>
      <c r="AX177" s="12" t="s">
        <v>83</v>
      </c>
      <c r="AY177" s="152" t="s">
        <v>293</v>
      </c>
    </row>
    <row r="178" spans="2:65" s="1" customFormat="1" ht="24.2" customHeight="1">
      <c r="B178" s="32"/>
      <c r="C178" s="174" t="s">
        <v>686</v>
      </c>
      <c r="D178" s="174" t="s">
        <v>530</v>
      </c>
      <c r="E178" s="175" t="s">
        <v>3621</v>
      </c>
      <c r="F178" s="176" t="s">
        <v>3622</v>
      </c>
      <c r="G178" s="177" t="s">
        <v>909</v>
      </c>
      <c r="H178" s="178">
        <v>28.42</v>
      </c>
      <c r="I178" s="179"/>
      <c r="J178" s="180">
        <f>ROUND(I178*H178,2)</f>
        <v>0</v>
      </c>
      <c r="K178" s="176" t="s">
        <v>299</v>
      </c>
      <c r="L178" s="181"/>
      <c r="M178" s="182" t="s">
        <v>1</v>
      </c>
      <c r="N178" s="183" t="s">
        <v>41</v>
      </c>
      <c r="P178" s="146">
        <f>O178*H178</f>
        <v>0</v>
      </c>
      <c r="Q178" s="146">
        <v>0.01</v>
      </c>
      <c r="R178" s="146">
        <f>Q178*H178</f>
        <v>0.28420000000000001</v>
      </c>
      <c r="S178" s="146">
        <v>0</v>
      </c>
      <c r="T178" s="147">
        <f>S178*H178</f>
        <v>0</v>
      </c>
      <c r="AR178" s="148" t="s">
        <v>396</v>
      </c>
      <c r="AT178" s="148" t="s">
        <v>530</v>
      </c>
      <c r="AU178" s="148" t="s">
        <v>85</v>
      </c>
      <c r="AY178" s="17" t="s">
        <v>293</v>
      </c>
      <c r="BE178" s="149">
        <f>IF(N178="základní",J178,0)</f>
        <v>0</v>
      </c>
      <c r="BF178" s="149">
        <f>IF(N178="snížená",J178,0)</f>
        <v>0</v>
      </c>
      <c r="BG178" s="149">
        <f>IF(N178="zákl. přenesená",J178,0)</f>
        <v>0</v>
      </c>
      <c r="BH178" s="149">
        <f>IF(N178="sníž. přenesená",J178,0)</f>
        <v>0</v>
      </c>
      <c r="BI178" s="149">
        <f>IF(N178="nulová",J178,0)</f>
        <v>0</v>
      </c>
      <c r="BJ178" s="17" t="s">
        <v>83</v>
      </c>
      <c r="BK178" s="149">
        <f>ROUND(I178*H178,2)</f>
        <v>0</v>
      </c>
      <c r="BL178" s="17" t="s">
        <v>300</v>
      </c>
      <c r="BM178" s="148" t="s">
        <v>3623</v>
      </c>
    </row>
    <row r="179" spans="2:65" s="12" customFormat="1" ht="11.25">
      <c r="B179" s="150"/>
      <c r="D179" s="151" t="s">
        <v>302</v>
      </c>
      <c r="F179" s="153" t="s">
        <v>3624</v>
      </c>
      <c r="H179" s="154">
        <v>28.42</v>
      </c>
      <c r="I179" s="155"/>
      <c r="L179" s="150"/>
      <c r="M179" s="156"/>
      <c r="T179" s="157"/>
      <c r="AT179" s="152" t="s">
        <v>302</v>
      </c>
      <c r="AU179" s="152" t="s">
        <v>85</v>
      </c>
      <c r="AV179" s="12" t="s">
        <v>85</v>
      </c>
      <c r="AW179" s="12" t="s">
        <v>4</v>
      </c>
      <c r="AX179" s="12" t="s">
        <v>83</v>
      </c>
      <c r="AY179" s="152" t="s">
        <v>293</v>
      </c>
    </row>
    <row r="180" spans="2:65" s="1" customFormat="1" ht="24.2" customHeight="1">
      <c r="B180" s="32"/>
      <c r="C180" s="137" t="s">
        <v>7</v>
      </c>
      <c r="D180" s="137" t="s">
        <v>295</v>
      </c>
      <c r="E180" s="138" t="s">
        <v>3625</v>
      </c>
      <c r="F180" s="139" t="s">
        <v>3626</v>
      </c>
      <c r="G180" s="140" t="s">
        <v>909</v>
      </c>
      <c r="H180" s="141">
        <v>8</v>
      </c>
      <c r="I180" s="142"/>
      <c r="J180" s="143">
        <f>ROUND(I180*H180,2)</f>
        <v>0</v>
      </c>
      <c r="K180" s="139" t="s">
        <v>299</v>
      </c>
      <c r="L180" s="32"/>
      <c r="M180" s="144" t="s">
        <v>1</v>
      </c>
      <c r="N180" s="145" t="s">
        <v>41</v>
      </c>
      <c r="P180" s="146">
        <f>O180*H180</f>
        <v>0</v>
      </c>
      <c r="Q180" s="146">
        <v>6.9999999999999994E-5</v>
      </c>
      <c r="R180" s="146">
        <f>Q180*H180</f>
        <v>5.5999999999999995E-4</v>
      </c>
      <c r="S180" s="146">
        <v>0</v>
      </c>
      <c r="T180" s="147">
        <f>S180*H180</f>
        <v>0</v>
      </c>
      <c r="AR180" s="148" t="s">
        <v>300</v>
      </c>
      <c r="AT180" s="148" t="s">
        <v>295</v>
      </c>
      <c r="AU180" s="148" t="s">
        <v>85</v>
      </c>
      <c r="AY180" s="17" t="s">
        <v>293</v>
      </c>
      <c r="BE180" s="149">
        <f>IF(N180="základní",J180,0)</f>
        <v>0</v>
      </c>
      <c r="BF180" s="149">
        <f>IF(N180="snížená",J180,0)</f>
        <v>0</v>
      </c>
      <c r="BG180" s="149">
        <f>IF(N180="zákl. přenesená",J180,0)</f>
        <v>0</v>
      </c>
      <c r="BH180" s="149">
        <f>IF(N180="sníž. přenesená",J180,0)</f>
        <v>0</v>
      </c>
      <c r="BI180" s="149">
        <f>IF(N180="nulová",J180,0)</f>
        <v>0</v>
      </c>
      <c r="BJ180" s="17" t="s">
        <v>83</v>
      </c>
      <c r="BK180" s="149">
        <f>ROUND(I180*H180,2)</f>
        <v>0</v>
      </c>
      <c r="BL180" s="17" t="s">
        <v>300</v>
      </c>
      <c r="BM180" s="148" t="s">
        <v>3627</v>
      </c>
    </row>
    <row r="181" spans="2:65" s="12" customFormat="1" ht="11.25">
      <c r="B181" s="150"/>
      <c r="D181" s="151" t="s">
        <v>302</v>
      </c>
      <c r="E181" s="152" t="s">
        <v>1</v>
      </c>
      <c r="F181" s="153" t="s">
        <v>3628</v>
      </c>
      <c r="H181" s="154">
        <v>8</v>
      </c>
      <c r="I181" s="155"/>
      <c r="L181" s="150"/>
      <c r="M181" s="156"/>
      <c r="T181" s="157"/>
      <c r="AT181" s="152" t="s">
        <v>302</v>
      </c>
      <c r="AU181" s="152" t="s">
        <v>85</v>
      </c>
      <c r="AV181" s="12" t="s">
        <v>85</v>
      </c>
      <c r="AW181" s="12" t="s">
        <v>32</v>
      </c>
      <c r="AX181" s="12" t="s">
        <v>83</v>
      </c>
      <c r="AY181" s="152" t="s">
        <v>293</v>
      </c>
    </row>
    <row r="182" spans="2:65" s="1" customFormat="1" ht="24.2" customHeight="1">
      <c r="B182" s="32"/>
      <c r="C182" s="174" t="s">
        <v>694</v>
      </c>
      <c r="D182" s="174" t="s">
        <v>530</v>
      </c>
      <c r="E182" s="175" t="s">
        <v>3629</v>
      </c>
      <c r="F182" s="176" t="s">
        <v>3630</v>
      </c>
      <c r="G182" s="177" t="s">
        <v>909</v>
      </c>
      <c r="H182" s="178">
        <v>8.1199999999999992</v>
      </c>
      <c r="I182" s="179"/>
      <c r="J182" s="180">
        <f>ROUND(I182*H182,2)</f>
        <v>0</v>
      </c>
      <c r="K182" s="176" t="s">
        <v>299</v>
      </c>
      <c r="L182" s="181"/>
      <c r="M182" s="182" t="s">
        <v>1</v>
      </c>
      <c r="N182" s="183" t="s">
        <v>41</v>
      </c>
      <c r="P182" s="146">
        <f>O182*H182</f>
        <v>0</v>
      </c>
      <c r="Q182" s="146">
        <v>2.1999999999999999E-2</v>
      </c>
      <c r="R182" s="146">
        <f>Q182*H182</f>
        <v>0.17863999999999997</v>
      </c>
      <c r="S182" s="146">
        <v>0</v>
      </c>
      <c r="T182" s="147">
        <f>S182*H182</f>
        <v>0</v>
      </c>
      <c r="AR182" s="148" t="s">
        <v>396</v>
      </c>
      <c r="AT182" s="148" t="s">
        <v>530</v>
      </c>
      <c r="AU182" s="148" t="s">
        <v>85</v>
      </c>
      <c r="AY182" s="17" t="s">
        <v>293</v>
      </c>
      <c r="BE182" s="149">
        <f>IF(N182="základní",J182,0)</f>
        <v>0</v>
      </c>
      <c r="BF182" s="149">
        <f>IF(N182="snížená",J182,0)</f>
        <v>0</v>
      </c>
      <c r="BG182" s="149">
        <f>IF(N182="zákl. přenesená",J182,0)</f>
        <v>0</v>
      </c>
      <c r="BH182" s="149">
        <f>IF(N182="sníž. přenesená",J182,0)</f>
        <v>0</v>
      </c>
      <c r="BI182" s="149">
        <f>IF(N182="nulová",J182,0)</f>
        <v>0</v>
      </c>
      <c r="BJ182" s="17" t="s">
        <v>83</v>
      </c>
      <c r="BK182" s="149">
        <f>ROUND(I182*H182,2)</f>
        <v>0</v>
      </c>
      <c r="BL182" s="17" t="s">
        <v>300</v>
      </c>
      <c r="BM182" s="148" t="s">
        <v>3631</v>
      </c>
    </row>
    <row r="183" spans="2:65" s="12" customFormat="1" ht="11.25">
      <c r="B183" s="150"/>
      <c r="D183" s="151" t="s">
        <v>302</v>
      </c>
      <c r="F183" s="153" t="s">
        <v>3632</v>
      </c>
      <c r="H183" s="154">
        <v>8.1199999999999992</v>
      </c>
      <c r="I183" s="155"/>
      <c r="L183" s="150"/>
      <c r="M183" s="156"/>
      <c r="T183" s="157"/>
      <c r="AT183" s="152" t="s">
        <v>302</v>
      </c>
      <c r="AU183" s="152" t="s">
        <v>85</v>
      </c>
      <c r="AV183" s="12" t="s">
        <v>85</v>
      </c>
      <c r="AW183" s="12" t="s">
        <v>4</v>
      </c>
      <c r="AX183" s="12" t="s">
        <v>83</v>
      </c>
      <c r="AY183" s="152" t="s">
        <v>293</v>
      </c>
    </row>
    <row r="184" spans="2:65" s="1" customFormat="1" ht="24.2" customHeight="1">
      <c r="B184" s="32"/>
      <c r="C184" s="137" t="s">
        <v>699</v>
      </c>
      <c r="D184" s="137" t="s">
        <v>295</v>
      </c>
      <c r="E184" s="138" t="s">
        <v>3633</v>
      </c>
      <c r="F184" s="139" t="s">
        <v>3634</v>
      </c>
      <c r="G184" s="140" t="s">
        <v>711</v>
      </c>
      <c r="H184" s="141">
        <v>13.83</v>
      </c>
      <c r="I184" s="142"/>
      <c r="J184" s="143">
        <f>ROUND(I184*H184,2)</f>
        <v>0</v>
      </c>
      <c r="K184" s="139" t="s">
        <v>299</v>
      </c>
      <c r="L184" s="32"/>
      <c r="M184" s="144" t="s">
        <v>1</v>
      </c>
      <c r="N184" s="145" t="s">
        <v>41</v>
      </c>
      <c r="P184" s="146">
        <f>O184*H184</f>
        <v>0</v>
      </c>
      <c r="Q184" s="146">
        <v>1.0000000000000001E-5</v>
      </c>
      <c r="R184" s="146">
        <f>Q184*H184</f>
        <v>1.383E-4</v>
      </c>
      <c r="S184" s="146">
        <v>0</v>
      </c>
      <c r="T184" s="147">
        <f>S184*H184</f>
        <v>0</v>
      </c>
      <c r="AR184" s="148" t="s">
        <v>300</v>
      </c>
      <c r="AT184" s="148" t="s">
        <v>295</v>
      </c>
      <c r="AU184" s="148" t="s">
        <v>85</v>
      </c>
      <c r="AY184" s="17" t="s">
        <v>293</v>
      </c>
      <c r="BE184" s="149">
        <f>IF(N184="základní",J184,0)</f>
        <v>0</v>
      </c>
      <c r="BF184" s="149">
        <f>IF(N184="snížená",J184,0)</f>
        <v>0</v>
      </c>
      <c r="BG184" s="149">
        <f>IF(N184="zákl. přenesená",J184,0)</f>
        <v>0</v>
      </c>
      <c r="BH184" s="149">
        <f>IF(N184="sníž. přenesená",J184,0)</f>
        <v>0</v>
      </c>
      <c r="BI184" s="149">
        <f>IF(N184="nulová",J184,0)</f>
        <v>0</v>
      </c>
      <c r="BJ184" s="17" t="s">
        <v>83</v>
      </c>
      <c r="BK184" s="149">
        <f>ROUND(I184*H184,2)</f>
        <v>0</v>
      </c>
      <c r="BL184" s="17" t="s">
        <v>300</v>
      </c>
      <c r="BM184" s="148" t="s">
        <v>3635</v>
      </c>
    </row>
    <row r="185" spans="2:65" s="12" customFormat="1" ht="11.25">
      <c r="B185" s="150"/>
      <c r="D185" s="151" t="s">
        <v>302</v>
      </c>
      <c r="E185" s="152" t="s">
        <v>3546</v>
      </c>
      <c r="F185" s="153" t="s">
        <v>3636</v>
      </c>
      <c r="H185" s="154">
        <v>13.83</v>
      </c>
      <c r="I185" s="155"/>
      <c r="L185" s="150"/>
      <c r="M185" s="156"/>
      <c r="T185" s="157"/>
      <c r="AT185" s="152" t="s">
        <v>302</v>
      </c>
      <c r="AU185" s="152" t="s">
        <v>85</v>
      </c>
      <c r="AV185" s="12" t="s">
        <v>85</v>
      </c>
      <c r="AW185" s="12" t="s">
        <v>32</v>
      </c>
      <c r="AX185" s="12" t="s">
        <v>83</v>
      </c>
      <c r="AY185" s="152" t="s">
        <v>293</v>
      </c>
    </row>
    <row r="186" spans="2:65" s="1" customFormat="1" ht="24.2" customHeight="1">
      <c r="B186" s="32"/>
      <c r="C186" s="174" t="s">
        <v>704</v>
      </c>
      <c r="D186" s="174" t="s">
        <v>530</v>
      </c>
      <c r="E186" s="175" t="s">
        <v>3637</v>
      </c>
      <c r="F186" s="176" t="s">
        <v>3638</v>
      </c>
      <c r="G186" s="177" t="s">
        <v>711</v>
      </c>
      <c r="H186" s="178">
        <v>14.037000000000001</v>
      </c>
      <c r="I186" s="179"/>
      <c r="J186" s="180">
        <f>ROUND(I186*H186,2)</f>
        <v>0</v>
      </c>
      <c r="K186" s="176" t="s">
        <v>299</v>
      </c>
      <c r="L186" s="181"/>
      <c r="M186" s="182" t="s">
        <v>1</v>
      </c>
      <c r="N186" s="183" t="s">
        <v>41</v>
      </c>
      <c r="P186" s="146">
        <f>O186*H186</f>
        <v>0</v>
      </c>
      <c r="Q186" s="146">
        <v>3.3E-3</v>
      </c>
      <c r="R186" s="146">
        <f>Q186*H186</f>
        <v>4.6322100000000005E-2</v>
      </c>
      <c r="S186" s="146">
        <v>0</v>
      </c>
      <c r="T186" s="147">
        <f>S186*H186</f>
        <v>0</v>
      </c>
      <c r="AR186" s="148" t="s">
        <v>396</v>
      </c>
      <c r="AT186" s="148" t="s">
        <v>530</v>
      </c>
      <c r="AU186" s="148" t="s">
        <v>85</v>
      </c>
      <c r="AY186" s="17" t="s">
        <v>293</v>
      </c>
      <c r="BE186" s="149">
        <f>IF(N186="základní",J186,0)</f>
        <v>0</v>
      </c>
      <c r="BF186" s="149">
        <f>IF(N186="snížená",J186,0)</f>
        <v>0</v>
      </c>
      <c r="BG186" s="149">
        <f>IF(N186="zákl. přenesená",J186,0)</f>
        <v>0</v>
      </c>
      <c r="BH186" s="149">
        <f>IF(N186="sníž. přenesená",J186,0)</f>
        <v>0</v>
      </c>
      <c r="BI186" s="149">
        <f>IF(N186="nulová",J186,0)</f>
        <v>0</v>
      </c>
      <c r="BJ186" s="17" t="s">
        <v>83</v>
      </c>
      <c r="BK186" s="149">
        <f>ROUND(I186*H186,2)</f>
        <v>0</v>
      </c>
      <c r="BL186" s="17" t="s">
        <v>300</v>
      </c>
      <c r="BM186" s="148" t="s">
        <v>3639</v>
      </c>
    </row>
    <row r="187" spans="2:65" s="12" customFormat="1" ht="11.25">
      <c r="B187" s="150"/>
      <c r="D187" s="151" t="s">
        <v>302</v>
      </c>
      <c r="F187" s="153" t="s">
        <v>3640</v>
      </c>
      <c r="H187" s="154">
        <v>14.037000000000001</v>
      </c>
      <c r="I187" s="155"/>
      <c r="L187" s="150"/>
      <c r="M187" s="156"/>
      <c r="T187" s="157"/>
      <c r="AT187" s="152" t="s">
        <v>302</v>
      </c>
      <c r="AU187" s="152" t="s">
        <v>85</v>
      </c>
      <c r="AV187" s="12" t="s">
        <v>85</v>
      </c>
      <c r="AW187" s="12" t="s">
        <v>4</v>
      </c>
      <c r="AX187" s="12" t="s">
        <v>83</v>
      </c>
      <c r="AY187" s="152" t="s">
        <v>293</v>
      </c>
    </row>
    <row r="188" spans="2:65" s="1" customFormat="1" ht="24.2" customHeight="1">
      <c r="B188" s="32"/>
      <c r="C188" s="137" t="s">
        <v>708</v>
      </c>
      <c r="D188" s="137" t="s">
        <v>295</v>
      </c>
      <c r="E188" s="138" t="s">
        <v>3641</v>
      </c>
      <c r="F188" s="139" t="s">
        <v>3642</v>
      </c>
      <c r="G188" s="140" t="s">
        <v>711</v>
      </c>
      <c r="H188" s="141">
        <v>19.55</v>
      </c>
      <c r="I188" s="142"/>
      <c r="J188" s="143">
        <f>ROUND(I188*H188,2)</f>
        <v>0</v>
      </c>
      <c r="K188" s="139" t="s">
        <v>299</v>
      </c>
      <c r="L188" s="32"/>
      <c r="M188" s="144" t="s">
        <v>1</v>
      </c>
      <c r="N188" s="145" t="s">
        <v>41</v>
      </c>
      <c r="P188" s="146">
        <f>O188*H188</f>
        <v>0</v>
      </c>
      <c r="Q188" s="146">
        <v>1.0000000000000001E-5</v>
      </c>
      <c r="R188" s="146">
        <f>Q188*H188</f>
        <v>1.9550000000000004E-4</v>
      </c>
      <c r="S188" s="146">
        <v>0</v>
      </c>
      <c r="T188" s="147">
        <f>S188*H188</f>
        <v>0</v>
      </c>
      <c r="AR188" s="148" t="s">
        <v>300</v>
      </c>
      <c r="AT188" s="148" t="s">
        <v>295</v>
      </c>
      <c r="AU188" s="148" t="s">
        <v>85</v>
      </c>
      <c r="AY188" s="17" t="s">
        <v>293</v>
      </c>
      <c r="BE188" s="149">
        <f>IF(N188="základní",J188,0)</f>
        <v>0</v>
      </c>
      <c r="BF188" s="149">
        <f>IF(N188="snížená",J188,0)</f>
        <v>0</v>
      </c>
      <c r="BG188" s="149">
        <f>IF(N188="zákl. přenesená",J188,0)</f>
        <v>0</v>
      </c>
      <c r="BH188" s="149">
        <f>IF(N188="sníž. přenesená",J188,0)</f>
        <v>0</v>
      </c>
      <c r="BI188" s="149">
        <f>IF(N188="nulová",J188,0)</f>
        <v>0</v>
      </c>
      <c r="BJ188" s="17" t="s">
        <v>83</v>
      </c>
      <c r="BK188" s="149">
        <f>ROUND(I188*H188,2)</f>
        <v>0</v>
      </c>
      <c r="BL188" s="17" t="s">
        <v>300</v>
      </c>
      <c r="BM188" s="148" t="s">
        <v>3643</v>
      </c>
    </row>
    <row r="189" spans="2:65" s="12" customFormat="1" ht="11.25">
      <c r="B189" s="150"/>
      <c r="D189" s="151" t="s">
        <v>302</v>
      </c>
      <c r="E189" s="152" t="s">
        <v>3548</v>
      </c>
      <c r="F189" s="153" t="s">
        <v>3644</v>
      </c>
      <c r="H189" s="154">
        <v>19.55</v>
      </c>
      <c r="I189" s="155"/>
      <c r="L189" s="150"/>
      <c r="M189" s="156"/>
      <c r="T189" s="157"/>
      <c r="AT189" s="152" t="s">
        <v>302</v>
      </c>
      <c r="AU189" s="152" t="s">
        <v>85</v>
      </c>
      <c r="AV189" s="12" t="s">
        <v>85</v>
      </c>
      <c r="AW189" s="12" t="s">
        <v>32</v>
      </c>
      <c r="AX189" s="12" t="s">
        <v>83</v>
      </c>
      <c r="AY189" s="152" t="s">
        <v>293</v>
      </c>
    </row>
    <row r="190" spans="2:65" s="1" customFormat="1" ht="24.2" customHeight="1">
      <c r="B190" s="32"/>
      <c r="C190" s="174" t="s">
        <v>737</v>
      </c>
      <c r="D190" s="174" t="s">
        <v>530</v>
      </c>
      <c r="E190" s="175" t="s">
        <v>3645</v>
      </c>
      <c r="F190" s="176" t="s">
        <v>3646</v>
      </c>
      <c r="G190" s="177" t="s">
        <v>711</v>
      </c>
      <c r="H190" s="178">
        <v>19.843</v>
      </c>
      <c r="I190" s="179"/>
      <c r="J190" s="180">
        <f>ROUND(I190*H190,2)</f>
        <v>0</v>
      </c>
      <c r="K190" s="176" t="s">
        <v>299</v>
      </c>
      <c r="L190" s="181"/>
      <c r="M190" s="182" t="s">
        <v>1</v>
      </c>
      <c r="N190" s="183" t="s">
        <v>41</v>
      </c>
      <c r="P190" s="146">
        <f>O190*H190</f>
        <v>0</v>
      </c>
      <c r="Q190" s="146">
        <v>6.5799999999999999E-3</v>
      </c>
      <c r="R190" s="146">
        <f>Q190*H190</f>
        <v>0.13056693999999999</v>
      </c>
      <c r="S190" s="146">
        <v>0</v>
      </c>
      <c r="T190" s="147">
        <f>S190*H190</f>
        <v>0</v>
      </c>
      <c r="AR190" s="148" t="s">
        <v>396</v>
      </c>
      <c r="AT190" s="148" t="s">
        <v>530</v>
      </c>
      <c r="AU190" s="148" t="s">
        <v>85</v>
      </c>
      <c r="AY190" s="17" t="s">
        <v>293</v>
      </c>
      <c r="BE190" s="149">
        <f>IF(N190="základní",J190,0)</f>
        <v>0</v>
      </c>
      <c r="BF190" s="149">
        <f>IF(N190="snížená",J190,0)</f>
        <v>0</v>
      </c>
      <c r="BG190" s="149">
        <f>IF(N190="zákl. přenesená",J190,0)</f>
        <v>0</v>
      </c>
      <c r="BH190" s="149">
        <f>IF(N190="sníž. přenesená",J190,0)</f>
        <v>0</v>
      </c>
      <c r="BI190" s="149">
        <f>IF(N190="nulová",J190,0)</f>
        <v>0</v>
      </c>
      <c r="BJ190" s="17" t="s">
        <v>83</v>
      </c>
      <c r="BK190" s="149">
        <f>ROUND(I190*H190,2)</f>
        <v>0</v>
      </c>
      <c r="BL190" s="17" t="s">
        <v>300</v>
      </c>
      <c r="BM190" s="148" t="s">
        <v>3647</v>
      </c>
    </row>
    <row r="191" spans="2:65" s="12" customFormat="1" ht="11.25">
      <c r="B191" s="150"/>
      <c r="D191" s="151" t="s">
        <v>302</v>
      </c>
      <c r="F191" s="153" t="s">
        <v>3648</v>
      </c>
      <c r="H191" s="154">
        <v>19.843</v>
      </c>
      <c r="I191" s="155"/>
      <c r="L191" s="150"/>
      <c r="M191" s="156"/>
      <c r="T191" s="157"/>
      <c r="AT191" s="152" t="s">
        <v>302</v>
      </c>
      <c r="AU191" s="152" t="s">
        <v>85</v>
      </c>
      <c r="AV191" s="12" t="s">
        <v>85</v>
      </c>
      <c r="AW191" s="12" t="s">
        <v>4</v>
      </c>
      <c r="AX191" s="12" t="s">
        <v>83</v>
      </c>
      <c r="AY191" s="152" t="s">
        <v>293</v>
      </c>
    </row>
    <row r="192" spans="2:65" s="1" customFormat="1" ht="33" customHeight="1">
      <c r="B192" s="32"/>
      <c r="C192" s="137" t="s">
        <v>746</v>
      </c>
      <c r="D192" s="137" t="s">
        <v>295</v>
      </c>
      <c r="E192" s="138" t="s">
        <v>3649</v>
      </c>
      <c r="F192" s="139" t="s">
        <v>3650</v>
      </c>
      <c r="G192" s="140" t="s">
        <v>909</v>
      </c>
      <c r="H192" s="141">
        <v>2</v>
      </c>
      <c r="I192" s="142"/>
      <c r="J192" s="143">
        <f>ROUND(I192*H192,2)</f>
        <v>0</v>
      </c>
      <c r="K192" s="139" t="s">
        <v>299</v>
      </c>
      <c r="L192" s="32"/>
      <c r="M192" s="144" t="s">
        <v>1</v>
      </c>
      <c r="N192" s="145" t="s">
        <v>41</v>
      </c>
      <c r="P192" s="146">
        <f>O192*H192</f>
        <v>0</v>
      </c>
      <c r="Q192" s="146">
        <v>0</v>
      </c>
      <c r="R192" s="146">
        <f>Q192*H192</f>
        <v>0</v>
      </c>
      <c r="S192" s="146">
        <v>0</v>
      </c>
      <c r="T192" s="147">
        <f>S192*H192</f>
        <v>0</v>
      </c>
      <c r="AR192" s="148" t="s">
        <v>300</v>
      </c>
      <c r="AT192" s="148" t="s">
        <v>295</v>
      </c>
      <c r="AU192" s="148" t="s">
        <v>85</v>
      </c>
      <c r="AY192" s="17" t="s">
        <v>293</v>
      </c>
      <c r="BE192" s="149">
        <f>IF(N192="základní",J192,0)</f>
        <v>0</v>
      </c>
      <c r="BF192" s="149">
        <f>IF(N192="snížená",J192,0)</f>
        <v>0</v>
      </c>
      <c r="BG192" s="149">
        <f>IF(N192="zákl. přenesená",J192,0)</f>
        <v>0</v>
      </c>
      <c r="BH192" s="149">
        <f>IF(N192="sníž. přenesená",J192,0)</f>
        <v>0</v>
      </c>
      <c r="BI192" s="149">
        <f>IF(N192="nulová",J192,0)</f>
        <v>0</v>
      </c>
      <c r="BJ192" s="17" t="s">
        <v>83</v>
      </c>
      <c r="BK192" s="149">
        <f>ROUND(I192*H192,2)</f>
        <v>0</v>
      </c>
      <c r="BL192" s="17" t="s">
        <v>300</v>
      </c>
      <c r="BM192" s="148" t="s">
        <v>3651</v>
      </c>
    </row>
    <row r="193" spans="2:65" s="1" customFormat="1" ht="16.5" customHeight="1">
      <c r="B193" s="32"/>
      <c r="C193" s="174" t="s">
        <v>764</v>
      </c>
      <c r="D193" s="174" t="s">
        <v>530</v>
      </c>
      <c r="E193" s="175" t="s">
        <v>3652</v>
      </c>
      <c r="F193" s="176" t="s">
        <v>3653</v>
      </c>
      <c r="G193" s="177" t="s">
        <v>909</v>
      </c>
      <c r="H193" s="178">
        <v>2</v>
      </c>
      <c r="I193" s="179"/>
      <c r="J193" s="180">
        <f>ROUND(I193*H193,2)</f>
        <v>0</v>
      </c>
      <c r="K193" s="176" t="s">
        <v>299</v>
      </c>
      <c r="L193" s="181"/>
      <c r="M193" s="182" t="s">
        <v>1</v>
      </c>
      <c r="N193" s="183" t="s">
        <v>41</v>
      </c>
      <c r="P193" s="146">
        <f>O193*H193</f>
        <v>0</v>
      </c>
      <c r="Q193" s="146">
        <v>7.6000000000000004E-4</v>
      </c>
      <c r="R193" s="146">
        <f>Q193*H193</f>
        <v>1.5200000000000001E-3</v>
      </c>
      <c r="S193" s="146">
        <v>0</v>
      </c>
      <c r="T193" s="147">
        <f>S193*H193</f>
        <v>0</v>
      </c>
      <c r="AR193" s="148" t="s">
        <v>396</v>
      </c>
      <c r="AT193" s="148" t="s">
        <v>530</v>
      </c>
      <c r="AU193" s="148" t="s">
        <v>85</v>
      </c>
      <c r="AY193" s="17" t="s">
        <v>293</v>
      </c>
      <c r="BE193" s="149">
        <f>IF(N193="základní",J193,0)</f>
        <v>0</v>
      </c>
      <c r="BF193" s="149">
        <f>IF(N193="snížená",J193,0)</f>
        <v>0</v>
      </c>
      <c r="BG193" s="149">
        <f>IF(N193="zákl. přenesená",J193,0)</f>
        <v>0</v>
      </c>
      <c r="BH193" s="149">
        <f>IF(N193="sníž. přenesená",J193,0)</f>
        <v>0</v>
      </c>
      <c r="BI193" s="149">
        <f>IF(N193="nulová",J193,0)</f>
        <v>0</v>
      </c>
      <c r="BJ193" s="17" t="s">
        <v>83</v>
      </c>
      <c r="BK193" s="149">
        <f>ROUND(I193*H193,2)</f>
        <v>0</v>
      </c>
      <c r="BL193" s="17" t="s">
        <v>300</v>
      </c>
      <c r="BM193" s="148" t="s">
        <v>3654</v>
      </c>
    </row>
    <row r="194" spans="2:65" s="1" customFormat="1" ht="33" customHeight="1">
      <c r="B194" s="32"/>
      <c r="C194" s="137" t="s">
        <v>773</v>
      </c>
      <c r="D194" s="137" t="s">
        <v>295</v>
      </c>
      <c r="E194" s="138" t="s">
        <v>3655</v>
      </c>
      <c r="F194" s="139" t="s">
        <v>3656</v>
      </c>
      <c r="G194" s="140" t="s">
        <v>909</v>
      </c>
      <c r="H194" s="141">
        <v>2</v>
      </c>
      <c r="I194" s="142"/>
      <c r="J194" s="143">
        <f>ROUND(I194*H194,2)</f>
        <v>0</v>
      </c>
      <c r="K194" s="139" t="s">
        <v>299</v>
      </c>
      <c r="L194" s="32"/>
      <c r="M194" s="144" t="s">
        <v>1</v>
      </c>
      <c r="N194" s="145" t="s">
        <v>41</v>
      </c>
      <c r="P194" s="146">
        <f>O194*H194</f>
        <v>0</v>
      </c>
      <c r="Q194" s="146">
        <v>0</v>
      </c>
      <c r="R194" s="146">
        <f>Q194*H194</f>
        <v>0</v>
      </c>
      <c r="S194" s="146">
        <v>0</v>
      </c>
      <c r="T194" s="147">
        <f>S194*H194</f>
        <v>0</v>
      </c>
      <c r="AR194" s="148" t="s">
        <v>300</v>
      </c>
      <c r="AT194" s="148" t="s">
        <v>295</v>
      </c>
      <c r="AU194" s="148" t="s">
        <v>85</v>
      </c>
      <c r="AY194" s="17" t="s">
        <v>293</v>
      </c>
      <c r="BE194" s="149">
        <f>IF(N194="základní",J194,0)</f>
        <v>0</v>
      </c>
      <c r="BF194" s="149">
        <f>IF(N194="snížená",J194,0)</f>
        <v>0</v>
      </c>
      <c r="BG194" s="149">
        <f>IF(N194="zákl. přenesená",J194,0)</f>
        <v>0</v>
      </c>
      <c r="BH194" s="149">
        <f>IF(N194="sníž. přenesená",J194,0)</f>
        <v>0</v>
      </c>
      <c r="BI194" s="149">
        <f>IF(N194="nulová",J194,0)</f>
        <v>0</v>
      </c>
      <c r="BJ194" s="17" t="s">
        <v>83</v>
      </c>
      <c r="BK194" s="149">
        <f>ROUND(I194*H194,2)</f>
        <v>0</v>
      </c>
      <c r="BL194" s="17" t="s">
        <v>300</v>
      </c>
      <c r="BM194" s="148" t="s">
        <v>3657</v>
      </c>
    </row>
    <row r="195" spans="2:65" s="1" customFormat="1" ht="16.5" customHeight="1">
      <c r="B195" s="32"/>
      <c r="C195" s="174" t="s">
        <v>777</v>
      </c>
      <c r="D195" s="174" t="s">
        <v>530</v>
      </c>
      <c r="E195" s="175" t="s">
        <v>3658</v>
      </c>
      <c r="F195" s="176" t="s">
        <v>3659</v>
      </c>
      <c r="G195" s="177" t="s">
        <v>909</v>
      </c>
      <c r="H195" s="178">
        <v>2</v>
      </c>
      <c r="I195" s="179"/>
      <c r="J195" s="180">
        <f>ROUND(I195*H195,2)</f>
        <v>0</v>
      </c>
      <c r="K195" s="176" t="s">
        <v>299</v>
      </c>
      <c r="L195" s="181"/>
      <c r="M195" s="182" t="s">
        <v>1</v>
      </c>
      <c r="N195" s="183" t="s">
        <v>41</v>
      </c>
      <c r="P195" s="146">
        <f>O195*H195</f>
        <v>0</v>
      </c>
      <c r="Q195" s="146">
        <v>1.4599999999999999E-3</v>
      </c>
      <c r="R195" s="146">
        <f>Q195*H195</f>
        <v>2.9199999999999999E-3</v>
      </c>
      <c r="S195" s="146">
        <v>0</v>
      </c>
      <c r="T195" s="147">
        <f>S195*H195</f>
        <v>0</v>
      </c>
      <c r="AR195" s="148" t="s">
        <v>396</v>
      </c>
      <c r="AT195" s="148" t="s">
        <v>530</v>
      </c>
      <c r="AU195" s="148" t="s">
        <v>85</v>
      </c>
      <c r="AY195" s="17" t="s">
        <v>293</v>
      </c>
      <c r="BE195" s="149">
        <f>IF(N195="základní",J195,0)</f>
        <v>0</v>
      </c>
      <c r="BF195" s="149">
        <f>IF(N195="snížená",J195,0)</f>
        <v>0</v>
      </c>
      <c r="BG195" s="149">
        <f>IF(N195="zákl. přenesená",J195,0)</f>
        <v>0</v>
      </c>
      <c r="BH195" s="149">
        <f>IF(N195="sníž. přenesená",J195,0)</f>
        <v>0</v>
      </c>
      <c r="BI195" s="149">
        <f>IF(N195="nulová",J195,0)</f>
        <v>0</v>
      </c>
      <c r="BJ195" s="17" t="s">
        <v>83</v>
      </c>
      <c r="BK195" s="149">
        <f>ROUND(I195*H195,2)</f>
        <v>0</v>
      </c>
      <c r="BL195" s="17" t="s">
        <v>300</v>
      </c>
      <c r="BM195" s="148" t="s">
        <v>3660</v>
      </c>
    </row>
    <row r="196" spans="2:65" s="1" customFormat="1" ht="21.75" customHeight="1">
      <c r="B196" s="32"/>
      <c r="C196" s="137" t="s">
        <v>782</v>
      </c>
      <c r="D196" s="137" t="s">
        <v>295</v>
      </c>
      <c r="E196" s="138" t="s">
        <v>3412</v>
      </c>
      <c r="F196" s="139" t="s">
        <v>3413</v>
      </c>
      <c r="G196" s="140" t="s">
        <v>711</v>
      </c>
      <c r="H196" s="141">
        <v>109.07</v>
      </c>
      <c r="I196" s="142"/>
      <c r="J196" s="143">
        <f>ROUND(I196*H196,2)</f>
        <v>0</v>
      </c>
      <c r="K196" s="139" t="s">
        <v>299</v>
      </c>
      <c r="L196" s="32"/>
      <c r="M196" s="144" t="s">
        <v>1</v>
      </c>
      <c r="N196" s="145" t="s">
        <v>41</v>
      </c>
      <c r="P196" s="146">
        <f>O196*H196</f>
        <v>0</v>
      </c>
      <c r="Q196" s="146">
        <v>0</v>
      </c>
      <c r="R196" s="146">
        <f>Q196*H196</f>
        <v>0</v>
      </c>
      <c r="S196" s="146">
        <v>0</v>
      </c>
      <c r="T196" s="147">
        <f>S196*H196</f>
        <v>0</v>
      </c>
      <c r="AR196" s="148" t="s">
        <v>300</v>
      </c>
      <c r="AT196" s="148" t="s">
        <v>295</v>
      </c>
      <c r="AU196" s="148" t="s">
        <v>85</v>
      </c>
      <c r="AY196" s="17" t="s">
        <v>293</v>
      </c>
      <c r="BE196" s="149">
        <f>IF(N196="základní",J196,0)</f>
        <v>0</v>
      </c>
      <c r="BF196" s="149">
        <f>IF(N196="snížená",J196,0)</f>
        <v>0</v>
      </c>
      <c r="BG196" s="149">
        <f>IF(N196="zákl. přenesená",J196,0)</f>
        <v>0</v>
      </c>
      <c r="BH196" s="149">
        <f>IF(N196="sníž. přenesená",J196,0)</f>
        <v>0</v>
      </c>
      <c r="BI196" s="149">
        <f>IF(N196="nulová",J196,0)</f>
        <v>0</v>
      </c>
      <c r="BJ196" s="17" t="s">
        <v>83</v>
      </c>
      <c r="BK196" s="149">
        <f>ROUND(I196*H196,2)</f>
        <v>0</v>
      </c>
      <c r="BL196" s="17" t="s">
        <v>300</v>
      </c>
      <c r="BM196" s="148" t="s">
        <v>3661</v>
      </c>
    </row>
    <row r="197" spans="2:65" s="12" customFormat="1" ht="11.25">
      <c r="B197" s="150"/>
      <c r="D197" s="151" t="s">
        <v>302</v>
      </c>
      <c r="E197" s="152" t="s">
        <v>1</v>
      </c>
      <c r="F197" s="153" t="s">
        <v>3662</v>
      </c>
      <c r="H197" s="154">
        <v>109.07</v>
      </c>
      <c r="I197" s="155"/>
      <c r="L197" s="150"/>
      <c r="M197" s="156"/>
      <c r="T197" s="157"/>
      <c r="AT197" s="152" t="s">
        <v>302</v>
      </c>
      <c r="AU197" s="152" t="s">
        <v>85</v>
      </c>
      <c r="AV197" s="12" t="s">
        <v>85</v>
      </c>
      <c r="AW197" s="12" t="s">
        <v>32</v>
      </c>
      <c r="AX197" s="12" t="s">
        <v>83</v>
      </c>
      <c r="AY197" s="152" t="s">
        <v>293</v>
      </c>
    </row>
    <row r="198" spans="2:65" s="1" customFormat="1" ht="24.2" customHeight="1">
      <c r="B198" s="32"/>
      <c r="C198" s="137" t="s">
        <v>787</v>
      </c>
      <c r="D198" s="137" t="s">
        <v>295</v>
      </c>
      <c r="E198" s="138" t="s">
        <v>3663</v>
      </c>
      <c r="F198" s="139" t="s">
        <v>3664</v>
      </c>
      <c r="G198" s="140" t="s">
        <v>909</v>
      </c>
      <c r="H198" s="141">
        <v>22</v>
      </c>
      <c r="I198" s="142"/>
      <c r="J198" s="143">
        <f>ROUND(I198*H198,2)</f>
        <v>0</v>
      </c>
      <c r="K198" s="139" t="s">
        <v>299</v>
      </c>
      <c r="L198" s="32"/>
      <c r="M198" s="144" t="s">
        <v>1</v>
      </c>
      <c r="N198" s="145" t="s">
        <v>41</v>
      </c>
      <c r="P198" s="146">
        <f>O198*H198</f>
        <v>0</v>
      </c>
      <c r="Q198" s="146">
        <v>0.45937</v>
      </c>
      <c r="R198" s="146">
        <f>Q198*H198</f>
        <v>10.10614</v>
      </c>
      <c r="S198" s="146">
        <v>0</v>
      </c>
      <c r="T198" s="147">
        <f>S198*H198</f>
        <v>0</v>
      </c>
      <c r="AR198" s="148" t="s">
        <v>300</v>
      </c>
      <c r="AT198" s="148" t="s">
        <v>295</v>
      </c>
      <c r="AU198" s="148" t="s">
        <v>85</v>
      </c>
      <c r="AY198" s="17" t="s">
        <v>293</v>
      </c>
      <c r="BE198" s="149">
        <f>IF(N198="základní",J198,0)</f>
        <v>0</v>
      </c>
      <c r="BF198" s="149">
        <f>IF(N198="snížená",J198,0)</f>
        <v>0</v>
      </c>
      <c r="BG198" s="149">
        <f>IF(N198="zákl. přenesená",J198,0)</f>
        <v>0</v>
      </c>
      <c r="BH198" s="149">
        <f>IF(N198="sníž. přenesená",J198,0)</f>
        <v>0</v>
      </c>
      <c r="BI198" s="149">
        <f>IF(N198="nulová",J198,0)</f>
        <v>0</v>
      </c>
      <c r="BJ198" s="17" t="s">
        <v>83</v>
      </c>
      <c r="BK198" s="149">
        <f>ROUND(I198*H198,2)</f>
        <v>0</v>
      </c>
      <c r="BL198" s="17" t="s">
        <v>300</v>
      </c>
      <c r="BM198" s="148" t="s">
        <v>3665</v>
      </c>
    </row>
    <row r="199" spans="2:65" s="12" customFormat="1" ht="11.25">
      <c r="B199" s="150"/>
      <c r="D199" s="151" t="s">
        <v>302</v>
      </c>
      <c r="E199" s="152" t="s">
        <v>1</v>
      </c>
      <c r="F199" s="153" t="s">
        <v>3666</v>
      </c>
      <c r="H199" s="154">
        <v>22</v>
      </c>
      <c r="I199" s="155"/>
      <c r="L199" s="150"/>
      <c r="M199" s="156"/>
      <c r="T199" s="157"/>
      <c r="AT199" s="152" t="s">
        <v>302</v>
      </c>
      <c r="AU199" s="152" t="s">
        <v>85</v>
      </c>
      <c r="AV199" s="12" t="s">
        <v>85</v>
      </c>
      <c r="AW199" s="12" t="s">
        <v>32</v>
      </c>
      <c r="AX199" s="12" t="s">
        <v>83</v>
      </c>
      <c r="AY199" s="152" t="s">
        <v>293</v>
      </c>
    </row>
    <row r="200" spans="2:65" s="1" customFormat="1" ht="24.2" customHeight="1">
      <c r="B200" s="32"/>
      <c r="C200" s="137" t="s">
        <v>791</v>
      </c>
      <c r="D200" s="137" t="s">
        <v>295</v>
      </c>
      <c r="E200" s="138" t="s">
        <v>3667</v>
      </c>
      <c r="F200" s="139" t="s">
        <v>3668</v>
      </c>
      <c r="G200" s="140" t="s">
        <v>311</v>
      </c>
      <c r="H200" s="141">
        <v>8.5310000000000006</v>
      </c>
      <c r="I200" s="142"/>
      <c r="J200" s="143">
        <f>ROUND(I200*H200,2)</f>
        <v>0</v>
      </c>
      <c r="K200" s="139" t="s">
        <v>299</v>
      </c>
      <c r="L200" s="32"/>
      <c r="M200" s="144" t="s">
        <v>1</v>
      </c>
      <c r="N200" s="145" t="s">
        <v>41</v>
      </c>
      <c r="P200" s="146">
        <f>O200*H200</f>
        <v>0</v>
      </c>
      <c r="Q200" s="146">
        <v>0</v>
      </c>
      <c r="R200" s="146">
        <f>Q200*H200</f>
        <v>0</v>
      </c>
      <c r="S200" s="146">
        <v>0</v>
      </c>
      <c r="T200" s="147">
        <f>S200*H200</f>
        <v>0</v>
      </c>
      <c r="AR200" s="148" t="s">
        <v>300</v>
      </c>
      <c r="AT200" s="148" t="s">
        <v>295</v>
      </c>
      <c r="AU200" s="148" t="s">
        <v>85</v>
      </c>
      <c r="AY200" s="17" t="s">
        <v>293</v>
      </c>
      <c r="BE200" s="149">
        <f>IF(N200="základní",J200,0)</f>
        <v>0</v>
      </c>
      <c r="BF200" s="149">
        <f>IF(N200="snížená",J200,0)</f>
        <v>0</v>
      </c>
      <c r="BG200" s="149">
        <f>IF(N200="zákl. přenesená",J200,0)</f>
        <v>0</v>
      </c>
      <c r="BH200" s="149">
        <f>IF(N200="sníž. přenesená",J200,0)</f>
        <v>0</v>
      </c>
      <c r="BI200" s="149">
        <f>IF(N200="nulová",J200,0)</f>
        <v>0</v>
      </c>
      <c r="BJ200" s="17" t="s">
        <v>83</v>
      </c>
      <c r="BK200" s="149">
        <f>ROUND(I200*H200,2)</f>
        <v>0</v>
      </c>
      <c r="BL200" s="17" t="s">
        <v>300</v>
      </c>
      <c r="BM200" s="148" t="s">
        <v>3669</v>
      </c>
    </row>
    <row r="201" spans="2:65" s="12" customFormat="1" ht="33.75">
      <c r="B201" s="150"/>
      <c r="D201" s="151" t="s">
        <v>302</v>
      </c>
      <c r="E201" s="152" t="s">
        <v>1</v>
      </c>
      <c r="F201" s="153" t="s">
        <v>3670</v>
      </c>
      <c r="H201" s="154">
        <v>8.5310000000000006</v>
      </c>
      <c r="I201" s="155"/>
      <c r="L201" s="150"/>
      <c r="M201" s="156"/>
      <c r="T201" s="157"/>
      <c r="AT201" s="152" t="s">
        <v>302</v>
      </c>
      <c r="AU201" s="152" t="s">
        <v>85</v>
      </c>
      <c r="AV201" s="12" t="s">
        <v>85</v>
      </c>
      <c r="AW201" s="12" t="s">
        <v>32</v>
      </c>
      <c r="AX201" s="12" t="s">
        <v>83</v>
      </c>
      <c r="AY201" s="152" t="s">
        <v>293</v>
      </c>
    </row>
    <row r="202" spans="2:65" s="1" customFormat="1" ht="21.75" customHeight="1">
      <c r="B202" s="32"/>
      <c r="C202" s="137" t="s">
        <v>809</v>
      </c>
      <c r="D202" s="137" t="s">
        <v>295</v>
      </c>
      <c r="E202" s="138" t="s">
        <v>2350</v>
      </c>
      <c r="F202" s="139" t="s">
        <v>2351</v>
      </c>
      <c r="G202" s="140" t="s">
        <v>767</v>
      </c>
      <c r="H202" s="141">
        <v>66.900000000000006</v>
      </c>
      <c r="I202" s="142"/>
      <c r="J202" s="143">
        <f>ROUND(I202*H202,2)</f>
        <v>0</v>
      </c>
      <c r="K202" s="139" t="s">
        <v>299</v>
      </c>
      <c r="L202" s="32"/>
      <c r="M202" s="144" t="s">
        <v>1</v>
      </c>
      <c r="N202" s="145" t="s">
        <v>41</v>
      </c>
      <c r="P202" s="146">
        <f>O202*H202</f>
        <v>0</v>
      </c>
      <c r="Q202" s="146">
        <v>4.5999999999999999E-3</v>
      </c>
      <c r="R202" s="146">
        <f>Q202*H202</f>
        <v>0.30774000000000001</v>
      </c>
      <c r="S202" s="146">
        <v>0</v>
      </c>
      <c r="T202" s="147">
        <f>S202*H202</f>
        <v>0</v>
      </c>
      <c r="AR202" s="148" t="s">
        <v>300</v>
      </c>
      <c r="AT202" s="148" t="s">
        <v>295</v>
      </c>
      <c r="AU202" s="148" t="s">
        <v>85</v>
      </c>
      <c r="AY202" s="17" t="s">
        <v>293</v>
      </c>
      <c r="BE202" s="149">
        <f>IF(N202="základní",J202,0)</f>
        <v>0</v>
      </c>
      <c r="BF202" s="149">
        <f>IF(N202="snížená",J202,0)</f>
        <v>0</v>
      </c>
      <c r="BG202" s="149">
        <f>IF(N202="zákl. přenesená",J202,0)</f>
        <v>0</v>
      </c>
      <c r="BH202" s="149">
        <f>IF(N202="sníž. přenesená",J202,0)</f>
        <v>0</v>
      </c>
      <c r="BI202" s="149">
        <f>IF(N202="nulová",J202,0)</f>
        <v>0</v>
      </c>
      <c r="BJ202" s="17" t="s">
        <v>83</v>
      </c>
      <c r="BK202" s="149">
        <f>ROUND(I202*H202,2)</f>
        <v>0</v>
      </c>
      <c r="BL202" s="17" t="s">
        <v>300</v>
      </c>
      <c r="BM202" s="148" t="s">
        <v>3671</v>
      </c>
    </row>
    <row r="203" spans="2:65" s="12" customFormat="1" ht="22.5">
      <c r="B203" s="150"/>
      <c r="D203" s="151" t="s">
        <v>302</v>
      </c>
      <c r="E203" s="152" t="s">
        <v>1</v>
      </c>
      <c r="F203" s="153" t="s">
        <v>3672</v>
      </c>
      <c r="H203" s="154">
        <v>66.900000000000006</v>
      </c>
      <c r="I203" s="155"/>
      <c r="L203" s="150"/>
      <c r="M203" s="156"/>
      <c r="T203" s="157"/>
      <c r="AT203" s="152" t="s">
        <v>302</v>
      </c>
      <c r="AU203" s="152" t="s">
        <v>85</v>
      </c>
      <c r="AV203" s="12" t="s">
        <v>85</v>
      </c>
      <c r="AW203" s="12" t="s">
        <v>32</v>
      </c>
      <c r="AX203" s="12" t="s">
        <v>83</v>
      </c>
      <c r="AY203" s="152" t="s">
        <v>293</v>
      </c>
    </row>
    <row r="204" spans="2:65" s="1" customFormat="1" ht="24.2" customHeight="1">
      <c r="B204" s="32"/>
      <c r="C204" s="137" t="s">
        <v>824</v>
      </c>
      <c r="D204" s="137" t="s">
        <v>295</v>
      </c>
      <c r="E204" s="138" t="s">
        <v>3673</v>
      </c>
      <c r="F204" s="139" t="s">
        <v>3674</v>
      </c>
      <c r="G204" s="140" t="s">
        <v>767</v>
      </c>
      <c r="H204" s="141">
        <v>66.900000000000006</v>
      </c>
      <c r="I204" s="142"/>
      <c r="J204" s="143">
        <f>ROUND(I204*H204,2)</f>
        <v>0</v>
      </c>
      <c r="K204" s="139" t="s">
        <v>299</v>
      </c>
      <c r="L204" s="32"/>
      <c r="M204" s="144" t="s">
        <v>1</v>
      </c>
      <c r="N204" s="145" t="s">
        <v>41</v>
      </c>
      <c r="P204" s="146">
        <f>O204*H204</f>
        <v>0</v>
      </c>
      <c r="Q204" s="146">
        <v>0</v>
      </c>
      <c r="R204" s="146">
        <f>Q204*H204</f>
        <v>0</v>
      </c>
      <c r="S204" s="146">
        <v>0</v>
      </c>
      <c r="T204" s="147">
        <f>S204*H204</f>
        <v>0</v>
      </c>
      <c r="AR204" s="148" t="s">
        <v>300</v>
      </c>
      <c r="AT204" s="148" t="s">
        <v>295</v>
      </c>
      <c r="AU204" s="148" t="s">
        <v>85</v>
      </c>
      <c r="AY204" s="17" t="s">
        <v>293</v>
      </c>
      <c r="BE204" s="149">
        <f>IF(N204="základní",J204,0)</f>
        <v>0</v>
      </c>
      <c r="BF204" s="149">
        <f>IF(N204="snížená",J204,0)</f>
        <v>0</v>
      </c>
      <c r="BG204" s="149">
        <f>IF(N204="zákl. přenesená",J204,0)</f>
        <v>0</v>
      </c>
      <c r="BH204" s="149">
        <f>IF(N204="sníž. přenesená",J204,0)</f>
        <v>0</v>
      </c>
      <c r="BI204" s="149">
        <f>IF(N204="nulová",J204,0)</f>
        <v>0</v>
      </c>
      <c r="BJ204" s="17" t="s">
        <v>83</v>
      </c>
      <c r="BK204" s="149">
        <f>ROUND(I204*H204,2)</f>
        <v>0</v>
      </c>
      <c r="BL204" s="17" t="s">
        <v>300</v>
      </c>
      <c r="BM204" s="148" t="s">
        <v>3675</v>
      </c>
    </row>
    <row r="205" spans="2:65" s="1" customFormat="1" ht="21.75" customHeight="1">
      <c r="B205" s="32"/>
      <c r="C205" s="137" t="s">
        <v>834</v>
      </c>
      <c r="D205" s="137" t="s">
        <v>295</v>
      </c>
      <c r="E205" s="138" t="s">
        <v>3676</v>
      </c>
      <c r="F205" s="139" t="s">
        <v>3677</v>
      </c>
      <c r="G205" s="140" t="s">
        <v>909</v>
      </c>
      <c r="H205" s="141">
        <v>4</v>
      </c>
      <c r="I205" s="142"/>
      <c r="J205" s="143">
        <f>ROUND(I205*H205,2)</f>
        <v>0</v>
      </c>
      <c r="K205" s="139" t="s">
        <v>299</v>
      </c>
      <c r="L205" s="32"/>
      <c r="M205" s="144" t="s">
        <v>1</v>
      </c>
      <c r="N205" s="145" t="s">
        <v>41</v>
      </c>
      <c r="P205" s="146">
        <f>O205*H205</f>
        <v>0</v>
      </c>
      <c r="Q205" s="146">
        <v>7.3999999999999999E-4</v>
      </c>
      <c r="R205" s="146">
        <f>Q205*H205</f>
        <v>2.96E-3</v>
      </c>
      <c r="S205" s="146">
        <v>0</v>
      </c>
      <c r="T205" s="147">
        <f>S205*H205</f>
        <v>0</v>
      </c>
      <c r="AR205" s="148" t="s">
        <v>300</v>
      </c>
      <c r="AT205" s="148" t="s">
        <v>295</v>
      </c>
      <c r="AU205" s="148" t="s">
        <v>85</v>
      </c>
      <c r="AY205" s="17" t="s">
        <v>293</v>
      </c>
      <c r="BE205" s="149">
        <f>IF(N205="základní",J205,0)</f>
        <v>0</v>
      </c>
      <c r="BF205" s="149">
        <f>IF(N205="snížená",J205,0)</f>
        <v>0</v>
      </c>
      <c r="BG205" s="149">
        <f>IF(N205="zákl. přenesená",J205,0)</f>
        <v>0</v>
      </c>
      <c r="BH205" s="149">
        <f>IF(N205="sníž. přenesená",J205,0)</f>
        <v>0</v>
      </c>
      <c r="BI205" s="149">
        <f>IF(N205="nulová",J205,0)</f>
        <v>0</v>
      </c>
      <c r="BJ205" s="17" t="s">
        <v>83</v>
      </c>
      <c r="BK205" s="149">
        <f>ROUND(I205*H205,2)</f>
        <v>0</v>
      </c>
      <c r="BL205" s="17" t="s">
        <v>300</v>
      </c>
      <c r="BM205" s="148" t="s">
        <v>3678</v>
      </c>
    </row>
    <row r="206" spans="2:65" s="12" customFormat="1" ht="11.25">
      <c r="B206" s="150"/>
      <c r="D206" s="151" t="s">
        <v>302</v>
      </c>
      <c r="E206" s="152" t="s">
        <v>1</v>
      </c>
      <c r="F206" s="153" t="s">
        <v>3679</v>
      </c>
      <c r="H206" s="154">
        <v>4</v>
      </c>
      <c r="I206" s="155"/>
      <c r="L206" s="150"/>
      <c r="M206" s="156"/>
      <c r="T206" s="157"/>
      <c r="AT206" s="152" t="s">
        <v>302</v>
      </c>
      <c r="AU206" s="152" t="s">
        <v>85</v>
      </c>
      <c r="AV206" s="12" t="s">
        <v>85</v>
      </c>
      <c r="AW206" s="12" t="s">
        <v>32</v>
      </c>
      <c r="AX206" s="12" t="s">
        <v>83</v>
      </c>
      <c r="AY206" s="152" t="s">
        <v>293</v>
      </c>
    </row>
    <row r="207" spans="2:65" s="1" customFormat="1" ht="21.75" customHeight="1">
      <c r="B207" s="32"/>
      <c r="C207" s="137" t="s">
        <v>862</v>
      </c>
      <c r="D207" s="137" t="s">
        <v>295</v>
      </c>
      <c r="E207" s="138" t="s">
        <v>3680</v>
      </c>
      <c r="F207" s="139" t="s">
        <v>3681</v>
      </c>
      <c r="G207" s="140" t="s">
        <v>909</v>
      </c>
      <c r="H207" s="141">
        <v>4</v>
      </c>
      <c r="I207" s="142"/>
      <c r="J207" s="143">
        <f>ROUND(I207*H207,2)</f>
        <v>0</v>
      </c>
      <c r="K207" s="139" t="s">
        <v>299</v>
      </c>
      <c r="L207" s="32"/>
      <c r="M207" s="144" t="s">
        <v>1</v>
      </c>
      <c r="N207" s="145" t="s">
        <v>41</v>
      </c>
      <c r="P207" s="146">
        <f>O207*H207</f>
        <v>0</v>
      </c>
      <c r="Q207" s="146">
        <v>1.1900000000000001E-3</v>
      </c>
      <c r="R207" s="146">
        <f>Q207*H207</f>
        <v>4.7600000000000003E-3</v>
      </c>
      <c r="S207" s="146">
        <v>0</v>
      </c>
      <c r="T207" s="147">
        <f>S207*H207</f>
        <v>0</v>
      </c>
      <c r="AR207" s="148" t="s">
        <v>300</v>
      </c>
      <c r="AT207" s="148" t="s">
        <v>295</v>
      </c>
      <c r="AU207" s="148" t="s">
        <v>85</v>
      </c>
      <c r="AY207" s="17" t="s">
        <v>293</v>
      </c>
      <c r="BE207" s="149">
        <f>IF(N207="základní",J207,0)</f>
        <v>0</v>
      </c>
      <c r="BF207" s="149">
        <f>IF(N207="snížená",J207,0)</f>
        <v>0</v>
      </c>
      <c r="BG207" s="149">
        <f>IF(N207="zákl. přenesená",J207,0)</f>
        <v>0</v>
      </c>
      <c r="BH207" s="149">
        <f>IF(N207="sníž. přenesená",J207,0)</f>
        <v>0</v>
      </c>
      <c r="BI207" s="149">
        <f>IF(N207="nulová",J207,0)</f>
        <v>0</v>
      </c>
      <c r="BJ207" s="17" t="s">
        <v>83</v>
      </c>
      <c r="BK207" s="149">
        <f>ROUND(I207*H207,2)</f>
        <v>0</v>
      </c>
      <c r="BL207" s="17" t="s">
        <v>300</v>
      </c>
      <c r="BM207" s="148" t="s">
        <v>3682</v>
      </c>
    </row>
    <row r="208" spans="2:65" s="12" customFormat="1" ht="11.25">
      <c r="B208" s="150"/>
      <c r="D208" s="151" t="s">
        <v>302</v>
      </c>
      <c r="E208" s="152" t="s">
        <v>1</v>
      </c>
      <c r="F208" s="153" t="s">
        <v>3679</v>
      </c>
      <c r="H208" s="154">
        <v>4</v>
      </c>
      <c r="I208" s="155"/>
      <c r="L208" s="150"/>
      <c r="M208" s="156"/>
      <c r="T208" s="157"/>
      <c r="AT208" s="152" t="s">
        <v>302</v>
      </c>
      <c r="AU208" s="152" t="s">
        <v>85</v>
      </c>
      <c r="AV208" s="12" t="s">
        <v>85</v>
      </c>
      <c r="AW208" s="12" t="s">
        <v>32</v>
      </c>
      <c r="AX208" s="12" t="s">
        <v>83</v>
      </c>
      <c r="AY208" s="152" t="s">
        <v>293</v>
      </c>
    </row>
    <row r="209" spans="2:65" s="11" customFormat="1" ht="22.9" customHeight="1">
      <c r="B209" s="125"/>
      <c r="D209" s="126" t="s">
        <v>75</v>
      </c>
      <c r="E209" s="135" t="s">
        <v>415</v>
      </c>
      <c r="F209" s="135" t="s">
        <v>1289</v>
      </c>
      <c r="I209" s="128"/>
      <c r="J209" s="136">
        <f>BK209</f>
        <v>0</v>
      </c>
      <c r="L209" s="125"/>
      <c r="M209" s="130"/>
      <c r="P209" s="131">
        <f>SUM(P210:P213)</f>
        <v>0</v>
      </c>
      <c r="R209" s="131">
        <f>SUM(R210:R213)</f>
        <v>1.0095E-2</v>
      </c>
      <c r="T209" s="132">
        <f>SUM(T210:T213)</f>
        <v>0.25950000000000001</v>
      </c>
      <c r="AR209" s="126" t="s">
        <v>83</v>
      </c>
      <c r="AT209" s="133" t="s">
        <v>75</v>
      </c>
      <c r="AU209" s="133" t="s">
        <v>83</v>
      </c>
      <c r="AY209" s="126" t="s">
        <v>293</v>
      </c>
      <c r="BK209" s="134">
        <f>SUM(BK210:BK213)</f>
        <v>0</v>
      </c>
    </row>
    <row r="210" spans="2:65" s="1" customFormat="1" ht="24.2" customHeight="1">
      <c r="B210" s="32"/>
      <c r="C210" s="137" t="s">
        <v>890</v>
      </c>
      <c r="D210" s="137" t="s">
        <v>295</v>
      </c>
      <c r="E210" s="138" t="s">
        <v>3683</v>
      </c>
      <c r="F210" s="139" t="s">
        <v>3684</v>
      </c>
      <c r="G210" s="140" t="s">
        <v>711</v>
      </c>
      <c r="H210" s="141">
        <v>4</v>
      </c>
      <c r="I210" s="142"/>
      <c r="J210" s="143">
        <f>ROUND(I210*H210,2)</f>
        <v>0</v>
      </c>
      <c r="K210" s="139" t="s">
        <v>299</v>
      </c>
      <c r="L210" s="32"/>
      <c r="M210" s="144" t="s">
        <v>1</v>
      </c>
      <c r="N210" s="145" t="s">
        <v>41</v>
      </c>
      <c r="P210" s="146">
        <f>O210*H210</f>
        <v>0</v>
      </c>
      <c r="Q210" s="146">
        <v>1.47E-3</v>
      </c>
      <c r="R210" s="146">
        <f>Q210*H210</f>
        <v>5.8799999999999998E-3</v>
      </c>
      <c r="S210" s="146">
        <v>3.9E-2</v>
      </c>
      <c r="T210" s="147">
        <f>S210*H210</f>
        <v>0.156</v>
      </c>
      <c r="AR210" s="148" t="s">
        <v>300</v>
      </c>
      <c r="AT210" s="148" t="s">
        <v>295</v>
      </c>
      <c r="AU210" s="148" t="s">
        <v>85</v>
      </c>
      <c r="AY210" s="17" t="s">
        <v>293</v>
      </c>
      <c r="BE210" s="149">
        <f>IF(N210="základní",J210,0)</f>
        <v>0</v>
      </c>
      <c r="BF210" s="149">
        <f>IF(N210="snížená",J210,0)</f>
        <v>0</v>
      </c>
      <c r="BG210" s="149">
        <f>IF(N210="zákl. přenesená",J210,0)</f>
        <v>0</v>
      </c>
      <c r="BH210" s="149">
        <f>IF(N210="sníž. přenesená",J210,0)</f>
        <v>0</v>
      </c>
      <c r="BI210" s="149">
        <f>IF(N210="nulová",J210,0)</f>
        <v>0</v>
      </c>
      <c r="BJ210" s="17" t="s">
        <v>83</v>
      </c>
      <c r="BK210" s="149">
        <f>ROUND(I210*H210,2)</f>
        <v>0</v>
      </c>
      <c r="BL210" s="17" t="s">
        <v>300</v>
      </c>
      <c r="BM210" s="148" t="s">
        <v>3685</v>
      </c>
    </row>
    <row r="211" spans="2:65" s="12" customFormat="1" ht="11.25">
      <c r="B211" s="150"/>
      <c r="D211" s="151" t="s">
        <v>302</v>
      </c>
      <c r="E211" s="152" t="s">
        <v>1</v>
      </c>
      <c r="F211" s="153" t="s">
        <v>3686</v>
      </c>
      <c r="H211" s="154">
        <v>4</v>
      </c>
      <c r="I211" s="155"/>
      <c r="L211" s="150"/>
      <c r="M211" s="156"/>
      <c r="T211" s="157"/>
      <c r="AT211" s="152" t="s">
        <v>302</v>
      </c>
      <c r="AU211" s="152" t="s">
        <v>85</v>
      </c>
      <c r="AV211" s="12" t="s">
        <v>85</v>
      </c>
      <c r="AW211" s="12" t="s">
        <v>32</v>
      </c>
      <c r="AX211" s="12" t="s">
        <v>83</v>
      </c>
      <c r="AY211" s="152" t="s">
        <v>293</v>
      </c>
    </row>
    <row r="212" spans="2:65" s="1" customFormat="1" ht="24.2" customHeight="1">
      <c r="B212" s="32"/>
      <c r="C212" s="137" t="s">
        <v>901</v>
      </c>
      <c r="D212" s="137" t="s">
        <v>295</v>
      </c>
      <c r="E212" s="138" t="s">
        <v>3687</v>
      </c>
      <c r="F212" s="139" t="s">
        <v>3688</v>
      </c>
      <c r="G212" s="140" t="s">
        <v>711</v>
      </c>
      <c r="H212" s="141">
        <v>1.5</v>
      </c>
      <c r="I212" s="142"/>
      <c r="J212" s="143">
        <f>ROUND(I212*H212,2)</f>
        <v>0</v>
      </c>
      <c r="K212" s="139" t="s">
        <v>299</v>
      </c>
      <c r="L212" s="32"/>
      <c r="M212" s="144" t="s">
        <v>1</v>
      </c>
      <c r="N212" s="145" t="s">
        <v>41</v>
      </c>
      <c r="P212" s="146">
        <f>O212*H212</f>
        <v>0</v>
      </c>
      <c r="Q212" s="146">
        <v>2.81E-3</v>
      </c>
      <c r="R212" s="146">
        <f>Q212*H212</f>
        <v>4.215E-3</v>
      </c>
      <c r="S212" s="146">
        <v>6.9000000000000006E-2</v>
      </c>
      <c r="T212" s="147">
        <f>S212*H212</f>
        <v>0.10350000000000001</v>
      </c>
      <c r="AR212" s="148" t="s">
        <v>300</v>
      </c>
      <c r="AT212" s="148" t="s">
        <v>295</v>
      </c>
      <c r="AU212" s="148" t="s">
        <v>85</v>
      </c>
      <c r="AY212" s="17" t="s">
        <v>293</v>
      </c>
      <c r="BE212" s="149">
        <f>IF(N212="základní",J212,0)</f>
        <v>0</v>
      </c>
      <c r="BF212" s="149">
        <f>IF(N212="snížená",J212,0)</f>
        <v>0</v>
      </c>
      <c r="BG212" s="149">
        <f>IF(N212="zákl. přenesená",J212,0)</f>
        <v>0</v>
      </c>
      <c r="BH212" s="149">
        <f>IF(N212="sníž. přenesená",J212,0)</f>
        <v>0</v>
      </c>
      <c r="BI212" s="149">
        <f>IF(N212="nulová",J212,0)</f>
        <v>0</v>
      </c>
      <c r="BJ212" s="17" t="s">
        <v>83</v>
      </c>
      <c r="BK212" s="149">
        <f>ROUND(I212*H212,2)</f>
        <v>0</v>
      </c>
      <c r="BL212" s="17" t="s">
        <v>300</v>
      </c>
      <c r="BM212" s="148" t="s">
        <v>3689</v>
      </c>
    </row>
    <row r="213" spans="2:65" s="12" customFormat="1" ht="11.25">
      <c r="B213" s="150"/>
      <c r="D213" s="151" t="s">
        <v>302</v>
      </c>
      <c r="E213" s="152" t="s">
        <v>1</v>
      </c>
      <c r="F213" s="153" t="s">
        <v>3690</v>
      </c>
      <c r="H213" s="154">
        <v>1.5</v>
      </c>
      <c r="I213" s="155"/>
      <c r="L213" s="150"/>
      <c r="M213" s="156"/>
      <c r="T213" s="157"/>
      <c r="AT213" s="152" t="s">
        <v>302</v>
      </c>
      <c r="AU213" s="152" t="s">
        <v>85</v>
      </c>
      <c r="AV213" s="12" t="s">
        <v>85</v>
      </c>
      <c r="AW213" s="12" t="s">
        <v>32</v>
      </c>
      <c r="AX213" s="12" t="s">
        <v>83</v>
      </c>
      <c r="AY213" s="152" t="s">
        <v>293</v>
      </c>
    </row>
    <row r="214" spans="2:65" s="11" customFormat="1" ht="22.9" customHeight="1">
      <c r="B214" s="125"/>
      <c r="D214" s="126" t="s">
        <v>75</v>
      </c>
      <c r="E214" s="135" t="s">
        <v>1411</v>
      </c>
      <c r="F214" s="135" t="s">
        <v>1412</v>
      </c>
      <c r="I214" s="128"/>
      <c r="J214" s="136">
        <f>BK214</f>
        <v>0</v>
      </c>
      <c r="L214" s="125"/>
      <c r="M214" s="130"/>
      <c r="P214" s="131">
        <f>P215</f>
        <v>0</v>
      </c>
      <c r="R214" s="131">
        <f>R215</f>
        <v>0</v>
      </c>
      <c r="T214" s="132">
        <f>T215</f>
        <v>0</v>
      </c>
      <c r="AR214" s="126" t="s">
        <v>83</v>
      </c>
      <c r="AT214" s="133" t="s">
        <v>75</v>
      </c>
      <c r="AU214" s="133" t="s">
        <v>83</v>
      </c>
      <c r="AY214" s="126" t="s">
        <v>293</v>
      </c>
      <c r="BK214" s="134">
        <f>BK215</f>
        <v>0</v>
      </c>
    </row>
    <row r="215" spans="2:65" s="1" customFormat="1" ht="24.2" customHeight="1">
      <c r="B215" s="32"/>
      <c r="C215" s="137" t="s">
        <v>906</v>
      </c>
      <c r="D215" s="137" t="s">
        <v>295</v>
      </c>
      <c r="E215" s="138" t="s">
        <v>3691</v>
      </c>
      <c r="F215" s="139" t="s">
        <v>3692</v>
      </c>
      <c r="G215" s="140" t="s">
        <v>533</v>
      </c>
      <c r="H215" s="141">
        <v>89.671999999999997</v>
      </c>
      <c r="I215" s="142"/>
      <c r="J215" s="143">
        <f>ROUND(I215*H215,2)</f>
        <v>0</v>
      </c>
      <c r="K215" s="139" t="s">
        <v>299</v>
      </c>
      <c r="L215" s="32"/>
      <c r="M215" s="144" t="s">
        <v>1</v>
      </c>
      <c r="N215" s="145" t="s">
        <v>41</v>
      </c>
      <c r="P215" s="146">
        <f>O215*H215</f>
        <v>0</v>
      </c>
      <c r="Q215" s="146">
        <v>0</v>
      </c>
      <c r="R215" s="146">
        <f>Q215*H215</f>
        <v>0</v>
      </c>
      <c r="S215" s="146">
        <v>0</v>
      </c>
      <c r="T215" s="147">
        <f>S215*H215</f>
        <v>0</v>
      </c>
      <c r="AR215" s="148" t="s">
        <v>300</v>
      </c>
      <c r="AT215" s="148" t="s">
        <v>295</v>
      </c>
      <c r="AU215" s="148" t="s">
        <v>85</v>
      </c>
      <c r="AY215" s="17" t="s">
        <v>293</v>
      </c>
      <c r="BE215" s="149">
        <f>IF(N215="základní",J215,0)</f>
        <v>0</v>
      </c>
      <c r="BF215" s="149">
        <f>IF(N215="snížená",J215,0)</f>
        <v>0</v>
      </c>
      <c r="BG215" s="149">
        <f>IF(N215="zákl. přenesená",J215,0)</f>
        <v>0</v>
      </c>
      <c r="BH215" s="149">
        <f>IF(N215="sníž. přenesená",J215,0)</f>
        <v>0</v>
      </c>
      <c r="BI215" s="149">
        <f>IF(N215="nulová",J215,0)</f>
        <v>0</v>
      </c>
      <c r="BJ215" s="17" t="s">
        <v>83</v>
      </c>
      <c r="BK215" s="149">
        <f>ROUND(I215*H215,2)</f>
        <v>0</v>
      </c>
      <c r="BL215" s="17" t="s">
        <v>300</v>
      </c>
      <c r="BM215" s="148" t="s">
        <v>3693</v>
      </c>
    </row>
    <row r="216" spans="2:65" s="11" customFormat="1" ht="25.9" customHeight="1">
      <c r="B216" s="125"/>
      <c r="D216" s="126" t="s">
        <v>75</v>
      </c>
      <c r="E216" s="127" t="s">
        <v>530</v>
      </c>
      <c r="F216" s="127" t="s">
        <v>3500</v>
      </c>
      <c r="I216" s="128"/>
      <c r="J216" s="129">
        <f>BK216</f>
        <v>0</v>
      </c>
      <c r="L216" s="125"/>
      <c r="M216" s="130"/>
      <c r="P216" s="131">
        <f>P217</f>
        <v>0</v>
      </c>
      <c r="R216" s="131">
        <f>R217</f>
        <v>0</v>
      </c>
      <c r="T216" s="132">
        <f>T217</f>
        <v>0</v>
      </c>
      <c r="AR216" s="126" t="s">
        <v>156</v>
      </c>
      <c r="AT216" s="133" t="s">
        <v>75</v>
      </c>
      <c r="AU216" s="133" t="s">
        <v>76</v>
      </c>
      <c r="AY216" s="126" t="s">
        <v>293</v>
      </c>
      <c r="BK216" s="134">
        <f>BK217</f>
        <v>0</v>
      </c>
    </row>
    <row r="217" spans="2:65" s="11" customFormat="1" ht="22.9" customHeight="1">
      <c r="B217" s="125"/>
      <c r="D217" s="126" t="s">
        <v>75</v>
      </c>
      <c r="E217" s="135" t="s">
        <v>3694</v>
      </c>
      <c r="F217" s="135" t="s">
        <v>3695</v>
      </c>
      <c r="I217" s="128"/>
      <c r="J217" s="136">
        <f>BK217</f>
        <v>0</v>
      </c>
      <c r="L217" s="125"/>
      <c r="M217" s="130"/>
      <c r="P217" s="131">
        <f>SUM(P218:P221)</f>
        <v>0</v>
      </c>
      <c r="R217" s="131">
        <f>SUM(R218:R221)</f>
        <v>0</v>
      </c>
      <c r="T217" s="132">
        <f>SUM(T218:T221)</f>
        <v>0</v>
      </c>
      <c r="AR217" s="126" t="s">
        <v>156</v>
      </c>
      <c r="AT217" s="133" t="s">
        <v>75</v>
      </c>
      <c r="AU217" s="133" t="s">
        <v>83</v>
      </c>
      <c r="AY217" s="126" t="s">
        <v>293</v>
      </c>
      <c r="BK217" s="134">
        <f>SUM(BK218:BK221)</f>
        <v>0</v>
      </c>
    </row>
    <row r="218" spans="2:65" s="1" customFormat="1" ht="24.2" customHeight="1">
      <c r="B218" s="32"/>
      <c r="C218" s="137" t="s">
        <v>912</v>
      </c>
      <c r="D218" s="137" t="s">
        <v>295</v>
      </c>
      <c r="E218" s="138" t="s">
        <v>3696</v>
      </c>
      <c r="F218" s="139" t="s">
        <v>3697</v>
      </c>
      <c r="G218" s="140" t="s">
        <v>711</v>
      </c>
      <c r="H218" s="141">
        <v>13.83</v>
      </c>
      <c r="I218" s="142"/>
      <c r="J218" s="143">
        <f>ROUND(I218*H218,2)</f>
        <v>0</v>
      </c>
      <c r="K218" s="139" t="s">
        <v>299</v>
      </c>
      <c r="L218" s="32"/>
      <c r="M218" s="144" t="s">
        <v>1</v>
      </c>
      <c r="N218" s="145" t="s">
        <v>41</v>
      </c>
      <c r="P218" s="146">
        <f>O218*H218</f>
        <v>0</v>
      </c>
      <c r="Q218" s="146">
        <v>0</v>
      </c>
      <c r="R218" s="146">
        <f>Q218*H218</f>
        <v>0</v>
      </c>
      <c r="S218" s="146">
        <v>0</v>
      </c>
      <c r="T218" s="147">
        <f>S218*H218</f>
        <v>0</v>
      </c>
      <c r="AR218" s="148" t="s">
        <v>1255</v>
      </c>
      <c r="AT218" s="148" t="s">
        <v>295</v>
      </c>
      <c r="AU218" s="148" t="s">
        <v>85</v>
      </c>
      <c r="AY218" s="17" t="s">
        <v>293</v>
      </c>
      <c r="BE218" s="149">
        <f>IF(N218="základní",J218,0)</f>
        <v>0</v>
      </c>
      <c r="BF218" s="149">
        <f>IF(N218="snížená",J218,0)</f>
        <v>0</v>
      </c>
      <c r="BG218" s="149">
        <f>IF(N218="zákl. přenesená",J218,0)</f>
        <v>0</v>
      </c>
      <c r="BH218" s="149">
        <f>IF(N218="sníž. přenesená",J218,0)</f>
        <v>0</v>
      </c>
      <c r="BI218" s="149">
        <f>IF(N218="nulová",J218,0)</f>
        <v>0</v>
      </c>
      <c r="BJ218" s="17" t="s">
        <v>83</v>
      </c>
      <c r="BK218" s="149">
        <f>ROUND(I218*H218,2)</f>
        <v>0</v>
      </c>
      <c r="BL218" s="17" t="s">
        <v>1255</v>
      </c>
      <c r="BM218" s="148" t="s">
        <v>3698</v>
      </c>
    </row>
    <row r="219" spans="2:65" s="12" customFormat="1" ht="11.25">
      <c r="B219" s="150"/>
      <c r="D219" s="151" t="s">
        <v>302</v>
      </c>
      <c r="E219" s="152" t="s">
        <v>1</v>
      </c>
      <c r="F219" s="153" t="s">
        <v>3546</v>
      </c>
      <c r="H219" s="154">
        <v>13.83</v>
      </c>
      <c r="I219" s="155"/>
      <c r="L219" s="150"/>
      <c r="M219" s="156"/>
      <c r="T219" s="157"/>
      <c r="AT219" s="152" t="s">
        <v>302</v>
      </c>
      <c r="AU219" s="152" t="s">
        <v>85</v>
      </c>
      <c r="AV219" s="12" t="s">
        <v>85</v>
      </c>
      <c r="AW219" s="12" t="s">
        <v>32</v>
      </c>
      <c r="AX219" s="12" t="s">
        <v>83</v>
      </c>
      <c r="AY219" s="152" t="s">
        <v>293</v>
      </c>
    </row>
    <row r="220" spans="2:65" s="1" customFormat="1" ht="24.2" customHeight="1">
      <c r="B220" s="32"/>
      <c r="C220" s="137" t="s">
        <v>958</v>
      </c>
      <c r="D220" s="137" t="s">
        <v>295</v>
      </c>
      <c r="E220" s="138" t="s">
        <v>3699</v>
      </c>
      <c r="F220" s="139" t="s">
        <v>3700</v>
      </c>
      <c r="G220" s="140" t="s">
        <v>711</v>
      </c>
      <c r="H220" s="141">
        <v>19.55</v>
      </c>
      <c r="I220" s="142"/>
      <c r="J220" s="143">
        <f>ROUND(I220*H220,2)</f>
        <v>0</v>
      </c>
      <c r="K220" s="139" t="s">
        <v>299</v>
      </c>
      <c r="L220" s="32"/>
      <c r="M220" s="144" t="s">
        <v>1</v>
      </c>
      <c r="N220" s="145" t="s">
        <v>41</v>
      </c>
      <c r="P220" s="146">
        <f>O220*H220</f>
        <v>0</v>
      </c>
      <c r="Q220" s="146">
        <v>0</v>
      </c>
      <c r="R220" s="146">
        <f>Q220*H220</f>
        <v>0</v>
      </c>
      <c r="S220" s="146">
        <v>0</v>
      </c>
      <c r="T220" s="147">
        <f>S220*H220</f>
        <v>0</v>
      </c>
      <c r="AR220" s="148" t="s">
        <v>1255</v>
      </c>
      <c r="AT220" s="148" t="s">
        <v>295</v>
      </c>
      <c r="AU220" s="148" t="s">
        <v>85</v>
      </c>
      <c r="AY220" s="17" t="s">
        <v>293</v>
      </c>
      <c r="BE220" s="149">
        <f>IF(N220="základní",J220,0)</f>
        <v>0</v>
      </c>
      <c r="BF220" s="149">
        <f>IF(N220="snížená",J220,0)</f>
        <v>0</v>
      </c>
      <c r="BG220" s="149">
        <f>IF(N220="zákl. přenesená",J220,0)</f>
        <v>0</v>
      </c>
      <c r="BH220" s="149">
        <f>IF(N220="sníž. přenesená",J220,0)</f>
        <v>0</v>
      </c>
      <c r="BI220" s="149">
        <f>IF(N220="nulová",J220,0)</f>
        <v>0</v>
      </c>
      <c r="BJ220" s="17" t="s">
        <v>83</v>
      </c>
      <c r="BK220" s="149">
        <f>ROUND(I220*H220,2)</f>
        <v>0</v>
      </c>
      <c r="BL220" s="17" t="s">
        <v>1255</v>
      </c>
      <c r="BM220" s="148" t="s">
        <v>3701</v>
      </c>
    </row>
    <row r="221" spans="2:65" s="12" customFormat="1" ht="11.25">
      <c r="B221" s="150"/>
      <c r="D221" s="151" t="s">
        <v>302</v>
      </c>
      <c r="E221" s="152" t="s">
        <v>1</v>
      </c>
      <c r="F221" s="153" t="s">
        <v>3548</v>
      </c>
      <c r="H221" s="154">
        <v>19.55</v>
      </c>
      <c r="I221" s="155"/>
      <c r="L221" s="150"/>
      <c r="M221" s="199"/>
      <c r="N221" s="200"/>
      <c r="O221" s="200"/>
      <c r="P221" s="200"/>
      <c r="Q221" s="200"/>
      <c r="R221" s="200"/>
      <c r="S221" s="200"/>
      <c r="T221" s="201"/>
      <c r="AT221" s="152" t="s">
        <v>302</v>
      </c>
      <c r="AU221" s="152" t="s">
        <v>85</v>
      </c>
      <c r="AV221" s="12" t="s">
        <v>85</v>
      </c>
      <c r="AW221" s="12" t="s">
        <v>32</v>
      </c>
      <c r="AX221" s="12" t="s">
        <v>83</v>
      </c>
      <c r="AY221" s="152" t="s">
        <v>293</v>
      </c>
    </row>
    <row r="222" spans="2:65" s="1" customFormat="1" ht="6.95" customHeight="1">
      <c r="B222" s="44"/>
      <c r="C222" s="45"/>
      <c r="D222" s="45"/>
      <c r="E222" s="45"/>
      <c r="F222" s="45"/>
      <c r="G222" s="45"/>
      <c r="H222" s="45"/>
      <c r="I222" s="45"/>
      <c r="J222" s="45"/>
      <c r="K222" s="45"/>
      <c r="L222" s="32"/>
    </row>
  </sheetData>
  <sheetProtection algorithmName="SHA-512" hashValue="o49Ga0emlXlLglNrkEhePUEg5dH2uCv6VJPIZdFFnmtz2yPOQ3RuLPY30a5Avygs27FzsmlAUOo/WW3rnIPImw==" saltValue="sS74OfOA2xgoW/4MG8sM1HLd1dy4Zs89G5m7A+1Iy7cpZ6jvY2AOkkRx9kAKH7lj5y1CeRq+8zsatae1Onv5+g==" spinCount="100000" sheet="1" objects="1" scenarios="1" formatColumns="0" formatRows="0" autoFilter="0"/>
  <autoFilter ref="C127:K221" xr:uid="{00000000-0009-0000-0000-00000B000000}"/>
  <mergeCells count="12">
    <mergeCell ref="E120:H120"/>
    <mergeCell ref="L2:V2"/>
    <mergeCell ref="E85:H85"/>
    <mergeCell ref="E87:H87"/>
    <mergeCell ref="E89:H89"/>
    <mergeCell ref="E116:H116"/>
    <mergeCell ref="E118:H118"/>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372"/>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c r="L2" s="217"/>
      <c r="M2" s="217"/>
      <c r="N2" s="217"/>
      <c r="O2" s="217"/>
      <c r="P2" s="217"/>
      <c r="Q2" s="217"/>
      <c r="R2" s="217"/>
      <c r="S2" s="217"/>
      <c r="T2" s="217"/>
      <c r="U2" s="217"/>
      <c r="V2" s="217"/>
      <c r="AT2" s="17" t="s">
        <v>129</v>
      </c>
      <c r="AZ2" s="93" t="s">
        <v>3702</v>
      </c>
      <c r="BA2" s="93" t="s">
        <v>1</v>
      </c>
      <c r="BB2" s="93" t="s">
        <v>1</v>
      </c>
      <c r="BC2" s="93" t="s">
        <v>3703</v>
      </c>
      <c r="BD2" s="93" t="s">
        <v>85</v>
      </c>
    </row>
    <row r="3" spans="2:56" ht="6.95" customHeight="1">
      <c r="B3" s="18"/>
      <c r="C3" s="19"/>
      <c r="D3" s="19"/>
      <c r="E3" s="19"/>
      <c r="F3" s="19"/>
      <c r="G3" s="19"/>
      <c r="H3" s="19"/>
      <c r="I3" s="19"/>
      <c r="J3" s="19"/>
      <c r="K3" s="19"/>
      <c r="L3" s="20"/>
      <c r="AT3" s="17" t="s">
        <v>85</v>
      </c>
      <c r="AZ3" s="93" t="s">
        <v>1561</v>
      </c>
      <c r="BA3" s="93" t="s">
        <v>1</v>
      </c>
      <c r="BB3" s="93" t="s">
        <v>1</v>
      </c>
      <c r="BC3" s="93" t="s">
        <v>3704</v>
      </c>
      <c r="BD3" s="93" t="s">
        <v>85</v>
      </c>
    </row>
    <row r="4" spans="2:56" ht="24.95" customHeight="1">
      <c r="B4" s="20"/>
      <c r="D4" s="21" t="s">
        <v>216</v>
      </c>
      <c r="L4" s="20"/>
      <c r="M4" s="94" t="s">
        <v>10</v>
      </c>
      <c r="AT4" s="17" t="s">
        <v>4</v>
      </c>
      <c r="AZ4" s="93" t="s">
        <v>237</v>
      </c>
      <c r="BA4" s="93" t="s">
        <v>1</v>
      </c>
      <c r="BB4" s="93" t="s">
        <v>1</v>
      </c>
      <c r="BC4" s="93" t="s">
        <v>3705</v>
      </c>
      <c r="BD4" s="93" t="s">
        <v>85</v>
      </c>
    </row>
    <row r="5" spans="2:56" ht="6.95" customHeight="1">
      <c r="B5" s="20"/>
      <c r="L5" s="20"/>
      <c r="AZ5" s="93" t="s">
        <v>3706</v>
      </c>
      <c r="BA5" s="93" t="s">
        <v>1</v>
      </c>
      <c r="BB5" s="93" t="s">
        <v>1</v>
      </c>
      <c r="BC5" s="93" t="s">
        <v>3707</v>
      </c>
      <c r="BD5" s="93" t="s">
        <v>85</v>
      </c>
    </row>
    <row r="6" spans="2:56" ht="12" customHeight="1">
      <c r="B6" s="20"/>
      <c r="D6" s="27" t="s">
        <v>16</v>
      </c>
      <c r="L6" s="20"/>
      <c r="AZ6" s="93" t="s">
        <v>1571</v>
      </c>
      <c r="BA6" s="93" t="s">
        <v>1</v>
      </c>
      <c r="BB6" s="93" t="s">
        <v>1</v>
      </c>
      <c r="BC6" s="93" t="s">
        <v>3708</v>
      </c>
      <c r="BD6" s="93" t="s">
        <v>85</v>
      </c>
    </row>
    <row r="7" spans="2:56" ht="16.5" customHeight="1">
      <c r="B7" s="20"/>
      <c r="E7" s="256" t="str">
        <f>'Rekapitulace stavby'!K6</f>
        <v>Stavba sekundárního kolektoru Česká-Středova - 2024</v>
      </c>
      <c r="F7" s="257"/>
      <c r="G7" s="257"/>
      <c r="H7" s="257"/>
      <c r="L7" s="20"/>
    </row>
    <row r="8" spans="2:56" ht="12" customHeight="1">
      <c r="B8" s="20"/>
      <c r="D8" s="27" t="s">
        <v>225</v>
      </c>
      <c r="L8" s="20"/>
    </row>
    <row r="9" spans="2:56" s="1" customFormat="1" ht="16.5" customHeight="1">
      <c r="B9" s="32"/>
      <c r="E9" s="256" t="s">
        <v>3709</v>
      </c>
      <c r="F9" s="258"/>
      <c r="G9" s="258"/>
      <c r="H9" s="258"/>
      <c r="L9" s="32"/>
    </row>
    <row r="10" spans="2:56" s="1" customFormat="1" ht="12" customHeight="1">
      <c r="B10" s="32"/>
      <c r="D10" s="27" t="s">
        <v>231</v>
      </c>
      <c r="L10" s="32"/>
    </row>
    <row r="11" spans="2:56" s="1" customFormat="1" ht="16.5" customHeight="1">
      <c r="B11" s="32"/>
      <c r="E11" s="238" t="s">
        <v>3710</v>
      </c>
      <c r="F11" s="258"/>
      <c r="G11" s="258"/>
      <c r="H11" s="258"/>
      <c r="L11" s="32"/>
    </row>
    <row r="12" spans="2:56" s="1" customFormat="1" ht="11.25">
      <c r="B12" s="32"/>
      <c r="L12" s="32"/>
    </row>
    <row r="13" spans="2:56" s="1" customFormat="1" ht="12" customHeight="1">
      <c r="B13" s="32"/>
      <c r="D13" s="27" t="s">
        <v>18</v>
      </c>
      <c r="F13" s="25" t="s">
        <v>1</v>
      </c>
      <c r="I13" s="27" t="s">
        <v>19</v>
      </c>
      <c r="J13" s="25" t="s">
        <v>1</v>
      </c>
      <c r="L13" s="32"/>
    </row>
    <row r="14" spans="2:56" s="1" customFormat="1" ht="12" customHeight="1">
      <c r="B14" s="32"/>
      <c r="D14" s="27" t="s">
        <v>20</v>
      </c>
      <c r="F14" s="25" t="s">
        <v>21</v>
      </c>
      <c r="I14" s="27" t="s">
        <v>22</v>
      </c>
      <c r="J14" s="52" t="str">
        <f>'Rekapitulace stavby'!AN8</f>
        <v>8. 8. 2024</v>
      </c>
      <c r="L14" s="32"/>
    </row>
    <row r="15" spans="2:56" s="1" customFormat="1" ht="10.9" customHeight="1">
      <c r="B15" s="32"/>
      <c r="L15" s="32"/>
    </row>
    <row r="16" spans="2:5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ROUND(J132,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ROUND((SUM(BE132:BE371)),  2)</f>
        <v>0</v>
      </c>
      <c r="I35" s="97">
        <v>0.21</v>
      </c>
      <c r="J35" s="86">
        <f>ROUND(((SUM(BE132:BE371))*I35),  2)</f>
        <v>0</v>
      </c>
      <c r="L35" s="32"/>
    </row>
    <row r="36" spans="2:12" s="1" customFormat="1" ht="14.45" customHeight="1">
      <c r="B36" s="32"/>
      <c r="E36" s="27" t="s">
        <v>42</v>
      </c>
      <c r="F36" s="86">
        <f>ROUND((SUM(BF132:BF371)),  2)</f>
        <v>0</v>
      </c>
      <c r="I36" s="97">
        <v>0.12</v>
      </c>
      <c r="J36" s="86">
        <f>ROUND(((SUM(BF132:BF371))*I36),  2)</f>
        <v>0</v>
      </c>
      <c r="L36" s="32"/>
    </row>
    <row r="37" spans="2:12" s="1" customFormat="1" ht="14.45" hidden="1" customHeight="1">
      <c r="B37" s="32"/>
      <c r="E37" s="27" t="s">
        <v>43</v>
      </c>
      <c r="F37" s="86">
        <f>ROUND((SUM(BG132:BG371)),  2)</f>
        <v>0</v>
      </c>
      <c r="I37" s="97">
        <v>0.21</v>
      </c>
      <c r="J37" s="86">
        <f>0</f>
        <v>0</v>
      </c>
      <c r="L37" s="32"/>
    </row>
    <row r="38" spans="2:12" s="1" customFormat="1" ht="14.45" hidden="1" customHeight="1">
      <c r="B38" s="32"/>
      <c r="E38" s="27" t="s">
        <v>44</v>
      </c>
      <c r="F38" s="86">
        <f>ROUND((SUM(BH132:BH371)),  2)</f>
        <v>0</v>
      </c>
      <c r="I38" s="97">
        <v>0.12</v>
      </c>
      <c r="J38" s="86">
        <f>0</f>
        <v>0</v>
      </c>
      <c r="L38" s="32"/>
    </row>
    <row r="39" spans="2:12" s="1" customFormat="1" ht="14.45" hidden="1" customHeight="1">
      <c r="B39" s="32"/>
      <c r="E39" s="27" t="s">
        <v>45</v>
      </c>
      <c r="F39" s="86">
        <f>ROUND((SUM(BI132:BI371)),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3709</v>
      </c>
      <c r="F87" s="258"/>
      <c r="G87" s="258"/>
      <c r="H87" s="258"/>
      <c r="L87" s="32"/>
    </row>
    <row r="88" spans="2:12" s="1" customFormat="1" ht="12" customHeight="1">
      <c r="B88" s="32"/>
      <c r="C88" s="27" t="s">
        <v>231</v>
      </c>
      <c r="L88" s="32"/>
    </row>
    <row r="89" spans="2:12" s="1" customFormat="1" ht="16.5" customHeight="1">
      <c r="B89" s="32"/>
      <c r="E89" s="238" t="str">
        <f>E11</f>
        <v>SO 501 - Přeložka kanalizace</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J132</f>
        <v>0</v>
      </c>
      <c r="L98" s="32"/>
      <c r="AU98" s="17" t="s">
        <v>264</v>
      </c>
    </row>
    <row r="99" spans="2:47" s="8" customFormat="1" ht="24.95" customHeight="1">
      <c r="B99" s="109"/>
      <c r="D99" s="110" t="s">
        <v>265</v>
      </c>
      <c r="E99" s="111"/>
      <c r="F99" s="111"/>
      <c r="G99" s="111"/>
      <c r="H99" s="111"/>
      <c r="I99" s="111"/>
      <c r="J99" s="112">
        <f>J133</f>
        <v>0</v>
      </c>
      <c r="L99" s="109"/>
    </row>
    <row r="100" spans="2:47" s="9" customFormat="1" ht="19.899999999999999" customHeight="1">
      <c r="B100" s="113"/>
      <c r="D100" s="114" t="s">
        <v>266</v>
      </c>
      <c r="E100" s="115"/>
      <c r="F100" s="115"/>
      <c r="G100" s="115"/>
      <c r="H100" s="115"/>
      <c r="I100" s="115"/>
      <c r="J100" s="116">
        <f>J134</f>
        <v>0</v>
      </c>
      <c r="L100" s="113"/>
    </row>
    <row r="101" spans="2:47" s="9" customFormat="1" ht="19.899999999999999" customHeight="1">
      <c r="B101" s="113"/>
      <c r="D101" s="114" t="s">
        <v>267</v>
      </c>
      <c r="E101" s="115"/>
      <c r="F101" s="115"/>
      <c r="G101" s="115"/>
      <c r="H101" s="115"/>
      <c r="I101" s="115"/>
      <c r="J101" s="116">
        <f>J192</f>
        <v>0</v>
      </c>
      <c r="L101" s="113"/>
    </row>
    <row r="102" spans="2:47" s="9" customFormat="1" ht="19.899999999999999" customHeight="1">
      <c r="B102" s="113"/>
      <c r="D102" s="114" t="s">
        <v>268</v>
      </c>
      <c r="E102" s="115"/>
      <c r="F102" s="115"/>
      <c r="G102" s="115"/>
      <c r="H102" s="115"/>
      <c r="I102" s="115"/>
      <c r="J102" s="116">
        <f>J216</f>
        <v>0</v>
      </c>
      <c r="L102" s="113"/>
    </row>
    <row r="103" spans="2:47" s="9" customFormat="1" ht="19.899999999999999" customHeight="1">
      <c r="B103" s="113"/>
      <c r="D103" s="114" t="s">
        <v>269</v>
      </c>
      <c r="E103" s="115"/>
      <c r="F103" s="115"/>
      <c r="G103" s="115"/>
      <c r="H103" s="115"/>
      <c r="I103" s="115"/>
      <c r="J103" s="116">
        <f>J231</f>
        <v>0</v>
      </c>
      <c r="L103" s="113"/>
    </row>
    <row r="104" spans="2:47" s="9" customFormat="1" ht="19.899999999999999" customHeight="1">
      <c r="B104" s="113"/>
      <c r="D104" s="114" t="s">
        <v>1574</v>
      </c>
      <c r="E104" s="115"/>
      <c r="F104" s="115"/>
      <c r="G104" s="115"/>
      <c r="H104" s="115"/>
      <c r="I104" s="115"/>
      <c r="J104" s="116">
        <f>J235</f>
        <v>0</v>
      </c>
      <c r="L104" s="113"/>
    </row>
    <row r="105" spans="2:47" s="9" customFormat="1" ht="19.899999999999999" customHeight="1">
      <c r="B105" s="113"/>
      <c r="D105" s="114" t="s">
        <v>271</v>
      </c>
      <c r="E105" s="115"/>
      <c r="F105" s="115"/>
      <c r="G105" s="115"/>
      <c r="H105" s="115"/>
      <c r="I105" s="115"/>
      <c r="J105" s="116">
        <f>J242</f>
        <v>0</v>
      </c>
      <c r="L105" s="113"/>
    </row>
    <row r="106" spans="2:47" s="9" customFormat="1" ht="19.899999999999999" customHeight="1">
      <c r="B106" s="113"/>
      <c r="D106" s="114" t="s">
        <v>272</v>
      </c>
      <c r="E106" s="115"/>
      <c r="F106" s="115"/>
      <c r="G106" s="115"/>
      <c r="H106" s="115"/>
      <c r="I106" s="115"/>
      <c r="J106" s="116">
        <f>J342</f>
        <v>0</v>
      </c>
      <c r="L106" s="113"/>
    </row>
    <row r="107" spans="2:47" s="9" customFormat="1" ht="19.899999999999999" customHeight="1">
      <c r="B107" s="113"/>
      <c r="D107" s="114" t="s">
        <v>274</v>
      </c>
      <c r="E107" s="115"/>
      <c r="F107" s="115"/>
      <c r="G107" s="115"/>
      <c r="H107" s="115"/>
      <c r="I107" s="115"/>
      <c r="J107" s="116">
        <f>J353</f>
        <v>0</v>
      </c>
      <c r="L107" s="113"/>
    </row>
    <row r="108" spans="2:47" s="8" customFormat="1" ht="24.95" customHeight="1">
      <c r="B108" s="109"/>
      <c r="D108" s="110" t="s">
        <v>275</v>
      </c>
      <c r="E108" s="111"/>
      <c r="F108" s="111"/>
      <c r="G108" s="111"/>
      <c r="H108" s="111"/>
      <c r="I108" s="111"/>
      <c r="J108" s="112">
        <f>J356</f>
        <v>0</v>
      </c>
      <c r="L108" s="109"/>
    </row>
    <row r="109" spans="2:47" s="9" customFormat="1" ht="19.899999999999999" customHeight="1">
      <c r="B109" s="113"/>
      <c r="D109" s="114" t="s">
        <v>276</v>
      </c>
      <c r="E109" s="115"/>
      <c r="F109" s="115"/>
      <c r="G109" s="115"/>
      <c r="H109" s="115"/>
      <c r="I109" s="115"/>
      <c r="J109" s="116">
        <f>J357</f>
        <v>0</v>
      </c>
      <c r="L109" s="113"/>
    </row>
    <row r="110" spans="2:47" s="9" customFormat="1" ht="19.899999999999999" customHeight="1">
      <c r="B110" s="113"/>
      <c r="D110" s="114" t="s">
        <v>277</v>
      </c>
      <c r="E110" s="115"/>
      <c r="F110" s="115"/>
      <c r="G110" s="115"/>
      <c r="H110" s="115"/>
      <c r="I110" s="115"/>
      <c r="J110" s="116">
        <f>J366</f>
        <v>0</v>
      </c>
      <c r="L110" s="113"/>
    </row>
    <row r="111" spans="2:47" s="1" customFormat="1" ht="21.75" customHeight="1">
      <c r="B111" s="32"/>
      <c r="L111" s="32"/>
    </row>
    <row r="112" spans="2:47" s="1" customFormat="1" ht="6.95" customHeight="1">
      <c r="B112" s="44"/>
      <c r="C112" s="45"/>
      <c r="D112" s="45"/>
      <c r="E112" s="45"/>
      <c r="F112" s="45"/>
      <c r="G112" s="45"/>
      <c r="H112" s="45"/>
      <c r="I112" s="45"/>
      <c r="J112" s="45"/>
      <c r="K112" s="45"/>
      <c r="L112" s="32"/>
    </row>
    <row r="116" spans="2:12" s="1" customFormat="1" ht="6.95" customHeight="1">
      <c r="B116" s="46"/>
      <c r="C116" s="47"/>
      <c r="D116" s="47"/>
      <c r="E116" s="47"/>
      <c r="F116" s="47"/>
      <c r="G116" s="47"/>
      <c r="H116" s="47"/>
      <c r="I116" s="47"/>
      <c r="J116" s="47"/>
      <c r="K116" s="47"/>
      <c r="L116" s="32"/>
    </row>
    <row r="117" spans="2:12" s="1" customFormat="1" ht="24.95" customHeight="1">
      <c r="B117" s="32"/>
      <c r="C117" s="21" t="s">
        <v>278</v>
      </c>
      <c r="L117" s="32"/>
    </row>
    <row r="118" spans="2:12" s="1" customFormat="1" ht="6.95" customHeight="1">
      <c r="B118" s="32"/>
      <c r="L118" s="32"/>
    </row>
    <row r="119" spans="2:12" s="1" customFormat="1" ht="12" customHeight="1">
      <c r="B119" s="32"/>
      <c r="C119" s="27" t="s">
        <v>16</v>
      </c>
      <c r="L119" s="32"/>
    </row>
    <row r="120" spans="2:12" s="1" customFormat="1" ht="16.5" customHeight="1">
      <c r="B120" s="32"/>
      <c r="E120" s="256" t="str">
        <f>E7</f>
        <v>Stavba sekundárního kolektoru Česká-Středova - 2024</v>
      </c>
      <c r="F120" s="257"/>
      <c r="G120" s="257"/>
      <c r="H120" s="257"/>
      <c r="L120" s="32"/>
    </row>
    <row r="121" spans="2:12" ht="12" customHeight="1">
      <c r="B121" s="20"/>
      <c r="C121" s="27" t="s">
        <v>225</v>
      </c>
      <c r="L121" s="20"/>
    </row>
    <row r="122" spans="2:12" s="1" customFormat="1" ht="16.5" customHeight="1">
      <c r="B122" s="32"/>
      <c r="E122" s="256" t="s">
        <v>3709</v>
      </c>
      <c r="F122" s="258"/>
      <c r="G122" s="258"/>
      <c r="H122" s="258"/>
      <c r="L122" s="32"/>
    </row>
    <row r="123" spans="2:12" s="1" customFormat="1" ht="12" customHeight="1">
      <c r="B123" s="32"/>
      <c r="C123" s="27" t="s">
        <v>231</v>
      </c>
      <c r="L123" s="32"/>
    </row>
    <row r="124" spans="2:12" s="1" customFormat="1" ht="16.5" customHeight="1">
      <c r="B124" s="32"/>
      <c r="E124" s="238" t="str">
        <f>E11</f>
        <v>SO 501 - Přeložka kanalizace</v>
      </c>
      <c r="F124" s="258"/>
      <c r="G124" s="258"/>
      <c r="H124" s="258"/>
      <c r="L124" s="32"/>
    </row>
    <row r="125" spans="2:12" s="1" customFormat="1" ht="6.95" customHeight="1">
      <c r="B125" s="32"/>
      <c r="L125" s="32"/>
    </row>
    <row r="126" spans="2:12" s="1" customFormat="1" ht="12" customHeight="1">
      <c r="B126" s="32"/>
      <c r="C126" s="27" t="s">
        <v>20</v>
      </c>
      <c r="F126" s="25" t="str">
        <f>F14</f>
        <v>Brno</v>
      </c>
      <c r="I126" s="27" t="s">
        <v>22</v>
      </c>
      <c r="J126" s="52" t="str">
        <f>IF(J14="","",J14)</f>
        <v>8. 8. 2024</v>
      </c>
      <c r="L126" s="32"/>
    </row>
    <row r="127" spans="2:12" s="1" customFormat="1" ht="6.95" customHeight="1">
      <c r="B127" s="32"/>
      <c r="L127" s="32"/>
    </row>
    <row r="128" spans="2:12" s="1" customFormat="1" ht="15.2" customHeight="1">
      <c r="B128" s="32"/>
      <c r="C128" s="27" t="s">
        <v>24</v>
      </c>
      <c r="F128" s="25" t="str">
        <f>E17</f>
        <v>Statutární město Brno</v>
      </c>
      <c r="I128" s="27" t="s">
        <v>30</v>
      </c>
      <c r="J128" s="30" t="str">
        <f>E23</f>
        <v>INGUTIS, spol. s r.o.</v>
      </c>
      <c r="L128" s="32"/>
    </row>
    <row r="129" spans="2:65" s="1" customFormat="1" ht="15.2" customHeight="1">
      <c r="B129" s="32"/>
      <c r="C129" s="27" t="s">
        <v>28</v>
      </c>
      <c r="F129" s="25" t="str">
        <f>IF(E20="","",E20)</f>
        <v>Vyplň údaj</v>
      </c>
      <c r="I129" s="27" t="s">
        <v>33</v>
      </c>
      <c r="J129" s="30" t="str">
        <f>E26</f>
        <v>Ing. J. Duben</v>
      </c>
      <c r="L129" s="32"/>
    </row>
    <row r="130" spans="2:65" s="1" customFormat="1" ht="10.35" customHeight="1">
      <c r="B130" s="32"/>
      <c r="L130" s="32"/>
    </row>
    <row r="131" spans="2:65" s="10" customFormat="1" ht="29.25" customHeight="1">
      <c r="B131" s="117"/>
      <c r="C131" s="118" t="s">
        <v>279</v>
      </c>
      <c r="D131" s="119" t="s">
        <v>61</v>
      </c>
      <c r="E131" s="119" t="s">
        <v>57</v>
      </c>
      <c r="F131" s="119" t="s">
        <v>58</v>
      </c>
      <c r="G131" s="119" t="s">
        <v>280</v>
      </c>
      <c r="H131" s="119" t="s">
        <v>281</v>
      </c>
      <c r="I131" s="119" t="s">
        <v>282</v>
      </c>
      <c r="J131" s="119" t="s">
        <v>262</v>
      </c>
      <c r="K131" s="120" t="s">
        <v>283</v>
      </c>
      <c r="L131" s="117"/>
      <c r="M131" s="59" t="s">
        <v>1</v>
      </c>
      <c r="N131" s="60" t="s">
        <v>40</v>
      </c>
      <c r="O131" s="60" t="s">
        <v>284</v>
      </c>
      <c r="P131" s="60" t="s">
        <v>285</v>
      </c>
      <c r="Q131" s="60" t="s">
        <v>286</v>
      </c>
      <c r="R131" s="60" t="s">
        <v>287</v>
      </c>
      <c r="S131" s="60" t="s">
        <v>288</v>
      </c>
      <c r="T131" s="61" t="s">
        <v>289</v>
      </c>
    </row>
    <row r="132" spans="2:65" s="1" customFormat="1" ht="22.9" customHeight="1">
      <c r="B132" s="32"/>
      <c r="C132" s="64" t="s">
        <v>290</v>
      </c>
      <c r="J132" s="121">
        <f>BK132</f>
        <v>0</v>
      </c>
      <c r="L132" s="32"/>
      <c r="M132" s="62"/>
      <c r="N132" s="53"/>
      <c r="O132" s="53"/>
      <c r="P132" s="122">
        <f>P133+P356</f>
        <v>0</v>
      </c>
      <c r="Q132" s="53"/>
      <c r="R132" s="122">
        <f>R133+R356</f>
        <v>259.17604532999997</v>
      </c>
      <c r="S132" s="53"/>
      <c r="T132" s="123">
        <f>T133+T356</f>
        <v>35.886479999999999</v>
      </c>
      <c r="AT132" s="17" t="s">
        <v>75</v>
      </c>
      <c r="AU132" s="17" t="s">
        <v>264</v>
      </c>
      <c r="BK132" s="124">
        <f>BK133+BK356</f>
        <v>0</v>
      </c>
    </row>
    <row r="133" spans="2:65" s="11" customFormat="1" ht="25.9" customHeight="1">
      <c r="B133" s="125"/>
      <c r="D133" s="126" t="s">
        <v>75</v>
      </c>
      <c r="E133" s="127" t="s">
        <v>291</v>
      </c>
      <c r="F133" s="127" t="s">
        <v>292</v>
      </c>
      <c r="I133" s="128"/>
      <c r="J133" s="129">
        <f>BK133</f>
        <v>0</v>
      </c>
      <c r="L133" s="125"/>
      <c r="M133" s="130"/>
      <c r="P133" s="131">
        <f>P134+P192+P216+P231+P235+P242+P342+P353</f>
        <v>0</v>
      </c>
      <c r="R133" s="131">
        <f>R134+R192+R216+R231+R235+R242+R342+R353</f>
        <v>259.08479238999996</v>
      </c>
      <c r="T133" s="132">
        <f>T134+T192+T216+T231+T235+T242+T342+T353</f>
        <v>35.886479999999999</v>
      </c>
      <c r="AR133" s="126" t="s">
        <v>83</v>
      </c>
      <c r="AT133" s="133" t="s">
        <v>75</v>
      </c>
      <c r="AU133" s="133" t="s">
        <v>76</v>
      </c>
      <c r="AY133" s="126" t="s">
        <v>293</v>
      </c>
      <c r="BK133" s="134">
        <f>BK134+BK192+BK216+BK231+BK235+BK242+BK342+BK353</f>
        <v>0</v>
      </c>
    </row>
    <row r="134" spans="2:65" s="11" customFormat="1" ht="22.9" customHeight="1">
      <c r="B134" s="125"/>
      <c r="D134" s="126" t="s">
        <v>75</v>
      </c>
      <c r="E134" s="135" t="s">
        <v>83</v>
      </c>
      <c r="F134" s="135" t="s">
        <v>294</v>
      </c>
      <c r="I134" s="128"/>
      <c r="J134" s="136">
        <f>BK134</f>
        <v>0</v>
      </c>
      <c r="L134" s="125"/>
      <c r="M134" s="130"/>
      <c r="P134" s="131">
        <f>SUM(P135:P191)</f>
        <v>0</v>
      </c>
      <c r="R134" s="131">
        <f>SUM(R135:R191)</f>
        <v>12.00390926</v>
      </c>
      <c r="T134" s="132">
        <f>SUM(T135:T191)</f>
        <v>4.7039999999999997</v>
      </c>
      <c r="AR134" s="126" t="s">
        <v>83</v>
      </c>
      <c r="AT134" s="133" t="s">
        <v>75</v>
      </c>
      <c r="AU134" s="133" t="s">
        <v>83</v>
      </c>
      <c r="AY134" s="126" t="s">
        <v>293</v>
      </c>
      <c r="BK134" s="134">
        <f>SUM(BK135:BK191)</f>
        <v>0</v>
      </c>
    </row>
    <row r="135" spans="2:65" s="1" customFormat="1" ht="24.2" customHeight="1">
      <c r="B135" s="32"/>
      <c r="C135" s="137" t="s">
        <v>83</v>
      </c>
      <c r="D135" s="137" t="s">
        <v>295</v>
      </c>
      <c r="E135" s="138" t="s">
        <v>1577</v>
      </c>
      <c r="F135" s="139" t="s">
        <v>1578</v>
      </c>
      <c r="G135" s="140" t="s">
        <v>767</v>
      </c>
      <c r="H135" s="141">
        <v>8</v>
      </c>
      <c r="I135" s="142"/>
      <c r="J135" s="143">
        <f>ROUND(I135*H135,2)</f>
        <v>0</v>
      </c>
      <c r="K135" s="139" t="s">
        <v>299</v>
      </c>
      <c r="L135" s="32"/>
      <c r="M135" s="144" t="s">
        <v>1</v>
      </c>
      <c r="N135" s="145" t="s">
        <v>41</v>
      </c>
      <c r="P135" s="146">
        <f>O135*H135</f>
        <v>0</v>
      </c>
      <c r="Q135" s="146">
        <v>0</v>
      </c>
      <c r="R135" s="146">
        <f>Q135*H135</f>
        <v>0</v>
      </c>
      <c r="S135" s="146">
        <v>0.40799999999999997</v>
      </c>
      <c r="T135" s="147">
        <f>S135*H135</f>
        <v>3.2639999999999998</v>
      </c>
      <c r="AR135" s="148" t="s">
        <v>300</v>
      </c>
      <c r="AT135" s="148" t="s">
        <v>295</v>
      </c>
      <c r="AU135" s="148" t="s">
        <v>85</v>
      </c>
      <c r="AY135" s="17" t="s">
        <v>293</v>
      </c>
      <c r="BE135" s="149">
        <f>IF(N135="základní",J135,0)</f>
        <v>0</v>
      </c>
      <c r="BF135" s="149">
        <f>IF(N135="snížená",J135,0)</f>
        <v>0</v>
      </c>
      <c r="BG135" s="149">
        <f>IF(N135="zákl. přenesená",J135,0)</f>
        <v>0</v>
      </c>
      <c r="BH135" s="149">
        <f>IF(N135="sníž. přenesená",J135,0)</f>
        <v>0</v>
      </c>
      <c r="BI135" s="149">
        <f>IF(N135="nulová",J135,0)</f>
        <v>0</v>
      </c>
      <c r="BJ135" s="17" t="s">
        <v>83</v>
      </c>
      <c r="BK135" s="149">
        <f>ROUND(I135*H135,2)</f>
        <v>0</v>
      </c>
      <c r="BL135" s="17" t="s">
        <v>300</v>
      </c>
      <c r="BM135" s="148" t="s">
        <v>3711</v>
      </c>
    </row>
    <row r="136" spans="2:65" s="12" customFormat="1" ht="11.25">
      <c r="B136" s="150"/>
      <c r="D136" s="151" t="s">
        <v>302</v>
      </c>
      <c r="E136" s="152" t="s">
        <v>1</v>
      </c>
      <c r="F136" s="153" t="s">
        <v>3712</v>
      </c>
      <c r="H136" s="154">
        <v>8</v>
      </c>
      <c r="I136" s="155"/>
      <c r="L136" s="150"/>
      <c r="M136" s="156"/>
      <c r="T136" s="157"/>
      <c r="AT136" s="152" t="s">
        <v>302</v>
      </c>
      <c r="AU136" s="152" t="s">
        <v>85</v>
      </c>
      <c r="AV136" s="12" t="s">
        <v>85</v>
      </c>
      <c r="AW136" s="12" t="s">
        <v>32</v>
      </c>
      <c r="AX136" s="12" t="s">
        <v>83</v>
      </c>
      <c r="AY136" s="152" t="s">
        <v>293</v>
      </c>
    </row>
    <row r="137" spans="2:65" s="1" customFormat="1" ht="24.2" customHeight="1">
      <c r="B137" s="32"/>
      <c r="C137" s="137" t="s">
        <v>85</v>
      </c>
      <c r="D137" s="137" t="s">
        <v>295</v>
      </c>
      <c r="E137" s="138" t="s">
        <v>1583</v>
      </c>
      <c r="F137" s="139" t="s">
        <v>1584</v>
      </c>
      <c r="G137" s="140" t="s">
        <v>767</v>
      </c>
      <c r="H137" s="141">
        <v>8</v>
      </c>
      <c r="I137" s="142"/>
      <c r="J137" s="143">
        <f>ROUND(I137*H137,2)</f>
        <v>0</v>
      </c>
      <c r="K137" s="139" t="s">
        <v>299</v>
      </c>
      <c r="L137" s="32"/>
      <c r="M137" s="144" t="s">
        <v>1</v>
      </c>
      <c r="N137" s="145" t="s">
        <v>41</v>
      </c>
      <c r="P137" s="146">
        <f>O137*H137</f>
        <v>0</v>
      </c>
      <c r="Q137" s="146">
        <v>0</v>
      </c>
      <c r="R137" s="146">
        <f>Q137*H137</f>
        <v>0</v>
      </c>
      <c r="S137" s="146">
        <v>0.18</v>
      </c>
      <c r="T137" s="147">
        <f>S137*H137</f>
        <v>1.44</v>
      </c>
      <c r="AR137" s="148" t="s">
        <v>300</v>
      </c>
      <c r="AT137" s="148" t="s">
        <v>295</v>
      </c>
      <c r="AU137" s="148" t="s">
        <v>85</v>
      </c>
      <c r="AY137" s="17" t="s">
        <v>293</v>
      </c>
      <c r="BE137" s="149">
        <f>IF(N137="základní",J137,0)</f>
        <v>0</v>
      </c>
      <c r="BF137" s="149">
        <f>IF(N137="snížená",J137,0)</f>
        <v>0</v>
      </c>
      <c r="BG137" s="149">
        <f>IF(N137="zákl. přenesená",J137,0)</f>
        <v>0</v>
      </c>
      <c r="BH137" s="149">
        <f>IF(N137="sníž. přenesená",J137,0)</f>
        <v>0</v>
      </c>
      <c r="BI137" s="149">
        <f>IF(N137="nulová",J137,0)</f>
        <v>0</v>
      </c>
      <c r="BJ137" s="17" t="s">
        <v>83</v>
      </c>
      <c r="BK137" s="149">
        <f>ROUND(I137*H137,2)</f>
        <v>0</v>
      </c>
      <c r="BL137" s="17" t="s">
        <v>300</v>
      </c>
      <c r="BM137" s="148" t="s">
        <v>3713</v>
      </c>
    </row>
    <row r="138" spans="2:65" s="12" customFormat="1" ht="11.25">
      <c r="B138" s="150"/>
      <c r="D138" s="151" t="s">
        <v>302</v>
      </c>
      <c r="E138" s="152" t="s">
        <v>1</v>
      </c>
      <c r="F138" s="153" t="s">
        <v>3714</v>
      </c>
      <c r="H138" s="154">
        <v>8</v>
      </c>
      <c r="I138" s="155"/>
      <c r="L138" s="150"/>
      <c r="M138" s="156"/>
      <c r="T138" s="157"/>
      <c r="AT138" s="152" t="s">
        <v>302</v>
      </c>
      <c r="AU138" s="152" t="s">
        <v>85</v>
      </c>
      <c r="AV138" s="12" t="s">
        <v>85</v>
      </c>
      <c r="AW138" s="12" t="s">
        <v>32</v>
      </c>
      <c r="AX138" s="12" t="s">
        <v>83</v>
      </c>
      <c r="AY138" s="152" t="s">
        <v>293</v>
      </c>
    </row>
    <row r="139" spans="2:65" s="1" customFormat="1" ht="24.2" customHeight="1">
      <c r="B139" s="32"/>
      <c r="C139" s="137" t="s">
        <v>156</v>
      </c>
      <c r="D139" s="137" t="s">
        <v>295</v>
      </c>
      <c r="E139" s="138" t="s">
        <v>3715</v>
      </c>
      <c r="F139" s="139" t="s">
        <v>3716</v>
      </c>
      <c r="G139" s="140" t="s">
        <v>767</v>
      </c>
      <c r="H139" s="141">
        <v>1.9</v>
      </c>
      <c r="I139" s="142"/>
      <c r="J139" s="143">
        <f>ROUND(I139*H139,2)</f>
        <v>0</v>
      </c>
      <c r="K139" s="139" t="s">
        <v>299</v>
      </c>
      <c r="L139" s="32"/>
      <c r="M139" s="144" t="s">
        <v>1</v>
      </c>
      <c r="N139" s="145" t="s">
        <v>41</v>
      </c>
      <c r="P139" s="146">
        <f>O139*H139</f>
        <v>0</v>
      </c>
      <c r="Q139" s="146">
        <v>1E-3</v>
      </c>
      <c r="R139" s="146">
        <f>Q139*H139</f>
        <v>1.9E-3</v>
      </c>
      <c r="S139" s="146">
        <v>0</v>
      </c>
      <c r="T139" s="147">
        <f>S139*H139</f>
        <v>0</v>
      </c>
      <c r="AR139" s="148" t="s">
        <v>300</v>
      </c>
      <c r="AT139" s="148" t="s">
        <v>295</v>
      </c>
      <c r="AU139" s="148" t="s">
        <v>85</v>
      </c>
      <c r="AY139" s="17" t="s">
        <v>293</v>
      </c>
      <c r="BE139" s="149">
        <f>IF(N139="základní",J139,0)</f>
        <v>0</v>
      </c>
      <c r="BF139" s="149">
        <f>IF(N139="snížená",J139,0)</f>
        <v>0</v>
      </c>
      <c r="BG139" s="149">
        <f>IF(N139="zákl. přenesená",J139,0)</f>
        <v>0</v>
      </c>
      <c r="BH139" s="149">
        <f>IF(N139="sníž. přenesená",J139,0)</f>
        <v>0</v>
      </c>
      <c r="BI139" s="149">
        <f>IF(N139="nulová",J139,0)</f>
        <v>0</v>
      </c>
      <c r="BJ139" s="17" t="s">
        <v>83</v>
      </c>
      <c r="BK139" s="149">
        <f>ROUND(I139*H139,2)</f>
        <v>0</v>
      </c>
      <c r="BL139" s="17" t="s">
        <v>300</v>
      </c>
      <c r="BM139" s="148" t="s">
        <v>3717</v>
      </c>
    </row>
    <row r="140" spans="2:65" s="12" customFormat="1" ht="22.5">
      <c r="B140" s="150"/>
      <c r="D140" s="151" t="s">
        <v>302</v>
      </c>
      <c r="E140" s="152" t="s">
        <v>1</v>
      </c>
      <c r="F140" s="153" t="s">
        <v>3718</v>
      </c>
      <c r="H140" s="154">
        <v>1.9</v>
      </c>
      <c r="I140" s="155"/>
      <c r="L140" s="150"/>
      <c r="M140" s="156"/>
      <c r="T140" s="157"/>
      <c r="AT140" s="152" t="s">
        <v>302</v>
      </c>
      <c r="AU140" s="152" t="s">
        <v>85</v>
      </c>
      <c r="AV140" s="12" t="s">
        <v>85</v>
      </c>
      <c r="AW140" s="12" t="s">
        <v>32</v>
      </c>
      <c r="AX140" s="12" t="s">
        <v>83</v>
      </c>
      <c r="AY140" s="152" t="s">
        <v>293</v>
      </c>
    </row>
    <row r="141" spans="2:65" s="1" customFormat="1" ht="24.2" customHeight="1">
      <c r="B141" s="32"/>
      <c r="C141" s="137" t="s">
        <v>300</v>
      </c>
      <c r="D141" s="137" t="s">
        <v>295</v>
      </c>
      <c r="E141" s="138" t="s">
        <v>3719</v>
      </c>
      <c r="F141" s="139" t="s">
        <v>3720</v>
      </c>
      <c r="G141" s="140" t="s">
        <v>767</v>
      </c>
      <c r="H141" s="141">
        <v>1.9</v>
      </c>
      <c r="I141" s="142"/>
      <c r="J141" s="143">
        <f>ROUND(I141*H141,2)</f>
        <v>0</v>
      </c>
      <c r="K141" s="139" t="s">
        <v>299</v>
      </c>
      <c r="L141" s="32"/>
      <c r="M141" s="144" t="s">
        <v>1</v>
      </c>
      <c r="N141" s="145" t="s">
        <v>41</v>
      </c>
      <c r="P141" s="146">
        <f>O141*H141</f>
        <v>0</v>
      </c>
      <c r="Q141" s="146">
        <v>0</v>
      </c>
      <c r="R141" s="146">
        <f>Q141*H141</f>
        <v>0</v>
      </c>
      <c r="S141" s="146">
        <v>0</v>
      </c>
      <c r="T141" s="147">
        <f>S141*H141</f>
        <v>0</v>
      </c>
      <c r="AR141" s="148" t="s">
        <v>300</v>
      </c>
      <c r="AT141" s="148" t="s">
        <v>295</v>
      </c>
      <c r="AU141" s="148" t="s">
        <v>85</v>
      </c>
      <c r="AY141" s="17" t="s">
        <v>293</v>
      </c>
      <c r="BE141" s="149">
        <f>IF(N141="základní",J141,0)</f>
        <v>0</v>
      </c>
      <c r="BF141" s="149">
        <f>IF(N141="snížená",J141,0)</f>
        <v>0</v>
      </c>
      <c r="BG141" s="149">
        <f>IF(N141="zákl. přenesená",J141,0)</f>
        <v>0</v>
      </c>
      <c r="BH141" s="149">
        <f>IF(N141="sníž. přenesená",J141,0)</f>
        <v>0</v>
      </c>
      <c r="BI141" s="149">
        <f>IF(N141="nulová",J141,0)</f>
        <v>0</v>
      </c>
      <c r="BJ141" s="17" t="s">
        <v>83</v>
      </c>
      <c r="BK141" s="149">
        <f>ROUND(I141*H141,2)</f>
        <v>0</v>
      </c>
      <c r="BL141" s="17" t="s">
        <v>300</v>
      </c>
      <c r="BM141" s="148" t="s">
        <v>3721</v>
      </c>
    </row>
    <row r="142" spans="2:65" s="12" customFormat="1" ht="22.5">
      <c r="B142" s="150"/>
      <c r="D142" s="151" t="s">
        <v>302</v>
      </c>
      <c r="E142" s="152" t="s">
        <v>1</v>
      </c>
      <c r="F142" s="153" t="s">
        <v>3718</v>
      </c>
      <c r="H142" s="154">
        <v>1.9</v>
      </c>
      <c r="I142" s="155"/>
      <c r="L142" s="150"/>
      <c r="M142" s="156"/>
      <c r="T142" s="157"/>
      <c r="AT142" s="152" t="s">
        <v>302</v>
      </c>
      <c r="AU142" s="152" t="s">
        <v>85</v>
      </c>
      <c r="AV142" s="12" t="s">
        <v>85</v>
      </c>
      <c r="AW142" s="12" t="s">
        <v>32</v>
      </c>
      <c r="AX142" s="12" t="s">
        <v>83</v>
      </c>
      <c r="AY142" s="152" t="s">
        <v>293</v>
      </c>
    </row>
    <row r="143" spans="2:65" s="1" customFormat="1" ht="24.2" customHeight="1">
      <c r="B143" s="32"/>
      <c r="C143" s="137" t="s">
        <v>320</v>
      </c>
      <c r="D143" s="137" t="s">
        <v>295</v>
      </c>
      <c r="E143" s="138" t="s">
        <v>1589</v>
      </c>
      <c r="F143" s="139" t="s">
        <v>1590</v>
      </c>
      <c r="G143" s="140" t="s">
        <v>711</v>
      </c>
      <c r="H143" s="141">
        <v>48.44</v>
      </c>
      <c r="I143" s="142"/>
      <c r="J143" s="143">
        <f>ROUND(I143*H143,2)</f>
        <v>0</v>
      </c>
      <c r="K143" s="139" t="s">
        <v>299</v>
      </c>
      <c r="L143" s="32"/>
      <c r="M143" s="144" t="s">
        <v>1</v>
      </c>
      <c r="N143" s="145" t="s">
        <v>41</v>
      </c>
      <c r="P143" s="146">
        <f>O143*H143</f>
        <v>0</v>
      </c>
      <c r="Q143" s="146">
        <v>4.6999999999999999E-4</v>
      </c>
      <c r="R143" s="146">
        <f>Q143*H143</f>
        <v>2.2766799999999997E-2</v>
      </c>
      <c r="S143" s="146">
        <v>0</v>
      </c>
      <c r="T143" s="147">
        <f>S143*H143</f>
        <v>0</v>
      </c>
      <c r="AR143" s="148" t="s">
        <v>300</v>
      </c>
      <c r="AT143" s="148" t="s">
        <v>295</v>
      </c>
      <c r="AU143" s="148" t="s">
        <v>85</v>
      </c>
      <c r="AY143" s="17" t="s">
        <v>293</v>
      </c>
      <c r="BE143" s="149">
        <f>IF(N143="základní",J143,0)</f>
        <v>0</v>
      </c>
      <c r="BF143" s="149">
        <f>IF(N143="snížená",J143,0)</f>
        <v>0</v>
      </c>
      <c r="BG143" s="149">
        <f>IF(N143="zákl. přenesená",J143,0)</f>
        <v>0</v>
      </c>
      <c r="BH143" s="149">
        <f>IF(N143="sníž. přenesená",J143,0)</f>
        <v>0</v>
      </c>
      <c r="BI143" s="149">
        <f>IF(N143="nulová",J143,0)</f>
        <v>0</v>
      </c>
      <c r="BJ143" s="17" t="s">
        <v>83</v>
      </c>
      <c r="BK143" s="149">
        <f>ROUND(I143*H143,2)</f>
        <v>0</v>
      </c>
      <c r="BL143" s="17" t="s">
        <v>300</v>
      </c>
      <c r="BM143" s="148" t="s">
        <v>3722</v>
      </c>
    </row>
    <row r="144" spans="2:65" s="12" customFormat="1" ht="11.25">
      <c r="B144" s="150"/>
      <c r="D144" s="151" t="s">
        <v>302</v>
      </c>
      <c r="E144" s="152" t="s">
        <v>1</v>
      </c>
      <c r="F144" s="153" t="s">
        <v>3723</v>
      </c>
      <c r="H144" s="154">
        <v>48.44</v>
      </c>
      <c r="I144" s="155"/>
      <c r="L144" s="150"/>
      <c r="M144" s="156"/>
      <c r="T144" s="157"/>
      <c r="AT144" s="152" t="s">
        <v>302</v>
      </c>
      <c r="AU144" s="152" t="s">
        <v>85</v>
      </c>
      <c r="AV144" s="12" t="s">
        <v>85</v>
      </c>
      <c r="AW144" s="12" t="s">
        <v>32</v>
      </c>
      <c r="AX144" s="12" t="s">
        <v>83</v>
      </c>
      <c r="AY144" s="152" t="s">
        <v>293</v>
      </c>
    </row>
    <row r="145" spans="2:65" s="1" customFormat="1" ht="24.2" customHeight="1">
      <c r="B145" s="32"/>
      <c r="C145" s="137" t="s">
        <v>327</v>
      </c>
      <c r="D145" s="137" t="s">
        <v>295</v>
      </c>
      <c r="E145" s="138" t="s">
        <v>1595</v>
      </c>
      <c r="F145" s="139" t="s">
        <v>1596</v>
      </c>
      <c r="G145" s="140" t="s">
        <v>711</v>
      </c>
      <c r="H145" s="141">
        <v>48.44</v>
      </c>
      <c r="I145" s="142"/>
      <c r="J145" s="143">
        <f>ROUND(I145*H145,2)</f>
        <v>0</v>
      </c>
      <c r="K145" s="139" t="s">
        <v>299</v>
      </c>
      <c r="L145" s="32"/>
      <c r="M145" s="144" t="s">
        <v>1</v>
      </c>
      <c r="N145" s="145" t="s">
        <v>41</v>
      </c>
      <c r="P145" s="146">
        <f>O145*H145</f>
        <v>0</v>
      </c>
      <c r="Q145" s="146">
        <v>0</v>
      </c>
      <c r="R145" s="146">
        <f>Q145*H145</f>
        <v>0</v>
      </c>
      <c r="S145" s="146">
        <v>0</v>
      </c>
      <c r="T145" s="147">
        <f>S145*H145</f>
        <v>0</v>
      </c>
      <c r="AR145" s="148" t="s">
        <v>300</v>
      </c>
      <c r="AT145" s="148" t="s">
        <v>295</v>
      </c>
      <c r="AU145" s="148" t="s">
        <v>85</v>
      </c>
      <c r="AY145" s="17" t="s">
        <v>293</v>
      </c>
      <c r="BE145" s="149">
        <f>IF(N145="základní",J145,0)</f>
        <v>0</v>
      </c>
      <c r="BF145" s="149">
        <f>IF(N145="snížená",J145,0)</f>
        <v>0</v>
      </c>
      <c r="BG145" s="149">
        <f>IF(N145="zákl. přenesená",J145,0)</f>
        <v>0</v>
      </c>
      <c r="BH145" s="149">
        <f>IF(N145="sníž. přenesená",J145,0)</f>
        <v>0</v>
      </c>
      <c r="BI145" s="149">
        <f>IF(N145="nulová",J145,0)</f>
        <v>0</v>
      </c>
      <c r="BJ145" s="17" t="s">
        <v>83</v>
      </c>
      <c r="BK145" s="149">
        <f>ROUND(I145*H145,2)</f>
        <v>0</v>
      </c>
      <c r="BL145" s="17" t="s">
        <v>300</v>
      </c>
      <c r="BM145" s="148" t="s">
        <v>3724</v>
      </c>
    </row>
    <row r="146" spans="2:65" s="12" customFormat="1" ht="11.25">
      <c r="B146" s="150"/>
      <c r="D146" s="151" t="s">
        <v>302</v>
      </c>
      <c r="E146" s="152" t="s">
        <v>1</v>
      </c>
      <c r="F146" s="153" t="s">
        <v>3723</v>
      </c>
      <c r="H146" s="154">
        <v>48.44</v>
      </c>
      <c r="I146" s="155"/>
      <c r="L146" s="150"/>
      <c r="M146" s="156"/>
      <c r="T146" s="157"/>
      <c r="AT146" s="152" t="s">
        <v>302</v>
      </c>
      <c r="AU146" s="152" t="s">
        <v>85</v>
      </c>
      <c r="AV146" s="12" t="s">
        <v>85</v>
      </c>
      <c r="AW146" s="12" t="s">
        <v>32</v>
      </c>
      <c r="AX146" s="12" t="s">
        <v>83</v>
      </c>
      <c r="AY146" s="152" t="s">
        <v>293</v>
      </c>
    </row>
    <row r="147" spans="2:65" s="1" customFormat="1" ht="24.2" customHeight="1">
      <c r="B147" s="32"/>
      <c r="C147" s="137" t="s">
        <v>372</v>
      </c>
      <c r="D147" s="137" t="s">
        <v>295</v>
      </c>
      <c r="E147" s="138" t="s">
        <v>1605</v>
      </c>
      <c r="F147" s="139" t="s">
        <v>1606</v>
      </c>
      <c r="G147" s="140" t="s">
        <v>311</v>
      </c>
      <c r="H147" s="141">
        <v>127.04900000000001</v>
      </c>
      <c r="I147" s="142"/>
      <c r="J147" s="143">
        <f>ROUND(I147*H147,2)</f>
        <v>0</v>
      </c>
      <c r="K147" s="139" t="s">
        <v>299</v>
      </c>
      <c r="L147" s="32"/>
      <c r="M147" s="144" t="s">
        <v>1</v>
      </c>
      <c r="N147" s="145" t="s">
        <v>41</v>
      </c>
      <c r="P147" s="146">
        <f>O147*H147</f>
        <v>0</v>
      </c>
      <c r="Q147" s="146">
        <v>0</v>
      </c>
      <c r="R147" s="146">
        <f>Q147*H147</f>
        <v>0</v>
      </c>
      <c r="S147" s="146">
        <v>0</v>
      </c>
      <c r="T147" s="147">
        <f>S147*H147</f>
        <v>0</v>
      </c>
      <c r="AR147" s="148" t="s">
        <v>300</v>
      </c>
      <c r="AT147" s="148" t="s">
        <v>295</v>
      </c>
      <c r="AU147" s="148" t="s">
        <v>85</v>
      </c>
      <c r="AY147" s="17" t="s">
        <v>293</v>
      </c>
      <c r="BE147" s="149">
        <f>IF(N147="základní",J147,0)</f>
        <v>0</v>
      </c>
      <c r="BF147" s="149">
        <f>IF(N147="snížená",J147,0)</f>
        <v>0</v>
      </c>
      <c r="BG147" s="149">
        <f>IF(N147="zákl. přenesená",J147,0)</f>
        <v>0</v>
      </c>
      <c r="BH147" s="149">
        <f>IF(N147="sníž. přenesená",J147,0)</f>
        <v>0</v>
      </c>
      <c r="BI147" s="149">
        <f>IF(N147="nulová",J147,0)</f>
        <v>0</v>
      </c>
      <c r="BJ147" s="17" t="s">
        <v>83</v>
      </c>
      <c r="BK147" s="149">
        <f>ROUND(I147*H147,2)</f>
        <v>0</v>
      </c>
      <c r="BL147" s="17" t="s">
        <v>300</v>
      </c>
      <c r="BM147" s="148" t="s">
        <v>3725</v>
      </c>
    </row>
    <row r="148" spans="2:65" s="12" customFormat="1" ht="22.5">
      <c r="B148" s="150"/>
      <c r="D148" s="151" t="s">
        <v>302</v>
      </c>
      <c r="E148" s="152" t="s">
        <v>1</v>
      </c>
      <c r="F148" s="153" t="s">
        <v>3726</v>
      </c>
      <c r="H148" s="154">
        <v>117.16</v>
      </c>
      <c r="I148" s="155"/>
      <c r="L148" s="150"/>
      <c r="M148" s="156"/>
      <c r="T148" s="157"/>
      <c r="AT148" s="152" t="s">
        <v>302</v>
      </c>
      <c r="AU148" s="152" t="s">
        <v>85</v>
      </c>
      <c r="AV148" s="12" t="s">
        <v>85</v>
      </c>
      <c r="AW148" s="12" t="s">
        <v>32</v>
      </c>
      <c r="AX148" s="12" t="s">
        <v>76</v>
      </c>
      <c r="AY148" s="152" t="s">
        <v>293</v>
      </c>
    </row>
    <row r="149" spans="2:65" s="12" customFormat="1" ht="22.5">
      <c r="B149" s="150"/>
      <c r="D149" s="151" t="s">
        <v>302</v>
      </c>
      <c r="E149" s="152" t="s">
        <v>1</v>
      </c>
      <c r="F149" s="153" t="s">
        <v>3727</v>
      </c>
      <c r="H149" s="154">
        <v>9.8889999999999993</v>
      </c>
      <c r="I149" s="155"/>
      <c r="L149" s="150"/>
      <c r="M149" s="156"/>
      <c r="T149" s="157"/>
      <c r="AT149" s="152" t="s">
        <v>302</v>
      </c>
      <c r="AU149" s="152" t="s">
        <v>85</v>
      </c>
      <c r="AV149" s="12" t="s">
        <v>85</v>
      </c>
      <c r="AW149" s="12" t="s">
        <v>32</v>
      </c>
      <c r="AX149" s="12" t="s">
        <v>76</v>
      </c>
      <c r="AY149" s="152" t="s">
        <v>293</v>
      </c>
    </row>
    <row r="150" spans="2:65" s="14" customFormat="1" ht="11.25">
      <c r="B150" s="167"/>
      <c r="D150" s="151" t="s">
        <v>302</v>
      </c>
      <c r="E150" s="168" t="s">
        <v>1561</v>
      </c>
      <c r="F150" s="169" t="s">
        <v>371</v>
      </c>
      <c r="H150" s="170">
        <v>127.04900000000001</v>
      </c>
      <c r="I150" s="171"/>
      <c r="L150" s="167"/>
      <c r="M150" s="172"/>
      <c r="T150" s="173"/>
      <c r="AT150" s="168" t="s">
        <v>302</v>
      </c>
      <c r="AU150" s="168" t="s">
        <v>85</v>
      </c>
      <c r="AV150" s="14" t="s">
        <v>300</v>
      </c>
      <c r="AW150" s="14" t="s">
        <v>32</v>
      </c>
      <c r="AX150" s="14" t="s">
        <v>83</v>
      </c>
      <c r="AY150" s="168" t="s">
        <v>293</v>
      </c>
    </row>
    <row r="151" spans="2:65" s="1" customFormat="1" ht="44.25" customHeight="1">
      <c r="B151" s="32"/>
      <c r="C151" s="137" t="s">
        <v>396</v>
      </c>
      <c r="D151" s="137" t="s">
        <v>295</v>
      </c>
      <c r="E151" s="138" t="s">
        <v>3728</v>
      </c>
      <c r="F151" s="139" t="s">
        <v>3729</v>
      </c>
      <c r="G151" s="140" t="s">
        <v>711</v>
      </c>
      <c r="H151" s="141">
        <v>12.55</v>
      </c>
      <c r="I151" s="142"/>
      <c r="J151" s="143">
        <f>ROUND(I151*H151,2)</f>
        <v>0</v>
      </c>
      <c r="K151" s="139" t="s">
        <v>299</v>
      </c>
      <c r="L151" s="32"/>
      <c r="M151" s="144" t="s">
        <v>1</v>
      </c>
      <c r="N151" s="145" t="s">
        <v>41</v>
      </c>
      <c r="P151" s="146">
        <f>O151*H151</f>
        <v>0</v>
      </c>
      <c r="Q151" s="146">
        <v>1E-3</v>
      </c>
      <c r="R151" s="146">
        <f>Q151*H151</f>
        <v>1.255E-2</v>
      </c>
      <c r="S151" s="146">
        <v>0</v>
      </c>
      <c r="T151" s="147">
        <f>S151*H151</f>
        <v>0</v>
      </c>
      <c r="AR151" s="148" t="s">
        <v>300</v>
      </c>
      <c r="AT151" s="148" t="s">
        <v>295</v>
      </c>
      <c r="AU151" s="148" t="s">
        <v>85</v>
      </c>
      <c r="AY151" s="17" t="s">
        <v>293</v>
      </c>
      <c r="BE151" s="149">
        <f>IF(N151="základní",J151,0)</f>
        <v>0</v>
      </c>
      <c r="BF151" s="149">
        <f>IF(N151="snížená",J151,0)</f>
        <v>0</v>
      </c>
      <c r="BG151" s="149">
        <f>IF(N151="zákl. přenesená",J151,0)</f>
        <v>0</v>
      </c>
      <c r="BH151" s="149">
        <f>IF(N151="sníž. přenesená",J151,0)</f>
        <v>0</v>
      </c>
      <c r="BI151" s="149">
        <f>IF(N151="nulová",J151,0)</f>
        <v>0</v>
      </c>
      <c r="BJ151" s="17" t="s">
        <v>83</v>
      </c>
      <c r="BK151" s="149">
        <f>ROUND(I151*H151,2)</f>
        <v>0</v>
      </c>
      <c r="BL151" s="17" t="s">
        <v>300</v>
      </c>
      <c r="BM151" s="148" t="s">
        <v>3730</v>
      </c>
    </row>
    <row r="152" spans="2:65" s="12" customFormat="1" ht="11.25">
      <c r="B152" s="150"/>
      <c r="D152" s="151" t="s">
        <v>302</v>
      </c>
      <c r="E152" s="152" t="s">
        <v>1</v>
      </c>
      <c r="F152" s="153" t="s">
        <v>3731</v>
      </c>
      <c r="H152" s="154">
        <v>12.55</v>
      </c>
      <c r="I152" s="155"/>
      <c r="L152" s="150"/>
      <c r="M152" s="156"/>
      <c r="T152" s="157"/>
      <c r="AT152" s="152" t="s">
        <v>302</v>
      </c>
      <c r="AU152" s="152" t="s">
        <v>85</v>
      </c>
      <c r="AV152" s="12" t="s">
        <v>85</v>
      </c>
      <c r="AW152" s="12" t="s">
        <v>32</v>
      </c>
      <c r="AX152" s="12" t="s">
        <v>83</v>
      </c>
      <c r="AY152" s="152" t="s">
        <v>293</v>
      </c>
    </row>
    <row r="153" spans="2:65" s="1" customFormat="1" ht="24.2" customHeight="1">
      <c r="B153" s="32"/>
      <c r="C153" s="137" t="s">
        <v>415</v>
      </c>
      <c r="D153" s="137" t="s">
        <v>295</v>
      </c>
      <c r="E153" s="138" t="s">
        <v>3732</v>
      </c>
      <c r="F153" s="139" t="s">
        <v>3733</v>
      </c>
      <c r="G153" s="140" t="s">
        <v>311</v>
      </c>
      <c r="H153" s="141">
        <v>95.816000000000003</v>
      </c>
      <c r="I153" s="142"/>
      <c r="J153" s="143">
        <f>ROUND(I153*H153,2)</f>
        <v>0</v>
      </c>
      <c r="K153" s="139" t="s">
        <v>299</v>
      </c>
      <c r="L153" s="32"/>
      <c r="M153" s="144" t="s">
        <v>1</v>
      </c>
      <c r="N153" s="145" t="s">
        <v>41</v>
      </c>
      <c r="P153" s="146">
        <f>O153*H153</f>
        <v>0</v>
      </c>
      <c r="Q153" s="146">
        <v>4.1399999999999996E-3</v>
      </c>
      <c r="R153" s="146">
        <f>Q153*H153</f>
        <v>0.39667823999999996</v>
      </c>
      <c r="S153" s="146">
        <v>0</v>
      </c>
      <c r="T153" s="147">
        <f>S153*H153</f>
        <v>0</v>
      </c>
      <c r="AR153" s="148" t="s">
        <v>300</v>
      </c>
      <c r="AT153" s="148" t="s">
        <v>295</v>
      </c>
      <c r="AU153" s="148" t="s">
        <v>85</v>
      </c>
      <c r="AY153" s="17" t="s">
        <v>293</v>
      </c>
      <c r="BE153" s="149">
        <f>IF(N153="základní",J153,0)</f>
        <v>0</v>
      </c>
      <c r="BF153" s="149">
        <f>IF(N153="snížená",J153,0)</f>
        <v>0</v>
      </c>
      <c r="BG153" s="149">
        <f>IF(N153="zákl. přenesená",J153,0)</f>
        <v>0</v>
      </c>
      <c r="BH153" s="149">
        <f>IF(N153="sníž. přenesená",J153,0)</f>
        <v>0</v>
      </c>
      <c r="BI153" s="149">
        <f>IF(N153="nulová",J153,0)</f>
        <v>0</v>
      </c>
      <c r="BJ153" s="17" t="s">
        <v>83</v>
      </c>
      <c r="BK153" s="149">
        <f>ROUND(I153*H153,2)</f>
        <v>0</v>
      </c>
      <c r="BL153" s="17" t="s">
        <v>300</v>
      </c>
      <c r="BM153" s="148" t="s">
        <v>3734</v>
      </c>
    </row>
    <row r="154" spans="2:65" s="12" customFormat="1" ht="11.25">
      <c r="B154" s="150"/>
      <c r="D154" s="151" t="s">
        <v>302</v>
      </c>
      <c r="E154" s="152" t="s">
        <v>1</v>
      </c>
      <c r="F154" s="153" t="s">
        <v>3735</v>
      </c>
      <c r="H154" s="154">
        <v>95.677999999999997</v>
      </c>
      <c r="I154" s="155"/>
      <c r="L154" s="150"/>
      <c r="M154" s="156"/>
      <c r="T154" s="157"/>
      <c r="AT154" s="152" t="s">
        <v>302</v>
      </c>
      <c r="AU154" s="152" t="s">
        <v>85</v>
      </c>
      <c r="AV154" s="12" t="s">
        <v>85</v>
      </c>
      <c r="AW154" s="12" t="s">
        <v>32</v>
      </c>
      <c r="AX154" s="12" t="s">
        <v>76</v>
      </c>
      <c r="AY154" s="152" t="s">
        <v>293</v>
      </c>
    </row>
    <row r="155" spans="2:65" s="12" customFormat="1" ht="11.25">
      <c r="B155" s="150"/>
      <c r="D155" s="151" t="s">
        <v>302</v>
      </c>
      <c r="E155" s="152" t="s">
        <v>1</v>
      </c>
      <c r="F155" s="153" t="s">
        <v>3736</v>
      </c>
      <c r="H155" s="154">
        <v>0.13800000000000001</v>
      </c>
      <c r="I155" s="155"/>
      <c r="L155" s="150"/>
      <c r="M155" s="156"/>
      <c r="T155" s="157"/>
      <c r="AT155" s="152" t="s">
        <v>302</v>
      </c>
      <c r="AU155" s="152" t="s">
        <v>85</v>
      </c>
      <c r="AV155" s="12" t="s">
        <v>85</v>
      </c>
      <c r="AW155" s="12" t="s">
        <v>32</v>
      </c>
      <c r="AX155" s="12" t="s">
        <v>76</v>
      </c>
      <c r="AY155" s="152" t="s">
        <v>293</v>
      </c>
    </row>
    <row r="156" spans="2:65" s="14" customFormat="1" ht="11.25">
      <c r="B156" s="167"/>
      <c r="D156" s="151" t="s">
        <v>302</v>
      </c>
      <c r="E156" s="168" t="s">
        <v>3706</v>
      </c>
      <c r="F156" s="169" t="s">
        <v>371</v>
      </c>
      <c r="H156" s="170">
        <v>95.816000000000003</v>
      </c>
      <c r="I156" s="171"/>
      <c r="L156" s="167"/>
      <c r="M156" s="172"/>
      <c r="T156" s="173"/>
      <c r="AT156" s="168" t="s">
        <v>302</v>
      </c>
      <c r="AU156" s="168" t="s">
        <v>85</v>
      </c>
      <c r="AV156" s="14" t="s">
        <v>300</v>
      </c>
      <c r="AW156" s="14" t="s">
        <v>32</v>
      </c>
      <c r="AX156" s="14" t="s">
        <v>83</v>
      </c>
      <c r="AY156" s="168" t="s">
        <v>293</v>
      </c>
    </row>
    <row r="157" spans="2:65" s="1" customFormat="1" ht="24.2" customHeight="1">
      <c r="B157" s="32"/>
      <c r="C157" s="137" t="s">
        <v>449</v>
      </c>
      <c r="D157" s="137" t="s">
        <v>295</v>
      </c>
      <c r="E157" s="138" t="s">
        <v>1628</v>
      </c>
      <c r="F157" s="139" t="s">
        <v>1629</v>
      </c>
      <c r="G157" s="140" t="s">
        <v>767</v>
      </c>
      <c r="H157" s="141">
        <v>122.54</v>
      </c>
      <c r="I157" s="142"/>
      <c r="J157" s="143">
        <f>ROUND(I157*H157,2)</f>
        <v>0</v>
      </c>
      <c r="K157" s="139" t="s">
        <v>299</v>
      </c>
      <c r="L157" s="32"/>
      <c r="M157" s="144" t="s">
        <v>1</v>
      </c>
      <c r="N157" s="145" t="s">
        <v>41</v>
      </c>
      <c r="P157" s="146">
        <f>O157*H157</f>
        <v>0</v>
      </c>
      <c r="Q157" s="146">
        <v>3.9449999999999999E-2</v>
      </c>
      <c r="R157" s="146">
        <f>Q157*H157</f>
        <v>4.8342030000000005</v>
      </c>
      <c r="S157" s="146">
        <v>0</v>
      </c>
      <c r="T157" s="147">
        <f>S157*H157</f>
        <v>0</v>
      </c>
      <c r="AR157" s="148" t="s">
        <v>300</v>
      </c>
      <c r="AT157" s="148" t="s">
        <v>295</v>
      </c>
      <c r="AU157" s="148" t="s">
        <v>85</v>
      </c>
      <c r="AY157" s="17" t="s">
        <v>293</v>
      </c>
      <c r="BE157" s="149">
        <f>IF(N157="základní",J157,0)</f>
        <v>0</v>
      </c>
      <c r="BF157" s="149">
        <f>IF(N157="snížená",J157,0)</f>
        <v>0</v>
      </c>
      <c r="BG157" s="149">
        <f>IF(N157="zákl. přenesená",J157,0)</f>
        <v>0</v>
      </c>
      <c r="BH157" s="149">
        <f>IF(N157="sníž. přenesená",J157,0)</f>
        <v>0</v>
      </c>
      <c r="BI157" s="149">
        <f>IF(N157="nulová",J157,0)</f>
        <v>0</v>
      </c>
      <c r="BJ157" s="17" t="s">
        <v>83</v>
      </c>
      <c r="BK157" s="149">
        <f>ROUND(I157*H157,2)</f>
        <v>0</v>
      </c>
      <c r="BL157" s="17" t="s">
        <v>300</v>
      </c>
      <c r="BM157" s="148" t="s">
        <v>3737</v>
      </c>
    </row>
    <row r="158" spans="2:65" s="12" customFormat="1" ht="22.5">
      <c r="B158" s="150"/>
      <c r="D158" s="151" t="s">
        <v>302</v>
      </c>
      <c r="E158" s="152" t="s">
        <v>1</v>
      </c>
      <c r="F158" s="153" t="s">
        <v>3738</v>
      </c>
      <c r="H158" s="154">
        <v>122.54</v>
      </c>
      <c r="I158" s="155"/>
      <c r="L158" s="150"/>
      <c r="M158" s="156"/>
      <c r="T158" s="157"/>
      <c r="AT158" s="152" t="s">
        <v>302</v>
      </c>
      <c r="AU158" s="152" t="s">
        <v>85</v>
      </c>
      <c r="AV158" s="12" t="s">
        <v>85</v>
      </c>
      <c r="AW158" s="12" t="s">
        <v>32</v>
      </c>
      <c r="AX158" s="12" t="s">
        <v>83</v>
      </c>
      <c r="AY158" s="152" t="s">
        <v>293</v>
      </c>
    </row>
    <row r="159" spans="2:65" s="1" customFormat="1" ht="24.2" customHeight="1">
      <c r="B159" s="32"/>
      <c r="C159" s="137" t="s">
        <v>529</v>
      </c>
      <c r="D159" s="137" t="s">
        <v>295</v>
      </c>
      <c r="E159" s="138" t="s">
        <v>1641</v>
      </c>
      <c r="F159" s="139" t="s">
        <v>1642</v>
      </c>
      <c r="G159" s="140" t="s">
        <v>418</v>
      </c>
      <c r="H159" s="141">
        <v>5148.51</v>
      </c>
      <c r="I159" s="142"/>
      <c r="J159" s="143">
        <f>ROUND(I159*H159,2)</f>
        <v>0</v>
      </c>
      <c r="K159" s="139" t="s">
        <v>299</v>
      </c>
      <c r="L159" s="32"/>
      <c r="M159" s="144" t="s">
        <v>1</v>
      </c>
      <c r="N159" s="145" t="s">
        <v>41</v>
      </c>
      <c r="P159" s="146">
        <f>O159*H159</f>
        <v>0</v>
      </c>
      <c r="Q159" s="146">
        <v>2.5999999999999998E-4</v>
      </c>
      <c r="R159" s="146">
        <f>Q159*H159</f>
        <v>1.3386126</v>
      </c>
      <c r="S159" s="146">
        <v>0</v>
      </c>
      <c r="T159" s="147">
        <f>S159*H159</f>
        <v>0</v>
      </c>
      <c r="AR159" s="148" t="s">
        <v>300</v>
      </c>
      <c r="AT159" s="148" t="s">
        <v>295</v>
      </c>
      <c r="AU159" s="148" t="s">
        <v>85</v>
      </c>
      <c r="AY159" s="17" t="s">
        <v>293</v>
      </c>
      <c r="BE159" s="149">
        <f>IF(N159="základní",J159,0)</f>
        <v>0</v>
      </c>
      <c r="BF159" s="149">
        <f>IF(N159="snížená",J159,0)</f>
        <v>0</v>
      </c>
      <c r="BG159" s="149">
        <f>IF(N159="zákl. přenesená",J159,0)</f>
        <v>0</v>
      </c>
      <c r="BH159" s="149">
        <f>IF(N159="sníž. přenesená",J159,0)</f>
        <v>0</v>
      </c>
      <c r="BI159" s="149">
        <f>IF(N159="nulová",J159,0)</f>
        <v>0</v>
      </c>
      <c r="BJ159" s="17" t="s">
        <v>83</v>
      </c>
      <c r="BK159" s="149">
        <f>ROUND(I159*H159,2)</f>
        <v>0</v>
      </c>
      <c r="BL159" s="17" t="s">
        <v>300</v>
      </c>
      <c r="BM159" s="148" t="s">
        <v>3739</v>
      </c>
    </row>
    <row r="160" spans="2:65" s="12" customFormat="1" ht="22.5">
      <c r="B160" s="150"/>
      <c r="D160" s="151" t="s">
        <v>302</v>
      </c>
      <c r="E160" s="152" t="s">
        <v>1</v>
      </c>
      <c r="F160" s="153" t="s">
        <v>3740</v>
      </c>
      <c r="H160" s="154">
        <v>5118.3</v>
      </c>
      <c r="I160" s="155"/>
      <c r="L160" s="150"/>
      <c r="M160" s="156"/>
      <c r="T160" s="157"/>
      <c r="AT160" s="152" t="s">
        <v>302</v>
      </c>
      <c r="AU160" s="152" t="s">
        <v>85</v>
      </c>
      <c r="AV160" s="12" t="s">
        <v>85</v>
      </c>
      <c r="AW160" s="12" t="s">
        <v>32</v>
      </c>
      <c r="AX160" s="12" t="s">
        <v>76</v>
      </c>
      <c r="AY160" s="152" t="s">
        <v>293</v>
      </c>
    </row>
    <row r="161" spans="2:65" s="12" customFormat="1" ht="22.5">
      <c r="B161" s="150"/>
      <c r="D161" s="151" t="s">
        <v>302</v>
      </c>
      <c r="E161" s="152" t="s">
        <v>1</v>
      </c>
      <c r="F161" s="153" t="s">
        <v>3741</v>
      </c>
      <c r="H161" s="154">
        <v>30.21</v>
      </c>
      <c r="I161" s="155"/>
      <c r="L161" s="150"/>
      <c r="M161" s="156"/>
      <c r="T161" s="157"/>
      <c r="AT161" s="152" t="s">
        <v>302</v>
      </c>
      <c r="AU161" s="152" t="s">
        <v>85</v>
      </c>
      <c r="AV161" s="12" t="s">
        <v>85</v>
      </c>
      <c r="AW161" s="12" t="s">
        <v>32</v>
      </c>
      <c r="AX161" s="12" t="s">
        <v>76</v>
      </c>
      <c r="AY161" s="152" t="s">
        <v>293</v>
      </c>
    </row>
    <row r="162" spans="2:65" s="14" customFormat="1" ht="11.25">
      <c r="B162" s="167"/>
      <c r="D162" s="151" t="s">
        <v>302</v>
      </c>
      <c r="E162" s="168" t="s">
        <v>1</v>
      </c>
      <c r="F162" s="169" t="s">
        <v>371</v>
      </c>
      <c r="H162" s="170">
        <v>5148.51</v>
      </c>
      <c r="I162" s="171"/>
      <c r="L162" s="167"/>
      <c r="M162" s="172"/>
      <c r="T162" s="173"/>
      <c r="AT162" s="168" t="s">
        <v>302</v>
      </c>
      <c r="AU162" s="168" t="s">
        <v>85</v>
      </c>
      <c r="AV162" s="14" t="s">
        <v>300</v>
      </c>
      <c r="AW162" s="14" t="s">
        <v>32</v>
      </c>
      <c r="AX162" s="14" t="s">
        <v>83</v>
      </c>
      <c r="AY162" s="168" t="s">
        <v>293</v>
      </c>
    </row>
    <row r="163" spans="2:65" s="1" customFormat="1" ht="24.2" customHeight="1">
      <c r="B163" s="32"/>
      <c r="C163" s="174" t="s">
        <v>8</v>
      </c>
      <c r="D163" s="174" t="s">
        <v>530</v>
      </c>
      <c r="E163" s="175" t="s">
        <v>3742</v>
      </c>
      <c r="F163" s="176" t="s">
        <v>3743</v>
      </c>
      <c r="G163" s="177" t="s">
        <v>533</v>
      </c>
      <c r="H163" s="178">
        <v>2.847</v>
      </c>
      <c r="I163" s="179"/>
      <c r="J163" s="180">
        <f>ROUND(I163*H163,2)</f>
        <v>0</v>
      </c>
      <c r="K163" s="176" t="s">
        <v>299</v>
      </c>
      <c r="L163" s="181"/>
      <c r="M163" s="182" t="s">
        <v>1</v>
      </c>
      <c r="N163" s="183" t="s">
        <v>41</v>
      </c>
      <c r="P163" s="146">
        <f>O163*H163</f>
        <v>0</v>
      </c>
      <c r="Q163" s="146">
        <v>1</v>
      </c>
      <c r="R163" s="146">
        <f>Q163*H163</f>
        <v>2.847</v>
      </c>
      <c r="S163" s="146">
        <v>0</v>
      </c>
      <c r="T163" s="147">
        <f>S163*H163</f>
        <v>0</v>
      </c>
      <c r="AR163" s="148" t="s">
        <v>396</v>
      </c>
      <c r="AT163" s="148" t="s">
        <v>530</v>
      </c>
      <c r="AU163" s="148" t="s">
        <v>85</v>
      </c>
      <c r="AY163" s="17" t="s">
        <v>293</v>
      </c>
      <c r="BE163" s="149">
        <f>IF(N163="základní",J163,0)</f>
        <v>0</v>
      </c>
      <c r="BF163" s="149">
        <f>IF(N163="snížená",J163,0)</f>
        <v>0</v>
      </c>
      <c r="BG163" s="149">
        <f>IF(N163="zákl. přenesená",J163,0)</f>
        <v>0</v>
      </c>
      <c r="BH163" s="149">
        <f>IF(N163="sníž. přenesená",J163,0)</f>
        <v>0</v>
      </c>
      <c r="BI163" s="149">
        <f>IF(N163="nulová",J163,0)</f>
        <v>0</v>
      </c>
      <c r="BJ163" s="17" t="s">
        <v>83</v>
      </c>
      <c r="BK163" s="149">
        <f>ROUND(I163*H163,2)</f>
        <v>0</v>
      </c>
      <c r="BL163" s="17" t="s">
        <v>300</v>
      </c>
      <c r="BM163" s="148" t="s">
        <v>3744</v>
      </c>
    </row>
    <row r="164" spans="2:65" s="1" customFormat="1" ht="19.5">
      <c r="B164" s="32"/>
      <c r="D164" s="151" t="s">
        <v>324</v>
      </c>
      <c r="F164" s="184" t="s">
        <v>3745</v>
      </c>
      <c r="I164" s="165"/>
      <c r="L164" s="32"/>
      <c r="M164" s="166"/>
      <c r="T164" s="56"/>
      <c r="AT164" s="17" t="s">
        <v>324</v>
      </c>
      <c r="AU164" s="17" t="s">
        <v>85</v>
      </c>
    </row>
    <row r="165" spans="2:65" s="12" customFormat="1" ht="22.5">
      <c r="B165" s="150"/>
      <c r="D165" s="151" t="s">
        <v>302</v>
      </c>
      <c r="E165" s="152" t="s">
        <v>1</v>
      </c>
      <c r="F165" s="153" t="s">
        <v>3746</v>
      </c>
      <c r="H165" s="154">
        <v>2.847</v>
      </c>
      <c r="I165" s="155"/>
      <c r="L165" s="150"/>
      <c r="M165" s="156"/>
      <c r="T165" s="157"/>
      <c r="AT165" s="152" t="s">
        <v>302</v>
      </c>
      <c r="AU165" s="152" t="s">
        <v>85</v>
      </c>
      <c r="AV165" s="12" t="s">
        <v>85</v>
      </c>
      <c r="AW165" s="12" t="s">
        <v>32</v>
      </c>
      <c r="AX165" s="12" t="s">
        <v>83</v>
      </c>
      <c r="AY165" s="152" t="s">
        <v>293</v>
      </c>
    </row>
    <row r="166" spans="2:65" s="1" customFormat="1" ht="24.2" customHeight="1">
      <c r="B166" s="32"/>
      <c r="C166" s="174" t="s">
        <v>573</v>
      </c>
      <c r="D166" s="174" t="s">
        <v>530</v>
      </c>
      <c r="E166" s="175" t="s">
        <v>3747</v>
      </c>
      <c r="F166" s="176" t="s">
        <v>3748</v>
      </c>
      <c r="G166" s="177" t="s">
        <v>533</v>
      </c>
      <c r="H166" s="178">
        <v>0.03</v>
      </c>
      <c r="I166" s="179"/>
      <c r="J166" s="180">
        <f>ROUND(I166*H166,2)</f>
        <v>0</v>
      </c>
      <c r="K166" s="176" t="s">
        <v>299</v>
      </c>
      <c r="L166" s="181"/>
      <c r="M166" s="182" t="s">
        <v>1</v>
      </c>
      <c r="N166" s="183" t="s">
        <v>41</v>
      </c>
      <c r="P166" s="146">
        <f>O166*H166</f>
        <v>0</v>
      </c>
      <c r="Q166" s="146">
        <v>1</v>
      </c>
      <c r="R166" s="146">
        <f>Q166*H166</f>
        <v>0.03</v>
      </c>
      <c r="S166" s="146">
        <v>0</v>
      </c>
      <c r="T166" s="147">
        <f>S166*H166</f>
        <v>0</v>
      </c>
      <c r="AR166" s="148" t="s">
        <v>396</v>
      </c>
      <c r="AT166" s="148" t="s">
        <v>530</v>
      </c>
      <c r="AU166" s="148" t="s">
        <v>85</v>
      </c>
      <c r="AY166" s="17" t="s">
        <v>293</v>
      </c>
      <c r="BE166" s="149">
        <f>IF(N166="základní",J166,0)</f>
        <v>0</v>
      </c>
      <c r="BF166" s="149">
        <f>IF(N166="snížená",J166,0)</f>
        <v>0</v>
      </c>
      <c r="BG166" s="149">
        <f>IF(N166="zákl. přenesená",J166,0)</f>
        <v>0</v>
      </c>
      <c r="BH166" s="149">
        <f>IF(N166="sníž. přenesená",J166,0)</f>
        <v>0</v>
      </c>
      <c r="BI166" s="149">
        <f>IF(N166="nulová",J166,0)</f>
        <v>0</v>
      </c>
      <c r="BJ166" s="17" t="s">
        <v>83</v>
      </c>
      <c r="BK166" s="149">
        <f>ROUND(I166*H166,2)</f>
        <v>0</v>
      </c>
      <c r="BL166" s="17" t="s">
        <v>300</v>
      </c>
      <c r="BM166" s="148" t="s">
        <v>3749</v>
      </c>
    </row>
    <row r="167" spans="2:65" s="1" customFormat="1" ht="19.5">
      <c r="B167" s="32"/>
      <c r="D167" s="151" t="s">
        <v>324</v>
      </c>
      <c r="F167" s="184" t="s">
        <v>3750</v>
      </c>
      <c r="I167" s="165"/>
      <c r="L167" s="32"/>
      <c r="M167" s="166"/>
      <c r="T167" s="56"/>
      <c r="AT167" s="17" t="s">
        <v>324</v>
      </c>
      <c r="AU167" s="17" t="s">
        <v>85</v>
      </c>
    </row>
    <row r="168" spans="2:65" s="12" customFormat="1" ht="22.5">
      <c r="B168" s="150"/>
      <c r="D168" s="151" t="s">
        <v>302</v>
      </c>
      <c r="E168" s="152" t="s">
        <v>1</v>
      </c>
      <c r="F168" s="153" t="s">
        <v>3751</v>
      </c>
      <c r="H168" s="154">
        <v>0.03</v>
      </c>
      <c r="I168" s="155"/>
      <c r="L168" s="150"/>
      <c r="M168" s="156"/>
      <c r="T168" s="157"/>
      <c r="AT168" s="152" t="s">
        <v>302</v>
      </c>
      <c r="AU168" s="152" t="s">
        <v>85</v>
      </c>
      <c r="AV168" s="12" t="s">
        <v>85</v>
      </c>
      <c r="AW168" s="12" t="s">
        <v>32</v>
      </c>
      <c r="AX168" s="12" t="s">
        <v>83</v>
      </c>
      <c r="AY168" s="152" t="s">
        <v>293</v>
      </c>
    </row>
    <row r="169" spans="2:65" s="1" customFormat="1" ht="24.2" customHeight="1">
      <c r="B169" s="32"/>
      <c r="C169" s="174" t="s">
        <v>584</v>
      </c>
      <c r="D169" s="174" t="s">
        <v>530</v>
      </c>
      <c r="E169" s="175" t="s">
        <v>3752</v>
      </c>
      <c r="F169" s="176" t="s">
        <v>3753</v>
      </c>
      <c r="G169" s="177" t="s">
        <v>533</v>
      </c>
      <c r="H169" s="178">
        <v>1.0629999999999999</v>
      </c>
      <c r="I169" s="179"/>
      <c r="J169" s="180">
        <f>ROUND(I169*H169,2)</f>
        <v>0</v>
      </c>
      <c r="K169" s="176" t="s">
        <v>299</v>
      </c>
      <c r="L169" s="181"/>
      <c r="M169" s="182" t="s">
        <v>1</v>
      </c>
      <c r="N169" s="183" t="s">
        <v>41</v>
      </c>
      <c r="P169" s="146">
        <f>O169*H169</f>
        <v>0</v>
      </c>
      <c r="Q169" s="146">
        <v>1</v>
      </c>
      <c r="R169" s="146">
        <f>Q169*H169</f>
        <v>1.0629999999999999</v>
      </c>
      <c r="S169" s="146">
        <v>0</v>
      </c>
      <c r="T169" s="147">
        <f>S169*H169</f>
        <v>0</v>
      </c>
      <c r="AR169" s="148" t="s">
        <v>396</v>
      </c>
      <c r="AT169" s="148" t="s">
        <v>530</v>
      </c>
      <c r="AU169" s="148" t="s">
        <v>85</v>
      </c>
      <c r="AY169" s="17" t="s">
        <v>293</v>
      </c>
      <c r="BE169" s="149">
        <f>IF(N169="základní",J169,0)</f>
        <v>0</v>
      </c>
      <c r="BF169" s="149">
        <f>IF(N169="snížená",J169,0)</f>
        <v>0</v>
      </c>
      <c r="BG169" s="149">
        <f>IF(N169="zákl. přenesená",J169,0)</f>
        <v>0</v>
      </c>
      <c r="BH169" s="149">
        <f>IF(N169="sníž. přenesená",J169,0)</f>
        <v>0</v>
      </c>
      <c r="BI169" s="149">
        <f>IF(N169="nulová",J169,0)</f>
        <v>0</v>
      </c>
      <c r="BJ169" s="17" t="s">
        <v>83</v>
      </c>
      <c r="BK169" s="149">
        <f>ROUND(I169*H169,2)</f>
        <v>0</v>
      </c>
      <c r="BL169" s="17" t="s">
        <v>300</v>
      </c>
      <c r="BM169" s="148" t="s">
        <v>3754</v>
      </c>
    </row>
    <row r="170" spans="2:65" s="1" customFormat="1" ht="19.5">
      <c r="B170" s="32"/>
      <c r="D170" s="151" t="s">
        <v>324</v>
      </c>
      <c r="F170" s="184" t="s">
        <v>3755</v>
      </c>
      <c r="I170" s="165"/>
      <c r="L170" s="32"/>
      <c r="M170" s="166"/>
      <c r="T170" s="56"/>
      <c r="AT170" s="17" t="s">
        <v>324</v>
      </c>
      <c r="AU170" s="17" t="s">
        <v>85</v>
      </c>
    </row>
    <row r="171" spans="2:65" s="12" customFormat="1" ht="22.5">
      <c r="B171" s="150"/>
      <c r="D171" s="151" t="s">
        <v>302</v>
      </c>
      <c r="E171" s="152" t="s">
        <v>1</v>
      </c>
      <c r="F171" s="153" t="s">
        <v>3756</v>
      </c>
      <c r="H171" s="154">
        <v>1.0629999999999999</v>
      </c>
      <c r="I171" s="155"/>
      <c r="L171" s="150"/>
      <c r="M171" s="156"/>
      <c r="T171" s="157"/>
      <c r="AT171" s="152" t="s">
        <v>302</v>
      </c>
      <c r="AU171" s="152" t="s">
        <v>85</v>
      </c>
      <c r="AV171" s="12" t="s">
        <v>85</v>
      </c>
      <c r="AW171" s="12" t="s">
        <v>32</v>
      </c>
      <c r="AX171" s="12" t="s">
        <v>83</v>
      </c>
      <c r="AY171" s="152" t="s">
        <v>293</v>
      </c>
    </row>
    <row r="172" spans="2:65" s="1" customFormat="1" ht="21.75" customHeight="1">
      <c r="B172" s="32"/>
      <c r="C172" s="174" t="s">
        <v>606</v>
      </c>
      <c r="D172" s="174" t="s">
        <v>530</v>
      </c>
      <c r="E172" s="175" t="s">
        <v>544</v>
      </c>
      <c r="F172" s="176" t="s">
        <v>545</v>
      </c>
      <c r="G172" s="177" t="s">
        <v>533</v>
      </c>
      <c r="H172" s="178">
        <v>1.06</v>
      </c>
      <c r="I172" s="179"/>
      <c r="J172" s="180">
        <f>ROUND(I172*H172,2)</f>
        <v>0</v>
      </c>
      <c r="K172" s="176" t="s">
        <v>299</v>
      </c>
      <c r="L172" s="181"/>
      <c r="M172" s="182" t="s">
        <v>1</v>
      </c>
      <c r="N172" s="183" t="s">
        <v>41</v>
      </c>
      <c r="P172" s="146">
        <f>O172*H172</f>
        <v>0</v>
      </c>
      <c r="Q172" s="146">
        <v>1</v>
      </c>
      <c r="R172" s="146">
        <f>Q172*H172</f>
        <v>1.06</v>
      </c>
      <c r="S172" s="146">
        <v>0</v>
      </c>
      <c r="T172" s="147">
        <f>S172*H172</f>
        <v>0</v>
      </c>
      <c r="AR172" s="148" t="s">
        <v>396</v>
      </c>
      <c r="AT172" s="148" t="s">
        <v>530</v>
      </c>
      <c r="AU172" s="148" t="s">
        <v>85</v>
      </c>
      <c r="AY172" s="17" t="s">
        <v>293</v>
      </c>
      <c r="BE172" s="149">
        <f>IF(N172="základní",J172,0)</f>
        <v>0</v>
      </c>
      <c r="BF172" s="149">
        <f>IF(N172="snížená",J172,0)</f>
        <v>0</v>
      </c>
      <c r="BG172" s="149">
        <f>IF(N172="zákl. přenesená",J172,0)</f>
        <v>0</v>
      </c>
      <c r="BH172" s="149">
        <f>IF(N172="sníž. přenesená",J172,0)</f>
        <v>0</v>
      </c>
      <c r="BI172" s="149">
        <f>IF(N172="nulová",J172,0)</f>
        <v>0</v>
      </c>
      <c r="BJ172" s="17" t="s">
        <v>83</v>
      </c>
      <c r="BK172" s="149">
        <f>ROUND(I172*H172,2)</f>
        <v>0</v>
      </c>
      <c r="BL172" s="17" t="s">
        <v>300</v>
      </c>
      <c r="BM172" s="148" t="s">
        <v>3757</v>
      </c>
    </row>
    <row r="173" spans="2:65" s="1" customFormat="1" ht="19.5">
      <c r="B173" s="32"/>
      <c r="D173" s="151" t="s">
        <v>324</v>
      </c>
      <c r="F173" s="184" t="s">
        <v>547</v>
      </c>
      <c r="I173" s="165"/>
      <c r="L173" s="32"/>
      <c r="M173" s="166"/>
      <c r="T173" s="56"/>
      <c r="AT173" s="17" t="s">
        <v>324</v>
      </c>
      <c r="AU173" s="17" t="s">
        <v>85</v>
      </c>
    </row>
    <row r="174" spans="2:65" s="12" customFormat="1" ht="22.5">
      <c r="B174" s="150"/>
      <c r="D174" s="151" t="s">
        <v>302</v>
      </c>
      <c r="E174" s="152" t="s">
        <v>1</v>
      </c>
      <c r="F174" s="153" t="s">
        <v>3758</v>
      </c>
      <c r="H174" s="154">
        <v>1.06</v>
      </c>
      <c r="I174" s="155"/>
      <c r="L174" s="150"/>
      <c r="M174" s="156"/>
      <c r="T174" s="157"/>
      <c r="AT174" s="152" t="s">
        <v>302</v>
      </c>
      <c r="AU174" s="152" t="s">
        <v>85</v>
      </c>
      <c r="AV174" s="12" t="s">
        <v>85</v>
      </c>
      <c r="AW174" s="12" t="s">
        <v>32</v>
      </c>
      <c r="AX174" s="12" t="s">
        <v>83</v>
      </c>
      <c r="AY174" s="152" t="s">
        <v>293</v>
      </c>
    </row>
    <row r="175" spans="2:65" s="1" customFormat="1" ht="24.2" customHeight="1">
      <c r="B175" s="32"/>
      <c r="C175" s="174" t="s">
        <v>624</v>
      </c>
      <c r="D175" s="174" t="s">
        <v>530</v>
      </c>
      <c r="E175" s="175" t="s">
        <v>1716</v>
      </c>
      <c r="F175" s="176" t="s">
        <v>1717</v>
      </c>
      <c r="G175" s="177" t="s">
        <v>711</v>
      </c>
      <c r="H175" s="178">
        <v>96.641999999999996</v>
      </c>
      <c r="I175" s="179"/>
      <c r="J175" s="180">
        <f>ROUND(I175*H175,2)</f>
        <v>0</v>
      </c>
      <c r="K175" s="176" t="s">
        <v>299</v>
      </c>
      <c r="L175" s="181"/>
      <c r="M175" s="182" t="s">
        <v>1</v>
      </c>
      <c r="N175" s="183" t="s">
        <v>41</v>
      </c>
      <c r="P175" s="146">
        <f>O175*H175</f>
        <v>0</v>
      </c>
      <c r="Q175" s="146">
        <v>4.1099999999999999E-3</v>
      </c>
      <c r="R175" s="146">
        <f>Q175*H175</f>
        <v>0.39719862</v>
      </c>
      <c r="S175" s="146">
        <v>0</v>
      </c>
      <c r="T175" s="147">
        <f>S175*H175</f>
        <v>0</v>
      </c>
      <c r="AR175" s="148" t="s">
        <v>396</v>
      </c>
      <c r="AT175" s="148" t="s">
        <v>530</v>
      </c>
      <c r="AU175" s="148" t="s">
        <v>85</v>
      </c>
      <c r="AY175" s="17" t="s">
        <v>293</v>
      </c>
      <c r="BE175" s="149">
        <f>IF(N175="základní",J175,0)</f>
        <v>0</v>
      </c>
      <c r="BF175" s="149">
        <f>IF(N175="snížená",J175,0)</f>
        <v>0</v>
      </c>
      <c r="BG175" s="149">
        <f>IF(N175="zákl. přenesená",J175,0)</f>
        <v>0</v>
      </c>
      <c r="BH175" s="149">
        <f>IF(N175="sníž. přenesená",J175,0)</f>
        <v>0</v>
      </c>
      <c r="BI175" s="149">
        <f>IF(N175="nulová",J175,0)</f>
        <v>0</v>
      </c>
      <c r="BJ175" s="17" t="s">
        <v>83</v>
      </c>
      <c r="BK175" s="149">
        <f>ROUND(I175*H175,2)</f>
        <v>0</v>
      </c>
      <c r="BL175" s="17" t="s">
        <v>300</v>
      </c>
      <c r="BM175" s="148" t="s">
        <v>3759</v>
      </c>
    </row>
    <row r="176" spans="2:65" s="12" customFormat="1" ht="22.5">
      <c r="B176" s="150"/>
      <c r="D176" s="151" t="s">
        <v>302</v>
      </c>
      <c r="E176" s="152" t="s">
        <v>1</v>
      </c>
      <c r="F176" s="153" t="s">
        <v>3760</v>
      </c>
      <c r="H176" s="154">
        <v>96.641999999999996</v>
      </c>
      <c r="I176" s="155"/>
      <c r="L176" s="150"/>
      <c r="M176" s="156"/>
      <c r="T176" s="157"/>
      <c r="AT176" s="152" t="s">
        <v>302</v>
      </c>
      <c r="AU176" s="152" t="s">
        <v>85</v>
      </c>
      <c r="AV176" s="12" t="s">
        <v>85</v>
      </c>
      <c r="AW176" s="12" t="s">
        <v>32</v>
      </c>
      <c r="AX176" s="12" t="s">
        <v>83</v>
      </c>
      <c r="AY176" s="152" t="s">
        <v>293</v>
      </c>
    </row>
    <row r="177" spans="2:65" s="1" customFormat="1" ht="24.2" customHeight="1">
      <c r="B177" s="32"/>
      <c r="C177" s="137" t="s">
        <v>645</v>
      </c>
      <c r="D177" s="137" t="s">
        <v>295</v>
      </c>
      <c r="E177" s="138" t="s">
        <v>1734</v>
      </c>
      <c r="F177" s="139" t="s">
        <v>1735</v>
      </c>
      <c r="G177" s="140" t="s">
        <v>418</v>
      </c>
      <c r="H177" s="141">
        <v>110.43300000000001</v>
      </c>
      <c r="I177" s="142"/>
      <c r="J177" s="143">
        <f>ROUND(I177*H177,2)</f>
        <v>0</v>
      </c>
      <c r="K177" s="139" t="s">
        <v>299</v>
      </c>
      <c r="L177" s="32"/>
      <c r="M177" s="144" t="s">
        <v>1</v>
      </c>
      <c r="N177" s="145" t="s">
        <v>41</v>
      </c>
      <c r="P177" s="146">
        <f>O177*H177</f>
        <v>0</v>
      </c>
      <c r="Q177" s="146">
        <v>0</v>
      </c>
      <c r="R177" s="146">
        <f>Q177*H177</f>
        <v>0</v>
      </c>
      <c r="S177" s="146">
        <v>0</v>
      </c>
      <c r="T177" s="147">
        <f>S177*H177</f>
        <v>0</v>
      </c>
      <c r="AR177" s="148" t="s">
        <v>300</v>
      </c>
      <c r="AT177" s="148" t="s">
        <v>295</v>
      </c>
      <c r="AU177" s="148" t="s">
        <v>85</v>
      </c>
      <c r="AY177" s="17" t="s">
        <v>293</v>
      </c>
      <c r="BE177" s="149">
        <f>IF(N177="základní",J177,0)</f>
        <v>0</v>
      </c>
      <c r="BF177" s="149">
        <f>IF(N177="snížená",J177,0)</f>
        <v>0</v>
      </c>
      <c r="BG177" s="149">
        <f>IF(N177="zákl. přenesená",J177,0)</f>
        <v>0</v>
      </c>
      <c r="BH177" s="149">
        <f>IF(N177="sníž. přenesená",J177,0)</f>
        <v>0</v>
      </c>
      <c r="BI177" s="149">
        <f>IF(N177="nulová",J177,0)</f>
        <v>0</v>
      </c>
      <c r="BJ177" s="17" t="s">
        <v>83</v>
      </c>
      <c r="BK177" s="149">
        <f>ROUND(I177*H177,2)</f>
        <v>0</v>
      </c>
      <c r="BL177" s="17" t="s">
        <v>300</v>
      </c>
      <c r="BM177" s="148" t="s">
        <v>3761</v>
      </c>
    </row>
    <row r="178" spans="2:65" s="13" customFormat="1" ht="11.25">
      <c r="B178" s="158"/>
      <c r="D178" s="151" t="s">
        <v>302</v>
      </c>
      <c r="E178" s="159" t="s">
        <v>1</v>
      </c>
      <c r="F178" s="160" t="s">
        <v>3762</v>
      </c>
      <c r="H178" s="159" t="s">
        <v>1</v>
      </c>
      <c r="I178" s="161"/>
      <c r="L178" s="158"/>
      <c r="M178" s="162"/>
      <c r="T178" s="163"/>
      <c r="AT178" s="159" t="s">
        <v>302</v>
      </c>
      <c r="AU178" s="159" t="s">
        <v>85</v>
      </c>
      <c r="AV178" s="13" t="s">
        <v>83</v>
      </c>
      <c r="AW178" s="13" t="s">
        <v>32</v>
      </c>
      <c r="AX178" s="13" t="s">
        <v>76</v>
      </c>
      <c r="AY178" s="159" t="s">
        <v>293</v>
      </c>
    </row>
    <row r="179" spans="2:65" s="12" customFormat="1" ht="11.25">
      <c r="B179" s="150"/>
      <c r="D179" s="151" t="s">
        <v>302</v>
      </c>
      <c r="E179" s="152" t="s">
        <v>1</v>
      </c>
      <c r="F179" s="153" t="s">
        <v>3763</v>
      </c>
      <c r="H179" s="154">
        <v>80.222999999999999</v>
      </c>
      <c r="I179" s="155"/>
      <c r="L179" s="150"/>
      <c r="M179" s="156"/>
      <c r="T179" s="157"/>
      <c r="AT179" s="152" t="s">
        <v>302</v>
      </c>
      <c r="AU179" s="152" t="s">
        <v>85</v>
      </c>
      <c r="AV179" s="12" t="s">
        <v>85</v>
      </c>
      <c r="AW179" s="12" t="s">
        <v>32</v>
      </c>
      <c r="AX179" s="12" t="s">
        <v>76</v>
      </c>
      <c r="AY179" s="152" t="s">
        <v>293</v>
      </c>
    </row>
    <row r="180" spans="2:65" s="12" customFormat="1" ht="22.5">
      <c r="B180" s="150"/>
      <c r="D180" s="151" t="s">
        <v>302</v>
      </c>
      <c r="E180" s="152" t="s">
        <v>1</v>
      </c>
      <c r="F180" s="153" t="s">
        <v>3741</v>
      </c>
      <c r="H180" s="154">
        <v>30.21</v>
      </c>
      <c r="I180" s="155"/>
      <c r="L180" s="150"/>
      <c r="M180" s="156"/>
      <c r="T180" s="157"/>
      <c r="AT180" s="152" t="s">
        <v>302</v>
      </c>
      <c r="AU180" s="152" t="s">
        <v>85</v>
      </c>
      <c r="AV180" s="12" t="s">
        <v>85</v>
      </c>
      <c r="AW180" s="12" t="s">
        <v>32</v>
      </c>
      <c r="AX180" s="12" t="s">
        <v>76</v>
      </c>
      <c r="AY180" s="152" t="s">
        <v>293</v>
      </c>
    </row>
    <row r="181" spans="2:65" s="14" customFormat="1" ht="11.25">
      <c r="B181" s="167"/>
      <c r="D181" s="151" t="s">
        <v>302</v>
      </c>
      <c r="E181" s="168" t="s">
        <v>1</v>
      </c>
      <c r="F181" s="169" t="s">
        <v>371</v>
      </c>
      <c r="H181" s="170">
        <v>110.43300000000001</v>
      </c>
      <c r="I181" s="171"/>
      <c r="L181" s="167"/>
      <c r="M181" s="172"/>
      <c r="T181" s="173"/>
      <c r="AT181" s="168" t="s">
        <v>302</v>
      </c>
      <c r="AU181" s="168" t="s">
        <v>85</v>
      </c>
      <c r="AV181" s="14" t="s">
        <v>300</v>
      </c>
      <c r="AW181" s="14" t="s">
        <v>32</v>
      </c>
      <c r="AX181" s="14" t="s">
        <v>83</v>
      </c>
      <c r="AY181" s="168" t="s">
        <v>293</v>
      </c>
    </row>
    <row r="182" spans="2:65" s="1" customFormat="1" ht="37.9" customHeight="1">
      <c r="B182" s="32"/>
      <c r="C182" s="137" t="s">
        <v>660</v>
      </c>
      <c r="D182" s="137" t="s">
        <v>295</v>
      </c>
      <c r="E182" s="138" t="s">
        <v>687</v>
      </c>
      <c r="F182" s="139" t="s">
        <v>688</v>
      </c>
      <c r="G182" s="140" t="s">
        <v>311</v>
      </c>
      <c r="H182" s="141">
        <v>93.38</v>
      </c>
      <c r="I182" s="142"/>
      <c r="J182" s="143">
        <f>ROUND(I182*H182,2)</f>
        <v>0</v>
      </c>
      <c r="K182" s="139" t="s">
        <v>299</v>
      </c>
      <c r="L182" s="32"/>
      <c r="M182" s="144" t="s">
        <v>1</v>
      </c>
      <c r="N182" s="145" t="s">
        <v>41</v>
      </c>
      <c r="P182" s="146">
        <f>O182*H182</f>
        <v>0</v>
      </c>
      <c r="Q182" s="146">
        <v>0</v>
      </c>
      <c r="R182" s="146">
        <f>Q182*H182</f>
        <v>0</v>
      </c>
      <c r="S182" s="146">
        <v>0</v>
      </c>
      <c r="T182" s="147">
        <f>S182*H182</f>
        <v>0</v>
      </c>
      <c r="AR182" s="148" t="s">
        <v>300</v>
      </c>
      <c r="AT182" s="148" t="s">
        <v>295</v>
      </c>
      <c r="AU182" s="148" t="s">
        <v>85</v>
      </c>
      <c r="AY182" s="17" t="s">
        <v>293</v>
      </c>
      <c r="BE182" s="149">
        <f>IF(N182="základní",J182,0)</f>
        <v>0</v>
      </c>
      <c r="BF182" s="149">
        <f>IF(N182="snížená",J182,0)</f>
        <v>0</v>
      </c>
      <c r="BG182" s="149">
        <f>IF(N182="zákl. přenesená",J182,0)</f>
        <v>0</v>
      </c>
      <c r="BH182" s="149">
        <f>IF(N182="sníž. přenesená",J182,0)</f>
        <v>0</v>
      </c>
      <c r="BI182" s="149">
        <f>IF(N182="nulová",J182,0)</f>
        <v>0</v>
      </c>
      <c r="BJ182" s="17" t="s">
        <v>83</v>
      </c>
      <c r="BK182" s="149">
        <f>ROUND(I182*H182,2)</f>
        <v>0</v>
      </c>
      <c r="BL182" s="17" t="s">
        <v>300</v>
      </c>
      <c r="BM182" s="148" t="s">
        <v>3764</v>
      </c>
    </row>
    <row r="183" spans="2:65" s="12" customFormat="1" ht="11.25">
      <c r="B183" s="150"/>
      <c r="D183" s="151" t="s">
        <v>302</v>
      </c>
      <c r="E183" s="152" t="s">
        <v>237</v>
      </c>
      <c r="F183" s="153" t="s">
        <v>3765</v>
      </c>
      <c r="H183" s="154">
        <v>93.38</v>
      </c>
      <c r="I183" s="155"/>
      <c r="L183" s="150"/>
      <c r="M183" s="156"/>
      <c r="T183" s="157"/>
      <c r="AT183" s="152" t="s">
        <v>302</v>
      </c>
      <c r="AU183" s="152" t="s">
        <v>85</v>
      </c>
      <c r="AV183" s="12" t="s">
        <v>85</v>
      </c>
      <c r="AW183" s="12" t="s">
        <v>32</v>
      </c>
      <c r="AX183" s="12" t="s">
        <v>83</v>
      </c>
      <c r="AY183" s="152" t="s">
        <v>293</v>
      </c>
    </row>
    <row r="184" spans="2:65" s="1" customFormat="1" ht="24.2" customHeight="1">
      <c r="B184" s="32"/>
      <c r="C184" s="137" t="s">
        <v>680</v>
      </c>
      <c r="D184" s="137" t="s">
        <v>295</v>
      </c>
      <c r="E184" s="138" t="s">
        <v>700</v>
      </c>
      <c r="F184" s="139" t="s">
        <v>701</v>
      </c>
      <c r="G184" s="140" t="s">
        <v>533</v>
      </c>
      <c r="H184" s="141">
        <v>177.422</v>
      </c>
      <c r="I184" s="142"/>
      <c r="J184" s="143">
        <f>ROUND(I184*H184,2)</f>
        <v>0</v>
      </c>
      <c r="K184" s="139" t="s">
        <v>299</v>
      </c>
      <c r="L184" s="32"/>
      <c r="M184" s="144" t="s">
        <v>1</v>
      </c>
      <c r="N184" s="145" t="s">
        <v>41</v>
      </c>
      <c r="P184" s="146">
        <f>O184*H184</f>
        <v>0</v>
      </c>
      <c r="Q184" s="146">
        <v>0</v>
      </c>
      <c r="R184" s="146">
        <f>Q184*H184</f>
        <v>0</v>
      </c>
      <c r="S184" s="146">
        <v>0</v>
      </c>
      <c r="T184" s="147">
        <f>S184*H184</f>
        <v>0</v>
      </c>
      <c r="AR184" s="148" t="s">
        <v>300</v>
      </c>
      <c r="AT184" s="148" t="s">
        <v>295</v>
      </c>
      <c r="AU184" s="148" t="s">
        <v>85</v>
      </c>
      <c r="AY184" s="17" t="s">
        <v>293</v>
      </c>
      <c r="BE184" s="149">
        <f>IF(N184="základní",J184,0)</f>
        <v>0</v>
      </c>
      <c r="BF184" s="149">
        <f>IF(N184="snížená",J184,0)</f>
        <v>0</v>
      </c>
      <c r="BG184" s="149">
        <f>IF(N184="zákl. přenesená",J184,0)</f>
        <v>0</v>
      </c>
      <c r="BH184" s="149">
        <f>IF(N184="sníž. přenesená",J184,0)</f>
        <v>0</v>
      </c>
      <c r="BI184" s="149">
        <f>IF(N184="nulová",J184,0)</f>
        <v>0</v>
      </c>
      <c r="BJ184" s="17" t="s">
        <v>83</v>
      </c>
      <c r="BK184" s="149">
        <f>ROUND(I184*H184,2)</f>
        <v>0</v>
      </c>
      <c r="BL184" s="17" t="s">
        <v>300</v>
      </c>
      <c r="BM184" s="148" t="s">
        <v>3766</v>
      </c>
    </row>
    <row r="185" spans="2:65" s="12" customFormat="1" ht="11.25">
      <c r="B185" s="150"/>
      <c r="D185" s="151" t="s">
        <v>302</v>
      </c>
      <c r="E185" s="152" t="s">
        <v>1</v>
      </c>
      <c r="F185" s="153" t="s">
        <v>703</v>
      </c>
      <c r="H185" s="154">
        <v>177.422</v>
      </c>
      <c r="I185" s="155"/>
      <c r="L185" s="150"/>
      <c r="M185" s="156"/>
      <c r="T185" s="157"/>
      <c r="AT185" s="152" t="s">
        <v>302</v>
      </c>
      <c r="AU185" s="152" t="s">
        <v>85</v>
      </c>
      <c r="AV185" s="12" t="s">
        <v>85</v>
      </c>
      <c r="AW185" s="12" t="s">
        <v>32</v>
      </c>
      <c r="AX185" s="12" t="s">
        <v>83</v>
      </c>
      <c r="AY185" s="152" t="s">
        <v>293</v>
      </c>
    </row>
    <row r="186" spans="2:65" s="1" customFormat="1" ht="16.5" customHeight="1">
      <c r="B186" s="32"/>
      <c r="C186" s="137" t="s">
        <v>686</v>
      </c>
      <c r="D186" s="137" t="s">
        <v>295</v>
      </c>
      <c r="E186" s="138" t="s">
        <v>705</v>
      </c>
      <c r="F186" s="139" t="s">
        <v>706</v>
      </c>
      <c r="G186" s="140" t="s">
        <v>311</v>
      </c>
      <c r="H186" s="141">
        <v>93.38</v>
      </c>
      <c r="I186" s="142"/>
      <c r="J186" s="143">
        <f>ROUND(I186*H186,2)</f>
        <v>0</v>
      </c>
      <c r="K186" s="139" t="s">
        <v>299</v>
      </c>
      <c r="L186" s="32"/>
      <c r="M186" s="144" t="s">
        <v>1</v>
      </c>
      <c r="N186" s="145" t="s">
        <v>41</v>
      </c>
      <c r="P186" s="146">
        <f>O186*H186</f>
        <v>0</v>
      </c>
      <c r="Q186" s="146">
        <v>0</v>
      </c>
      <c r="R186" s="146">
        <f>Q186*H186</f>
        <v>0</v>
      </c>
      <c r="S186" s="146">
        <v>0</v>
      </c>
      <c r="T186" s="147">
        <f>S186*H186</f>
        <v>0</v>
      </c>
      <c r="AR186" s="148" t="s">
        <v>300</v>
      </c>
      <c r="AT186" s="148" t="s">
        <v>295</v>
      </c>
      <c r="AU186" s="148" t="s">
        <v>85</v>
      </c>
      <c r="AY186" s="17" t="s">
        <v>293</v>
      </c>
      <c r="BE186" s="149">
        <f>IF(N186="základní",J186,0)</f>
        <v>0</v>
      </c>
      <c r="BF186" s="149">
        <f>IF(N186="snížená",J186,0)</f>
        <v>0</v>
      </c>
      <c r="BG186" s="149">
        <f>IF(N186="zákl. přenesená",J186,0)</f>
        <v>0</v>
      </c>
      <c r="BH186" s="149">
        <f>IF(N186="sníž. přenesená",J186,0)</f>
        <v>0</v>
      </c>
      <c r="BI186" s="149">
        <f>IF(N186="nulová",J186,0)</f>
        <v>0</v>
      </c>
      <c r="BJ186" s="17" t="s">
        <v>83</v>
      </c>
      <c r="BK186" s="149">
        <f>ROUND(I186*H186,2)</f>
        <v>0</v>
      </c>
      <c r="BL186" s="17" t="s">
        <v>300</v>
      </c>
      <c r="BM186" s="148" t="s">
        <v>3767</v>
      </c>
    </row>
    <row r="187" spans="2:65" s="12" customFormat="1" ht="11.25">
      <c r="B187" s="150"/>
      <c r="D187" s="151" t="s">
        <v>302</v>
      </c>
      <c r="E187" s="152" t="s">
        <v>1</v>
      </c>
      <c r="F187" s="153" t="s">
        <v>237</v>
      </c>
      <c r="H187" s="154">
        <v>93.38</v>
      </c>
      <c r="I187" s="155"/>
      <c r="L187" s="150"/>
      <c r="M187" s="156"/>
      <c r="T187" s="157"/>
      <c r="AT187" s="152" t="s">
        <v>302</v>
      </c>
      <c r="AU187" s="152" t="s">
        <v>85</v>
      </c>
      <c r="AV187" s="12" t="s">
        <v>85</v>
      </c>
      <c r="AW187" s="12" t="s">
        <v>32</v>
      </c>
      <c r="AX187" s="12" t="s">
        <v>83</v>
      </c>
      <c r="AY187" s="152" t="s">
        <v>293</v>
      </c>
    </row>
    <row r="188" spans="2:65" s="1" customFormat="1" ht="24.2" customHeight="1">
      <c r="B188" s="32"/>
      <c r="C188" s="137" t="s">
        <v>7</v>
      </c>
      <c r="D188" s="137" t="s">
        <v>295</v>
      </c>
      <c r="E188" s="138" t="s">
        <v>1757</v>
      </c>
      <c r="F188" s="139" t="s">
        <v>1758</v>
      </c>
      <c r="G188" s="140" t="s">
        <v>311</v>
      </c>
      <c r="H188" s="141">
        <v>129.48500000000001</v>
      </c>
      <c r="I188" s="142"/>
      <c r="J188" s="143">
        <f>ROUND(I188*H188,2)</f>
        <v>0</v>
      </c>
      <c r="K188" s="139" t="s">
        <v>299</v>
      </c>
      <c r="L188" s="32"/>
      <c r="M188" s="144" t="s">
        <v>1</v>
      </c>
      <c r="N188" s="145" t="s">
        <v>41</v>
      </c>
      <c r="P188" s="146">
        <f>O188*H188</f>
        <v>0</v>
      </c>
      <c r="Q188" s="146">
        <v>0</v>
      </c>
      <c r="R188" s="146">
        <f>Q188*H188</f>
        <v>0</v>
      </c>
      <c r="S188" s="146">
        <v>0</v>
      </c>
      <c r="T188" s="147">
        <f>S188*H188</f>
        <v>0</v>
      </c>
      <c r="AR188" s="148" t="s">
        <v>300</v>
      </c>
      <c r="AT188" s="148" t="s">
        <v>295</v>
      </c>
      <c r="AU188" s="148" t="s">
        <v>85</v>
      </c>
      <c r="AY188" s="17" t="s">
        <v>293</v>
      </c>
      <c r="BE188" s="149">
        <f>IF(N188="základní",J188,0)</f>
        <v>0</v>
      </c>
      <c r="BF188" s="149">
        <f>IF(N188="snížená",J188,0)</f>
        <v>0</v>
      </c>
      <c r="BG188" s="149">
        <f>IF(N188="zákl. přenesená",J188,0)</f>
        <v>0</v>
      </c>
      <c r="BH188" s="149">
        <f>IF(N188="sníž. přenesená",J188,0)</f>
        <v>0</v>
      </c>
      <c r="BI188" s="149">
        <f>IF(N188="nulová",J188,0)</f>
        <v>0</v>
      </c>
      <c r="BJ188" s="17" t="s">
        <v>83</v>
      </c>
      <c r="BK188" s="149">
        <f>ROUND(I188*H188,2)</f>
        <v>0</v>
      </c>
      <c r="BL188" s="17" t="s">
        <v>300</v>
      </c>
      <c r="BM188" s="148" t="s">
        <v>3768</v>
      </c>
    </row>
    <row r="189" spans="2:65" s="12" customFormat="1" ht="11.25">
      <c r="B189" s="150"/>
      <c r="D189" s="151" t="s">
        <v>302</v>
      </c>
      <c r="E189" s="152" t="s">
        <v>1</v>
      </c>
      <c r="F189" s="153" t="s">
        <v>3769</v>
      </c>
      <c r="H189" s="154">
        <v>2.4359999999999999</v>
      </c>
      <c r="I189" s="155"/>
      <c r="L189" s="150"/>
      <c r="M189" s="156"/>
      <c r="T189" s="157"/>
      <c r="AT189" s="152" t="s">
        <v>302</v>
      </c>
      <c r="AU189" s="152" t="s">
        <v>85</v>
      </c>
      <c r="AV189" s="12" t="s">
        <v>85</v>
      </c>
      <c r="AW189" s="12" t="s">
        <v>32</v>
      </c>
      <c r="AX189" s="12" t="s">
        <v>76</v>
      </c>
      <c r="AY189" s="152" t="s">
        <v>293</v>
      </c>
    </row>
    <row r="190" spans="2:65" s="12" customFormat="1" ht="11.25">
      <c r="B190" s="150"/>
      <c r="D190" s="151" t="s">
        <v>302</v>
      </c>
      <c r="E190" s="152" t="s">
        <v>1</v>
      </c>
      <c r="F190" s="153" t="s">
        <v>1561</v>
      </c>
      <c r="H190" s="154">
        <v>127.04900000000001</v>
      </c>
      <c r="I190" s="155"/>
      <c r="L190" s="150"/>
      <c r="M190" s="156"/>
      <c r="T190" s="157"/>
      <c r="AT190" s="152" t="s">
        <v>302</v>
      </c>
      <c r="AU190" s="152" t="s">
        <v>85</v>
      </c>
      <c r="AV190" s="12" t="s">
        <v>85</v>
      </c>
      <c r="AW190" s="12" t="s">
        <v>32</v>
      </c>
      <c r="AX190" s="12" t="s">
        <v>76</v>
      </c>
      <c r="AY190" s="152" t="s">
        <v>293</v>
      </c>
    </row>
    <row r="191" spans="2:65" s="14" customFormat="1" ht="11.25">
      <c r="B191" s="167"/>
      <c r="D191" s="151" t="s">
        <v>302</v>
      </c>
      <c r="E191" s="168" t="s">
        <v>1571</v>
      </c>
      <c r="F191" s="169" t="s">
        <v>371</v>
      </c>
      <c r="H191" s="170">
        <v>129.48500000000001</v>
      </c>
      <c r="I191" s="171"/>
      <c r="L191" s="167"/>
      <c r="M191" s="172"/>
      <c r="T191" s="173"/>
      <c r="AT191" s="168" t="s">
        <v>302</v>
      </c>
      <c r="AU191" s="168" t="s">
        <v>85</v>
      </c>
      <c r="AV191" s="14" t="s">
        <v>300</v>
      </c>
      <c r="AW191" s="14" t="s">
        <v>32</v>
      </c>
      <c r="AX191" s="14" t="s">
        <v>83</v>
      </c>
      <c r="AY191" s="168" t="s">
        <v>293</v>
      </c>
    </row>
    <row r="192" spans="2:65" s="11" customFormat="1" ht="22.9" customHeight="1">
      <c r="B192" s="125"/>
      <c r="D192" s="126" t="s">
        <v>75</v>
      </c>
      <c r="E192" s="135" t="s">
        <v>85</v>
      </c>
      <c r="F192" s="135" t="s">
        <v>763</v>
      </c>
      <c r="I192" s="128"/>
      <c r="J192" s="136">
        <f>BK192</f>
        <v>0</v>
      </c>
      <c r="L192" s="125"/>
      <c r="M192" s="130"/>
      <c r="P192" s="131">
        <f>SUM(P193:P215)</f>
        <v>0</v>
      </c>
      <c r="R192" s="131">
        <f>SUM(R193:R215)</f>
        <v>46.580905450000003</v>
      </c>
      <c r="T192" s="132">
        <f>SUM(T193:T215)</f>
        <v>31.182479999999998</v>
      </c>
      <c r="AR192" s="126" t="s">
        <v>83</v>
      </c>
      <c r="AT192" s="133" t="s">
        <v>75</v>
      </c>
      <c r="AU192" s="133" t="s">
        <v>83</v>
      </c>
      <c r="AY192" s="126" t="s">
        <v>293</v>
      </c>
      <c r="BK192" s="134">
        <f>SUM(BK193:BK215)</f>
        <v>0</v>
      </c>
    </row>
    <row r="193" spans="2:65" s="1" customFormat="1" ht="24.2" customHeight="1">
      <c r="B193" s="32"/>
      <c r="C193" s="137" t="s">
        <v>694</v>
      </c>
      <c r="D193" s="137" t="s">
        <v>295</v>
      </c>
      <c r="E193" s="138" t="s">
        <v>3770</v>
      </c>
      <c r="F193" s="139" t="s">
        <v>3771</v>
      </c>
      <c r="G193" s="140" t="s">
        <v>711</v>
      </c>
      <c r="H193" s="141">
        <v>101.5</v>
      </c>
      <c r="I193" s="142"/>
      <c r="J193" s="143">
        <f>ROUND(I193*H193,2)</f>
        <v>0</v>
      </c>
      <c r="K193" s="139" t="s">
        <v>299</v>
      </c>
      <c r="L193" s="32"/>
      <c r="M193" s="144" t="s">
        <v>1</v>
      </c>
      <c r="N193" s="145" t="s">
        <v>41</v>
      </c>
      <c r="P193" s="146">
        <f>O193*H193</f>
        <v>0</v>
      </c>
      <c r="Q193" s="146">
        <v>1E-4</v>
      </c>
      <c r="R193" s="146">
        <f>Q193*H193</f>
        <v>1.0150000000000001E-2</v>
      </c>
      <c r="S193" s="146">
        <v>0</v>
      </c>
      <c r="T193" s="147">
        <f>S193*H193</f>
        <v>0</v>
      </c>
      <c r="AR193" s="148" t="s">
        <v>300</v>
      </c>
      <c r="AT193" s="148" t="s">
        <v>295</v>
      </c>
      <c r="AU193" s="148" t="s">
        <v>85</v>
      </c>
      <c r="AY193" s="17" t="s">
        <v>293</v>
      </c>
      <c r="BE193" s="149">
        <f>IF(N193="základní",J193,0)</f>
        <v>0</v>
      </c>
      <c r="BF193" s="149">
        <f>IF(N193="snížená",J193,0)</f>
        <v>0</v>
      </c>
      <c r="BG193" s="149">
        <f>IF(N193="zákl. přenesená",J193,0)</f>
        <v>0</v>
      </c>
      <c r="BH193" s="149">
        <f>IF(N193="sníž. přenesená",J193,0)</f>
        <v>0</v>
      </c>
      <c r="BI193" s="149">
        <f>IF(N193="nulová",J193,0)</f>
        <v>0</v>
      </c>
      <c r="BJ193" s="17" t="s">
        <v>83</v>
      </c>
      <c r="BK193" s="149">
        <f>ROUND(I193*H193,2)</f>
        <v>0</v>
      </c>
      <c r="BL193" s="17" t="s">
        <v>300</v>
      </c>
      <c r="BM193" s="148" t="s">
        <v>3772</v>
      </c>
    </row>
    <row r="194" spans="2:65" s="12" customFormat="1" ht="11.25">
      <c r="B194" s="150"/>
      <c r="D194" s="151" t="s">
        <v>302</v>
      </c>
      <c r="E194" s="152" t="s">
        <v>1</v>
      </c>
      <c r="F194" s="153" t="s">
        <v>3773</v>
      </c>
      <c r="H194" s="154">
        <v>101.5</v>
      </c>
      <c r="I194" s="155"/>
      <c r="L194" s="150"/>
      <c r="M194" s="156"/>
      <c r="T194" s="157"/>
      <c r="AT194" s="152" t="s">
        <v>302</v>
      </c>
      <c r="AU194" s="152" t="s">
        <v>85</v>
      </c>
      <c r="AV194" s="12" t="s">
        <v>85</v>
      </c>
      <c r="AW194" s="12" t="s">
        <v>32</v>
      </c>
      <c r="AX194" s="12" t="s">
        <v>83</v>
      </c>
      <c r="AY194" s="152" t="s">
        <v>293</v>
      </c>
    </row>
    <row r="195" spans="2:65" s="1" customFormat="1" ht="37.9" customHeight="1">
      <c r="B195" s="32"/>
      <c r="C195" s="137" t="s">
        <v>699</v>
      </c>
      <c r="D195" s="137" t="s">
        <v>295</v>
      </c>
      <c r="E195" s="138" t="s">
        <v>3774</v>
      </c>
      <c r="F195" s="139" t="s">
        <v>3775</v>
      </c>
      <c r="G195" s="140" t="s">
        <v>711</v>
      </c>
      <c r="H195" s="141">
        <v>101.5</v>
      </c>
      <c r="I195" s="142"/>
      <c r="J195" s="143">
        <f>ROUND(I195*H195,2)</f>
        <v>0</v>
      </c>
      <c r="K195" s="139" t="s">
        <v>299</v>
      </c>
      <c r="L195" s="32"/>
      <c r="M195" s="144" t="s">
        <v>1</v>
      </c>
      <c r="N195" s="145" t="s">
        <v>41</v>
      </c>
      <c r="P195" s="146">
        <f>O195*H195</f>
        <v>0</v>
      </c>
      <c r="Q195" s="146">
        <v>0</v>
      </c>
      <c r="R195" s="146">
        <f>Q195*H195</f>
        <v>0</v>
      </c>
      <c r="S195" s="146">
        <v>0</v>
      </c>
      <c r="T195" s="147">
        <f>S195*H195</f>
        <v>0</v>
      </c>
      <c r="AR195" s="148" t="s">
        <v>300</v>
      </c>
      <c r="AT195" s="148" t="s">
        <v>295</v>
      </c>
      <c r="AU195" s="148" t="s">
        <v>85</v>
      </c>
      <c r="AY195" s="17" t="s">
        <v>293</v>
      </c>
      <c r="BE195" s="149">
        <f>IF(N195="základní",J195,0)</f>
        <v>0</v>
      </c>
      <c r="BF195" s="149">
        <f>IF(N195="snížená",J195,0)</f>
        <v>0</v>
      </c>
      <c r="BG195" s="149">
        <f>IF(N195="zákl. přenesená",J195,0)</f>
        <v>0</v>
      </c>
      <c r="BH195" s="149">
        <f>IF(N195="sníž. přenesená",J195,0)</f>
        <v>0</v>
      </c>
      <c r="BI195" s="149">
        <f>IF(N195="nulová",J195,0)</f>
        <v>0</v>
      </c>
      <c r="BJ195" s="17" t="s">
        <v>83</v>
      </c>
      <c r="BK195" s="149">
        <f>ROUND(I195*H195,2)</f>
        <v>0</v>
      </c>
      <c r="BL195" s="17" t="s">
        <v>300</v>
      </c>
      <c r="BM195" s="148" t="s">
        <v>3776</v>
      </c>
    </row>
    <row r="196" spans="2:65" s="12" customFormat="1" ht="11.25">
      <c r="B196" s="150"/>
      <c r="D196" s="151" t="s">
        <v>302</v>
      </c>
      <c r="E196" s="152" t="s">
        <v>1</v>
      </c>
      <c r="F196" s="153" t="s">
        <v>3773</v>
      </c>
      <c r="H196" s="154">
        <v>101.5</v>
      </c>
      <c r="I196" s="155"/>
      <c r="L196" s="150"/>
      <c r="M196" s="156"/>
      <c r="T196" s="157"/>
      <c r="AT196" s="152" t="s">
        <v>302</v>
      </c>
      <c r="AU196" s="152" t="s">
        <v>85</v>
      </c>
      <c r="AV196" s="12" t="s">
        <v>85</v>
      </c>
      <c r="AW196" s="12" t="s">
        <v>32</v>
      </c>
      <c r="AX196" s="12" t="s">
        <v>83</v>
      </c>
      <c r="AY196" s="152" t="s">
        <v>293</v>
      </c>
    </row>
    <row r="197" spans="2:65" s="1" customFormat="1" ht="16.5" customHeight="1">
      <c r="B197" s="32"/>
      <c r="C197" s="174" t="s">
        <v>704</v>
      </c>
      <c r="D197" s="174" t="s">
        <v>530</v>
      </c>
      <c r="E197" s="175" t="s">
        <v>3777</v>
      </c>
      <c r="F197" s="176" t="s">
        <v>3778</v>
      </c>
      <c r="G197" s="177" t="s">
        <v>311</v>
      </c>
      <c r="H197" s="178">
        <v>5.577</v>
      </c>
      <c r="I197" s="179"/>
      <c r="J197" s="180">
        <f>ROUND(I197*H197,2)</f>
        <v>0</v>
      </c>
      <c r="K197" s="176" t="s">
        <v>299</v>
      </c>
      <c r="L197" s="181"/>
      <c r="M197" s="182" t="s">
        <v>1</v>
      </c>
      <c r="N197" s="183" t="s">
        <v>41</v>
      </c>
      <c r="P197" s="146">
        <f>O197*H197</f>
        <v>0</v>
      </c>
      <c r="Q197" s="146">
        <v>2.4289999999999998</v>
      </c>
      <c r="R197" s="146">
        <f>Q197*H197</f>
        <v>13.546532999999998</v>
      </c>
      <c r="S197" s="146">
        <v>0</v>
      </c>
      <c r="T197" s="147">
        <f>S197*H197</f>
        <v>0</v>
      </c>
      <c r="AR197" s="148" t="s">
        <v>396</v>
      </c>
      <c r="AT197" s="148" t="s">
        <v>530</v>
      </c>
      <c r="AU197" s="148" t="s">
        <v>85</v>
      </c>
      <c r="AY197" s="17" t="s">
        <v>293</v>
      </c>
      <c r="BE197" s="149">
        <f>IF(N197="základní",J197,0)</f>
        <v>0</v>
      </c>
      <c r="BF197" s="149">
        <f>IF(N197="snížená",J197,0)</f>
        <v>0</v>
      </c>
      <c r="BG197" s="149">
        <f>IF(N197="zákl. přenesená",J197,0)</f>
        <v>0</v>
      </c>
      <c r="BH197" s="149">
        <f>IF(N197="sníž. přenesená",J197,0)</f>
        <v>0</v>
      </c>
      <c r="BI197" s="149">
        <f>IF(N197="nulová",J197,0)</f>
        <v>0</v>
      </c>
      <c r="BJ197" s="17" t="s">
        <v>83</v>
      </c>
      <c r="BK197" s="149">
        <f>ROUND(I197*H197,2)</f>
        <v>0</v>
      </c>
      <c r="BL197" s="17" t="s">
        <v>300</v>
      </c>
      <c r="BM197" s="148" t="s">
        <v>3779</v>
      </c>
    </row>
    <row r="198" spans="2:65" s="12" customFormat="1" ht="22.5">
      <c r="B198" s="150"/>
      <c r="D198" s="151" t="s">
        <v>302</v>
      </c>
      <c r="E198" s="152" t="s">
        <v>1</v>
      </c>
      <c r="F198" s="153" t="s">
        <v>3780</v>
      </c>
      <c r="H198" s="154">
        <v>5.577</v>
      </c>
      <c r="I198" s="155"/>
      <c r="L198" s="150"/>
      <c r="M198" s="156"/>
      <c r="T198" s="157"/>
      <c r="AT198" s="152" t="s">
        <v>302</v>
      </c>
      <c r="AU198" s="152" t="s">
        <v>85</v>
      </c>
      <c r="AV198" s="12" t="s">
        <v>85</v>
      </c>
      <c r="AW198" s="12" t="s">
        <v>32</v>
      </c>
      <c r="AX198" s="12" t="s">
        <v>83</v>
      </c>
      <c r="AY198" s="152" t="s">
        <v>293</v>
      </c>
    </row>
    <row r="199" spans="2:65" s="1" customFormat="1" ht="24.2" customHeight="1">
      <c r="B199" s="32"/>
      <c r="C199" s="137" t="s">
        <v>708</v>
      </c>
      <c r="D199" s="137" t="s">
        <v>295</v>
      </c>
      <c r="E199" s="138" t="s">
        <v>1766</v>
      </c>
      <c r="F199" s="139" t="s">
        <v>1767</v>
      </c>
      <c r="G199" s="140" t="s">
        <v>711</v>
      </c>
      <c r="H199" s="141">
        <v>12.88</v>
      </c>
      <c r="I199" s="142"/>
      <c r="J199" s="143">
        <f>ROUND(I199*H199,2)</f>
        <v>0</v>
      </c>
      <c r="K199" s="139" t="s">
        <v>299</v>
      </c>
      <c r="L199" s="32"/>
      <c r="M199" s="144" t="s">
        <v>1</v>
      </c>
      <c r="N199" s="145" t="s">
        <v>41</v>
      </c>
      <c r="P199" s="146">
        <f>O199*H199</f>
        <v>0</v>
      </c>
      <c r="Q199" s="146">
        <v>1.66883</v>
      </c>
      <c r="R199" s="146">
        <f>Q199*H199</f>
        <v>21.494530400000002</v>
      </c>
      <c r="S199" s="146">
        <v>0</v>
      </c>
      <c r="T199" s="147">
        <f>S199*H199</f>
        <v>0</v>
      </c>
      <c r="AR199" s="148" t="s">
        <v>300</v>
      </c>
      <c r="AT199" s="148" t="s">
        <v>295</v>
      </c>
      <c r="AU199" s="148" t="s">
        <v>85</v>
      </c>
      <c r="AY199" s="17" t="s">
        <v>293</v>
      </c>
      <c r="BE199" s="149">
        <f>IF(N199="základní",J199,0)</f>
        <v>0</v>
      </c>
      <c r="BF199" s="149">
        <f>IF(N199="snížená",J199,0)</f>
        <v>0</v>
      </c>
      <c r="BG199" s="149">
        <f>IF(N199="zákl. přenesená",J199,0)</f>
        <v>0</v>
      </c>
      <c r="BH199" s="149">
        <f>IF(N199="sníž. přenesená",J199,0)</f>
        <v>0</v>
      </c>
      <c r="BI199" s="149">
        <f>IF(N199="nulová",J199,0)</f>
        <v>0</v>
      </c>
      <c r="BJ199" s="17" t="s">
        <v>83</v>
      </c>
      <c r="BK199" s="149">
        <f>ROUND(I199*H199,2)</f>
        <v>0</v>
      </c>
      <c r="BL199" s="17" t="s">
        <v>300</v>
      </c>
      <c r="BM199" s="148" t="s">
        <v>3781</v>
      </c>
    </row>
    <row r="200" spans="2:65" s="12" customFormat="1" ht="22.5">
      <c r="B200" s="150"/>
      <c r="D200" s="151" t="s">
        <v>302</v>
      </c>
      <c r="E200" s="152" t="s">
        <v>3702</v>
      </c>
      <c r="F200" s="153" t="s">
        <v>3782</v>
      </c>
      <c r="H200" s="154">
        <v>12.88</v>
      </c>
      <c r="I200" s="155"/>
      <c r="L200" s="150"/>
      <c r="M200" s="156"/>
      <c r="T200" s="157"/>
      <c r="AT200" s="152" t="s">
        <v>302</v>
      </c>
      <c r="AU200" s="152" t="s">
        <v>85</v>
      </c>
      <c r="AV200" s="12" t="s">
        <v>85</v>
      </c>
      <c r="AW200" s="12" t="s">
        <v>32</v>
      </c>
      <c r="AX200" s="12" t="s">
        <v>83</v>
      </c>
      <c r="AY200" s="152" t="s">
        <v>293</v>
      </c>
    </row>
    <row r="201" spans="2:65" s="1" customFormat="1" ht="21.75" customHeight="1">
      <c r="B201" s="32"/>
      <c r="C201" s="137" t="s">
        <v>737</v>
      </c>
      <c r="D201" s="137" t="s">
        <v>295</v>
      </c>
      <c r="E201" s="138" t="s">
        <v>1771</v>
      </c>
      <c r="F201" s="139" t="s">
        <v>1772</v>
      </c>
      <c r="G201" s="140" t="s">
        <v>711</v>
      </c>
      <c r="H201" s="141">
        <v>12.88</v>
      </c>
      <c r="I201" s="142"/>
      <c r="J201" s="143">
        <f>ROUND(I201*H201,2)</f>
        <v>0</v>
      </c>
      <c r="K201" s="139" t="s">
        <v>299</v>
      </c>
      <c r="L201" s="32"/>
      <c r="M201" s="144" t="s">
        <v>1</v>
      </c>
      <c r="N201" s="145" t="s">
        <v>41</v>
      </c>
      <c r="P201" s="146">
        <f>O201*H201</f>
        <v>0</v>
      </c>
      <c r="Q201" s="146">
        <v>0</v>
      </c>
      <c r="R201" s="146">
        <f>Q201*H201</f>
        <v>0</v>
      </c>
      <c r="S201" s="146">
        <v>2.4209999999999998</v>
      </c>
      <c r="T201" s="147">
        <f>S201*H201</f>
        <v>31.182479999999998</v>
      </c>
      <c r="AR201" s="148" t="s">
        <v>300</v>
      </c>
      <c r="AT201" s="148" t="s">
        <v>295</v>
      </c>
      <c r="AU201" s="148" t="s">
        <v>85</v>
      </c>
      <c r="AY201" s="17" t="s">
        <v>293</v>
      </c>
      <c r="BE201" s="149">
        <f>IF(N201="základní",J201,0)</f>
        <v>0</v>
      </c>
      <c r="BF201" s="149">
        <f>IF(N201="snížená",J201,0)</f>
        <v>0</v>
      </c>
      <c r="BG201" s="149">
        <f>IF(N201="zákl. přenesená",J201,0)</f>
        <v>0</v>
      </c>
      <c r="BH201" s="149">
        <f>IF(N201="sníž. přenesená",J201,0)</f>
        <v>0</v>
      </c>
      <c r="BI201" s="149">
        <f>IF(N201="nulová",J201,0)</f>
        <v>0</v>
      </c>
      <c r="BJ201" s="17" t="s">
        <v>83</v>
      </c>
      <c r="BK201" s="149">
        <f>ROUND(I201*H201,2)</f>
        <v>0</v>
      </c>
      <c r="BL201" s="17" t="s">
        <v>300</v>
      </c>
      <c r="BM201" s="148" t="s">
        <v>3783</v>
      </c>
    </row>
    <row r="202" spans="2:65" s="12" customFormat="1" ht="11.25">
      <c r="B202" s="150"/>
      <c r="D202" s="151" t="s">
        <v>302</v>
      </c>
      <c r="E202" s="152" t="s">
        <v>1</v>
      </c>
      <c r="F202" s="153" t="s">
        <v>3702</v>
      </c>
      <c r="H202" s="154">
        <v>12.88</v>
      </c>
      <c r="I202" s="155"/>
      <c r="L202" s="150"/>
      <c r="M202" s="156"/>
      <c r="T202" s="157"/>
      <c r="AT202" s="152" t="s">
        <v>302</v>
      </c>
      <c r="AU202" s="152" t="s">
        <v>85</v>
      </c>
      <c r="AV202" s="12" t="s">
        <v>85</v>
      </c>
      <c r="AW202" s="12" t="s">
        <v>32</v>
      </c>
      <c r="AX202" s="12" t="s">
        <v>83</v>
      </c>
      <c r="AY202" s="152" t="s">
        <v>293</v>
      </c>
    </row>
    <row r="203" spans="2:65" s="1" customFormat="1" ht="16.5" customHeight="1">
      <c r="B203" s="32"/>
      <c r="C203" s="137" t="s">
        <v>746</v>
      </c>
      <c r="D203" s="137" t="s">
        <v>295</v>
      </c>
      <c r="E203" s="138" t="s">
        <v>3784</v>
      </c>
      <c r="F203" s="139" t="s">
        <v>3785</v>
      </c>
      <c r="G203" s="140" t="s">
        <v>311</v>
      </c>
      <c r="H203" s="141">
        <v>2.1</v>
      </c>
      <c r="I203" s="142"/>
      <c r="J203" s="143">
        <f>ROUND(I203*H203,2)</f>
        <v>0</v>
      </c>
      <c r="K203" s="139" t="s">
        <v>299</v>
      </c>
      <c r="L203" s="32"/>
      <c r="M203" s="144" t="s">
        <v>1</v>
      </c>
      <c r="N203" s="145" t="s">
        <v>41</v>
      </c>
      <c r="P203" s="146">
        <f>O203*H203</f>
        <v>0</v>
      </c>
      <c r="Q203" s="146">
        <v>2.3010199999999998</v>
      </c>
      <c r="R203" s="146">
        <f>Q203*H203</f>
        <v>4.8321420000000002</v>
      </c>
      <c r="S203" s="146">
        <v>0</v>
      </c>
      <c r="T203" s="147">
        <f>S203*H203</f>
        <v>0</v>
      </c>
      <c r="AR203" s="148" t="s">
        <v>300</v>
      </c>
      <c r="AT203" s="148" t="s">
        <v>295</v>
      </c>
      <c r="AU203" s="148" t="s">
        <v>85</v>
      </c>
      <c r="AY203" s="17" t="s">
        <v>293</v>
      </c>
      <c r="BE203" s="149">
        <f>IF(N203="základní",J203,0)</f>
        <v>0</v>
      </c>
      <c r="BF203" s="149">
        <f>IF(N203="snížená",J203,0)</f>
        <v>0</v>
      </c>
      <c r="BG203" s="149">
        <f>IF(N203="zákl. přenesená",J203,0)</f>
        <v>0</v>
      </c>
      <c r="BH203" s="149">
        <f>IF(N203="sníž. přenesená",J203,0)</f>
        <v>0</v>
      </c>
      <c r="BI203" s="149">
        <f>IF(N203="nulová",J203,0)</f>
        <v>0</v>
      </c>
      <c r="BJ203" s="17" t="s">
        <v>83</v>
      </c>
      <c r="BK203" s="149">
        <f>ROUND(I203*H203,2)</f>
        <v>0</v>
      </c>
      <c r="BL203" s="17" t="s">
        <v>300</v>
      </c>
      <c r="BM203" s="148" t="s">
        <v>3786</v>
      </c>
    </row>
    <row r="204" spans="2:65" s="12" customFormat="1" ht="11.25">
      <c r="B204" s="150"/>
      <c r="D204" s="151" t="s">
        <v>302</v>
      </c>
      <c r="E204" s="152" t="s">
        <v>1</v>
      </c>
      <c r="F204" s="153" t="s">
        <v>3787</v>
      </c>
      <c r="H204" s="154">
        <v>2.1</v>
      </c>
      <c r="I204" s="155"/>
      <c r="L204" s="150"/>
      <c r="M204" s="156"/>
      <c r="T204" s="157"/>
      <c r="AT204" s="152" t="s">
        <v>302</v>
      </c>
      <c r="AU204" s="152" t="s">
        <v>85</v>
      </c>
      <c r="AV204" s="12" t="s">
        <v>85</v>
      </c>
      <c r="AW204" s="12" t="s">
        <v>32</v>
      </c>
      <c r="AX204" s="12" t="s">
        <v>83</v>
      </c>
      <c r="AY204" s="152" t="s">
        <v>293</v>
      </c>
    </row>
    <row r="205" spans="2:65" s="1" customFormat="1" ht="24.2" customHeight="1">
      <c r="B205" s="32"/>
      <c r="C205" s="137" t="s">
        <v>764</v>
      </c>
      <c r="D205" s="137" t="s">
        <v>295</v>
      </c>
      <c r="E205" s="138" t="s">
        <v>1779</v>
      </c>
      <c r="F205" s="139" t="s">
        <v>1780</v>
      </c>
      <c r="G205" s="140" t="s">
        <v>311</v>
      </c>
      <c r="H205" s="141">
        <v>2.61</v>
      </c>
      <c r="I205" s="142"/>
      <c r="J205" s="143">
        <f>ROUND(I205*H205,2)</f>
        <v>0</v>
      </c>
      <c r="K205" s="139" t="s">
        <v>299</v>
      </c>
      <c r="L205" s="32"/>
      <c r="M205" s="144" t="s">
        <v>1</v>
      </c>
      <c r="N205" s="145" t="s">
        <v>41</v>
      </c>
      <c r="P205" s="146">
        <f>O205*H205</f>
        <v>0</v>
      </c>
      <c r="Q205" s="146">
        <v>2.5018699999999998</v>
      </c>
      <c r="R205" s="146">
        <f>Q205*H205</f>
        <v>6.5298806999999996</v>
      </c>
      <c r="S205" s="146">
        <v>0</v>
      </c>
      <c r="T205" s="147">
        <f>S205*H205</f>
        <v>0</v>
      </c>
      <c r="AR205" s="148" t="s">
        <v>300</v>
      </c>
      <c r="AT205" s="148" t="s">
        <v>295</v>
      </c>
      <c r="AU205" s="148" t="s">
        <v>85</v>
      </c>
      <c r="AY205" s="17" t="s">
        <v>293</v>
      </c>
      <c r="BE205" s="149">
        <f>IF(N205="základní",J205,0)</f>
        <v>0</v>
      </c>
      <c r="BF205" s="149">
        <f>IF(N205="snížená",J205,0)</f>
        <v>0</v>
      </c>
      <c r="BG205" s="149">
        <f>IF(N205="zákl. přenesená",J205,0)</f>
        <v>0</v>
      </c>
      <c r="BH205" s="149">
        <f>IF(N205="sníž. přenesená",J205,0)</f>
        <v>0</v>
      </c>
      <c r="BI205" s="149">
        <f>IF(N205="nulová",J205,0)</f>
        <v>0</v>
      </c>
      <c r="BJ205" s="17" t="s">
        <v>83</v>
      </c>
      <c r="BK205" s="149">
        <f>ROUND(I205*H205,2)</f>
        <v>0</v>
      </c>
      <c r="BL205" s="17" t="s">
        <v>300</v>
      </c>
      <c r="BM205" s="148" t="s">
        <v>3788</v>
      </c>
    </row>
    <row r="206" spans="2:65" s="12" customFormat="1" ht="11.25">
      <c r="B206" s="150"/>
      <c r="D206" s="151" t="s">
        <v>302</v>
      </c>
      <c r="E206" s="152" t="s">
        <v>1</v>
      </c>
      <c r="F206" s="153" t="s">
        <v>3789</v>
      </c>
      <c r="H206" s="154">
        <v>2.4889999999999999</v>
      </c>
      <c r="I206" s="155"/>
      <c r="L206" s="150"/>
      <c r="M206" s="156"/>
      <c r="T206" s="157"/>
      <c r="AT206" s="152" t="s">
        <v>302</v>
      </c>
      <c r="AU206" s="152" t="s">
        <v>85</v>
      </c>
      <c r="AV206" s="12" t="s">
        <v>85</v>
      </c>
      <c r="AW206" s="12" t="s">
        <v>32</v>
      </c>
      <c r="AX206" s="12" t="s">
        <v>76</v>
      </c>
      <c r="AY206" s="152" t="s">
        <v>293</v>
      </c>
    </row>
    <row r="207" spans="2:65" s="12" customFormat="1" ht="22.5">
      <c r="B207" s="150"/>
      <c r="D207" s="151" t="s">
        <v>302</v>
      </c>
      <c r="E207" s="152" t="s">
        <v>1</v>
      </c>
      <c r="F207" s="153" t="s">
        <v>3790</v>
      </c>
      <c r="H207" s="154">
        <v>0.121</v>
      </c>
      <c r="I207" s="155"/>
      <c r="L207" s="150"/>
      <c r="M207" s="156"/>
      <c r="T207" s="157"/>
      <c r="AT207" s="152" t="s">
        <v>302</v>
      </c>
      <c r="AU207" s="152" t="s">
        <v>85</v>
      </c>
      <c r="AV207" s="12" t="s">
        <v>85</v>
      </c>
      <c r="AW207" s="12" t="s">
        <v>32</v>
      </c>
      <c r="AX207" s="12" t="s">
        <v>76</v>
      </c>
      <c r="AY207" s="152" t="s">
        <v>293</v>
      </c>
    </row>
    <row r="208" spans="2:65" s="14" customFormat="1" ht="11.25">
      <c r="B208" s="167"/>
      <c r="D208" s="151" t="s">
        <v>302</v>
      </c>
      <c r="E208" s="168" t="s">
        <v>1</v>
      </c>
      <c r="F208" s="169" t="s">
        <v>371</v>
      </c>
      <c r="H208" s="170">
        <v>2.61</v>
      </c>
      <c r="I208" s="171"/>
      <c r="L208" s="167"/>
      <c r="M208" s="172"/>
      <c r="T208" s="173"/>
      <c r="AT208" s="168" t="s">
        <v>302</v>
      </c>
      <c r="AU208" s="168" t="s">
        <v>85</v>
      </c>
      <c r="AV208" s="14" t="s">
        <v>300</v>
      </c>
      <c r="AW208" s="14" t="s">
        <v>32</v>
      </c>
      <c r="AX208" s="14" t="s">
        <v>83</v>
      </c>
      <c r="AY208" s="168" t="s">
        <v>293</v>
      </c>
    </row>
    <row r="209" spans="2:65" s="1" customFormat="1" ht="16.5" customHeight="1">
      <c r="B209" s="32"/>
      <c r="C209" s="137" t="s">
        <v>773</v>
      </c>
      <c r="D209" s="137" t="s">
        <v>295</v>
      </c>
      <c r="E209" s="138" t="s">
        <v>1786</v>
      </c>
      <c r="F209" s="139" t="s">
        <v>1787</v>
      </c>
      <c r="G209" s="140" t="s">
        <v>767</v>
      </c>
      <c r="H209" s="141">
        <v>1</v>
      </c>
      <c r="I209" s="142"/>
      <c r="J209" s="143">
        <f>ROUND(I209*H209,2)</f>
        <v>0</v>
      </c>
      <c r="K209" s="139" t="s">
        <v>299</v>
      </c>
      <c r="L209" s="32"/>
      <c r="M209" s="144" t="s">
        <v>1</v>
      </c>
      <c r="N209" s="145" t="s">
        <v>41</v>
      </c>
      <c r="P209" s="146">
        <f>O209*H209</f>
        <v>0</v>
      </c>
      <c r="Q209" s="146">
        <v>2.9399999999999999E-3</v>
      </c>
      <c r="R209" s="146">
        <f>Q209*H209</f>
        <v>2.9399999999999999E-3</v>
      </c>
      <c r="S209" s="146">
        <v>0</v>
      </c>
      <c r="T209" s="147">
        <f>S209*H209</f>
        <v>0</v>
      </c>
      <c r="AR209" s="148" t="s">
        <v>300</v>
      </c>
      <c r="AT209" s="148" t="s">
        <v>295</v>
      </c>
      <c r="AU209" s="148" t="s">
        <v>85</v>
      </c>
      <c r="AY209" s="17" t="s">
        <v>293</v>
      </c>
      <c r="BE209" s="149">
        <f>IF(N209="základní",J209,0)</f>
        <v>0</v>
      </c>
      <c r="BF209" s="149">
        <f>IF(N209="snížená",J209,0)</f>
        <v>0</v>
      </c>
      <c r="BG209" s="149">
        <f>IF(N209="zákl. přenesená",J209,0)</f>
        <v>0</v>
      </c>
      <c r="BH209" s="149">
        <f>IF(N209="sníž. přenesená",J209,0)</f>
        <v>0</v>
      </c>
      <c r="BI209" s="149">
        <f>IF(N209="nulová",J209,0)</f>
        <v>0</v>
      </c>
      <c r="BJ209" s="17" t="s">
        <v>83</v>
      </c>
      <c r="BK209" s="149">
        <f>ROUND(I209*H209,2)</f>
        <v>0</v>
      </c>
      <c r="BL209" s="17" t="s">
        <v>300</v>
      </c>
      <c r="BM209" s="148" t="s">
        <v>3791</v>
      </c>
    </row>
    <row r="210" spans="2:65" s="12" customFormat="1" ht="11.25">
      <c r="B210" s="150"/>
      <c r="D210" s="151" t="s">
        <v>302</v>
      </c>
      <c r="E210" s="152" t="s">
        <v>1</v>
      </c>
      <c r="F210" s="153" t="s">
        <v>3792</v>
      </c>
      <c r="H210" s="154">
        <v>1</v>
      </c>
      <c r="I210" s="155"/>
      <c r="L210" s="150"/>
      <c r="M210" s="156"/>
      <c r="T210" s="157"/>
      <c r="AT210" s="152" t="s">
        <v>302</v>
      </c>
      <c r="AU210" s="152" t="s">
        <v>85</v>
      </c>
      <c r="AV210" s="12" t="s">
        <v>85</v>
      </c>
      <c r="AW210" s="12" t="s">
        <v>32</v>
      </c>
      <c r="AX210" s="12" t="s">
        <v>83</v>
      </c>
      <c r="AY210" s="152" t="s">
        <v>293</v>
      </c>
    </row>
    <row r="211" spans="2:65" s="1" customFormat="1" ht="16.5" customHeight="1">
      <c r="B211" s="32"/>
      <c r="C211" s="137" t="s">
        <v>777</v>
      </c>
      <c r="D211" s="137" t="s">
        <v>295</v>
      </c>
      <c r="E211" s="138" t="s">
        <v>1792</v>
      </c>
      <c r="F211" s="139" t="s">
        <v>1793</v>
      </c>
      <c r="G211" s="140" t="s">
        <v>767</v>
      </c>
      <c r="H211" s="141">
        <v>1</v>
      </c>
      <c r="I211" s="142"/>
      <c r="J211" s="143">
        <f>ROUND(I211*H211,2)</f>
        <v>0</v>
      </c>
      <c r="K211" s="139" t="s">
        <v>299</v>
      </c>
      <c r="L211" s="32"/>
      <c r="M211" s="144" t="s">
        <v>1</v>
      </c>
      <c r="N211" s="145" t="s">
        <v>41</v>
      </c>
      <c r="P211" s="146">
        <f>O211*H211</f>
        <v>0</v>
      </c>
      <c r="Q211" s="146">
        <v>0</v>
      </c>
      <c r="R211" s="146">
        <f>Q211*H211</f>
        <v>0</v>
      </c>
      <c r="S211" s="146">
        <v>0</v>
      </c>
      <c r="T211" s="147">
        <f>S211*H211</f>
        <v>0</v>
      </c>
      <c r="AR211" s="148" t="s">
        <v>300</v>
      </c>
      <c r="AT211" s="148" t="s">
        <v>295</v>
      </c>
      <c r="AU211" s="148" t="s">
        <v>85</v>
      </c>
      <c r="AY211" s="17" t="s">
        <v>293</v>
      </c>
      <c r="BE211" s="149">
        <f>IF(N211="základní",J211,0)</f>
        <v>0</v>
      </c>
      <c r="BF211" s="149">
        <f>IF(N211="snížená",J211,0)</f>
        <v>0</v>
      </c>
      <c r="BG211" s="149">
        <f>IF(N211="zákl. přenesená",J211,0)</f>
        <v>0</v>
      </c>
      <c r="BH211" s="149">
        <f>IF(N211="sníž. přenesená",J211,0)</f>
        <v>0</v>
      </c>
      <c r="BI211" s="149">
        <f>IF(N211="nulová",J211,0)</f>
        <v>0</v>
      </c>
      <c r="BJ211" s="17" t="s">
        <v>83</v>
      </c>
      <c r="BK211" s="149">
        <f>ROUND(I211*H211,2)</f>
        <v>0</v>
      </c>
      <c r="BL211" s="17" t="s">
        <v>300</v>
      </c>
      <c r="BM211" s="148" t="s">
        <v>3793</v>
      </c>
    </row>
    <row r="212" spans="2:65" s="1" customFormat="1" ht="16.5" customHeight="1">
      <c r="B212" s="32"/>
      <c r="C212" s="137" t="s">
        <v>782</v>
      </c>
      <c r="D212" s="137" t="s">
        <v>295</v>
      </c>
      <c r="E212" s="138" t="s">
        <v>1795</v>
      </c>
      <c r="F212" s="139" t="s">
        <v>1796</v>
      </c>
      <c r="G212" s="140" t="s">
        <v>533</v>
      </c>
      <c r="H212" s="141">
        <v>0.155</v>
      </c>
      <c r="I212" s="142"/>
      <c r="J212" s="143">
        <f>ROUND(I212*H212,2)</f>
        <v>0</v>
      </c>
      <c r="K212" s="139" t="s">
        <v>299</v>
      </c>
      <c r="L212" s="32"/>
      <c r="M212" s="144" t="s">
        <v>1</v>
      </c>
      <c r="N212" s="145" t="s">
        <v>41</v>
      </c>
      <c r="P212" s="146">
        <f>O212*H212</f>
        <v>0</v>
      </c>
      <c r="Q212" s="146">
        <v>1.06277</v>
      </c>
      <c r="R212" s="146">
        <f>Q212*H212</f>
        <v>0.16472935</v>
      </c>
      <c r="S212" s="146">
        <v>0</v>
      </c>
      <c r="T212" s="147">
        <f>S212*H212</f>
        <v>0</v>
      </c>
      <c r="AR212" s="148" t="s">
        <v>300</v>
      </c>
      <c r="AT212" s="148" t="s">
        <v>295</v>
      </c>
      <c r="AU212" s="148" t="s">
        <v>85</v>
      </c>
      <c r="AY212" s="17" t="s">
        <v>293</v>
      </c>
      <c r="BE212" s="149">
        <f>IF(N212="základní",J212,0)</f>
        <v>0</v>
      </c>
      <c r="BF212" s="149">
        <f>IF(N212="snížená",J212,0)</f>
        <v>0</v>
      </c>
      <c r="BG212" s="149">
        <f>IF(N212="zákl. přenesená",J212,0)</f>
        <v>0</v>
      </c>
      <c r="BH212" s="149">
        <f>IF(N212="sníž. přenesená",J212,0)</f>
        <v>0</v>
      </c>
      <c r="BI212" s="149">
        <f>IF(N212="nulová",J212,0)</f>
        <v>0</v>
      </c>
      <c r="BJ212" s="17" t="s">
        <v>83</v>
      </c>
      <c r="BK212" s="149">
        <f>ROUND(I212*H212,2)</f>
        <v>0</v>
      </c>
      <c r="BL212" s="17" t="s">
        <v>300</v>
      </c>
      <c r="BM212" s="148" t="s">
        <v>3794</v>
      </c>
    </row>
    <row r="213" spans="2:65" s="12" customFormat="1" ht="11.25">
      <c r="B213" s="150"/>
      <c r="D213" s="151" t="s">
        <v>302</v>
      </c>
      <c r="E213" s="152" t="s">
        <v>1</v>
      </c>
      <c r="F213" s="153" t="s">
        <v>3795</v>
      </c>
      <c r="H213" s="154">
        <v>0.14199999999999999</v>
      </c>
      <c r="I213" s="155"/>
      <c r="L213" s="150"/>
      <c r="M213" s="156"/>
      <c r="T213" s="157"/>
      <c r="AT213" s="152" t="s">
        <v>302</v>
      </c>
      <c r="AU213" s="152" t="s">
        <v>85</v>
      </c>
      <c r="AV213" s="12" t="s">
        <v>85</v>
      </c>
      <c r="AW213" s="12" t="s">
        <v>32</v>
      </c>
      <c r="AX213" s="12" t="s">
        <v>76</v>
      </c>
      <c r="AY213" s="152" t="s">
        <v>293</v>
      </c>
    </row>
    <row r="214" spans="2:65" s="12" customFormat="1" ht="22.5">
      <c r="B214" s="150"/>
      <c r="D214" s="151" t="s">
        <v>302</v>
      </c>
      <c r="E214" s="152" t="s">
        <v>1</v>
      </c>
      <c r="F214" s="153" t="s">
        <v>3796</v>
      </c>
      <c r="H214" s="154">
        <v>1.2999999999999999E-2</v>
      </c>
      <c r="I214" s="155"/>
      <c r="L214" s="150"/>
      <c r="M214" s="156"/>
      <c r="T214" s="157"/>
      <c r="AT214" s="152" t="s">
        <v>302</v>
      </c>
      <c r="AU214" s="152" t="s">
        <v>85</v>
      </c>
      <c r="AV214" s="12" t="s">
        <v>85</v>
      </c>
      <c r="AW214" s="12" t="s">
        <v>32</v>
      </c>
      <c r="AX214" s="12" t="s">
        <v>76</v>
      </c>
      <c r="AY214" s="152" t="s">
        <v>293</v>
      </c>
    </row>
    <row r="215" spans="2:65" s="14" customFormat="1" ht="11.25">
      <c r="B215" s="167"/>
      <c r="D215" s="151" t="s">
        <v>302</v>
      </c>
      <c r="E215" s="168" t="s">
        <v>1</v>
      </c>
      <c r="F215" s="169" t="s">
        <v>371</v>
      </c>
      <c r="H215" s="170">
        <v>0.155</v>
      </c>
      <c r="I215" s="171"/>
      <c r="L215" s="167"/>
      <c r="M215" s="172"/>
      <c r="T215" s="173"/>
      <c r="AT215" s="168" t="s">
        <v>302</v>
      </c>
      <c r="AU215" s="168" t="s">
        <v>85</v>
      </c>
      <c r="AV215" s="14" t="s">
        <v>300</v>
      </c>
      <c r="AW215" s="14" t="s">
        <v>32</v>
      </c>
      <c r="AX215" s="14" t="s">
        <v>83</v>
      </c>
      <c r="AY215" s="168" t="s">
        <v>293</v>
      </c>
    </row>
    <row r="216" spans="2:65" s="11" customFormat="1" ht="22.9" customHeight="1">
      <c r="B216" s="125"/>
      <c r="D216" s="126" t="s">
        <v>75</v>
      </c>
      <c r="E216" s="135" t="s">
        <v>156</v>
      </c>
      <c r="F216" s="135" t="s">
        <v>905</v>
      </c>
      <c r="I216" s="128"/>
      <c r="J216" s="136">
        <f>BK216</f>
        <v>0</v>
      </c>
      <c r="L216" s="125"/>
      <c r="M216" s="130"/>
      <c r="P216" s="131">
        <f>SUM(P217:P230)</f>
        <v>0</v>
      </c>
      <c r="R216" s="131">
        <f>SUM(R217:R230)</f>
        <v>137.69246848</v>
      </c>
      <c r="T216" s="132">
        <f>SUM(T217:T230)</f>
        <v>0</v>
      </c>
      <c r="AR216" s="126" t="s">
        <v>83</v>
      </c>
      <c r="AT216" s="133" t="s">
        <v>75</v>
      </c>
      <c r="AU216" s="133" t="s">
        <v>83</v>
      </c>
      <c r="AY216" s="126" t="s">
        <v>293</v>
      </c>
      <c r="BK216" s="134">
        <f>SUM(BK217:BK230)</f>
        <v>0</v>
      </c>
    </row>
    <row r="217" spans="2:65" s="1" customFormat="1" ht="24.2" customHeight="1">
      <c r="B217" s="32"/>
      <c r="C217" s="137" t="s">
        <v>787</v>
      </c>
      <c r="D217" s="137" t="s">
        <v>295</v>
      </c>
      <c r="E217" s="138" t="s">
        <v>3797</v>
      </c>
      <c r="F217" s="139" t="s">
        <v>3798</v>
      </c>
      <c r="G217" s="140" t="s">
        <v>711</v>
      </c>
      <c r="H217" s="141">
        <v>4.75</v>
      </c>
      <c r="I217" s="142"/>
      <c r="J217" s="143">
        <f>ROUND(I217*H217,2)</f>
        <v>0</v>
      </c>
      <c r="K217" s="139" t="s">
        <v>1</v>
      </c>
      <c r="L217" s="32"/>
      <c r="M217" s="144" t="s">
        <v>1</v>
      </c>
      <c r="N217" s="145" t="s">
        <v>41</v>
      </c>
      <c r="P217" s="146">
        <f>O217*H217</f>
        <v>0</v>
      </c>
      <c r="Q217" s="146">
        <v>0.11305999999999999</v>
      </c>
      <c r="R217" s="146">
        <f>Q217*H217</f>
        <v>0.53703499999999993</v>
      </c>
      <c r="S217" s="146">
        <v>0</v>
      </c>
      <c r="T217" s="147">
        <f>S217*H217</f>
        <v>0</v>
      </c>
      <c r="AR217" s="148" t="s">
        <v>300</v>
      </c>
      <c r="AT217" s="148" t="s">
        <v>295</v>
      </c>
      <c r="AU217" s="148" t="s">
        <v>85</v>
      </c>
      <c r="AY217" s="17" t="s">
        <v>293</v>
      </c>
      <c r="BE217" s="149">
        <f>IF(N217="základní",J217,0)</f>
        <v>0</v>
      </c>
      <c r="BF217" s="149">
        <f>IF(N217="snížená",J217,0)</f>
        <v>0</v>
      </c>
      <c r="BG217" s="149">
        <f>IF(N217="zákl. přenesená",J217,0)</f>
        <v>0</v>
      </c>
      <c r="BH217" s="149">
        <f>IF(N217="sníž. přenesená",J217,0)</f>
        <v>0</v>
      </c>
      <c r="BI217" s="149">
        <f>IF(N217="nulová",J217,0)</f>
        <v>0</v>
      </c>
      <c r="BJ217" s="17" t="s">
        <v>83</v>
      </c>
      <c r="BK217" s="149">
        <f>ROUND(I217*H217,2)</f>
        <v>0</v>
      </c>
      <c r="BL217" s="17" t="s">
        <v>300</v>
      </c>
      <c r="BM217" s="148" t="s">
        <v>3799</v>
      </c>
    </row>
    <row r="218" spans="2:65" s="12" customFormat="1" ht="11.25">
      <c r="B218" s="150"/>
      <c r="D218" s="151" t="s">
        <v>302</v>
      </c>
      <c r="E218" s="152" t="s">
        <v>1</v>
      </c>
      <c r="F218" s="153" t="s">
        <v>3800</v>
      </c>
      <c r="H218" s="154">
        <v>4.75</v>
      </c>
      <c r="I218" s="155"/>
      <c r="L218" s="150"/>
      <c r="M218" s="156"/>
      <c r="T218" s="157"/>
      <c r="AT218" s="152" t="s">
        <v>302</v>
      </c>
      <c r="AU218" s="152" t="s">
        <v>85</v>
      </c>
      <c r="AV218" s="12" t="s">
        <v>85</v>
      </c>
      <c r="AW218" s="12" t="s">
        <v>32</v>
      </c>
      <c r="AX218" s="12" t="s">
        <v>83</v>
      </c>
      <c r="AY218" s="152" t="s">
        <v>293</v>
      </c>
    </row>
    <row r="219" spans="2:65" s="1" customFormat="1" ht="33" customHeight="1">
      <c r="B219" s="32"/>
      <c r="C219" s="137" t="s">
        <v>791</v>
      </c>
      <c r="D219" s="137" t="s">
        <v>295</v>
      </c>
      <c r="E219" s="138" t="s">
        <v>3801</v>
      </c>
      <c r="F219" s="139" t="s">
        <v>3802</v>
      </c>
      <c r="G219" s="140" t="s">
        <v>711</v>
      </c>
      <c r="H219" s="141">
        <v>11.53</v>
      </c>
      <c r="I219" s="142"/>
      <c r="J219" s="143">
        <f>ROUND(I219*H219,2)</f>
        <v>0</v>
      </c>
      <c r="K219" s="139" t="s">
        <v>1</v>
      </c>
      <c r="L219" s="32"/>
      <c r="M219" s="144" t="s">
        <v>1</v>
      </c>
      <c r="N219" s="145" t="s">
        <v>41</v>
      </c>
      <c r="P219" s="146">
        <f>O219*H219</f>
        <v>0</v>
      </c>
      <c r="Q219" s="146">
        <v>3.9421400000000002</v>
      </c>
      <c r="R219" s="146">
        <f>Q219*H219</f>
        <v>45.452874199999997</v>
      </c>
      <c r="S219" s="146">
        <v>0</v>
      </c>
      <c r="T219" s="147">
        <f>S219*H219</f>
        <v>0</v>
      </c>
      <c r="AR219" s="148" t="s">
        <v>300</v>
      </c>
      <c r="AT219" s="148" t="s">
        <v>295</v>
      </c>
      <c r="AU219" s="148" t="s">
        <v>85</v>
      </c>
      <c r="AY219" s="17" t="s">
        <v>293</v>
      </c>
      <c r="BE219" s="149">
        <f>IF(N219="základní",J219,0)</f>
        <v>0</v>
      </c>
      <c r="BF219" s="149">
        <f>IF(N219="snížená",J219,0)</f>
        <v>0</v>
      </c>
      <c r="BG219" s="149">
        <f>IF(N219="zákl. přenesená",J219,0)</f>
        <v>0</v>
      </c>
      <c r="BH219" s="149">
        <f>IF(N219="sníž. přenesená",J219,0)</f>
        <v>0</v>
      </c>
      <c r="BI219" s="149">
        <f>IF(N219="nulová",J219,0)</f>
        <v>0</v>
      </c>
      <c r="BJ219" s="17" t="s">
        <v>83</v>
      </c>
      <c r="BK219" s="149">
        <f>ROUND(I219*H219,2)</f>
        <v>0</v>
      </c>
      <c r="BL219" s="17" t="s">
        <v>300</v>
      </c>
      <c r="BM219" s="148" t="s">
        <v>3803</v>
      </c>
    </row>
    <row r="220" spans="2:65" s="1" customFormat="1" ht="24.2" customHeight="1">
      <c r="B220" s="32"/>
      <c r="C220" s="137" t="s">
        <v>809</v>
      </c>
      <c r="D220" s="137" t="s">
        <v>295</v>
      </c>
      <c r="E220" s="138" t="s">
        <v>1818</v>
      </c>
      <c r="F220" s="139" t="s">
        <v>1819</v>
      </c>
      <c r="G220" s="140" t="s">
        <v>767</v>
      </c>
      <c r="H220" s="141">
        <v>124.6</v>
      </c>
      <c r="I220" s="142"/>
      <c r="J220" s="143">
        <f>ROUND(I220*H220,2)</f>
        <v>0</v>
      </c>
      <c r="K220" s="139" t="s">
        <v>299</v>
      </c>
      <c r="L220" s="32"/>
      <c r="M220" s="144" t="s">
        <v>1</v>
      </c>
      <c r="N220" s="145" t="s">
        <v>41</v>
      </c>
      <c r="P220" s="146">
        <f>O220*H220</f>
        <v>0</v>
      </c>
      <c r="Q220" s="146">
        <v>0</v>
      </c>
      <c r="R220" s="146">
        <f>Q220*H220</f>
        <v>0</v>
      </c>
      <c r="S220" s="146">
        <v>0</v>
      </c>
      <c r="T220" s="147">
        <f>S220*H220</f>
        <v>0</v>
      </c>
      <c r="AR220" s="148" t="s">
        <v>300</v>
      </c>
      <c r="AT220" s="148" t="s">
        <v>295</v>
      </c>
      <c r="AU220" s="148" t="s">
        <v>85</v>
      </c>
      <c r="AY220" s="17" t="s">
        <v>293</v>
      </c>
      <c r="BE220" s="149">
        <f>IF(N220="základní",J220,0)</f>
        <v>0</v>
      </c>
      <c r="BF220" s="149">
        <f>IF(N220="snížená",J220,0)</f>
        <v>0</v>
      </c>
      <c r="BG220" s="149">
        <f>IF(N220="zákl. přenesená",J220,0)</f>
        <v>0</v>
      </c>
      <c r="BH220" s="149">
        <f>IF(N220="sníž. přenesená",J220,0)</f>
        <v>0</v>
      </c>
      <c r="BI220" s="149">
        <f>IF(N220="nulová",J220,0)</f>
        <v>0</v>
      </c>
      <c r="BJ220" s="17" t="s">
        <v>83</v>
      </c>
      <c r="BK220" s="149">
        <f>ROUND(I220*H220,2)</f>
        <v>0</v>
      </c>
      <c r="BL220" s="17" t="s">
        <v>300</v>
      </c>
      <c r="BM220" s="148" t="s">
        <v>3804</v>
      </c>
    </row>
    <row r="221" spans="2:65" s="12" customFormat="1" ht="11.25">
      <c r="B221" s="150"/>
      <c r="D221" s="151" t="s">
        <v>302</v>
      </c>
      <c r="E221" s="152" t="s">
        <v>1</v>
      </c>
      <c r="F221" s="153" t="s">
        <v>3805</v>
      </c>
      <c r="H221" s="154">
        <v>124.6</v>
      </c>
      <c r="I221" s="155"/>
      <c r="L221" s="150"/>
      <c r="M221" s="156"/>
      <c r="T221" s="157"/>
      <c r="AT221" s="152" t="s">
        <v>302</v>
      </c>
      <c r="AU221" s="152" t="s">
        <v>85</v>
      </c>
      <c r="AV221" s="12" t="s">
        <v>85</v>
      </c>
      <c r="AW221" s="12" t="s">
        <v>32</v>
      </c>
      <c r="AX221" s="12" t="s">
        <v>83</v>
      </c>
      <c r="AY221" s="152" t="s">
        <v>293</v>
      </c>
    </row>
    <row r="222" spans="2:65" s="1" customFormat="1" ht="33" customHeight="1">
      <c r="B222" s="32"/>
      <c r="C222" s="137" t="s">
        <v>824</v>
      </c>
      <c r="D222" s="137" t="s">
        <v>295</v>
      </c>
      <c r="E222" s="138" t="s">
        <v>1830</v>
      </c>
      <c r="F222" s="139" t="s">
        <v>1831</v>
      </c>
      <c r="G222" s="140" t="s">
        <v>311</v>
      </c>
      <c r="H222" s="141">
        <v>17.396999999999998</v>
      </c>
      <c r="I222" s="142"/>
      <c r="J222" s="143">
        <f>ROUND(I222*H222,2)</f>
        <v>0</v>
      </c>
      <c r="K222" s="139" t="s">
        <v>299</v>
      </c>
      <c r="L222" s="32"/>
      <c r="M222" s="144" t="s">
        <v>1</v>
      </c>
      <c r="N222" s="145" t="s">
        <v>41</v>
      </c>
      <c r="P222" s="146">
        <f>O222*H222</f>
        <v>0</v>
      </c>
      <c r="Q222" s="146">
        <v>2.5242300000000002</v>
      </c>
      <c r="R222" s="146">
        <f>Q222*H222</f>
        <v>43.914029309999997</v>
      </c>
      <c r="S222" s="146">
        <v>0</v>
      </c>
      <c r="T222" s="147">
        <f>S222*H222</f>
        <v>0</v>
      </c>
      <c r="AR222" s="148" t="s">
        <v>300</v>
      </c>
      <c r="AT222" s="148" t="s">
        <v>295</v>
      </c>
      <c r="AU222" s="148" t="s">
        <v>85</v>
      </c>
      <c r="AY222" s="17" t="s">
        <v>293</v>
      </c>
      <c r="BE222" s="149">
        <f>IF(N222="základní",J222,0)</f>
        <v>0</v>
      </c>
      <c r="BF222" s="149">
        <f>IF(N222="snížená",J222,0)</f>
        <v>0</v>
      </c>
      <c r="BG222" s="149">
        <f>IF(N222="zákl. přenesená",J222,0)</f>
        <v>0</v>
      </c>
      <c r="BH222" s="149">
        <f>IF(N222="sníž. přenesená",J222,0)</f>
        <v>0</v>
      </c>
      <c r="BI222" s="149">
        <f>IF(N222="nulová",J222,0)</f>
        <v>0</v>
      </c>
      <c r="BJ222" s="17" t="s">
        <v>83</v>
      </c>
      <c r="BK222" s="149">
        <f>ROUND(I222*H222,2)</f>
        <v>0</v>
      </c>
      <c r="BL222" s="17" t="s">
        <v>300</v>
      </c>
      <c r="BM222" s="148" t="s">
        <v>3806</v>
      </c>
    </row>
    <row r="223" spans="2:65" s="12" customFormat="1" ht="11.25">
      <c r="B223" s="150"/>
      <c r="D223" s="151" t="s">
        <v>302</v>
      </c>
      <c r="E223" s="152" t="s">
        <v>1</v>
      </c>
      <c r="F223" s="153" t="s">
        <v>3807</v>
      </c>
      <c r="H223" s="154">
        <v>17.396999999999998</v>
      </c>
      <c r="I223" s="155"/>
      <c r="L223" s="150"/>
      <c r="M223" s="156"/>
      <c r="T223" s="157"/>
      <c r="AT223" s="152" t="s">
        <v>302</v>
      </c>
      <c r="AU223" s="152" t="s">
        <v>85</v>
      </c>
      <c r="AV223" s="12" t="s">
        <v>85</v>
      </c>
      <c r="AW223" s="12" t="s">
        <v>32</v>
      </c>
      <c r="AX223" s="12" t="s">
        <v>83</v>
      </c>
      <c r="AY223" s="152" t="s">
        <v>293</v>
      </c>
    </row>
    <row r="224" spans="2:65" s="1" customFormat="1" ht="33" customHeight="1">
      <c r="B224" s="32"/>
      <c r="C224" s="137" t="s">
        <v>834</v>
      </c>
      <c r="D224" s="137" t="s">
        <v>295</v>
      </c>
      <c r="E224" s="138" t="s">
        <v>1835</v>
      </c>
      <c r="F224" s="139" t="s">
        <v>1836</v>
      </c>
      <c r="G224" s="140" t="s">
        <v>311</v>
      </c>
      <c r="H224" s="141">
        <v>18.539000000000001</v>
      </c>
      <c r="I224" s="142"/>
      <c r="J224" s="143">
        <f>ROUND(I224*H224,2)</f>
        <v>0</v>
      </c>
      <c r="K224" s="139" t="s">
        <v>299</v>
      </c>
      <c r="L224" s="32"/>
      <c r="M224" s="144" t="s">
        <v>1</v>
      </c>
      <c r="N224" s="145" t="s">
        <v>41</v>
      </c>
      <c r="P224" s="146">
        <f>O224*H224</f>
        <v>0</v>
      </c>
      <c r="Q224" s="146">
        <v>2.5143</v>
      </c>
      <c r="R224" s="146">
        <f>Q224*H224</f>
        <v>46.612607700000005</v>
      </c>
      <c r="S224" s="146">
        <v>0</v>
      </c>
      <c r="T224" s="147">
        <f>S224*H224</f>
        <v>0</v>
      </c>
      <c r="AR224" s="148" t="s">
        <v>300</v>
      </c>
      <c r="AT224" s="148" t="s">
        <v>295</v>
      </c>
      <c r="AU224" s="148" t="s">
        <v>85</v>
      </c>
      <c r="AY224" s="17" t="s">
        <v>293</v>
      </c>
      <c r="BE224" s="149">
        <f>IF(N224="základní",J224,0)</f>
        <v>0</v>
      </c>
      <c r="BF224" s="149">
        <f>IF(N224="snížená",J224,0)</f>
        <v>0</v>
      </c>
      <c r="BG224" s="149">
        <f>IF(N224="zákl. přenesená",J224,0)</f>
        <v>0</v>
      </c>
      <c r="BH224" s="149">
        <f>IF(N224="sníž. přenesená",J224,0)</f>
        <v>0</v>
      </c>
      <c r="BI224" s="149">
        <f>IF(N224="nulová",J224,0)</f>
        <v>0</v>
      </c>
      <c r="BJ224" s="17" t="s">
        <v>83</v>
      </c>
      <c r="BK224" s="149">
        <f>ROUND(I224*H224,2)</f>
        <v>0</v>
      </c>
      <c r="BL224" s="17" t="s">
        <v>300</v>
      </c>
      <c r="BM224" s="148" t="s">
        <v>3808</v>
      </c>
    </row>
    <row r="225" spans="2:65" s="12" customFormat="1" ht="33.75">
      <c r="B225" s="150"/>
      <c r="D225" s="151" t="s">
        <v>302</v>
      </c>
      <c r="E225" s="152" t="s">
        <v>1</v>
      </c>
      <c r="F225" s="153" t="s">
        <v>3809</v>
      </c>
      <c r="H225" s="154">
        <v>18.539000000000001</v>
      </c>
      <c r="I225" s="155"/>
      <c r="L225" s="150"/>
      <c r="M225" s="156"/>
      <c r="T225" s="157"/>
      <c r="AT225" s="152" t="s">
        <v>302</v>
      </c>
      <c r="AU225" s="152" t="s">
        <v>85</v>
      </c>
      <c r="AV225" s="12" t="s">
        <v>85</v>
      </c>
      <c r="AW225" s="12" t="s">
        <v>32</v>
      </c>
      <c r="AX225" s="12" t="s">
        <v>83</v>
      </c>
      <c r="AY225" s="152" t="s">
        <v>293</v>
      </c>
    </row>
    <row r="226" spans="2:65" s="1" customFormat="1" ht="24.2" customHeight="1">
      <c r="B226" s="32"/>
      <c r="C226" s="137" t="s">
        <v>862</v>
      </c>
      <c r="D226" s="137" t="s">
        <v>295</v>
      </c>
      <c r="E226" s="138" t="s">
        <v>1843</v>
      </c>
      <c r="F226" s="139" t="s">
        <v>1844</v>
      </c>
      <c r="G226" s="140" t="s">
        <v>767</v>
      </c>
      <c r="H226" s="141">
        <v>105.587</v>
      </c>
      <c r="I226" s="142"/>
      <c r="J226" s="143">
        <f>ROUND(I226*H226,2)</f>
        <v>0</v>
      </c>
      <c r="K226" s="139" t="s">
        <v>299</v>
      </c>
      <c r="L226" s="32"/>
      <c r="M226" s="144" t="s">
        <v>1</v>
      </c>
      <c r="N226" s="145" t="s">
        <v>41</v>
      </c>
      <c r="P226" s="146">
        <f>O226*H226</f>
        <v>0</v>
      </c>
      <c r="Q226" s="146">
        <v>4.3200000000000001E-3</v>
      </c>
      <c r="R226" s="146">
        <f>Q226*H226</f>
        <v>0.45613584000000001</v>
      </c>
      <c r="S226" s="146">
        <v>0</v>
      </c>
      <c r="T226" s="147">
        <f>S226*H226</f>
        <v>0</v>
      </c>
      <c r="AR226" s="148" t="s">
        <v>300</v>
      </c>
      <c r="AT226" s="148" t="s">
        <v>295</v>
      </c>
      <c r="AU226" s="148" t="s">
        <v>85</v>
      </c>
      <c r="AY226" s="17" t="s">
        <v>293</v>
      </c>
      <c r="BE226" s="149">
        <f>IF(N226="základní",J226,0)</f>
        <v>0</v>
      </c>
      <c r="BF226" s="149">
        <f>IF(N226="snížená",J226,0)</f>
        <v>0</v>
      </c>
      <c r="BG226" s="149">
        <f>IF(N226="zákl. přenesená",J226,0)</f>
        <v>0</v>
      </c>
      <c r="BH226" s="149">
        <f>IF(N226="sníž. přenesená",J226,0)</f>
        <v>0</v>
      </c>
      <c r="BI226" s="149">
        <f>IF(N226="nulová",J226,0)</f>
        <v>0</v>
      </c>
      <c r="BJ226" s="17" t="s">
        <v>83</v>
      </c>
      <c r="BK226" s="149">
        <f>ROUND(I226*H226,2)</f>
        <v>0</v>
      </c>
      <c r="BL226" s="17" t="s">
        <v>300</v>
      </c>
      <c r="BM226" s="148" t="s">
        <v>3810</v>
      </c>
    </row>
    <row r="227" spans="2:65" s="12" customFormat="1" ht="33.75">
      <c r="B227" s="150"/>
      <c r="D227" s="151" t="s">
        <v>302</v>
      </c>
      <c r="E227" s="152" t="s">
        <v>1</v>
      </c>
      <c r="F227" s="153" t="s">
        <v>1846</v>
      </c>
      <c r="H227" s="154">
        <v>105.587</v>
      </c>
      <c r="I227" s="155"/>
      <c r="L227" s="150"/>
      <c r="M227" s="156"/>
      <c r="T227" s="157"/>
      <c r="AT227" s="152" t="s">
        <v>302</v>
      </c>
      <c r="AU227" s="152" t="s">
        <v>85</v>
      </c>
      <c r="AV227" s="12" t="s">
        <v>85</v>
      </c>
      <c r="AW227" s="12" t="s">
        <v>32</v>
      </c>
      <c r="AX227" s="12" t="s">
        <v>83</v>
      </c>
      <c r="AY227" s="152" t="s">
        <v>293</v>
      </c>
    </row>
    <row r="228" spans="2:65" s="1" customFormat="1" ht="33" customHeight="1">
      <c r="B228" s="32"/>
      <c r="C228" s="137" t="s">
        <v>890</v>
      </c>
      <c r="D228" s="137" t="s">
        <v>295</v>
      </c>
      <c r="E228" s="138" t="s">
        <v>1852</v>
      </c>
      <c r="F228" s="139" t="s">
        <v>1853</v>
      </c>
      <c r="G228" s="140" t="s">
        <v>767</v>
      </c>
      <c r="H228" s="141">
        <v>105.587</v>
      </c>
      <c r="I228" s="142"/>
      <c r="J228" s="143">
        <f>ROUND(I228*H228,2)</f>
        <v>0</v>
      </c>
      <c r="K228" s="139" t="s">
        <v>299</v>
      </c>
      <c r="L228" s="32"/>
      <c r="M228" s="144" t="s">
        <v>1</v>
      </c>
      <c r="N228" s="145" t="s">
        <v>41</v>
      </c>
      <c r="P228" s="146">
        <f>O228*H228</f>
        <v>0</v>
      </c>
      <c r="Q228" s="146">
        <v>0</v>
      </c>
      <c r="R228" s="146">
        <f>Q228*H228</f>
        <v>0</v>
      </c>
      <c r="S228" s="146">
        <v>0</v>
      </c>
      <c r="T228" s="147">
        <f>S228*H228</f>
        <v>0</v>
      </c>
      <c r="AR228" s="148" t="s">
        <v>300</v>
      </c>
      <c r="AT228" s="148" t="s">
        <v>295</v>
      </c>
      <c r="AU228" s="148" t="s">
        <v>85</v>
      </c>
      <c r="AY228" s="17" t="s">
        <v>293</v>
      </c>
      <c r="BE228" s="149">
        <f>IF(N228="základní",J228,0)</f>
        <v>0</v>
      </c>
      <c r="BF228" s="149">
        <f>IF(N228="snížená",J228,0)</f>
        <v>0</v>
      </c>
      <c r="BG228" s="149">
        <f>IF(N228="zákl. přenesená",J228,0)</f>
        <v>0</v>
      </c>
      <c r="BH228" s="149">
        <f>IF(N228="sníž. přenesená",J228,0)</f>
        <v>0</v>
      </c>
      <c r="BI228" s="149">
        <f>IF(N228="nulová",J228,0)</f>
        <v>0</v>
      </c>
      <c r="BJ228" s="17" t="s">
        <v>83</v>
      </c>
      <c r="BK228" s="149">
        <f>ROUND(I228*H228,2)</f>
        <v>0</v>
      </c>
      <c r="BL228" s="17" t="s">
        <v>300</v>
      </c>
      <c r="BM228" s="148" t="s">
        <v>3811</v>
      </c>
    </row>
    <row r="229" spans="2:65" s="1" customFormat="1" ht="24.2" customHeight="1">
      <c r="B229" s="32"/>
      <c r="C229" s="137" t="s">
        <v>901</v>
      </c>
      <c r="D229" s="137" t="s">
        <v>295</v>
      </c>
      <c r="E229" s="138" t="s">
        <v>1855</v>
      </c>
      <c r="F229" s="139" t="s">
        <v>1856</v>
      </c>
      <c r="G229" s="140" t="s">
        <v>533</v>
      </c>
      <c r="H229" s="141">
        <v>0.64900000000000002</v>
      </c>
      <c r="I229" s="142"/>
      <c r="J229" s="143">
        <f>ROUND(I229*H229,2)</f>
        <v>0</v>
      </c>
      <c r="K229" s="139" t="s">
        <v>299</v>
      </c>
      <c r="L229" s="32"/>
      <c r="M229" s="144" t="s">
        <v>1</v>
      </c>
      <c r="N229" s="145" t="s">
        <v>41</v>
      </c>
      <c r="P229" s="146">
        <f>O229*H229</f>
        <v>0</v>
      </c>
      <c r="Q229" s="146">
        <v>1.10907</v>
      </c>
      <c r="R229" s="146">
        <f>Q229*H229</f>
        <v>0.71978642999999998</v>
      </c>
      <c r="S229" s="146">
        <v>0</v>
      </c>
      <c r="T229" s="147">
        <f>S229*H229</f>
        <v>0</v>
      </c>
      <c r="AR229" s="148" t="s">
        <v>300</v>
      </c>
      <c r="AT229" s="148" t="s">
        <v>295</v>
      </c>
      <c r="AU229" s="148" t="s">
        <v>85</v>
      </c>
      <c r="AY229" s="17" t="s">
        <v>293</v>
      </c>
      <c r="BE229" s="149">
        <f>IF(N229="základní",J229,0)</f>
        <v>0</v>
      </c>
      <c r="BF229" s="149">
        <f>IF(N229="snížená",J229,0)</f>
        <v>0</v>
      </c>
      <c r="BG229" s="149">
        <f>IF(N229="zákl. přenesená",J229,0)</f>
        <v>0</v>
      </c>
      <c r="BH229" s="149">
        <f>IF(N229="sníž. přenesená",J229,0)</f>
        <v>0</v>
      </c>
      <c r="BI229" s="149">
        <f>IF(N229="nulová",J229,0)</f>
        <v>0</v>
      </c>
      <c r="BJ229" s="17" t="s">
        <v>83</v>
      </c>
      <c r="BK229" s="149">
        <f>ROUND(I229*H229,2)</f>
        <v>0</v>
      </c>
      <c r="BL229" s="17" t="s">
        <v>300</v>
      </c>
      <c r="BM229" s="148" t="s">
        <v>3812</v>
      </c>
    </row>
    <row r="230" spans="2:65" s="12" customFormat="1" ht="11.25">
      <c r="B230" s="150"/>
      <c r="D230" s="151" t="s">
        <v>302</v>
      </c>
      <c r="E230" s="152" t="s">
        <v>1</v>
      </c>
      <c r="F230" s="153" t="s">
        <v>3813</v>
      </c>
      <c r="H230" s="154">
        <v>0.64900000000000002</v>
      </c>
      <c r="I230" s="155"/>
      <c r="L230" s="150"/>
      <c r="M230" s="156"/>
      <c r="T230" s="157"/>
      <c r="AT230" s="152" t="s">
        <v>302</v>
      </c>
      <c r="AU230" s="152" t="s">
        <v>85</v>
      </c>
      <c r="AV230" s="12" t="s">
        <v>85</v>
      </c>
      <c r="AW230" s="12" t="s">
        <v>32</v>
      </c>
      <c r="AX230" s="12" t="s">
        <v>83</v>
      </c>
      <c r="AY230" s="152" t="s">
        <v>293</v>
      </c>
    </row>
    <row r="231" spans="2:65" s="11" customFormat="1" ht="22.9" customHeight="1">
      <c r="B231" s="125"/>
      <c r="D231" s="126" t="s">
        <v>75</v>
      </c>
      <c r="E231" s="135" t="s">
        <v>300</v>
      </c>
      <c r="F231" s="135" t="s">
        <v>1210</v>
      </c>
      <c r="I231" s="128"/>
      <c r="J231" s="136">
        <f>BK231</f>
        <v>0</v>
      </c>
      <c r="L231" s="125"/>
      <c r="M231" s="130"/>
      <c r="P231" s="131">
        <f>SUM(P232:P234)</f>
        <v>0</v>
      </c>
      <c r="R231" s="131">
        <f>SUM(R232:R234)</f>
        <v>0.15542</v>
      </c>
      <c r="T231" s="132">
        <f>SUM(T232:T234)</f>
        <v>0</v>
      </c>
      <c r="AR231" s="126" t="s">
        <v>83</v>
      </c>
      <c r="AT231" s="133" t="s">
        <v>75</v>
      </c>
      <c r="AU231" s="133" t="s">
        <v>83</v>
      </c>
      <c r="AY231" s="126" t="s">
        <v>293</v>
      </c>
      <c r="BK231" s="134">
        <f>SUM(BK232:BK234)</f>
        <v>0</v>
      </c>
    </row>
    <row r="232" spans="2:65" s="1" customFormat="1" ht="24.2" customHeight="1">
      <c r="B232" s="32"/>
      <c r="C232" s="137" t="s">
        <v>906</v>
      </c>
      <c r="D232" s="137" t="s">
        <v>295</v>
      </c>
      <c r="E232" s="138" t="s">
        <v>3814</v>
      </c>
      <c r="F232" s="139" t="s">
        <v>3815</v>
      </c>
      <c r="G232" s="140" t="s">
        <v>909</v>
      </c>
      <c r="H232" s="141">
        <v>1</v>
      </c>
      <c r="I232" s="142"/>
      <c r="J232" s="143">
        <f>ROUND(I232*H232,2)</f>
        <v>0</v>
      </c>
      <c r="K232" s="139" t="s">
        <v>299</v>
      </c>
      <c r="L232" s="32"/>
      <c r="M232" s="144" t="s">
        <v>1</v>
      </c>
      <c r="N232" s="145" t="s">
        <v>41</v>
      </c>
      <c r="P232" s="146">
        <f>O232*H232</f>
        <v>0</v>
      </c>
      <c r="Q232" s="146">
        <v>8.7419999999999998E-2</v>
      </c>
      <c r="R232" s="146">
        <f>Q232*H232</f>
        <v>8.7419999999999998E-2</v>
      </c>
      <c r="S232" s="146">
        <v>0</v>
      </c>
      <c r="T232" s="147">
        <f>S232*H232</f>
        <v>0</v>
      </c>
      <c r="AR232" s="148" t="s">
        <v>300</v>
      </c>
      <c r="AT232" s="148" t="s">
        <v>295</v>
      </c>
      <c r="AU232" s="148" t="s">
        <v>85</v>
      </c>
      <c r="AY232" s="17" t="s">
        <v>293</v>
      </c>
      <c r="BE232" s="149">
        <f>IF(N232="základní",J232,0)</f>
        <v>0</v>
      </c>
      <c r="BF232" s="149">
        <f>IF(N232="snížená",J232,0)</f>
        <v>0</v>
      </c>
      <c r="BG232" s="149">
        <f>IF(N232="zákl. přenesená",J232,0)</f>
        <v>0</v>
      </c>
      <c r="BH232" s="149">
        <f>IF(N232="sníž. přenesená",J232,0)</f>
        <v>0</v>
      </c>
      <c r="BI232" s="149">
        <f>IF(N232="nulová",J232,0)</f>
        <v>0</v>
      </c>
      <c r="BJ232" s="17" t="s">
        <v>83</v>
      </c>
      <c r="BK232" s="149">
        <f>ROUND(I232*H232,2)</f>
        <v>0</v>
      </c>
      <c r="BL232" s="17" t="s">
        <v>300</v>
      </c>
      <c r="BM232" s="148" t="s">
        <v>3816</v>
      </c>
    </row>
    <row r="233" spans="2:65" s="12" customFormat="1" ht="11.25">
      <c r="B233" s="150"/>
      <c r="D233" s="151" t="s">
        <v>302</v>
      </c>
      <c r="E233" s="152" t="s">
        <v>1</v>
      </c>
      <c r="F233" s="153" t="s">
        <v>3817</v>
      </c>
      <c r="H233" s="154">
        <v>1</v>
      </c>
      <c r="I233" s="155"/>
      <c r="L233" s="150"/>
      <c r="M233" s="156"/>
      <c r="T233" s="157"/>
      <c r="AT233" s="152" t="s">
        <v>302</v>
      </c>
      <c r="AU233" s="152" t="s">
        <v>85</v>
      </c>
      <c r="AV233" s="12" t="s">
        <v>85</v>
      </c>
      <c r="AW233" s="12" t="s">
        <v>32</v>
      </c>
      <c r="AX233" s="12" t="s">
        <v>83</v>
      </c>
      <c r="AY233" s="152" t="s">
        <v>293</v>
      </c>
    </row>
    <row r="234" spans="2:65" s="1" customFormat="1" ht="24.2" customHeight="1">
      <c r="B234" s="32"/>
      <c r="C234" s="174" t="s">
        <v>912</v>
      </c>
      <c r="D234" s="174" t="s">
        <v>530</v>
      </c>
      <c r="E234" s="175" t="s">
        <v>3818</v>
      </c>
      <c r="F234" s="176" t="s">
        <v>3819</v>
      </c>
      <c r="G234" s="177" t="s">
        <v>909</v>
      </c>
      <c r="H234" s="178">
        <v>1</v>
      </c>
      <c r="I234" s="179"/>
      <c r="J234" s="180">
        <f>ROUND(I234*H234,2)</f>
        <v>0</v>
      </c>
      <c r="K234" s="176" t="s">
        <v>299</v>
      </c>
      <c r="L234" s="181"/>
      <c r="M234" s="182" t="s">
        <v>1</v>
      </c>
      <c r="N234" s="183" t="s">
        <v>41</v>
      </c>
      <c r="P234" s="146">
        <f>O234*H234</f>
        <v>0</v>
      </c>
      <c r="Q234" s="146">
        <v>6.8000000000000005E-2</v>
      </c>
      <c r="R234" s="146">
        <f>Q234*H234</f>
        <v>6.8000000000000005E-2</v>
      </c>
      <c r="S234" s="146">
        <v>0</v>
      </c>
      <c r="T234" s="147">
        <f>S234*H234</f>
        <v>0</v>
      </c>
      <c r="AR234" s="148" t="s">
        <v>396</v>
      </c>
      <c r="AT234" s="148" t="s">
        <v>530</v>
      </c>
      <c r="AU234" s="148" t="s">
        <v>85</v>
      </c>
      <c r="AY234" s="17" t="s">
        <v>293</v>
      </c>
      <c r="BE234" s="149">
        <f>IF(N234="základní",J234,0)</f>
        <v>0</v>
      </c>
      <c r="BF234" s="149">
        <f>IF(N234="snížená",J234,0)</f>
        <v>0</v>
      </c>
      <c r="BG234" s="149">
        <f>IF(N234="zákl. přenesená",J234,0)</f>
        <v>0</v>
      </c>
      <c r="BH234" s="149">
        <f>IF(N234="sníž. přenesená",J234,0)</f>
        <v>0</v>
      </c>
      <c r="BI234" s="149">
        <f>IF(N234="nulová",J234,0)</f>
        <v>0</v>
      </c>
      <c r="BJ234" s="17" t="s">
        <v>83</v>
      </c>
      <c r="BK234" s="149">
        <f>ROUND(I234*H234,2)</f>
        <v>0</v>
      </c>
      <c r="BL234" s="17" t="s">
        <v>300</v>
      </c>
      <c r="BM234" s="148" t="s">
        <v>3820</v>
      </c>
    </row>
    <row r="235" spans="2:65" s="11" customFormat="1" ht="22.9" customHeight="1">
      <c r="B235" s="125"/>
      <c r="D235" s="126" t="s">
        <v>75</v>
      </c>
      <c r="E235" s="135" t="s">
        <v>320</v>
      </c>
      <c r="F235" s="135" t="s">
        <v>1867</v>
      </c>
      <c r="I235" s="128"/>
      <c r="J235" s="136">
        <f>BK235</f>
        <v>0</v>
      </c>
      <c r="L235" s="125"/>
      <c r="M235" s="130"/>
      <c r="P235" s="131">
        <f>SUM(P236:P241)</f>
        <v>0</v>
      </c>
      <c r="R235" s="131">
        <f>SUM(R236:R241)</f>
        <v>3.6680000000000001</v>
      </c>
      <c r="T235" s="132">
        <f>SUM(T236:T241)</f>
        <v>0</v>
      </c>
      <c r="AR235" s="126" t="s">
        <v>83</v>
      </c>
      <c r="AT235" s="133" t="s">
        <v>75</v>
      </c>
      <c r="AU235" s="133" t="s">
        <v>83</v>
      </c>
      <c r="AY235" s="126" t="s">
        <v>293</v>
      </c>
      <c r="BK235" s="134">
        <f>SUM(BK236:BK241)</f>
        <v>0</v>
      </c>
    </row>
    <row r="236" spans="2:65" s="1" customFormat="1" ht="24.2" customHeight="1">
      <c r="B236" s="32"/>
      <c r="C236" s="137" t="s">
        <v>958</v>
      </c>
      <c r="D236" s="137" t="s">
        <v>295</v>
      </c>
      <c r="E236" s="138" t="s">
        <v>1868</v>
      </c>
      <c r="F236" s="139" t="s">
        <v>1869</v>
      </c>
      <c r="G236" s="140" t="s">
        <v>767</v>
      </c>
      <c r="H236" s="141">
        <v>8</v>
      </c>
      <c r="I236" s="142"/>
      <c r="J236" s="143">
        <f>ROUND(I236*H236,2)</f>
        <v>0</v>
      </c>
      <c r="K236" s="139" t="s">
        <v>299</v>
      </c>
      <c r="L236" s="32"/>
      <c r="M236" s="144" t="s">
        <v>1</v>
      </c>
      <c r="N236" s="145" t="s">
        <v>41</v>
      </c>
      <c r="P236" s="146">
        <f>O236*H236</f>
        <v>0</v>
      </c>
      <c r="Q236" s="146">
        <v>0</v>
      </c>
      <c r="R236" s="146">
        <f>Q236*H236</f>
        <v>0</v>
      </c>
      <c r="S236" s="146">
        <v>0</v>
      </c>
      <c r="T236" s="147">
        <f>S236*H236</f>
        <v>0</v>
      </c>
      <c r="AR236" s="148" t="s">
        <v>300</v>
      </c>
      <c r="AT236" s="148" t="s">
        <v>295</v>
      </c>
      <c r="AU236" s="148" t="s">
        <v>85</v>
      </c>
      <c r="AY236" s="17" t="s">
        <v>293</v>
      </c>
      <c r="BE236" s="149">
        <f>IF(N236="základní",J236,0)</f>
        <v>0</v>
      </c>
      <c r="BF236" s="149">
        <f>IF(N236="snížená",J236,0)</f>
        <v>0</v>
      </c>
      <c r="BG236" s="149">
        <f>IF(N236="zákl. přenesená",J236,0)</f>
        <v>0</v>
      </c>
      <c r="BH236" s="149">
        <f>IF(N236="sníž. přenesená",J236,0)</f>
        <v>0</v>
      </c>
      <c r="BI236" s="149">
        <f>IF(N236="nulová",J236,0)</f>
        <v>0</v>
      </c>
      <c r="BJ236" s="17" t="s">
        <v>83</v>
      </c>
      <c r="BK236" s="149">
        <f>ROUND(I236*H236,2)</f>
        <v>0</v>
      </c>
      <c r="BL236" s="17" t="s">
        <v>300</v>
      </c>
      <c r="BM236" s="148" t="s">
        <v>3821</v>
      </c>
    </row>
    <row r="237" spans="2:65" s="12" customFormat="1" ht="11.25">
      <c r="B237" s="150"/>
      <c r="D237" s="151" t="s">
        <v>302</v>
      </c>
      <c r="E237" s="152" t="s">
        <v>1</v>
      </c>
      <c r="F237" s="153" t="s">
        <v>3822</v>
      </c>
      <c r="H237" s="154">
        <v>8</v>
      </c>
      <c r="I237" s="155"/>
      <c r="L237" s="150"/>
      <c r="M237" s="156"/>
      <c r="T237" s="157"/>
      <c r="AT237" s="152" t="s">
        <v>302</v>
      </c>
      <c r="AU237" s="152" t="s">
        <v>85</v>
      </c>
      <c r="AV237" s="12" t="s">
        <v>85</v>
      </c>
      <c r="AW237" s="12" t="s">
        <v>32</v>
      </c>
      <c r="AX237" s="12" t="s">
        <v>83</v>
      </c>
      <c r="AY237" s="152" t="s">
        <v>293</v>
      </c>
    </row>
    <row r="238" spans="2:65" s="1" customFormat="1" ht="24.2" customHeight="1">
      <c r="B238" s="32"/>
      <c r="C238" s="137" t="s">
        <v>975</v>
      </c>
      <c r="D238" s="137" t="s">
        <v>295</v>
      </c>
      <c r="E238" s="138" t="s">
        <v>1874</v>
      </c>
      <c r="F238" s="139" t="s">
        <v>1875</v>
      </c>
      <c r="G238" s="140" t="s">
        <v>767</v>
      </c>
      <c r="H238" s="141">
        <v>8</v>
      </c>
      <c r="I238" s="142"/>
      <c r="J238" s="143">
        <f>ROUND(I238*H238,2)</f>
        <v>0</v>
      </c>
      <c r="K238" s="139" t="s">
        <v>299</v>
      </c>
      <c r="L238" s="32"/>
      <c r="M238" s="144" t="s">
        <v>1</v>
      </c>
      <c r="N238" s="145" t="s">
        <v>41</v>
      </c>
      <c r="P238" s="146">
        <f>O238*H238</f>
        <v>0</v>
      </c>
      <c r="Q238" s="146">
        <v>8.3500000000000005E-2</v>
      </c>
      <c r="R238" s="146">
        <f>Q238*H238</f>
        <v>0.66800000000000004</v>
      </c>
      <c r="S238" s="146">
        <v>0</v>
      </c>
      <c r="T238" s="147">
        <f>S238*H238</f>
        <v>0</v>
      </c>
      <c r="AR238" s="148" t="s">
        <v>300</v>
      </c>
      <c r="AT238" s="148" t="s">
        <v>295</v>
      </c>
      <c r="AU238" s="148" t="s">
        <v>85</v>
      </c>
      <c r="AY238" s="17" t="s">
        <v>293</v>
      </c>
      <c r="BE238" s="149">
        <f>IF(N238="základní",J238,0)</f>
        <v>0</v>
      </c>
      <c r="BF238" s="149">
        <f>IF(N238="snížená",J238,0)</f>
        <v>0</v>
      </c>
      <c r="BG238" s="149">
        <f>IF(N238="zákl. přenesená",J238,0)</f>
        <v>0</v>
      </c>
      <c r="BH238" s="149">
        <f>IF(N238="sníž. přenesená",J238,0)</f>
        <v>0</v>
      </c>
      <c r="BI238" s="149">
        <f>IF(N238="nulová",J238,0)</f>
        <v>0</v>
      </c>
      <c r="BJ238" s="17" t="s">
        <v>83</v>
      </c>
      <c r="BK238" s="149">
        <f>ROUND(I238*H238,2)</f>
        <v>0</v>
      </c>
      <c r="BL238" s="17" t="s">
        <v>300</v>
      </c>
      <c r="BM238" s="148" t="s">
        <v>3823</v>
      </c>
    </row>
    <row r="239" spans="2:65" s="12" customFormat="1" ht="11.25">
      <c r="B239" s="150"/>
      <c r="D239" s="151" t="s">
        <v>302</v>
      </c>
      <c r="E239" s="152" t="s">
        <v>1</v>
      </c>
      <c r="F239" s="153" t="s">
        <v>3824</v>
      </c>
      <c r="H239" s="154">
        <v>8</v>
      </c>
      <c r="I239" s="155"/>
      <c r="L239" s="150"/>
      <c r="M239" s="156"/>
      <c r="T239" s="157"/>
      <c r="AT239" s="152" t="s">
        <v>302</v>
      </c>
      <c r="AU239" s="152" t="s">
        <v>85</v>
      </c>
      <c r="AV239" s="12" t="s">
        <v>85</v>
      </c>
      <c r="AW239" s="12" t="s">
        <v>32</v>
      </c>
      <c r="AX239" s="12" t="s">
        <v>83</v>
      </c>
      <c r="AY239" s="152" t="s">
        <v>293</v>
      </c>
    </row>
    <row r="240" spans="2:65" s="1" customFormat="1" ht="16.5" customHeight="1">
      <c r="B240" s="32"/>
      <c r="C240" s="174" t="s">
        <v>993</v>
      </c>
      <c r="D240" s="174" t="s">
        <v>530</v>
      </c>
      <c r="E240" s="175" t="s">
        <v>1880</v>
      </c>
      <c r="F240" s="176" t="s">
        <v>1881</v>
      </c>
      <c r="G240" s="177" t="s">
        <v>909</v>
      </c>
      <c r="H240" s="178">
        <v>4</v>
      </c>
      <c r="I240" s="179"/>
      <c r="J240" s="180">
        <f>ROUND(I240*H240,2)</f>
        <v>0</v>
      </c>
      <c r="K240" s="176" t="s">
        <v>299</v>
      </c>
      <c r="L240" s="181"/>
      <c r="M240" s="182" t="s">
        <v>1</v>
      </c>
      <c r="N240" s="183" t="s">
        <v>41</v>
      </c>
      <c r="P240" s="146">
        <f>O240*H240</f>
        <v>0</v>
      </c>
      <c r="Q240" s="146">
        <v>0.75</v>
      </c>
      <c r="R240" s="146">
        <f>Q240*H240</f>
        <v>3</v>
      </c>
      <c r="S240" s="146">
        <v>0</v>
      </c>
      <c r="T240" s="147">
        <f>S240*H240</f>
        <v>0</v>
      </c>
      <c r="AR240" s="148" t="s">
        <v>396</v>
      </c>
      <c r="AT240" s="148" t="s">
        <v>530</v>
      </c>
      <c r="AU240" s="148" t="s">
        <v>85</v>
      </c>
      <c r="AY240" s="17" t="s">
        <v>293</v>
      </c>
      <c r="BE240" s="149">
        <f>IF(N240="základní",J240,0)</f>
        <v>0</v>
      </c>
      <c r="BF240" s="149">
        <f>IF(N240="snížená",J240,0)</f>
        <v>0</v>
      </c>
      <c r="BG240" s="149">
        <f>IF(N240="zákl. přenesená",J240,0)</f>
        <v>0</v>
      </c>
      <c r="BH240" s="149">
        <f>IF(N240="sníž. přenesená",J240,0)</f>
        <v>0</v>
      </c>
      <c r="BI240" s="149">
        <f>IF(N240="nulová",J240,0)</f>
        <v>0</v>
      </c>
      <c r="BJ240" s="17" t="s">
        <v>83</v>
      </c>
      <c r="BK240" s="149">
        <f>ROUND(I240*H240,2)</f>
        <v>0</v>
      </c>
      <c r="BL240" s="17" t="s">
        <v>300</v>
      </c>
      <c r="BM240" s="148" t="s">
        <v>3825</v>
      </c>
    </row>
    <row r="241" spans="2:65" s="12" customFormat="1" ht="11.25">
      <c r="B241" s="150"/>
      <c r="D241" s="151" t="s">
        <v>302</v>
      </c>
      <c r="E241" s="152" t="s">
        <v>1</v>
      </c>
      <c r="F241" s="153" t="s">
        <v>3826</v>
      </c>
      <c r="H241" s="154">
        <v>4</v>
      </c>
      <c r="I241" s="155"/>
      <c r="L241" s="150"/>
      <c r="M241" s="156"/>
      <c r="T241" s="157"/>
      <c r="AT241" s="152" t="s">
        <v>302</v>
      </c>
      <c r="AU241" s="152" t="s">
        <v>85</v>
      </c>
      <c r="AV241" s="12" t="s">
        <v>85</v>
      </c>
      <c r="AW241" s="12" t="s">
        <v>32</v>
      </c>
      <c r="AX241" s="12" t="s">
        <v>83</v>
      </c>
      <c r="AY241" s="152" t="s">
        <v>293</v>
      </c>
    </row>
    <row r="242" spans="2:65" s="11" customFormat="1" ht="22.9" customHeight="1">
      <c r="B242" s="125"/>
      <c r="D242" s="126" t="s">
        <v>75</v>
      </c>
      <c r="E242" s="135" t="s">
        <v>396</v>
      </c>
      <c r="F242" s="135" t="s">
        <v>1260</v>
      </c>
      <c r="I242" s="128"/>
      <c r="J242" s="136">
        <f>BK242</f>
        <v>0</v>
      </c>
      <c r="L242" s="125"/>
      <c r="M242" s="130"/>
      <c r="P242" s="131">
        <f>SUM(P243:P341)</f>
        <v>0</v>
      </c>
      <c r="R242" s="131">
        <f>SUM(R243:R341)</f>
        <v>58.555845999999988</v>
      </c>
      <c r="T242" s="132">
        <f>SUM(T243:T341)</f>
        <v>0</v>
      </c>
      <c r="AR242" s="126" t="s">
        <v>83</v>
      </c>
      <c r="AT242" s="133" t="s">
        <v>75</v>
      </c>
      <c r="AU242" s="133" t="s">
        <v>83</v>
      </c>
      <c r="AY242" s="126" t="s">
        <v>293</v>
      </c>
      <c r="BK242" s="134">
        <f>SUM(BK243:BK341)</f>
        <v>0</v>
      </c>
    </row>
    <row r="243" spans="2:65" s="1" customFormat="1" ht="24.2" customHeight="1">
      <c r="B243" s="32"/>
      <c r="C243" s="137" t="s">
        <v>1034</v>
      </c>
      <c r="D243" s="137" t="s">
        <v>295</v>
      </c>
      <c r="E243" s="138" t="s">
        <v>3337</v>
      </c>
      <c r="F243" s="139" t="s">
        <v>3338</v>
      </c>
      <c r="G243" s="140" t="s">
        <v>711</v>
      </c>
      <c r="H243" s="141">
        <v>134.57</v>
      </c>
      <c r="I243" s="142"/>
      <c r="J243" s="143">
        <f>ROUND(I243*H243,2)</f>
        <v>0</v>
      </c>
      <c r="K243" s="139" t="s">
        <v>299</v>
      </c>
      <c r="L243" s="32"/>
      <c r="M243" s="144" t="s">
        <v>1</v>
      </c>
      <c r="N243" s="145" t="s">
        <v>41</v>
      </c>
      <c r="P243" s="146">
        <f>O243*H243</f>
        <v>0</v>
      </c>
      <c r="Q243" s="146">
        <v>0</v>
      </c>
      <c r="R243" s="146">
        <f>Q243*H243</f>
        <v>0</v>
      </c>
      <c r="S243" s="146">
        <v>0</v>
      </c>
      <c r="T243" s="147">
        <f>S243*H243</f>
        <v>0</v>
      </c>
      <c r="AR243" s="148" t="s">
        <v>300</v>
      </c>
      <c r="AT243" s="148" t="s">
        <v>295</v>
      </c>
      <c r="AU243" s="148" t="s">
        <v>85</v>
      </c>
      <c r="AY243" s="17" t="s">
        <v>293</v>
      </c>
      <c r="BE243" s="149">
        <f>IF(N243="základní",J243,0)</f>
        <v>0</v>
      </c>
      <c r="BF243" s="149">
        <f>IF(N243="snížená",J243,0)</f>
        <v>0</v>
      </c>
      <c r="BG243" s="149">
        <f>IF(N243="zákl. přenesená",J243,0)</f>
        <v>0</v>
      </c>
      <c r="BH243" s="149">
        <f>IF(N243="sníž. přenesená",J243,0)</f>
        <v>0</v>
      </c>
      <c r="BI243" s="149">
        <f>IF(N243="nulová",J243,0)</f>
        <v>0</v>
      </c>
      <c r="BJ243" s="17" t="s">
        <v>83</v>
      </c>
      <c r="BK243" s="149">
        <f>ROUND(I243*H243,2)</f>
        <v>0</v>
      </c>
      <c r="BL243" s="17" t="s">
        <v>300</v>
      </c>
      <c r="BM243" s="148" t="s">
        <v>3827</v>
      </c>
    </row>
    <row r="244" spans="2:65" s="1" customFormat="1" ht="24.2" customHeight="1">
      <c r="B244" s="32"/>
      <c r="C244" s="137" t="s">
        <v>1053</v>
      </c>
      <c r="D244" s="137" t="s">
        <v>295</v>
      </c>
      <c r="E244" s="138" t="s">
        <v>3347</v>
      </c>
      <c r="F244" s="139" t="s">
        <v>3348</v>
      </c>
      <c r="G244" s="140" t="s">
        <v>711</v>
      </c>
      <c r="H244" s="141">
        <v>134.57</v>
      </c>
      <c r="I244" s="142"/>
      <c r="J244" s="143">
        <f>ROUND(I244*H244,2)</f>
        <v>0</v>
      </c>
      <c r="K244" s="139" t="s">
        <v>299</v>
      </c>
      <c r="L244" s="32"/>
      <c r="M244" s="144" t="s">
        <v>1</v>
      </c>
      <c r="N244" s="145" t="s">
        <v>41</v>
      </c>
      <c r="P244" s="146">
        <f>O244*H244</f>
        <v>0</v>
      </c>
      <c r="Q244" s="146">
        <v>0</v>
      </c>
      <c r="R244" s="146">
        <f>Q244*H244</f>
        <v>0</v>
      </c>
      <c r="S244" s="146">
        <v>0</v>
      </c>
      <c r="T244" s="147">
        <f>S244*H244</f>
        <v>0</v>
      </c>
      <c r="AR244" s="148" t="s">
        <v>300</v>
      </c>
      <c r="AT244" s="148" t="s">
        <v>295</v>
      </c>
      <c r="AU244" s="148" t="s">
        <v>85</v>
      </c>
      <c r="AY244" s="17" t="s">
        <v>293</v>
      </c>
      <c r="BE244" s="149">
        <f>IF(N244="základní",J244,0)</f>
        <v>0</v>
      </c>
      <c r="BF244" s="149">
        <f>IF(N244="snížená",J244,0)</f>
        <v>0</v>
      </c>
      <c r="BG244" s="149">
        <f>IF(N244="zákl. přenesená",J244,0)</f>
        <v>0</v>
      </c>
      <c r="BH244" s="149">
        <f>IF(N244="sníž. přenesená",J244,0)</f>
        <v>0</v>
      </c>
      <c r="BI244" s="149">
        <f>IF(N244="nulová",J244,0)</f>
        <v>0</v>
      </c>
      <c r="BJ244" s="17" t="s">
        <v>83</v>
      </c>
      <c r="BK244" s="149">
        <f>ROUND(I244*H244,2)</f>
        <v>0</v>
      </c>
      <c r="BL244" s="17" t="s">
        <v>300</v>
      </c>
      <c r="BM244" s="148" t="s">
        <v>3828</v>
      </c>
    </row>
    <row r="245" spans="2:65" s="12" customFormat="1" ht="11.25">
      <c r="B245" s="150"/>
      <c r="D245" s="151" t="s">
        <v>302</v>
      </c>
      <c r="E245" s="152" t="s">
        <v>1</v>
      </c>
      <c r="F245" s="153" t="s">
        <v>3829</v>
      </c>
      <c r="H245" s="154">
        <v>88.4</v>
      </c>
      <c r="I245" s="155"/>
      <c r="L245" s="150"/>
      <c r="M245" s="156"/>
      <c r="T245" s="157"/>
      <c r="AT245" s="152" t="s">
        <v>302</v>
      </c>
      <c r="AU245" s="152" t="s">
        <v>85</v>
      </c>
      <c r="AV245" s="12" t="s">
        <v>85</v>
      </c>
      <c r="AW245" s="12" t="s">
        <v>32</v>
      </c>
      <c r="AX245" s="12" t="s">
        <v>76</v>
      </c>
      <c r="AY245" s="152" t="s">
        <v>293</v>
      </c>
    </row>
    <row r="246" spans="2:65" s="12" customFormat="1" ht="11.25">
      <c r="B246" s="150"/>
      <c r="D246" s="151" t="s">
        <v>302</v>
      </c>
      <c r="E246" s="152" t="s">
        <v>1</v>
      </c>
      <c r="F246" s="153" t="s">
        <v>3830</v>
      </c>
      <c r="H246" s="154">
        <v>46.17</v>
      </c>
      <c r="I246" s="155"/>
      <c r="L246" s="150"/>
      <c r="M246" s="156"/>
      <c r="T246" s="157"/>
      <c r="AT246" s="152" t="s">
        <v>302</v>
      </c>
      <c r="AU246" s="152" t="s">
        <v>85</v>
      </c>
      <c r="AV246" s="12" t="s">
        <v>85</v>
      </c>
      <c r="AW246" s="12" t="s">
        <v>32</v>
      </c>
      <c r="AX246" s="12" t="s">
        <v>76</v>
      </c>
      <c r="AY246" s="152" t="s">
        <v>293</v>
      </c>
    </row>
    <row r="247" spans="2:65" s="14" customFormat="1" ht="11.25">
      <c r="B247" s="167"/>
      <c r="D247" s="151" t="s">
        <v>302</v>
      </c>
      <c r="E247" s="168" t="s">
        <v>1</v>
      </c>
      <c r="F247" s="169" t="s">
        <v>371</v>
      </c>
      <c r="H247" s="170">
        <v>134.57</v>
      </c>
      <c r="I247" s="171"/>
      <c r="L247" s="167"/>
      <c r="M247" s="172"/>
      <c r="T247" s="173"/>
      <c r="AT247" s="168" t="s">
        <v>302</v>
      </c>
      <c r="AU247" s="168" t="s">
        <v>85</v>
      </c>
      <c r="AV247" s="14" t="s">
        <v>300</v>
      </c>
      <c r="AW247" s="14" t="s">
        <v>32</v>
      </c>
      <c r="AX247" s="14" t="s">
        <v>83</v>
      </c>
      <c r="AY247" s="168" t="s">
        <v>293</v>
      </c>
    </row>
    <row r="248" spans="2:65" s="1" customFormat="1" ht="21.75" customHeight="1">
      <c r="B248" s="32"/>
      <c r="C248" s="174" t="s">
        <v>1071</v>
      </c>
      <c r="D248" s="174" t="s">
        <v>530</v>
      </c>
      <c r="E248" s="175" t="s">
        <v>3351</v>
      </c>
      <c r="F248" s="176" t="s">
        <v>3352</v>
      </c>
      <c r="G248" s="177" t="s">
        <v>711</v>
      </c>
      <c r="H248" s="178">
        <v>135.916</v>
      </c>
      <c r="I248" s="179"/>
      <c r="J248" s="180">
        <f>ROUND(I248*H248,2)</f>
        <v>0</v>
      </c>
      <c r="K248" s="176" t="s">
        <v>299</v>
      </c>
      <c r="L248" s="181"/>
      <c r="M248" s="182" t="s">
        <v>1</v>
      </c>
      <c r="N248" s="183" t="s">
        <v>41</v>
      </c>
      <c r="P248" s="146">
        <f>O248*H248</f>
        <v>0</v>
      </c>
      <c r="Q248" s="146">
        <v>3.5999999999999997E-2</v>
      </c>
      <c r="R248" s="146">
        <f>Q248*H248</f>
        <v>4.8929759999999991</v>
      </c>
      <c r="S248" s="146">
        <v>0</v>
      </c>
      <c r="T248" s="147">
        <f>S248*H248</f>
        <v>0</v>
      </c>
      <c r="AR248" s="148" t="s">
        <v>396</v>
      </c>
      <c r="AT248" s="148" t="s">
        <v>530</v>
      </c>
      <c r="AU248" s="148" t="s">
        <v>85</v>
      </c>
      <c r="AY248" s="17" t="s">
        <v>293</v>
      </c>
      <c r="BE248" s="149">
        <f>IF(N248="základní",J248,0)</f>
        <v>0</v>
      </c>
      <c r="BF248" s="149">
        <f>IF(N248="snížená",J248,0)</f>
        <v>0</v>
      </c>
      <c r="BG248" s="149">
        <f>IF(N248="zákl. přenesená",J248,0)</f>
        <v>0</v>
      </c>
      <c r="BH248" s="149">
        <f>IF(N248="sníž. přenesená",J248,0)</f>
        <v>0</v>
      </c>
      <c r="BI248" s="149">
        <f>IF(N248="nulová",J248,0)</f>
        <v>0</v>
      </c>
      <c r="BJ248" s="17" t="s">
        <v>83</v>
      </c>
      <c r="BK248" s="149">
        <f>ROUND(I248*H248,2)</f>
        <v>0</v>
      </c>
      <c r="BL248" s="17" t="s">
        <v>300</v>
      </c>
      <c r="BM248" s="148" t="s">
        <v>3831</v>
      </c>
    </row>
    <row r="249" spans="2:65" s="12" customFormat="1" ht="11.25">
      <c r="B249" s="150"/>
      <c r="D249" s="151" t="s">
        <v>302</v>
      </c>
      <c r="F249" s="153" t="s">
        <v>3832</v>
      </c>
      <c r="H249" s="154">
        <v>135.916</v>
      </c>
      <c r="I249" s="155"/>
      <c r="L249" s="150"/>
      <c r="M249" s="156"/>
      <c r="T249" s="157"/>
      <c r="AT249" s="152" t="s">
        <v>302</v>
      </c>
      <c r="AU249" s="152" t="s">
        <v>85</v>
      </c>
      <c r="AV249" s="12" t="s">
        <v>85</v>
      </c>
      <c r="AW249" s="12" t="s">
        <v>4</v>
      </c>
      <c r="AX249" s="12" t="s">
        <v>83</v>
      </c>
      <c r="AY249" s="152" t="s">
        <v>293</v>
      </c>
    </row>
    <row r="250" spans="2:65" s="1" customFormat="1" ht="16.5" customHeight="1">
      <c r="B250" s="32"/>
      <c r="C250" s="137" t="s">
        <v>1089</v>
      </c>
      <c r="D250" s="137" t="s">
        <v>295</v>
      </c>
      <c r="E250" s="138" t="s">
        <v>3833</v>
      </c>
      <c r="F250" s="139" t="s">
        <v>3834</v>
      </c>
      <c r="G250" s="140" t="s">
        <v>909</v>
      </c>
      <c r="H250" s="141">
        <v>1</v>
      </c>
      <c r="I250" s="142"/>
      <c r="J250" s="143">
        <f>ROUND(I250*H250,2)</f>
        <v>0</v>
      </c>
      <c r="K250" s="139" t="s">
        <v>1</v>
      </c>
      <c r="L250" s="32"/>
      <c r="M250" s="144" t="s">
        <v>1</v>
      </c>
      <c r="N250" s="145" t="s">
        <v>41</v>
      </c>
      <c r="P250" s="146">
        <f>O250*H250</f>
        <v>0</v>
      </c>
      <c r="Q250" s="146">
        <v>0</v>
      </c>
      <c r="R250" s="146">
        <f>Q250*H250</f>
        <v>0</v>
      </c>
      <c r="S250" s="146">
        <v>0</v>
      </c>
      <c r="T250" s="147">
        <f>S250*H250</f>
        <v>0</v>
      </c>
      <c r="AR250" s="148" t="s">
        <v>300</v>
      </c>
      <c r="AT250" s="148" t="s">
        <v>295</v>
      </c>
      <c r="AU250" s="148" t="s">
        <v>85</v>
      </c>
      <c r="AY250" s="17" t="s">
        <v>293</v>
      </c>
      <c r="BE250" s="149">
        <f>IF(N250="základní",J250,0)</f>
        <v>0</v>
      </c>
      <c r="BF250" s="149">
        <f>IF(N250="snížená",J250,0)</f>
        <v>0</v>
      </c>
      <c r="BG250" s="149">
        <f>IF(N250="zákl. přenesená",J250,0)</f>
        <v>0</v>
      </c>
      <c r="BH250" s="149">
        <f>IF(N250="sníž. přenesená",J250,0)</f>
        <v>0</v>
      </c>
      <c r="BI250" s="149">
        <f>IF(N250="nulová",J250,0)</f>
        <v>0</v>
      </c>
      <c r="BJ250" s="17" t="s">
        <v>83</v>
      </c>
      <c r="BK250" s="149">
        <f>ROUND(I250*H250,2)</f>
        <v>0</v>
      </c>
      <c r="BL250" s="17" t="s">
        <v>300</v>
      </c>
      <c r="BM250" s="148" t="s">
        <v>3835</v>
      </c>
    </row>
    <row r="251" spans="2:65" s="1" customFormat="1" ht="16.5" customHeight="1">
      <c r="B251" s="32"/>
      <c r="C251" s="137" t="s">
        <v>1105</v>
      </c>
      <c r="D251" s="137" t="s">
        <v>295</v>
      </c>
      <c r="E251" s="138" t="s">
        <v>3836</v>
      </c>
      <c r="F251" s="139" t="s">
        <v>3837</v>
      </c>
      <c r="G251" s="140" t="s">
        <v>909</v>
      </c>
      <c r="H251" s="141">
        <v>19</v>
      </c>
      <c r="I251" s="142"/>
      <c r="J251" s="143">
        <f>ROUND(I251*H251,2)</f>
        <v>0</v>
      </c>
      <c r="K251" s="139" t="s">
        <v>1</v>
      </c>
      <c r="L251" s="32"/>
      <c r="M251" s="144" t="s">
        <v>1</v>
      </c>
      <c r="N251" s="145" t="s">
        <v>41</v>
      </c>
      <c r="P251" s="146">
        <f>O251*H251</f>
        <v>0</v>
      </c>
      <c r="Q251" s="146">
        <v>0</v>
      </c>
      <c r="R251" s="146">
        <f>Q251*H251</f>
        <v>0</v>
      </c>
      <c r="S251" s="146">
        <v>0</v>
      </c>
      <c r="T251" s="147">
        <f>S251*H251</f>
        <v>0</v>
      </c>
      <c r="AR251" s="148" t="s">
        <v>300</v>
      </c>
      <c r="AT251" s="148" t="s">
        <v>295</v>
      </c>
      <c r="AU251" s="148" t="s">
        <v>85</v>
      </c>
      <c r="AY251" s="17" t="s">
        <v>293</v>
      </c>
      <c r="BE251" s="149">
        <f>IF(N251="základní",J251,0)</f>
        <v>0</v>
      </c>
      <c r="BF251" s="149">
        <f>IF(N251="snížená",J251,0)</f>
        <v>0</v>
      </c>
      <c r="BG251" s="149">
        <f>IF(N251="zákl. přenesená",J251,0)</f>
        <v>0</v>
      </c>
      <c r="BH251" s="149">
        <f>IF(N251="sníž. přenesená",J251,0)</f>
        <v>0</v>
      </c>
      <c r="BI251" s="149">
        <f>IF(N251="nulová",J251,0)</f>
        <v>0</v>
      </c>
      <c r="BJ251" s="17" t="s">
        <v>83</v>
      </c>
      <c r="BK251" s="149">
        <f>ROUND(I251*H251,2)</f>
        <v>0</v>
      </c>
      <c r="BL251" s="17" t="s">
        <v>300</v>
      </c>
      <c r="BM251" s="148" t="s">
        <v>3838</v>
      </c>
    </row>
    <row r="252" spans="2:65" s="1" customFormat="1" ht="16.5" customHeight="1">
      <c r="B252" s="32"/>
      <c r="C252" s="137" t="s">
        <v>1144</v>
      </c>
      <c r="D252" s="137" t="s">
        <v>295</v>
      </c>
      <c r="E252" s="138" t="s">
        <v>3839</v>
      </c>
      <c r="F252" s="139" t="s">
        <v>3840</v>
      </c>
      <c r="G252" s="140" t="s">
        <v>909</v>
      </c>
      <c r="H252" s="141">
        <v>4</v>
      </c>
      <c r="I252" s="142"/>
      <c r="J252" s="143">
        <f>ROUND(I252*H252,2)</f>
        <v>0</v>
      </c>
      <c r="K252" s="139" t="s">
        <v>1</v>
      </c>
      <c r="L252" s="32"/>
      <c r="M252" s="144" t="s">
        <v>1</v>
      </c>
      <c r="N252" s="145" t="s">
        <v>41</v>
      </c>
      <c r="P252" s="146">
        <f>O252*H252</f>
        <v>0</v>
      </c>
      <c r="Q252" s="146">
        <v>0</v>
      </c>
      <c r="R252" s="146">
        <f>Q252*H252</f>
        <v>0</v>
      </c>
      <c r="S252" s="146">
        <v>0</v>
      </c>
      <c r="T252" s="147">
        <f>S252*H252</f>
        <v>0</v>
      </c>
      <c r="AR252" s="148" t="s">
        <v>300</v>
      </c>
      <c r="AT252" s="148" t="s">
        <v>295</v>
      </c>
      <c r="AU252" s="148" t="s">
        <v>85</v>
      </c>
      <c r="AY252" s="17" t="s">
        <v>293</v>
      </c>
      <c r="BE252" s="149">
        <f>IF(N252="základní",J252,0)</f>
        <v>0</v>
      </c>
      <c r="BF252" s="149">
        <f>IF(N252="snížená",J252,0)</f>
        <v>0</v>
      </c>
      <c r="BG252" s="149">
        <f>IF(N252="zákl. přenesená",J252,0)</f>
        <v>0</v>
      </c>
      <c r="BH252" s="149">
        <f>IF(N252="sníž. přenesená",J252,0)</f>
        <v>0</v>
      </c>
      <c r="BI252" s="149">
        <f>IF(N252="nulová",J252,0)</f>
        <v>0</v>
      </c>
      <c r="BJ252" s="17" t="s">
        <v>83</v>
      </c>
      <c r="BK252" s="149">
        <f>ROUND(I252*H252,2)</f>
        <v>0</v>
      </c>
      <c r="BL252" s="17" t="s">
        <v>300</v>
      </c>
      <c r="BM252" s="148" t="s">
        <v>3841</v>
      </c>
    </row>
    <row r="253" spans="2:65" s="1" customFormat="1" ht="24.2" customHeight="1">
      <c r="B253" s="32"/>
      <c r="C253" s="137" t="s">
        <v>1148</v>
      </c>
      <c r="D253" s="137" t="s">
        <v>295</v>
      </c>
      <c r="E253" s="138" t="s">
        <v>3842</v>
      </c>
      <c r="F253" s="139" t="s">
        <v>3843</v>
      </c>
      <c r="G253" s="140" t="s">
        <v>711</v>
      </c>
      <c r="H253" s="141">
        <v>12.55</v>
      </c>
      <c r="I253" s="142"/>
      <c r="J253" s="143">
        <f>ROUND(I253*H253,2)</f>
        <v>0</v>
      </c>
      <c r="K253" s="139" t="s">
        <v>299</v>
      </c>
      <c r="L253" s="32"/>
      <c r="M253" s="144" t="s">
        <v>1</v>
      </c>
      <c r="N253" s="145" t="s">
        <v>41</v>
      </c>
      <c r="P253" s="146">
        <f>O253*H253</f>
        <v>0</v>
      </c>
      <c r="Q253" s="146">
        <v>0</v>
      </c>
      <c r="R253" s="146">
        <f>Q253*H253</f>
        <v>0</v>
      </c>
      <c r="S253" s="146">
        <v>0</v>
      </c>
      <c r="T253" s="147">
        <f>S253*H253</f>
        <v>0</v>
      </c>
      <c r="AR253" s="148" t="s">
        <v>300</v>
      </c>
      <c r="AT253" s="148" t="s">
        <v>295</v>
      </c>
      <c r="AU253" s="148" t="s">
        <v>85</v>
      </c>
      <c r="AY253" s="17" t="s">
        <v>293</v>
      </c>
      <c r="BE253" s="149">
        <f>IF(N253="základní",J253,0)</f>
        <v>0</v>
      </c>
      <c r="BF253" s="149">
        <f>IF(N253="snížená",J253,0)</f>
        <v>0</v>
      </c>
      <c r="BG253" s="149">
        <f>IF(N253="zákl. přenesená",J253,0)</f>
        <v>0</v>
      </c>
      <c r="BH253" s="149">
        <f>IF(N253="sníž. přenesená",J253,0)</f>
        <v>0</v>
      </c>
      <c r="BI253" s="149">
        <f>IF(N253="nulová",J253,0)</f>
        <v>0</v>
      </c>
      <c r="BJ253" s="17" t="s">
        <v>83</v>
      </c>
      <c r="BK253" s="149">
        <f>ROUND(I253*H253,2)</f>
        <v>0</v>
      </c>
      <c r="BL253" s="17" t="s">
        <v>300</v>
      </c>
      <c r="BM253" s="148" t="s">
        <v>3844</v>
      </c>
    </row>
    <row r="254" spans="2:65" s="1" customFormat="1" ht="21.75" customHeight="1">
      <c r="B254" s="32"/>
      <c r="C254" s="174" t="s">
        <v>1153</v>
      </c>
      <c r="D254" s="174" t="s">
        <v>530</v>
      </c>
      <c r="E254" s="175" t="s">
        <v>3845</v>
      </c>
      <c r="F254" s="176" t="s">
        <v>3846</v>
      </c>
      <c r="G254" s="177" t="s">
        <v>711</v>
      </c>
      <c r="H254" s="178">
        <v>12.676</v>
      </c>
      <c r="I254" s="179"/>
      <c r="J254" s="180">
        <f>ROUND(I254*H254,2)</f>
        <v>0</v>
      </c>
      <c r="K254" s="176" t="s">
        <v>299</v>
      </c>
      <c r="L254" s="181"/>
      <c r="M254" s="182" t="s">
        <v>1</v>
      </c>
      <c r="N254" s="183" t="s">
        <v>41</v>
      </c>
      <c r="P254" s="146">
        <f>O254*H254</f>
        <v>0</v>
      </c>
      <c r="Q254" s="146">
        <v>6.0499999999999998E-2</v>
      </c>
      <c r="R254" s="146">
        <f>Q254*H254</f>
        <v>0.76689799999999997</v>
      </c>
      <c r="S254" s="146">
        <v>0</v>
      </c>
      <c r="T254" s="147">
        <f>S254*H254</f>
        <v>0</v>
      </c>
      <c r="AR254" s="148" t="s">
        <v>396</v>
      </c>
      <c r="AT254" s="148" t="s">
        <v>530</v>
      </c>
      <c r="AU254" s="148" t="s">
        <v>85</v>
      </c>
      <c r="AY254" s="17" t="s">
        <v>293</v>
      </c>
      <c r="BE254" s="149">
        <f>IF(N254="základní",J254,0)</f>
        <v>0</v>
      </c>
      <c r="BF254" s="149">
        <f>IF(N254="snížená",J254,0)</f>
        <v>0</v>
      </c>
      <c r="BG254" s="149">
        <f>IF(N254="zákl. přenesená",J254,0)</f>
        <v>0</v>
      </c>
      <c r="BH254" s="149">
        <f>IF(N254="sníž. přenesená",J254,0)</f>
        <v>0</v>
      </c>
      <c r="BI254" s="149">
        <f>IF(N254="nulová",J254,0)</f>
        <v>0</v>
      </c>
      <c r="BJ254" s="17" t="s">
        <v>83</v>
      </c>
      <c r="BK254" s="149">
        <f>ROUND(I254*H254,2)</f>
        <v>0</v>
      </c>
      <c r="BL254" s="17" t="s">
        <v>300</v>
      </c>
      <c r="BM254" s="148" t="s">
        <v>3847</v>
      </c>
    </row>
    <row r="255" spans="2:65" s="12" customFormat="1" ht="11.25">
      <c r="B255" s="150"/>
      <c r="D255" s="151" t="s">
        <v>302</v>
      </c>
      <c r="F255" s="153" t="s">
        <v>3848</v>
      </c>
      <c r="H255" s="154">
        <v>12.676</v>
      </c>
      <c r="I255" s="155"/>
      <c r="L255" s="150"/>
      <c r="M255" s="156"/>
      <c r="T255" s="157"/>
      <c r="AT255" s="152" t="s">
        <v>302</v>
      </c>
      <c r="AU255" s="152" t="s">
        <v>85</v>
      </c>
      <c r="AV255" s="12" t="s">
        <v>85</v>
      </c>
      <c r="AW255" s="12" t="s">
        <v>4</v>
      </c>
      <c r="AX255" s="12" t="s">
        <v>83</v>
      </c>
      <c r="AY255" s="152" t="s">
        <v>293</v>
      </c>
    </row>
    <row r="256" spans="2:65" s="1" customFormat="1" ht="24.2" customHeight="1">
      <c r="B256" s="32"/>
      <c r="C256" s="137" t="s">
        <v>1158</v>
      </c>
      <c r="D256" s="137" t="s">
        <v>295</v>
      </c>
      <c r="E256" s="138" t="s">
        <v>3849</v>
      </c>
      <c r="F256" s="139" t="s">
        <v>3850</v>
      </c>
      <c r="G256" s="140" t="s">
        <v>711</v>
      </c>
      <c r="H256" s="141">
        <v>162.81</v>
      </c>
      <c r="I256" s="142"/>
      <c r="J256" s="143">
        <f>ROUND(I256*H256,2)</f>
        <v>0</v>
      </c>
      <c r="K256" s="139" t="s">
        <v>299</v>
      </c>
      <c r="L256" s="32"/>
      <c r="M256" s="144" t="s">
        <v>1</v>
      </c>
      <c r="N256" s="145" t="s">
        <v>41</v>
      </c>
      <c r="P256" s="146">
        <f>O256*H256</f>
        <v>0</v>
      </c>
      <c r="Q256" s="146">
        <v>0</v>
      </c>
      <c r="R256" s="146">
        <f>Q256*H256</f>
        <v>0</v>
      </c>
      <c r="S256" s="146">
        <v>0</v>
      </c>
      <c r="T256" s="147">
        <f>S256*H256</f>
        <v>0</v>
      </c>
      <c r="AR256" s="148" t="s">
        <v>300</v>
      </c>
      <c r="AT256" s="148" t="s">
        <v>295</v>
      </c>
      <c r="AU256" s="148" t="s">
        <v>85</v>
      </c>
      <c r="AY256" s="17" t="s">
        <v>293</v>
      </c>
      <c r="BE256" s="149">
        <f>IF(N256="základní",J256,0)</f>
        <v>0</v>
      </c>
      <c r="BF256" s="149">
        <f>IF(N256="snížená",J256,0)</f>
        <v>0</v>
      </c>
      <c r="BG256" s="149">
        <f>IF(N256="zákl. přenesená",J256,0)</f>
        <v>0</v>
      </c>
      <c r="BH256" s="149">
        <f>IF(N256="sníž. přenesená",J256,0)</f>
        <v>0</v>
      </c>
      <c r="BI256" s="149">
        <f>IF(N256="nulová",J256,0)</f>
        <v>0</v>
      </c>
      <c r="BJ256" s="17" t="s">
        <v>83</v>
      </c>
      <c r="BK256" s="149">
        <f>ROUND(I256*H256,2)</f>
        <v>0</v>
      </c>
      <c r="BL256" s="17" t="s">
        <v>300</v>
      </c>
      <c r="BM256" s="148" t="s">
        <v>3851</v>
      </c>
    </row>
    <row r="257" spans="2:65" s="12" customFormat="1" ht="11.25">
      <c r="B257" s="150"/>
      <c r="D257" s="151" t="s">
        <v>302</v>
      </c>
      <c r="E257" s="152" t="s">
        <v>1</v>
      </c>
      <c r="F257" s="153" t="s">
        <v>3852</v>
      </c>
      <c r="H257" s="154">
        <v>162.81</v>
      </c>
      <c r="I257" s="155"/>
      <c r="L257" s="150"/>
      <c r="M257" s="156"/>
      <c r="T257" s="157"/>
      <c r="AT257" s="152" t="s">
        <v>302</v>
      </c>
      <c r="AU257" s="152" t="s">
        <v>85</v>
      </c>
      <c r="AV257" s="12" t="s">
        <v>85</v>
      </c>
      <c r="AW257" s="12" t="s">
        <v>32</v>
      </c>
      <c r="AX257" s="12" t="s">
        <v>83</v>
      </c>
      <c r="AY257" s="152" t="s">
        <v>293</v>
      </c>
    </row>
    <row r="258" spans="2:65" s="1" customFormat="1" ht="24.2" customHeight="1">
      <c r="B258" s="32"/>
      <c r="C258" s="137" t="s">
        <v>1163</v>
      </c>
      <c r="D258" s="137" t="s">
        <v>295</v>
      </c>
      <c r="E258" s="138" t="s">
        <v>3853</v>
      </c>
      <c r="F258" s="139" t="s">
        <v>3854</v>
      </c>
      <c r="G258" s="140" t="s">
        <v>711</v>
      </c>
      <c r="H258" s="141">
        <v>150.26</v>
      </c>
      <c r="I258" s="142"/>
      <c r="J258" s="143">
        <f>ROUND(I258*H258,2)</f>
        <v>0</v>
      </c>
      <c r="K258" s="139" t="s">
        <v>299</v>
      </c>
      <c r="L258" s="32"/>
      <c r="M258" s="144" t="s">
        <v>1</v>
      </c>
      <c r="N258" s="145" t="s">
        <v>41</v>
      </c>
      <c r="P258" s="146">
        <f>O258*H258</f>
        <v>0</v>
      </c>
      <c r="Q258" s="146">
        <v>0</v>
      </c>
      <c r="R258" s="146">
        <f>Q258*H258</f>
        <v>0</v>
      </c>
      <c r="S258" s="146">
        <v>0</v>
      </c>
      <c r="T258" s="147">
        <f>S258*H258</f>
        <v>0</v>
      </c>
      <c r="AR258" s="148" t="s">
        <v>300</v>
      </c>
      <c r="AT258" s="148" t="s">
        <v>295</v>
      </c>
      <c r="AU258" s="148" t="s">
        <v>85</v>
      </c>
      <c r="AY258" s="17" t="s">
        <v>293</v>
      </c>
      <c r="BE258" s="149">
        <f>IF(N258="základní",J258,0)</f>
        <v>0</v>
      </c>
      <c r="BF258" s="149">
        <f>IF(N258="snížená",J258,0)</f>
        <v>0</v>
      </c>
      <c r="BG258" s="149">
        <f>IF(N258="zákl. přenesená",J258,0)</f>
        <v>0</v>
      </c>
      <c r="BH258" s="149">
        <f>IF(N258="sníž. přenesená",J258,0)</f>
        <v>0</v>
      </c>
      <c r="BI258" s="149">
        <f>IF(N258="nulová",J258,0)</f>
        <v>0</v>
      </c>
      <c r="BJ258" s="17" t="s">
        <v>83</v>
      </c>
      <c r="BK258" s="149">
        <f>ROUND(I258*H258,2)</f>
        <v>0</v>
      </c>
      <c r="BL258" s="17" t="s">
        <v>300</v>
      </c>
      <c r="BM258" s="148" t="s">
        <v>3855</v>
      </c>
    </row>
    <row r="259" spans="2:65" s="1" customFormat="1" ht="21.75" customHeight="1">
      <c r="B259" s="32"/>
      <c r="C259" s="174" t="s">
        <v>1182</v>
      </c>
      <c r="D259" s="174" t="s">
        <v>530</v>
      </c>
      <c r="E259" s="175" t="s">
        <v>3856</v>
      </c>
      <c r="F259" s="176" t="s">
        <v>3857</v>
      </c>
      <c r="G259" s="177" t="s">
        <v>711</v>
      </c>
      <c r="H259" s="178">
        <v>151.76300000000001</v>
      </c>
      <c r="I259" s="179"/>
      <c r="J259" s="180">
        <f>ROUND(I259*H259,2)</f>
        <v>0</v>
      </c>
      <c r="K259" s="176" t="s">
        <v>299</v>
      </c>
      <c r="L259" s="181"/>
      <c r="M259" s="182" t="s">
        <v>1</v>
      </c>
      <c r="N259" s="183" t="s">
        <v>41</v>
      </c>
      <c r="P259" s="146">
        <f>O259*H259</f>
        <v>0</v>
      </c>
      <c r="Q259" s="146">
        <v>0.16800000000000001</v>
      </c>
      <c r="R259" s="146">
        <f>Q259*H259</f>
        <v>25.496184000000003</v>
      </c>
      <c r="S259" s="146">
        <v>0</v>
      </c>
      <c r="T259" s="147">
        <f>S259*H259</f>
        <v>0</v>
      </c>
      <c r="AR259" s="148" t="s">
        <v>396</v>
      </c>
      <c r="AT259" s="148" t="s">
        <v>530</v>
      </c>
      <c r="AU259" s="148" t="s">
        <v>85</v>
      </c>
      <c r="AY259" s="17" t="s">
        <v>293</v>
      </c>
      <c r="BE259" s="149">
        <f>IF(N259="základní",J259,0)</f>
        <v>0</v>
      </c>
      <c r="BF259" s="149">
        <f>IF(N259="snížená",J259,0)</f>
        <v>0</v>
      </c>
      <c r="BG259" s="149">
        <f>IF(N259="zákl. přenesená",J259,0)</f>
        <v>0</v>
      </c>
      <c r="BH259" s="149">
        <f>IF(N259="sníž. přenesená",J259,0)</f>
        <v>0</v>
      </c>
      <c r="BI259" s="149">
        <f>IF(N259="nulová",J259,0)</f>
        <v>0</v>
      </c>
      <c r="BJ259" s="17" t="s">
        <v>83</v>
      </c>
      <c r="BK259" s="149">
        <f>ROUND(I259*H259,2)</f>
        <v>0</v>
      </c>
      <c r="BL259" s="17" t="s">
        <v>300</v>
      </c>
      <c r="BM259" s="148" t="s">
        <v>3858</v>
      </c>
    </row>
    <row r="260" spans="2:65" s="12" customFormat="1" ht="11.25">
      <c r="B260" s="150"/>
      <c r="D260" s="151" t="s">
        <v>302</v>
      </c>
      <c r="F260" s="153" t="s">
        <v>3859</v>
      </c>
      <c r="H260" s="154">
        <v>151.76300000000001</v>
      </c>
      <c r="I260" s="155"/>
      <c r="L260" s="150"/>
      <c r="M260" s="156"/>
      <c r="T260" s="157"/>
      <c r="AT260" s="152" t="s">
        <v>302</v>
      </c>
      <c r="AU260" s="152" t="s">
        <v>85</v>
      </c>
      <c r="AV260" s="12" t="s">
        <v>85</v>
      </c>
      <c r="AW260" s="12" t="s">
        <v>4</v>
      </c>
      <c r="AX260" s="12" t="s">
        <v>83</v>
      </c>
      <c r="AY260" s="152" t="s">
        <v>293</v>
      </c>
    </row>
    <row r="261" spans="2:65" s="1" customFormat="1" ht="24.2" customHeight="1">
      <c r="B261" s="32"/>
      <c r="C261" s="137" t="s">
        <v>1201</v>
      </c>
      <c r="D261" s="137" t="s">
        <v>295</v>
      </c>
      <c r="E261" s="138" t="s">
        <v>1902</v>
      </c>
      <c r="F261" s="139" t="s">
        <v>1903</v>
      </c>
      <c r="G261" s="140" t="s">
        <v>711</v>
      </c>
      <c r="H261" s="141">
        <v>27.32</v>
      </c>
      <c r="I261" s="142"/>
      <c r="J261" s="143">
        <f>ROUND(I261*H261,2)</f>
        <v>0</v>
      </c>
      <c r="K261" s="139" t="s">
        <v>299</v>
      </c>
      <c r="L261" s="32"/>
      <c r="M261" s="144" t="s">
        <v>1</v>
      </c>
      <c r="N261" s="145" t="s">
        <v>41</v>
      </c>
      <c r="P261" s="146">
        <f>O261*H261</f>
        <v>0</v>
      </c>
      <c r="Q261" s="146">
        <v>0</v>
      </c>
      <c r="R261" s="146">
        <f>Q261*H261</f>
        <v>0</v>
      </c>
      <c r="S261" s="146">
        <v>0</v>
      </c>
      <c r="T261" s="147">
        <f>S261*H261</f>
        <v>0</v>
      </c>
      <c r="AR261" s="148" t="s">
        <v>300</v>
      </c>
      <c r="AT261" s="148" t="s">
        <v>295</v>
      </c>
      <c r="AU261" s="148" t="s">
        <v>85</v>
      </c>
      <c r="AY261" s="17" t="s">
        <v>293</v>
      </c>
      <c r="BE261" s="149">
        <f>IF(N261="základní",J261,0)</f>
        <v>0</v>
      </c>
      <c r="BF261" s="149">
        <f>IF(N261="snížená",J261,0)</f>
        <v>0</v>
      </c>
      <c r="BG261" s="149">
        <f>IF(N261="zákl. přenesená",J261,0)</f>
        <v>0</v>
      </c>
      <c r="BH261" s="149">
        <f>IF(N261="sníž. přenesená",J261,0)</f>
        <v>0</v>
      </c>
      <c r="BI261" s="149">
        <f>IF(N261="nulová",J261,0)</f>
        <v>0</v>
      </c>
      <c r="BJ261" s="17" t="s">
        <v>83</v>
      </c>
      <c r="BK261" s="149">
        <f>ROUND(I261*H261,2)</f>
        <v>0</v>
      </c>
      <c r="BL261" s="17" t="s">
        <v>300</v>
      </c>
      <c r="BM261" s="148" t="s">
        <v>3860</v>
      </c>
    </row>
    <row r="262" spans="2:65" s="1" customFormat="1" ht="21.75" customHeight="1">
      <c r="B262" s="32"/>
      <c r="C262" s="174" t="s">
        <v>1205</v>
      </c>
      <c r="D262" s="174" t="s">
        <v>530</v>
      </c>
      <c r="E262" s="175" t="s">
        <v>1906</v>
      </c>
      <c r="F262" s="176" t="s">
        <v>1907</v>
      </c>
      <c r="G262" s="177" t="s">
        <v>711</v>
      </c>
      <c r="H262" s="178">
        <v>27.593</v>
      </c>
      <c r="I262" s="179"/>
      <c r="J262" s="180">
        <f>ROUND(I262*H262,2)</f>
        <v>0</v>
      </c>
      <c r="K262" s="176" t="s">
        <v>299</v>
      </c>
      <c r="L262" s="181"/>
      <c r="M262" s="182" t="s">
        <v>1</v>
      </c>
      <c r="N262" s="183" t="s">
        <v>41</v>
      </c>
      <c r="P262" s="146">
        <f>O262*H262</f>
        <v>0</v>
      </c>
      <c r="Q262" s="146">
        <v>0.26600000000000001</v>
      </c>
      <c r="R262" s="146">
        <f>Q262*H262</f>
        <v>7.3397380000000005</v>
      </c>
      <c r="S262" s="146">
        <v>0</v>
      </c>
      <c r="T262" s="147">
        <f>S262*H262</f>
        <v>0</v>
      </c>
      <c r="AR262" s="148" t="s">
        <v>396</v>
      </c>
      <c r="AT262" s="148" t="s">
        <v>530</v>
      </c>
      <c r="AU262" s="148" t="s">
        <v>85</v>
      </c>
      <c r="AY262" s="17" t="s">
        <v>293</v>
      </c>
      <c r="BE262" s="149">
        <f>IF(N262="základní",J262,0)</f>
        <v>0</v>
      </c>
      <c r="BF262" s="149">
        <f>IF(N262="snížená",J262,0)</f>
        <v>0</v>
      </c>
      <c r="BG262" s="149">
        <f>IF(N262="zákl. přenesená",J262,0)</f>
        <v>0</v>
      </c>
      <c r="BH262" s="149">
        <f>IF(N262="sníž. přenesená",J262,0)</f>
        <v>0</v>
      </c>
      <c r="BI262" s="149">
        <f>IF(N262="nulová",J262,0)</f>
        <v>0</v>
      </c>
      <c r="BJ262" s="17" t="s">
        <v>83</v>
      </c>
      <c r="BK262" s="149">
        <f>ROUND(I262*H262,2)</f>
        <v>0</v>
      </c>
      <c r="BL262" s="17" t="s">
        <v>300</v>
      </c>
      <c r="BM262" s="148" t="s">
        <v>3861</v>
      </c>
    </row>
    <row r="263" spans="2:65" s="12" customFormat="1" ht="11.25">
      <c r="B263" s="150"/>
      <c r="D263" s="151" t="s">
        <v>302</v>
      </c>
      <c r="F263" s="153" t="s">
        <v>3862</v>
      </c>
      <c r="H263" s="154">
        <v>27.593</v>
      </c>
      <c r="I263" s="155"/>
      <c r="L263" s="150"/>
      <c r="M263" s="156"/>
      <c r="T263" s="157"/>
      <c r="AT263" s="152" t="s">
        <v>302</v>
      </c>
      <c r="AU263" s="152" t="s">
        <v>85</v>
      </c>
      <c r="AV263" s="12" t="s">
        <v>85</v>
      </c>
      <c r="AW263" s="12" t="s">
        <v>4</v>
      </c>
      <c r="AX263" s="12" t="s">
        <v>83</v>
      </c>
      <c r="AY263" s="152" t="s">
        <v>293</v>
      </c>
    </row>
    <row r="264" spans="2:65" s="1" customFormat="1" ht="24.2" customHeight="1">
      <c r="B264" s="32"/>
      <c r="C264" s="137" t="s">
        <v>1211</v>
      </c>
      <c r="D264" s="137" t="s">
        <v>295</v>
      </c>
      <c r="E264" s="138" t="s">
        <v>1899</v>
      </c>
      <c r="F264" s="139" t="s">
        <v>1900</v>
      </c>
      <c r="G264" s="140" t="s">
        <v>711</v>
      </c>
      <c r="H264" s="141">
        <v>27.32</v>
      </c>
      <c r="I264" s="142"/>
      <c r="J264" s="143">
        <f t="shared" ref="J264:J296" si="0">ROUND(I264*H264,2)</f>
        <v>0</v>
      </c>
      <c r="K264" s="139" t="s">
        <v>299</v>
      </c>
      <c r="L264" s="32"/>
      <c r="M264" s="144" t="s">
        <v>1</v>
      </c>
      <c r="N264" s="145" t="s">
        <v>41</v>
      </c>
      <c r="P264" s="146">
        <f t="shared" ref="P264:P296" si="1">O264*H264</f>
        <v>0</v>
      </c>
      <c r="Q264" s="146">
        <v>0</v>
      </c>
      <c r="R264" s="146">
        <f t="shared" ref="R264:R296" si="2">Q264*H264</f>
        <v>0</v>
      </c>
      <c r="S264" s="146">
        <v>0</v>
      </c>
      <c r="T264" s="147">
        <f t="shared" ref="T264:T296" si="3">S264*H264</f>
        <v>0</v>
      </c>
      <c r="AR264" s="148" t="s">
        <v>300</v>
      </c>
      <c r="AT264" s="148" t="s">
        <v>295</v>
      </c>
      <c r="AU264" s="148" t="s">
        <v>85</v>
      </c>
      <c r="AY264" s="17" t="s">
        <v>293</v>
      </c>
      <c r="BE264" s="149">
        <f t="shared" ref="BE264:BE296" si="4">IF(N264="základní",J264,0)</f>
        <v>0</v>
      </c>
      <c r="BF264" s="149">
        <f t="shared" ref="BF264:BF296" si="5">IF(N264="snížená",J264,0)</f>
        <v>0</v>
      </c>
      <c r="BG264" s="149">
        <f t="shared" ref="BG264:BG296" si="6">IF(N264="zákl. přenesená",J264,0)</f>
        <v>0</v>
      </c>
      <c r="BH264" s="149">
        <f t="shared" ref="BH264:BH296" si="7">IF(N264="sníž. přenesená",J264,0)</f>
        <v>0</v>
      </c>
      <c r="BI264" s="149">
        <f t="shared" ref="BI264:BI296" si="8">IF(N264="nulová",J264,0)</f>
        <v>0</v>
      </c>
      <c r="BJ264" s="17" t="s">
        <v>83</v>
      </c>
      <c r="BK264" s="149">
        <f t="shared" ref="BK264:BK296" si="9">ROUND(I264*H264,2)</f>
        <v>0</v>
      </c>
      <c r="BL264" s="17" t="s">
        <v>300</v>
      </c>
      <c r="BM264" s="148" t="s">
        <v>3863</v>
      </c>
    </row>
    <row r="265" spans="2:65" s="1" customFormat="1" ht="24.2" customHeight="1">
      <c r="B265" s="32"/>
      <c r="C265" s="137" t="s">
        <v>1217</v>
      </c>
      <c r="D265" s="137" t="s">
        <v>295</v>
      </c>
      <c r="E265" s="138" t="s">
        <v>3355</v>
      </c>
      <c r="F265" s="139" t="s">
        <v>3356</v>
      </c>
      <c r="G265" s="140" t="s">
        <v>909</v>
      </c>
      <c r="H265" s="141">
        <v>12</v>
      </c>
      <c r="I265" s="142"/>
      <c r="J265" s="143">
        <f t="shared" si="0"/>
        <v>0</v>
      </c>
      <c r="K265" s="139" t="s">
        <v>299</v>
      </c>
      <c r="L265" s="32"/>
      <c r="M265" s="144" t="s">
        <v>1</v>
      </c>
      <c r="N265" s="145" t="s">
        <v>41</v>
      </c>
      <c r="P265" s="146">
        <f t="shared" si="1"/>
        <v>0</v>
      </c>
      <c r="Q265" s="146">
        <v>0</v>
      </c>
      <c r="R265" s="146">
        <f t="shared" si="2"/>
        <v>0</v>
      </c>
      <c r="S265" s="146">
        <v>0</v>
      </c>
      <c r="T265" s="147">
        <f t="shared" si="3"/>
        <v>0</v>
      </c>
      <c r="AR265" s="148" t="s">
        <v>300</v>
      </c>
      <c r="AT265" s="148" t="s">
        <v>295</v>
      </c>
      <c r="AU265" s="148" t="s">
        <v>85</v>
      </c>
      <c r="AY265" s="17" t="s">
        <v>293</v>
      </c>
      <c r="BE265" s="149">
        <f t="shared" si="4"/>
        <v>0</v>
      </c>
      <c r="BF265" s="149">
        <f t="shared" si="5"/>
        <v>0</v>
      </c>
      <c r="BG265" s="149">
        <f t="shared" si="6"/>
        <v>0</v>
      </c>
      <c r="BH265" s="149">
        <f t="shared" si="7"/>
        <v>0</v>
      </c>
      <c r="BI265" s="149">
        <f t="shared" si="8"/>
        <v>0</v>
      </c>
      <c r="BJ265" s="17" t="s">
        <v>83</v>
      </c>
      <c r="BK265" s="149">
        <f t="shared" si="9"/>
        <v>0</v>
      </c>
      <c r="BL265" s="17" t="s">
        <v>300</v>
      </c>
      <c r="BM265" s="148" t="s">
        <v>3864</v>
      </c>
    </row>
    <row r="266" spans="2:65" s="1" customFormat="1" ht="24.2" customHeight="1">
      <c r="B266" s="32"/>
      <c r="C266" s="137" t="s">
        <v>1222</v>
      </c>
      <c r="D266" s="137" t="s">
        <v>295</v>
      </c>
      <c r="E266" s="138" t="s">
        <v>3358</v>
      </c>
      <c r="F266" s="139" t="s">
        <v>3359</v>
      </c>
      <c r="G266" s="140" t="s">
        <v>909</v>
      </c>
      <c r="H266" s="141">
        <v>2</v>
      </c>
      <c r="I266" s="142"/>
      <c r="J266" s="143">
        <f t="shared" si="0"/>
        <v>0</v>
      </c>
      <c r="K266" s="139" t="s">
        <v>299</v>
      </c>
      <c r="L266" s="32"/>
      <c r="M266" s="144" t="s">
        <v>1</v>
      </c>
      <c r="N266" s="145" t="s">
        <v>41</v>
      </c>
      <c r="P266" s="146">
        <f t="shared" si="1"/>
        <v>0</v>
      </c>
      <c r="Q266" s="146">
        <v>0</v>
      </c>
      <c r="R266" s="146">
        <f t="shared" si="2"/>
        <v>0</v>
      </c>
      <c r="S266" s="146">
        <v>0</v>
      </c>
      <c r="T266" s="147">
        <f t="shared" si="3"/>
        <v>0</v>
      </c>
      <c r="AR266" s="148" t="s">
        <v>300</v>
      </c>
      <c r="AT266" s="148" t="s">
        <v>295</v>
      </c>
      <c r="AU266" s="148" t="s">
        <v>85</v>
      </c>
      <c r="AY266" s="17" t="s">
        <v>293</v>
      </c>
      <c r="BE266" s="149">
        <f t="shared" si="4"/>
        <v>0</v>
      </c>
      <c r="BF266" s="149">
        <f t="shared" si="5"/>
        <v>0</v>
      </c>
      <c r="BG266" s="149">
        <f t="shared" si="6"/>
        <v>0</v>
      </c>
      <c r="BH266" s="149">
        <f t="shared" si="7"/>
        <v>0</v>
      </c>
      <c r="BI266" s="149">
        <f t="shared" si="8"/>
        <v>0</v>
      </c>
      <c r="BJ266" s="17" t="s">
        <v>83</v>
      </c>
      <c r="BK266" s="149">
        <f t="shared" si="9"/>
        <v>0</v>
      </c>
      <c r="BL266" s="17" t="s">
        <v>300</v>
      </c>
      <c r="BM266" s="148" t="s">
        <v>3865</v>
      </c>
    </row>
    <row r="267" spans="2:65" s="1" customFormat="1" ht="24.2" customHeight="1">
      <c r="B267" s="32"/>
      <c r="C267" s="137" t="s">
        <v>1227</v>
      </c>
      <c r="D267" s="137" t="s">
        <v>295</v>
      </c>
      <c r="E267" s="138" t="s">
        <v>3866</v>
      </c>
      <c r="F267" s="139" t="s">
        <v>3867</v>
      </c>
      <c r="G267" s="140" t="s">
        <v>909</v>
      </c>
      <c r="H267" s="141">
        <v>11</v>
      </c>
      <c r="I267" s="142"/>
      <c r="J267" s="143">
        <f t="shared" si="0"/>
        <v>0</v>
      </c>
      <c r="K267" s="139" t="s">
        <v>299</v>
      </c>
      <c r="L267" s="32"/>
      <c r="M267" s="144" t="s">
        <v>1</v>
      </c>
      <c r="N267" s="145" t="s">
        <v>41</v>
      </c>
      <c r="P267" s="146">
        <f t="shared" si="1"/>
        <v>0</v>
      </c>
      <c r="Q267" s="146">
        <v>0</v>
      </c>
      <c r="R267" s="146">
        <f t="shared" si="2"/>
        <v>0</v>
      </c>
      <c r="S267" s="146">
        <v>0</v>
      </c>
      <c r="T267" s="147">
        <f t="shared" si="3"/>
        <v>0</v>
      </c>
      <c r="AR267" s="148" t="s">
        <v>300</v>
      </c>
      <c r="AT267" s="148" t="s">
        <v>295</v>
      </c>
      <c r="AU267" s="148" t="s">
        <v>85</v>
      </c>
      <c r="AY267" s="17" t="s">
        <v>293</v>
      </c>
      <c r="BE267" s="149">
        <f t="shared" si="4"/>
        <v>0</v>
      </c>
      <c r="BF267" s="149">
        <f t="shared" si="5"/>
        <v>0</v>
      </c>
      <c r="BG267" s="149">
        <f t="shared" si="6"/>
        <v>0</v>
      </c>
      <c r="BH267" s="149">
        <f t="shared" si="7"/>
        <v>0</v>
      </c>
      <c r="BI267" s="149">
        <f t="shared" si="8"/>
        <v>0</v>
      </c>
      <c r="BJ267" s="17" t="s">
        <v>83</v>
      </c>
      <c r="BK267" s="149">
        <f t="shared" si="9"/>
        <v>0</v>
      </c>
      <c r="BL267" s="17" t="s">
        <v>300</v>
      </c>
      <c r="BM267" s="148" t="s">
        <v>3868</v>
      </c>
    </row>
    <row r="268" spans="2:65" s="1" customFormat="1" ht="24.2" customHeight="1">
      <c r="B268" s="32"/>
      <c r="C268" s="174" t="s">
        <v>1233</v>
      </c>
      <c r="D268" s="174" t="s">
        <v>530</v>
      </c>
      <c r="E268" s="175" t="s">
        <v>3869</v>
      </c>
      <c r="F268" s="176" t="s">
        <v>3870</v>
      </c>
      <c r="G268" s="177" t="s">
        <v>909</v>
      </c>
      <c r="H268" s="178">
        <v>11</v>
      </c>
      <c r="I268" s="179"/>
      <c r="J268" s="180">
        <f t="shared" si="0"/>
        <v>0</v>
      </c>
      <c r="K268" s="176" t="s">
        <v>299</v>
      </c>
      <c r="L268" s="181"/>
      <c r="M268" s="182" t="s">
        <v>1</v>
      </c>
      <c r="N268" s="183" t="s">
        <v>41</v>
      </c>
      <c r="P268" s="146">
        <f t="shared" si="1"/>
        <v>0</v>
      </c>
      <c r="Q268" s="146">
        <v>2.41E-2</v>
      </c>
      <c r="R268" s="146">
        <f t="shared" si="2"/>
        <v>0.2651</v>
      </c>
      <c r="S268" s="146">
        <v>0</v>
      </c>
      <c r="T268" s="147">
        <f t="shared" si="3"/>
        <v>0</v>
      </c>
      <c r="AR268" s="148" t="s">
        <v>396</v>
      </c>
      <c r="AT268" s="148" t="s">
        <v>530</v>
      </c>
      <c r="AU268" s="148" t="s">
        <v>85</v>
      </c>
      <c r="AY268" s="17" t="s">
        <v>293</v>
      </c>
      <c r="BE268" s="149">
        <f t="shared" si="4"/>
        <v>0</v>
      </c>
      <c r="BF268" s="149">
        <f t="shared" si="5"/>
        <v>0</v>
      </c>
      <c r="BG268" s="149">
        <f t="shared" si="6"/>
        <v>0</v>
      </c>
      <c r="BH268" s="149">
        <f t="shared" si="7"/>
        <v>0</v>
      </c>
      <c r="BI268" s="149">
        <f t="shared" si="8"/>
        <v>0</v>
      </c>
      <c r="BJ268" s="17" t="s">
        <v>83</v>
      </c>
      <c r="BK268" s="149">
        <f t="shared" si="9"/>
        <v>0</v>
      </c>
      <c r="BL268" s="17" t="s">
        <v>300</v>
      </c>
      <c r="BM268" s="148" t="s">
        <v>3871</v>
      </c>
    </row>
    <row r="269" spans="2:65" s="1" customFormat="1" ht="24.2" customHeight="1">
      <c r="B269" s="32"/>
      <c r="C269" s="137" t="s">
        <v>1250</v>
      </c>
      <c r="D269" s="137" t="s">
        <v>295</v>
      </c>
      <c r="E269" s="138" t="s">
        <v>3872</v>
      </c>
      <c r="F269" s="139" t="s">
        <v>3873</v>
      </c>
      <c r="G269" s="140" t="s">
        <v>909</v>
      </c>
      <c r="H269" s="141">
        <v>8</v>
      </c>
      <c r="I269" s="142"/>
      <c r="J269" s="143">
        <f t="shared" si="0"/>
        <v>0</v>
      </c>
      <c r="K269" s="139" t="s">
        <v>299</v>
      </c>
      <c r="L269" s="32"/>
      <c r="M269" s="144" t="s">
        <v>1</v>
      </c>
      <c r="N269" s="145" t="s">
        <v>41</v>
      </c>
      <c r="P269" s="146">
        <f t="shared" si="1"/>
        <v>0</v>
      </c>
      <c r="Q269" s="146">
        <v>0</v>
      </c>
      <c r="R269" s="146">
        <f t="shared" si="2"/>
        <v>0</v>
      </c>
      <c r="S269" s="146">
        <v>0</v>
      </c>
      <c r="T269" s="147">
        <f t="shared" si="3"/>
        <v>0</v>
      </c>
      <c r="AR269" s="148" t="s">
        <v>300</v>
      </c>
      <c r="AT269" s="148" t="s">
        <v>295</v>
      </c>
      <c r="AU269" s="148" t="s">
        <v>85</v>
      </c>
      <c r="AY269" s="17" t="s">
        <v>293</v>
      </c>
      <c r="BE269" s="149">
        <f t="shared" si="4"/>
        <v>0</v>
      </c>
      <c r="BF269" s="149">
        <f t="shared" si="5"/>
        <v>0</v>
      </c>
      <c r="BG269" s="149">
        <f t="shared" si="6"/>
        <v>0</v>
      </c>
      <c r="BH269" s="149">
        <f t="shared" si="7"/>
        <v>0</v>
      </c>
      <c r="BI269" s="149">
        <f t="shared" si="8"/>
        <v>0</v>
      </c>
      <c r="BJ269" s="17" t="s">
        <v>83</v>
      </c>
      <c r="BK269" s="149">
        <f t="shared" si="9"/>
        <v>0</v>
      </c>
      <c r="BL269" s="17" t="s">
        <v>300</v>
      </c>
      <c r="BM269" s="148" t="s">
        <v>3874</v>
      </c>
    </row>
    <row r="270" spans="2:65" s="1" customFormat="1" ht="33" customHeight="1">
      <c r="B270" s="32"/>
      <c r="C270" s="137" t="s">
        <v>1255</v>
      </c>
      <c r="D270" s="137" t="s">
        <v>295</v>
      </c>
      <c r="E270" s="138" t="s">
        <v>3875</v>
      </c>
      <c r="F270" s="139" t="s">
        <v>3876</v>
      </c>
      <c r="G270" s="140" t="s">
        <v>909</v>
      </c>
      <c r="H270" s="141">
        <v>14</v>
      </c>
      <c r="I270" s="142"/>
      <c r="J270" s="143">
        <f t="shared" si="0"/>
        <v>0</v>
      </c>
      <c r="K270" s="139" t="s">
        <v>299</v>
      </c>
      <c r="L270" s="32"/>
      <c r="M270" s="144" t="s">
        <v>1</v>
      </c>
      <c r="N270" s="145" t="s">
        <v>41</v>
      </c>
      <c r="P270" s="146">
        <f t="shared" si="1"/>
        <v>0</v>
      </c>
      <c r="Q270" s="146">
        <v>0</v>
      </c>
      <c r="R270" s="146">
        <f t="shared" si="2"/>
        <v>0</v>
      </c>
      <c r="S270" s="146">
        <v>0</v>
      </c>
      <c r="T270" s="147">
        <f t="shared" si="3"/>
        <v>0</v>
      </c>
      <c r="AR270" s="148" t="s">
        <v>300</v>
      </c>
      <c r="AT270" s="148" t="s">
        <v>295</v>
      </c>
      <c r="AU270" s="148" t="s">
        <v>85</v>
      </c>
      <c r="AY270" s="17" t="s">
        <v>293</v>
      </c>
      <c r="BE270" s="149">
        <f t="shared" si="4"/>
        <v>0</v>
      </c>
      <c r="BF270" s="149">
        <f t="shared" si="5"/>
        <v>0</v>
      </c>
      <c r="BG270" s="149">
        <f t="shared" si="6"/>
        <v>0</v>
      </c>
      <c r="BH270" s="149">
        <f t="shared" si="7"/>
        <v>0</v>
      </c>
      <c r="BI270" s="149">
        <f t="shared" si="8"/>
        <v>0</v>
      </c>
      <c r="BJ270" s="17" t="s">
        <v>83</v>
      </c>
      <c r="BK270" s="149">
        <f t="shared" si="9"/>
        <v>0</v>
      </c>
      <c r="BL270" s="17" t="s">
        <v>300</v>
      </c>
      <c r="BM270" s="148" t="s">
        <v>3877</v>
      </c>
    </row>
    <row r="271" spans="2:65" s="1" customFormat="1" ht="24.2" customHeight="1">
      <c r="B271" s="32"/>
      <c r="C271" s="137" t="s">
        <v>1261</v>
      </c>
      <c r="D271" s="137" t="s">
        <v>295</v>
      </c>
      <c r="E271" s="138" t="s">
        <v>3878</v>
      </c>
      <c r="F271" s="139" t="s">
        <v>3879</v>
      </c>
      <c r="G271" s="140" t="s">
        <v>909</v>
      </c>
      <c r="H271" s="141">
        <v>25</v>
      </c>
      <c r="I271" s="142"/>
      <c r="J271" s="143">
        <f t="shared" si="0"/>
        <v>0</v>
      </c>
      <c r="K271" s="139" t="s">
        <v>299</v>
      </c>
      <c r="L271" s="32"/>
      <c r="M271" s="144" t="s">
        <v>1</v>
      </c>
      <c r="N271" s="145" t="s">
        <v>41</v>
      </c>
      <c r="P271" s="146">
        <f t="shared" si="1"/>
        <v>0</v>
      </c>
      <c r="Q271" s="146">
        <v>0</v>
      </c>
      <c r="R271" s="146">
        <f t="shared" si="2"/>
        <v>0</v>
      </c>
      <c r="S271" s="146">
        <v>0</v>
      </c>
      <c r="T271" s="147">
        <f t="shared" si="3"/>
        <v>0</v>
      </c>
      <c r="AR271" s="148" t="s">
        <v>300</v>
      </c>
      <c r="AT271" s="148" t="s">
        <v>295</v>
      </c>
      <c r="AU271" s="148" t="s">
        <v>85</v>
      </c>
      <c r="AY271" s="17" t="s">
        <v>293</v>
      </c>
      <c r="BE271" s="149">
        <f t="shared" si="4"/>
        <v>0</v>
      </c>
      <c r="BF271" s="149">
        <f t="shared" si="5"/>
        <v>0</v>
      </c>
      <c r="BG271" s="149">
        <f t="shared" si="6"/>
        <v>0</v>
      </c>
      <c r="BH271" s="149">
        <f t="shared" si="7"/>
        <v>0</v>
      </c>
      <c r="BI271" s="149">
        <f t="shared" si="8"/>
        <v>0</v>
      </c>
      <c r="BJ271" s="17" t="s">
        <v>83</v>
      </c>
      <c r="BK271" s="149">
        <f t="shared" si="9"/>
        <v>0</v>
      </c>
      <c r="BL271" s="17" t="s">
        <v>300</v>
      </c>
      <c r="BM271" s="148" t="s">
        <v>3880</v>
      </c>
    </row>
    <row r="272" spans="2:65" s="1" customFormat="1" ht="24.2" customHeight="1">
      <c r="B272" s="32"/>
      <c r="C272" s="137" t="s">
        <v>1266</v>
      </c>
      <c r="D272" s="137" t="s">
        <v>295</v>
      </c>
      <c r="E272" s="138" t="s">
        <v>3881</v>
      </c>
      <c r="F272" s="139" t="s">
        <v>3882</v>
      </c>
      <c r="G272" s="140" t="s">
        <v>909</v>
      </c>
      <c r="H272" s="141">
        <v>8</v>
      </c>
      <c r="I272" s="142"/>
      <c r="J272" s="143">
        <f t="shared" si="0"/>
        <v>0</v>
      </c>
      <c r="K272" s="139" t="s">
        <v>299</v>
      </c>
      <c r="L272" s="32"/>
      <c r="M272" s="144" t="s">
        <v>1</v>
      </c>
      <c r="N272" s="145" t="s">
        <v>41</v>
      </c>
      <c r="P272" s="146">
        <f t="shared" si="1"/>
        <v>0</v>
      </c>
      <c r="Q272" s="146">
        <v>0</v>
      </c>
      <c r="R272" s="146">
        <f t="shared" si="2"/>
        <v>0</v>
      </c>
      <c r="S272" s="146">
        <v>0</v>
      </c>
      <c r="T272" s="147">
        <f t="shared" si="3"/>
        <v>0</v>
      </c>
      <c r="AR272" s="148" t="s">
        <v>300</v>
      </c>
      <c r="AT272" s="148" t="s">
        <v>295</v>
      </c>
      <c r="AU272" s="148" t="s">
        <v>85</v>
      </c>
      <c r="AY272" s="17" t="s">
        <v>293</v>
      </c>
      <c r="BE272" s="149">
        <f t="shared" si="4"/>
        <v>0</v>
      </c>
      <c r="BF272" s="149">
        <f t="shared" si="5"/>
        <v>0</v>
      </c>
      <c r="BG272" s="149">
        <f t="shared" si="6"/>
        <v>0</v>
      </c>
      <c r="BH272" s="149">
        <f t="shared" si="7"/>
        <v>0</v>
      </c>
      <c r="BI272" s="149">
        <f t="shared" si="8"/>
        <v>0</v>
      </c>
      <c r="BJ272" s="17" t="s">
        <v>83</v>
      </c>
      <c r="BK272" s="149">
        <f t="shared" si="9"/>
        <v>0</v>
      </c>
      <c r="BL272" s="17" t="s">
        <v>300</v>
      </c>
      <c r="BM272" s="148" t="s">
        <v>3883</v>
      </c>
    </row>
    <row r="273" spans="2:65" s="1" customFormat="1" ht="21.75" customHeight="1">
      <c r="B273" s="32"/>
      <c r="C273" s="174" t="s">
        <v>1271</v>
      </c>
      <c r="D273" s="174" t="s">
        <v>530</v>
      </c>
      <c r="E273" s="175" t="s">
        <v>3884</v>
      </c>
      <c r="F273" s="176" t="s">
        <v>3885</v>
      </c>
      <c r="G273" s="177" t="s">
        <v>909</v>
      </c>
      <c r="H273" s="178">
        <v>4</v>
      </c>
      <c r="I273" s="179"/>
      <c r="J273" s="180">
        <f t="shared" si="0"/>
        <v>0</v>
      </c>
      <c r="K273" s="176" t="s">
        <v>1</v>
      </c>
      <c r="L273" s="181"/>
      <c r="M273" s="182" t="s">
        <v>1</v>
      </c>
      <c r="N273" s="183" t="s">
        <v>41</v>
      </c>
      <c r="P273" s="146">
        <f t="shared" si="1"/>
        <v>0</v>
      </c>
      <c r="Q273" s="146">
        <v>5.8999999999999997E-2</v>
      </c>
      <c r="R273" s="146">
        <f t="shared" si="2"/>
        <v>0.23599999999999999</v>
      </c>
      <c r="S273" s="146">
        <v>0</v>
      </c>
      <c r="T273" s="147">
        <f t="shared" si="3"/>
        <v>0</v>
      </c>
      <c r="AR273" s="148" t="s">
        <v>396</v>
      </c>
      <c r="AT273" s="148" t="s">
        <v>530</v>
      </c>
      <c r="AU273" s="148" t="s">
        <v>85</v>
      </c>
      <c r="AY273" s="17" t="s">
        <v>293</v>
      </c>
      <c r="BE273" s="149">
        <f t="shared" si="4"/>
        <v>0</v>
      </c>
      <c r="BF273" s="149">
        <f t="shared" si="5"/>
        <v>0</v>
      </c>
      <c r="BG273" s="149">
        <f t="shared" si="6"/>
        <v>0</v>
      </c>
      <c r="BH273" s="149">
        <f t="shared" si="7"/>
        <v>0</v>
      </c>
      <c r="BI273" s="149">
        <f t="shared" si="8"/>
        <v>0</v>
      </c>
      <c r="BJ273" s="17" t="s">
        <v>83</v>
      </c>
      <c r="BK273" s="149">
        <f t="shared" si="9"/>
        <v>0</v>
      </c>
      <c r="BL273" s="17" t="s">
        <v>300</v>
      </c>
      <c r="BM273" s="148" t="s">
        <v>3886</v>
      </c>
    </row>
    <row r="274" spans="2:65" s="1" customFormat="1" ht="21.75" customHeight="1">
      <c r="B274" s="32"/>
      <c r="C274" s="174" t="s">
        <v>1276</v>
      </c>
      <c r="D274" s="174" t="s">
        <v>530</v>
      </c>
      <c r="E274" s="175" t="s">
        <v>3887</v>
      </c>
      <c r="F274" s="176" t="s">
        <v>3888</v>
      </c>
      <c r="G274" s="177" t="s">
        <v>909</v>
      </c>
      <c r="H274" s="178">
        <v>4</v>
      </c>
      <c r="I274" s="179"/>
      <c r="J274" s="180">
        <f t="shared" si="0"/>
        <v>0</v>
      </c>
      <c r="K274" s="176" t="s">
        <v>1</v>
      </c>
      <c r="L274" s="181"/>
      <c r="M274" s="182" t="s">
        <v>1</v>
      </c>
      <c r="N274" s="183" t="s">
        <v>41</v>
      </c>
      <c r="P274" s="146">
        <f t="shared" si="1"/>
        <v>0</v>
      </c>
      <c r="Q274" s="146">
        <v>5.8999999999999997E-2</v>
      </c>
      <c r="R274" s="146">
        <f t="shared" si="2"/>
        <v>0.23599999999999999</v>
      </c>
      <c r="S274" s="146">
        <v>0</v>
      </c>
      <c r="T274" s="147">
        <f t="shared" si="3"/>
        <v>0</v>
      </c>
      <c r="AR274" s="148" t="s">
        <v>396</v>
      </c>
      <c r="AT274" s="148" t="s">
        <v>530</v>
      </c>
      <c r="AU274" s="148" t="s">
        <v>85</v>
      </c>
      <c r="AY274" s="17" t="s">
        <v>293</v>
      </c>
      <c r="BE274" s="149">
        <f t="shared" si="4"/>
        <v>0</v>
      </c>
      <c r="BF274" s="149">
        <f t="shared" si="5"/>
        <v>0</v>
      </c>
      <c r="BG274" s="149">
        <f t="shared" si="6"/>
        <v>0</v>
      </c>
      <c r="BH274" s="149">
        <f t="shared" si="7"/>
        <v>0</v>
      </c>
      <c r="BI274" s="149">
        <f t="shared" si="8"/>
        <v>0</v>
      </c>
      <c r="BJ274" s="17" t="s">
        <v>83</v>
      </c>
      <c r="BK274" s="149">
        <f t="shared" si="9"/>
        <v>0</v>
      </c>
      <c r="BL274" s="17" t="s">
        <v>300</v>
      </c>
      <c r="BM274" s="148" t="s">
        <v>3889</v>
      </c>
    </row>
    <row r="275" spans="2:65" s="1" customFormat="1" ht="24.2" customHeight="1">
      <c r="B275" s="32"/>
      <c r="C275" s="137" t="s">
        <v>1281</v>
      </c>
      <c r="D275" s="137" t="s">
        <v>295</v>
      </c>
      <c r="E275" s="138" t="s">
        <v>3890</v>
      </c>
      <c r="F275" s="139" t="s">
        <v>3891</v>
      </c>
      <c r="G275" s="140" t="s">
        <v>909</v>
      </c>
      <c r="H275" s="141">
        <v>14</v>
      </c>
      <c r="I275" s="142"/>
      <c r="J275" s="143">
        <f t="shared" si="0"/>
        <v>0</v>
      </c>
      <c r="K275" s="139" t="s">
        <v>299</v>
      </c>
      <c r="L275" s="32"/>
      <c r="M275" s="144" t="s">
        <v>1</v>
      </c>
      <c r="N275" s="145" t="s">
        <v>41</v>
      </c>
      <c r="P275" s="146">
        <f t="shared" si="1"/>
        <v>0</v>
      </c>
      <c r="Q275" s="146">
        <v>2.3189999999999999E-2</v>
      </c>
      <c r="R275" s="146">
        <f t="shared" si="2"/>
        <v>0.32466</v>
      </c>
      <c r="S275" s="146">
        <v>0</v>
      </c>
      <c r="T275" s="147">
        <f t="shared" si="3"/>
        <v>0</v>
      </c>
      <c r="AR275" s="148" t="s">
        <v>300</v>
      </c>
      <c r="AT275" s="148" t="s">
        <v>295</v>
      </c>
      <c r="AU275" s="148" t="s">
        <v>85</v>
      </c>
      <c r="AY275" s="17" t="s">
        <v>293</v>
      </c>
      <c r="BE275" s="149">
        <f t="shared" si="4"/>
        <v>0</v>
      </c>
      <c r="BF275" s="149">
        <f t="shared" si="5"/>
        <v>0</v>
      </c>
      <c r="BG275" s="149">
        <f t="shared" si="6"/>
        <v>0</v>
      </c>
      <c r="BH275" s="149">
        <f t="shared" si="7"/>
        <v>0</v>
      </c>
      <c r="BI275" s="149">
        <f t="shared" si="8"/>
        <v>0</v>
      </c>
      <c r="BJ275" s="17" t="s">
        <v>83</v>
      </c>
      <c r="BK275" s="149">
        <f t="shared" si="9"/>
        <v>0</v>
      </c>
      <c r="BL275" s="17" t="s">
        <v>300</v>
      </c>
      <c r="BM275" s="148" t="s">
        <v>3892</v>
      </c>
    </row>
    <row r="276" spans="2:65" s="1" customFormat="1" ht="24.2" customHeight="1">
      <c r="B276" s="32"/>
      <c r="C276" s="174" t="s">
        <v>1285</v>
      </c>
      <c r="D276" s="174" t="s">
        <v>530</v>
      </c>
      <c r="E276" s="175" t="s">
        <v>3893</v>
      </c>
      <c r="F276" s="176" t="s">
        <v>3894</v>
      </c>
      <c r="G276" s="177" t="s">
        <v>909</v>
      </c>
      <c r="H276" s="178">
        <v>12</v>
      </c>
      <c r="I276" s="179"/>
      <c r="J276" s="180">
        <f t="shared" si="0"/>
        <v>0</v>
      </c>
      <c r="K276" s="176" t="s">
        <v>299</v>
      </c>
      <c r="L276" s="181"/>
      <c r="M276" s="182" t="s">
        <v>1</v>
      </c>
      <c r="N276" s="183" t="s">
        <v>41</v>
      </c>
      <c r="P276" s="146">
        <f t="shared" si="1"/>
        <v>0</v>
      </c>
      <c r="Q276" s="146">
        <v>9.69E-2</v>
      </c>
      <c r="R276" s="146">
        <f t="shared" si="2"/>
        <v>1.1628000000000001</v>
      </c>
      <c r="S276" s="146">
        <v>0</v>
      </c>
      <c r="T276" s="147">
        <f t="shared" si="3"/>
        <v>0</v>
      </c>
      <c r="AR276" s="148" t="s">
        <v>396</v>
      </c>
      <c r="AT276" s="148" t="s">
        <v>530</v>
      </c>
      <c r="AU276" s="148" t="s">
        <v>85</v>
      </c>
      <c r="AY276" s="17" t="s">
        <v>293</v>
      </c>
      <c r="BE276" s="149">
        <f t="shared" si="4"/>
        <v>0</v>
      </c>
      <c r="BF276" s="149">
        <f t="shared" si="5"/>
        <v>0</v>
      </c>
      <c r="BG276" s="149">
        <f t="shared" si="6"/>
        <v>0</v>
      </c>
      <c r="BH276" s="149">
        <f t="shared" si="7"/>
        <v>0</v>
      </c>
      <c r="BI276" s="149">
        <f t="shared" si="8"/>
        <v>0</v>
      </c>
      <c r="BJ276" s="17" t="s">
        <v>83</v>
      </c>
      <c r="BK276" s="149">
        <f t="shared" si="9"/>
        <v>0</v>
      </c>
      <c r="BL276" s="17" t="s">
        <v>300</v>
      </c>
      <c r="BM276" s="148" t="s">
        <v>3895</v>
      </c>
    </row>
    <row r="277" spans="2:65" s="1" customFormat="1" ht="24.2" customHeight="1">
      <c r="B277" s="32"/>
      <c r="C277" s="174" t="s">
        <v>1290</v>
      </c>
      <c r="D277" s="174" t="s">
        <v>530</v>
      </c>
      <c r="E277" s="175" t="s">
        <v>3896</v>
      </c>
      <c r="F277" s="176" t="s">
        <v>3897</v>
      </c>
      <c r="G277" s="177" t="s">
        <v>909</v>
      </c>
      <c r="H277" s="178">
        <v>1</v>
      </c>
      <c r="I277" s="179"/>
      <c r="J277" s="180">
        <f t="shared" si="0"/>
        <v>0</v>
      </c>
      <c r="K277" s="176" t="s">
        <v>299</v>
      </c>
      <c r="L277" s="181"/>
      <c r="M277" s="182" t="s">
        <v>1</v>
      </c>
      <c r="N277" s="183" t="s">
        <v>41</v>
      </c>
      <c r="P277" s="146">
        <f t="shared" si="1"/>
        <v>0</v>
      </c>
      <c r="Q277" s="146">
        <v>0.26900000000000002</v>
      </c>
      <c r="R277" s="146">
        <f t="shared" si="2"/>
        <v>0.26900000000000002</v>
      </c>
      <c r="S277" s="146">
        <v>0</v>
      </c>
      <c r="T277" s="147">
        <f t="shared" si="3"/>
        <v>0</v>
      </c>
      <c r="AR277" s="148" t="s">
        <v>396</v>
      </c>
      <c r="AT277" s="148" t="s">
        <v>530</v>
      </c>
      <c r="AU277" s="148" t="s">
        <v>85</v>
      </c>
      <c r="AY277" s="17" t="s">
        <v>293</v>
      </c>
      <c r="BE277" s="149">
        <f t="shared" si="4"/>
        <v>0</v>
      </c>
      <c r="BF277" s="149">
        <f t="shared" si="5"/>
        <v>0</v>
      </c>
      <c r="BG277" s="149">
        <f t="shared" si="6"/>
        <v>0</v>
      </c>
      <c r="BH277" s="149">
        <f t="shared" si="7"/>
        <v>0</v>
      </c>
      <c r="BI277" s="149">
        <f t="shared" si="8"/>
        <v>0</v>
      </c>
      <c r="BJ277" s="17" t="s">
        <v>83</v>
      </c>
      <c r="BK277" s="149">
        <f t="shared" si="9"/>
        <v>0</v>
      </c>
      <c r="BL277" s="17" t="s">
        <v>300</v>
      </c>
      <c r="BM277" s="148" t="s">
        <v>3898</v>
      </c>
    </row>
    <row r="278" spans="2:65" s="1" customFormat="1" ht="24.2" customHeight="1">
      <c r="B278" s="32"/>
      <c r="C278" s="174" t="s">
        <v>1295</v>
      </c>
      <c r="D278" s="174" t="s">
        <v>530</v>
      </c>
      <c r="E278" s="175" t="s">
        <v>3899</v>
      </c>
      <c r="F278" s="176" t="s">
        <v>3900</v>
      </c>
      <c r="G278" s="177" t="s">
        <v>909</v>
      </c>
      <c r="H278" s="178">
        <v>1</v>
      </c>
      <c r="I278" s="179"/>
      <c r="J278" s="180">
        <f t="shared" si="0"/>
        <v>0</v>
      </c>
      <c r="K278" s="176" t="s">
        <v>299</v>
      </c>
      <c r="L278" s="181"/>
      <c r="M278" s="182" t="s">
        <v>1</v>
      </c>
      <c r="N278" s="183" t="s">
        <v>41</v>
      </c>
      <c r="P278" s="146">
        <f t="shared" si="1"/>
        <v>0</v>
      </c>
      <c r="Q278" s="146">
        <v>0.20250000000000001</v>
      </c>
      <c r="R278" s="146">
        <f t="shared" si="2"/>
        <v>0.20250000000000001</v>
      </c>
      <c r="S278" s="146">
        <v>0</v>
      </c>
      <c r="T278" s="147">
        <f t="shared" si="3"/>
        <v>0</v>
      </c>
      <c r="AR278" s="148" t="s">
        <v>396</v>
      </c>
      <c r="AT278" s="148" t="s">
        <v>530</v>
      </c>
      <c r="AU278" s="148" t="s">
        <v>85</v>
      </c>
      <c r="AY278" s="17" t="s">
        <v>293</v>
      </c>
      <c r="BE278" s="149">
        <f t="shared" si="4"/>
        <v>0</v>
      </c>
      <c r="BF278" s="149">
        <f t="shared" si="5"/>
        <v>0</v>
      </c>
      <c r="BG278" s="149">
        <f t="shared" si="6"/>
        <v>0</v>
      </c>
      <c r="BH278" s="149">
        <f t="shared" si="7"/>
        <v>0</v>
      </c>
      <c r="BI278" s="149">
        <f t="shared" si="8"/>
        <v>0</v>
      </c>
      <c r="BJ278" s="17" t="s">
        <v>83</v>
      </c>
      <c r="BK278" s="149">
        <f t="shared" si="9"/>
        <v>0</v>
      </c>
      <c r="BL278" s="17" t="s">
        <v>300</v>
      </c>
      <c r="BM278" s="148" t="s">
        <v>3901</v>
      </c>
    </row>
    <row r="279" spans="2:65" s="1" customFormat="1" ht="24.2" customHeight="1">
      <c r="B279" s="32"/>
      <c r="C279" s="137" t="s">
        <v>1299</v>
      </c>
      <c r="D279" s="137" t="s">
        <v>295</v>
      </c>
      <c r="E279" s="138" t="s">
        <v>3902</v>
      </c>
      <c r="F279" s="139" t="s">
        <v>3903</v>
      </c>
      <c r="G279" s="140" t="s">
        <v>909</v>
      </c>
      <c r="H279" s="141">
        <v>25</v>
      </c>
      <c r="I279" s="142"/>
      <c r="J279" s="143">
        <f t="shared" si="0"/>
        <v>0</v>
      </c>
      <c r="K279" s="139" t="s">
        <v>299</v>
      </c>
      <c r="L279" s="32"/>
      <c r="M279" s="144" t="s">
        <v>1</v>
      </c>
      <c r="N279" s="145" t="s">
        <v>41</v>
      </c>
      <c r="P279" s="146">
        <f t="shared" si="1"/>
        <v>0</v>
      </c>
      <c r="Q279" s="146">
        <v>0</v>
      </c>
      <c r="R279" s="146">
        <f t="shared" si="2"/>
        <v>0</v>
      </c>
      <c r="S279" s="146">
        <v>0</v>
      </c>
      <c r="T279" s="147">
        <f t="shared" si="3"/>
        <v>0</v>
      </c>
      <c r="AR279" s="148" t="s">
        <v>300</v>
      </c>
      <c r="AT279" s="148" t="s">
        <v>295</v>
      </c>
      <c r="AU279" s="148" t="s">
        <v>85</v>
      </c>
      <c r="AY279" s="17" t="s">
        <v>293</v>
      </c>
      <c r="BE279" s="149">
        <f t="shared" si="4"/>
        <v>0</v>
      </c>
      <c r="BF279" s="149">
        <f t="shared" si="5"/>
        <v>0</v>
      </c>
      <c r="BG279" s="149">
        <f t="shared" si="6"/>
        <v>0</v>
      </c>
      <c r="BH279" s="149">
        <f t="shared" si="7"/>
        <v>0</v>
      </c>
      <c r="BI279" s="149">
        <f t="shared" si="8"/>
        <v>0</v>
      </c>
      <c r="BJ279" s="17" t="s">
        <v>83</v>
      </c>
      <c r="BK279" s="149">
        <f t="shared" si="9"/>
        <v>0</v>
      </c>
      <c r="BL279" s="17" t="s">
        <v>300</v>
      </c>
      <c r="BM279" s="148" t="s">
        <v>3904</v>
      </c>
    </row>
    <row r="280" spans="2:65" s="1" customFormat="1" ht="24.2" customHeight="1">
      <c r="B280" s="32"/>
      <c r="C280" s="174" t="s">
        <v>1303</v>
      </c>
      <c r="D280" s="174" t="s">
        <v>530</v>
      </c>
      <c r="E280" s="175" t="s">
        <v>3905</v>
      </c>
      <c r="F280" s="176" t="s">
        <v>3906</v>
      </c>
      <c r="G280" s="177" t="s">
        <v>909</v>
      </c>
      <c r="H280" s="178">
        <v>11</v>
      </c>
      <c r="I280" s="179"/>
      <c r="J280" s="180">
        <f t="shared" si="0"/>
        <v>0</v>
      </c>
      <c r="K280" s="176" t="s">
        <v>1</v>
      </c>
      <c r="L280" s="181"/>
      <c r="M280" s="182" t="s">
        <v>1</v>
      </c>
      <c r="N280" s="183" t="s">
        <v>41</v>
      </c>
      <c r="P280" s="146">
        <f t="shared" si="1"/>
        <v>0</v>
      </c>
      <c r="Q280" s="146">
        <v>4.07E-2</v>
      </c>
      <c r="R280" s="146">
        <f t="shared" si="2"/>
        <v>0.44769999999999999</v>
      </c>
      <c r="S280" s="146">
        <v>0</v>
      </c>
      <c r="T280" s="147">
        <f t="shared" si="3"/>
        <v>0</v>
      </c>
      <c r="AR280" s="148" t="s">
        <v>396</v>
      </c>
      <c r="AT280" s="148" t="s">
        <v>530</v>
      </c>
      <c r="AU280" s="148" t="s">
        <v>85</v>
      </c>
      <c r="AY280" s="17" t="s">
        <v>293</v>
      </c>
      <c r="BE280" s="149">
        <f t="shared" si="4"/>
        <v>0</v>
      </c>
      <c r="BF280" s="149">
        <f t="shared" si="5"/>
        <v>0</v>
      </c>
      <c r="BG280" s="149">
        <f t="shared" si="6"/>
        <v>0</v>
      </c>
      <c r="BH280" s="149">
        <f t="shared" si="7"/>
        <v>0</v>
      </c>
      <c r="BI280" s="149">
        <f t="shared" si="8"/>
        <v>0</v>
      </c>
      <c r="BJ280" s="17" t="s">
        <v>83</v>
      </c>
      <c r="BK280" s="149">
        <f t="shared" si="9"/>
        <v>0</v>
      </c>
      <c r="BL280" s="17" t="s">
        <v>300</v>
      </c>
      <c r="BM280" s="148" t="s">
        <v>3907</v>
      </c>
    </row>
    <row r="281" spans="2:65" s="1" customFormat="1" ht="24.2" customHeight="1">
      <c r="B281" s="32"/>
      <c r="C281" s="174" t="s">
        <v>1309</v>
      </c>
      <c r="D281" s="174" t="s">
        <v>530</v>
      </c>
      <c r="E281" s="175" t="s">
        <v>3908</v>
      </c>
      <c r="F281" s="176" t="s">
        <v>3909</v>
      </c>
      <c r="G281" s="177" t="s">
        <v>909</v>
      </c>
      <c r="H281" s="178">
        <v>5</v>
      </c>
      <c r="I281" s="179"/>
      <c r="J281" s="180">
        <f t="shared" si="0"/>
        <v>0</v>
      </c>
      <c r="K281" s="176" t="s">
        <v>1</v>
      </c>
      <c r="L281" s="181"/>
      <c r="M281" s="182" t="s">
        <v>1</v>
      </c>
      <c r="N281" s="183" t="s">
        <v>41</v>
      </c>
      <c r="P281" s="146">
        <f t="shared" si="1"/>
        <v>0</v>
      </c>
      <c r="Q281" s="146">
        <v>4.07E-2</v>
      </c>
      <c r="R281" s="146">
        <f t="shared" si="2"/>
        <v>0.20350000000000001</v>
      </c>
      <c r="S281" s="146">
        <v>0</v>
      </c>
      <c r="T281" s="147">
        <f t="shared" si="3"/>
        <v>0</v>
      </c>
      <c r="AR281" s="148" t="s">
        <v>396</v>
      </c>
      <c r="AT281" s="148" t="s">
        <v>530</v>
      </c>
      <c r="AU281" s="148" t="s">
        <v>85</v>
      </c>
      <c r="AY281" s="17" t="s">
        <v>293</v>
      </c>
      <c r="BE281" s="149">
        <f t="shared" si="4"/>
        <v>0</v>
      </c>
      <c r="BF281" s="149">
        <f t="shared" si="5"/>
        <v>0</v>
      </c>
      <c r="BG281" s="149">
        <f t="shared" si="6"/>
        <v>0</v>
      </c>
      <c r="BH281" s="149">
        <f t="shared" si="7"/>
        <v>0</v>
      </c>
      <c r="BI281" s="149">
        <f t="shared" si="8"/>
        <v>0</v>
      </c>
      <c r="BJ281" s="17" t="s">
        <v>83</v>
      </c>
      <c r="BK281" s="149">
        <f t="shared" si="9"/>
        <v>0</v>
      </c>
      <c r="BL281" s="17" t="s">
        <v>300</v>
      </c>
      <c r="BM281" s="148" t="s">
        <v>3910</v>
      </c>
    </row>
    <row r="282" spans="2:65" s="1" customFormat="1" ht="24.2" customHeight="1">
      <c r="B282" s="32"/>
      <c r="C282" s="174" t="s">
        <v>1348</v>
      </c>
      <c r="D282" s="174" t="s">
        <v>530</v>
      </c>
      <c r="E282" s="175" t="s">
        <v>3911</v>
      </c>
      <c r="F282" s="176" t="s">
        <v>3912</v>
      </c>
      <c r="G282" s="177" t="s">
        <v>909</v>
      </c>
      <c r="H282" s="178">
        <v>9</v>
      </c>
      <c r="I282" s="179"/>
      <c r="J282" s="180">
        <f t="shared" si="0"/>
        <v>0</v>
      </c>
      <c r="K282" s="176" t="s">
        <v>1</v>
      </c>
      <c r="L282" s="181"/>
      <c r="M282" s="182" t="s">
        <v>1</v>
      </c>
      <c r="N282" s="183" t="s">
        <v>41</v>
      </c>
      <c r="P282" s="146">
        <f t="shared" si="1"/>
        <v>0</v>
      </c>
      <c r="Q282" s="146">
        <v>5.8099999999999999E-2</v>
      </c>
      <c r="R282" s="146">
        <f t="shared" si="2"/>
        <v>0.52290000000000003</v>
      </c>
      <c r="S282" s="146">
        <v>0</v>
      </c>
      <c r="T282" s="147">
        <f t="shared" si="3"/>
        <v>0</v>
      </c>
      <c r="AR282" s="148" t="s">
        <v>396</v>
      </c>
      <c r="AT282" s="148" t="s">
        <v>530</v>
      </c>
      <c r="AU282" s="148" t="s">
        <v>85</v>
      </c>
      <c r="AY282" s="17" t="s">
        <v>293</v>
      </c>
      <c r="BE282" s="149">
        <f t="shared" si="4"/>
        <v>0</v>
      </c>
      <c r="BF282" s="149">
        <f t="shared" si="5"/>
        <v>0</v>
      </c>
      <c r="BG282" s="149">
        <f t="shared" si="6"/>
        <v>0</v>
      </c>
      <c r="BH282" s="149">
        <f t="shared" si="7"/>
        <v>0</v>
      </c>
      <c r="BI282" s="149">
        <f t="shared" si="8"/>
        <v>0</v>
      </c>
      <c r="BJ282" s="17" t="s">
        <v>83</v>
      </c>
      <c r="BK282" s="149">
        <f t="shared" si="9"/>
        <v>0</v>
      </c>
      <c r="BL282" s="17" t="s">
        <v>300</v>
      </c>
      <c r="BM282" s="148" t="s">
        <v>3913</v>
      </c>
    </row>
    <row r="283" spans="2:65" s="1" customFormat="1" ht="24.2" customHeight="1">
      <c r="B283" s="32"/>
      <c r="C283" s="137" t="s">
        <v>1353</v>
      </c>
      <c r="D283" s="137" t="s">
        <v>295</v>
      </c>
      <c r="E283" s="138" t="s">
        <v>3914</v>
      </c>
      <c r="F283" s="139" t="s">
        <v>3915</v>
      </c>
      <c r="G283" s="140" t="s">
        <v>909</v>
      </c>
      <c r="H283" s="141">
        <v>2</v>
      </c>
      <c r="I283" s="142"/>
      <c r="J283" s="143">
        <f t="shared" si="0"/>
        <v>0</v>
      </c>
      <c r="K283" s="139" t="s">
        <v>299</v>
      </c>
      <c r="L283" s="32"/>
      <c r="M283" s="144" t="s">
        <v>1</v>
      </c>
      <c r="N283" s="145" t="s">
        <v>41</v>
      </c>
      <c r="P283" s="146">
        <f t="shared" si="1"/>
        <v>0</v>
      </c>
      <c r="Q283" s="146">
        <v>0</v>
      </c>
      <c r="R283" s="146">
        <f t="shared" si="2"/>
        <v>0</v>
      </c>
      <c r="S283" s="146">
        <v>0</v>
      </c>
      <c r="T283" s="147">
        <f t="shared" si="3"/>
        <v>0</v>
      </c>
      <c r="AR283" s="148" t="s">
        <v>300</v>
      </c>
      <c r="AT283" s="148" t="s">
        <v>295</v>
      </c>
      <c r="AU283" s="148" t="s">
        <v>85</v>
      </c>
      <c r="AY283" s="17" t="s">
        <v>293</v>
      </c>
      <c r="BE283" s="149">
        <f t="shared" si="4"/>
        <v>0</v>
      </c>
      <c r="BF283" s="149">
        <f t="shared" si="5"/>
        <v>0</v>
      </c>
      <c r="BG283" s="149">
        <f t="shared" si="6"/>
        <v>0</v>
      </c>
      <c r="BH283" s="149">
        <f t="shared" si="7"/>
        <v>0</v>
      </c>
      <c r="BI283" s="149">
        <f t="shared" si="8"/>
        <v>0</v>
      </c>
      <c r="BJ283" s="17" t="s">
        <v>83</v>
      </c>
      <c r="BK283" s="149">
        <f t="shared" si="9"/>
        <v>0</v>
      </c>
      <c r="BL283" s="17" t="s">
        <v>300</v>
      </c>
      <c r="BM283" s="148" t="s">
        <v>3916</v>
      </c>
    </row>
    <row r="284" spans="2:65" s="1" customFormat="1" ht="21.75" customHeight="1">
      <c r="B284" s="32"/>
      <c r="C284" s="174" t="s">
        <v>1357</v>
      </c>
      <c r="D284" s="174" t="s">
        <v>530</v>
      </c>
      <c r="E284" s="175" t="s">
        <v>3917</v>
      </c>
      <c r="F284" s="176" t="s">
        <v>3918</v>
      </c>
      <c r="G284" s="177" t="s">
        <v>909</v>
      </c>
      <c r="H284" s="178">
        <v>1</v>
      </c>
      <c r="I284" s="179"/>
      <c r="J284" s="180">
        <f t="shared" si="0"/>
        <v>0</v>
      </c>
      <c r="K284" s="176" t="s">
        <v>1</v>
      </c>
      <c r="L284" s="181"/>
      <c r="M284" s="182" t="s">
        <v>1</v>
      </c>
      <c r="N284" s="183" t="s">
        <v>41</v>
      </c>
      <c r="P284" s="146">
        <f t="shared" si="1"/>
        <v>0</v>
      </c>
      <c r="Q284" s="146">
        <v>5.8999999999999997E-2</v>
      </c>
      <c r="R284" s="146">
        <f t="shared" si="2"/>
        <v>5.8999999999999997E-2</v>
      </c>
      <c r="S284" s="146">
        <v>0</v>
      </c>
      <c r="T284" s="147">
        <f t="shared" si="3"/>
        <v>0</v>
      </c>
      <c r="AR284" s="148" t="s">
        <v>396</v>
      </c>
      <c r="AT284" s="148" t="s">
        <v>530</v>
      </c>
      <c r="AU284" s="148" t="s">
        <v>85</v>
      </c>
      <c r="AY284" s="17" t="s">
        <v>293</v>
      </c>
      <c r="BE284" s="149">
        <f t="shared" si="4"/>
        <v>0</v>
      </c>
      <c r="BF284" s="149">
        <f t="shared" si="5"/>
        <v>0</v>
      </c>
      <c r="BG284" s="149">
        <f t="shared" si="6"/>
        <v>0</v>
      </c>
      <c r="BH284" s="149">
        <f t="shared" si="7"/>
        <v>0</v>
      </c>
      <c r="BI284" s="149">
        <f t="shared" si="8"/>
        <v>0</v>
      </c>
      <c r="BJ284" s="17" t="s">
        <v>83</v>
      </c>
      <c r="BK284" s="149">
        <f t="shared" si="9"/>
        <v>0</v>
      </c>
      <c r="BL284" s="17" t="s">
        <v>300</v>
      </c>
      <c r="BM284" s="148" t="s">
        <v>3919</v>
      </c>
    </row>
    <row r="285" spans="2:65" s="1" customFormat="1" ht="21.75" customHeight="1">
      <c r="B285" s="32"/>
      <c r="C285" s="174" t="s">
        <v>1362</v>
      </c>
      <c r="D285" s="174" t="s">
        <v>530</v>
      </c>
      <c r="E285" s="175" t="s">
        <v>3920</v>
      </c>
      <c r="F285" s="176" t="s">
        <v>3921</v>
      </c>
      <c r="G285" s="177" t="s">
        <v>909</v>
      </c>
      <c r="H285" s="178">
        <v>1</v>
      </c>
      <c r="I285" s="179"/>
      <c r="J285" s="180">
        <f t="shared" si="0"/>
        <v>0</v>
      </c>
      <c r="K285" s="176" t="s">
        <v>1</v>
      </c>
      <c r="L285" s="181"/>
      <c r="M285" s="182" t="s">
        <v>1</v>
      </c>
      <c r="N285" s="183" t="s">
        <v>41</v>
      </c>
      <c r="P285" s="146">
        <f t="shared" si="1"/>
        <v>0</v>
      </c>
      <c r="Q285" s="146">
        <v>5.8999999999999997E-2</v>
      </c>
      <c r="R285" s="146">
        <f t="shared" si="2"/>
        <v>5.8999999999999997E-2</v>
      </c>
      <c r="S285" s="146">
        <v>0</v>
      </c>
      <c r="T285" s="147">
        <f t="shared" si="3"/>
        <v>0</v>
      </c>
      <c r="AR285" s="148" t="s">
        <v>396</v>
      </c>
      <c r="AT285" s="148" t="s">
        <v>530</v>
      </c>
      <c r="AU285" s="148" t="s">
        <v>85</v>
      </c>
      <c r="AY285" s="17" t="s">
        <v>293</v>
      </c>
      <c r="BE285" s="149">
        <f t="shared" si="4"/>
        <v>0</v>
      </c>
      <c r="BF285" s="149">
        <f t="shared" si="5"/>
        <v>0</v>
      </c>
      <c r="BG285" s="149">
        <f t="shared" si="6"/>
        <v>0</v>
      </c>
      <c r="BH285" s="149">
        <f t="shared" si="7"/>
        <v>0</v>
      </c>
      <c r="BI285" s="149">
        <f t="shared" si="8"/>
        <v>0</v>
      </c>
      <c r="BJ285" s="17" t="s">
        <v>83</v>
      </c>
      <c r="BK285" s="149">
        <f t="shared" si="9"/>
        <v>0</v>
      </c>
      <c r="BL285" s="17" t="s">
        <v>300</v>
      </c>
      <c r="BM285" s="148" t="s">
        <v>3922</v>
      </c>
    </row>
    <row r="286" spans="2:65" s="1" customFormat="1" ht="24.2" customHeight="1">
      <c r="B286" s="32"/>
      <c r="C286" s="137" t="s">
        <v>1366</v>
      </c>
      <c r="D286" s="137" t="s">
        <v>295</v>
      </c>
      <c r="E286" s="138" t="s">
        <v>3923</v>
      </c>
      <c r="F286" s="139" t="s">
        <v>3924</v>
      </c>
      <c r="G286" s="140" t="s">
        <v>909</v>
      </c>
      <c r="H286" s="141">
        <v>2</v>
      </c>
      <c r="I286" s="142"/>
      <c r="J286" s="143">
        <f t="shared" si="0"/>
        <v>0</v>
      </c>
      <c r="K286" s="139" t="s">
        <v>299</v>
      </c>
      <c r="L286" s="32"/>
      <c r="M286" s="144" t="s">
        <v>1</v>
      </c>
      <c r="N286" s="145" t="s">
        <v>41</v>
      </c>
      <c r="P286" s="146">
        <f t="shared" si="1"/>
        <v>0</v>
      </c>
      <c r="Q286" s="146">
        <v>0</v>
      </c>
      <c r="R286" s="146">
        <f t="shared" si="2"/>
        <v>0</v>
      </c>
      <c r="S286" s="146">
        <v>0</v>
      </c>
      <c r="T286" s="147">
        <f t="shared" si="3"/>
        <v>0</v>
      </c>
      <c r="AR286" s="148" t="s">
        <v>300</v>
      </c>
      <c r="AT286" s="148" t="s">
        <v>295</v>
      </c>
      <c r="AU286" s="148" t="s">
        <v>85</v>
      </c>
      <c r="AY286" s="17" t="s">
        <v>293</v>
      </c>
      <c r="BE286" s="149">
        <f t="shared" si="4"/>
        <v>0</v>
      </c>
      <c r="BF286" s="149">
        <f t="shared" si="5"/>
        <v>0</v>
      </c>
      <c r="BG286" s="149">
        <f t="shared" si="6"/>
        <v>0</v>
      </c>
      <c r="BH286" s="149">
        <f t="shared" si="7"/>
        <v>0</v>
      </c>
      <c r="BI286" s="149">
        <f t="shared" si="8"/>
        <v>0</v>
      </c>
      <c r="BJ286" s="17" t="s">
        <v>83</v>
      </c>
      <c r="BK286" s="149">
        <f t="shared" si="9"/>
        <v>0</v>
      </c>
      <c r="BL286" s="17" t="s">
        <v>300</v>
      </c>
      <c r="BM286" s="148" t="s">
        <v>3925</v>
      </c>
    </row>
    <row r="287" spans="2:65" s="1" customFormat="1" ht="24.2" customHeight="1">
      <c r="B287" s="32"/>
      <c r="C287" s="137" t="s">
        <v>1370</v>
      </c>
      <c r="D287" s="137" t="s">
        <v>295</v>
      </c>
      <c r="E287" s="138" t="s">
        <v>3926</v>
      </c>
      <c r="F287" s="139" t="s">
        <v>3927</v>
      </c>
      <c r="G287" s="140" t="s">
        <v>909</v>
      </c>
      <c r="H287" s="141">
        <v>2</v>
      </c>
      <c r="I287" s="142"/>
      <c r="J287" s="143">
        <f t="shared" si="0"/>
        <v>0</v>
      </c>
      <c r="K287" s="139" t="s">
        <v>299</v>
      </c>
      <c r="L287" s="32"/>
      <c r="M287" s="144" t="s">
        <v>1</v>
      </c>
      <c r="N287" s="145" t="s">
        <v>41</v>
      </c>
      <c r="P287" s="146">
        <f t="shared" si="1"/>
        <v>0</v>
      </c>
      <c r="Q287" s="146">
        <v>3.8899999999999997E-2</v>
      </c>
      <c r="R287" s="146">
        <f t="shared" si="2"/>
        <v>7.7799999999999994E-2</v>
      </c>
      <c r="S287" s="146">
        <v>0</v>
      </c>
      <c r="T287" s="147">
        <f t="shared" si="3"/>
        <v>0</v>
      </c>
      <c r="AR287" s="148" t="s">
        <v>300</v>
      </c>
      <c r="AT287" s="148" t="s">
        <v>295</v>
      </c>
      <c r="AU287" s="148" t="s">
        <v>85</v>
      </c>
      <c r="AY287" s="17" t="s">
        <v>293</v>
      </c>
      <c r="BE287" s="149">
        <f t="shared" si="4"/>
        <v>0</v>
      </c>
      <c r="BF287" s="149">
        <f t="shared" si="5"/>
        <v>0</v>
      </c>
      <c r="BG287" s="149">
        <f t="shared" si="6"/>
        <v>0</v>
      </c>
      <c r="BH287" s="149">
        <f t="shared" si="7"/>
        <v>0</v>
      </c>
      <c r="BI287" s="149">
        <f t="shared" si="8"/>
        <v>0</v>
      </c>
      <c r="BJ287" s="17" t="s">
        <v>83</v>
      </c>
      <c r="BK287" s="149">
        <f t="shared" si="9"/>
        <v>0</v>
      </c>
      <c r="BL287" s="17" t="s">
        <v>300</v>
      </c>
      <c r="BM287" s="148" t="s">
        <v>3928</v>
      </c>
    </row>
    <row r="288" spans="2:65" s="1" customFormat="1" ht="24.2" customHeight="1">
      <c r="B288" s="32"/>
      <c r="C288" s="174" t="s">
        <v>1375</v>
      </c>
      <c r="D288" s="174" t="s">
        <v>530</v>
      </c>
      <c r="E288" s="175" t="s">
        <v>3929</v>
      </c>
      <c r="F288" s="176" t="s">
        <v>3930</v>
      </c>
      <c r="G288" s="177" t="s">
        <v>909</v>
      </c>
      <c r="H288" s="178">
        <v>2</v>
      </c>
      <c r="I288" s="179"/>
      <c r="J288" s="180">
        <f t="shared" si="0"/>
        <v>0</v>
      </c>
      <c r="K288" s="176" t="s">
        <v>299</v>
      </c>
      <c r="L288" s="181"/>
      <c r="M288" s="182" t="s">
        <v>1</v>
      </c>
      <c r="N288" s="183" t="s">
        <v>41</v>
      </c>
      <c r="P288" s="146">
        <f t="shared" si="1"/>
        <v>0</v>
      </c>
      <c r="Q288" s="146">
        <v>0.252</v>
      </c>
      <c r="R288" s="146">
        <f t="shared" si="2"/>
        <v>0.504</v>
      </c>
      <c r="S288" s="146">
        <v>0</v>
      </c>
      <c r="T288" s="147">
        <f t="shared" si="3"/>
        <v>0</v>
      </c>
      <c r="AR288" s="148" t="s">
        <v>396</v>
      </c>
      <c r="AT288" s="148" t="s">
        <v>530</v>
      </c>
      <c r="AU288" s="148" t="s">
        <v>85</v>
      </c>
      <c r="AY288" s="17" t="s">
        <v>293</v>
      </c>
      <c r="BE288" s="149">
        <f t="shared" si="4"/>
        <v>0</v>
      </c>
      <c r="BF288" s="149">
        <f t="shared" si="5"/>
        <v>0</v>
      </c>
      <c r="BG288" s="149">
        <f t="shared" si="6"/>
        <v>0</v>
      </c>
      <c r="BH288" s="149">
        <f t="shared" si="7"/>
        <v>0</v>
      </c>
      <c r="BI288" s="149">
        <f t="shared" si="8"/>
        <v>0</v>
      </c>
      <c r="BJ288" s="17" t="s">
        <v>83</v>
      </c>
      <c r="BK288" s="149">
        <f t="shared" si="9"/>
        <v>0</v>
      </c>
      <c r="BL288" s="17" t="s">
        <v>300</v>
      </c>
      <c r="BM288" s="148" t="s">
        <v>3931</v>
      </c>
    </row>
    <row r="289" spans="2:65" s="1" customFormat="1" ht="33" customHeight="1">
      <c r="B289" s="32"/>
      <c r="C289" s="137" t="s">
        <v>1379</v>
      </c>
      <c r="D289" s="137" t="s">
        <v>295</v>
      </c>
      <c r="E289" s="138" t="s">
        <v>3932</v>
      </c>
      <c r="F289" s="139" t="s">
        <v>3933</v>
      </c>
      <c r="G289" s="140" t="s">
        <v>909</v>
      </c>
      <c r="H289" s="141">
        <v>2</v>
      </c>
      <c r="I289" s="142"/>
      <c r="J289" s="143">
        <f t="shared" si="0"/>
        <v>0</v>
      </c>
      <c r="K289" s="139" t="s">
        <v>299</v>
      </c>
      <c r="L289" s="32"/>
      <c r="M289" s="144" t="s">
        <v>1</v>
      </c>
      <c r="N289" s="145" t="s">
        <v>41</v>
      </c>
      <c r="P289" s="146">
        <f t="shared" si="1"/>
        <v>0</v>
      </c>
      <c r="Q289" s="146">
        <v>0</v>
      </c>
      <c r="R289" s="146">
        <f t="shared" si="2"/>
        <v>0</v>
      </c>
      <c r="S289" s="146">
        <v>0</v>
      </c>
      <c r="T289" s="147">
        <f t="shared" si="3"/>
        <v>0</v>
      </c>
      <c r="AR289" s="148" t="s">
        <v>300</v>
      </c>
      <c r="AT289" s="148" t="s">
        <v>295</v>
      </c>
      <c r="AU289" s="148" t="s">
        <v>85</v>
      </c>
      <c r="AY289" s="17" t="s">
        <v>293</v>
      </c>
      <c r="BE289" s="149">
        <f t="shared" si="4"/>
        <v>0</v>
      </c>
      <c r="BF289" s="149">
        <f t="shared" si="5"/>
        <v>0</v>
      </c>
      <c r="BG289" s="149">
        <f t="shared" si="6"/>
        <v>0</v>
      </c>
      <c r="BH289" s="149">
        <f t="shared" si="7"/>
        <v>0</v>
      </c>
      <c r="BI289" s="149">
        <f t="shared" si="8"/>
        <v>0</v>
      </c>
      <c r="BJ289" s="17" t="s">
        <v>83</v>
      </c>
      <c r="BK289" s="149">
        <f t="shared" si="9"/>
        <v>0</v>
      </c>
      <c r="BL289" s="17" t="s">
        <v>300</v>
      </c>
      <c r="BM289" s="148" t="s">
        <v>3934</v>
      </c>
    </row>
    <row r="290" spans="2:65" s="1" customFormat="1" ht="24.2" customHeight="1">
      <c r="B290" s="32"/>
      <c r="C290" s="137" t="s">
        <v>1383</v>
      </c>
      <c r="D290" s="137" t="s">
        <v>295</v>
      </c>
      <c r="E290" s="138" t="s">
        <v>3935</v>
      </c>
      <c r="F290" s="139" t="s">
        <v>3936</v>
      </c>
      <c r="G290" s="140" t="s">
        <v>909</v>
      </c>
      <c r="H290" s="141">
        <v>3</v>
      </c>
      <c r="I290" s="142"/>
      <c r="J290" s="143">
        <f t="shared" si="0"/>
        <v>0</v>
      </c>
      <c r="K290" s="139" t="s">
        <v>299</v>
      </c>
      <c r="L290" s="32"/>
      <c r="M290" s="144" t="s">
        <v>1</v>
      </c>
      <c r="N290" s="145" t="s">
        <v>41</v>
      </c>
      <c r="P290" s="146">
        <f t="shared" si="1"/>
        <v>0</v>
      </c>
      <c r="Q290" s="146">
        <v>0</v>
      </c>
      <c r="R290" s="146">
        <f t="shared" si="2"/>
        <v>0</v>
      </c>
      <c r="S290" s="146">
        <v>0</v>
      </c>
      <c r="T290" s="147">
        <f t="shared" si="3"/>
        <v>0</v>
      </c>
      <c r="AR290" s="148" t="s">
        <v>300</v>
      </c>
      <c r="AT290" s="148" t="s">
        <v>295</v>
      </c>
      <c r="AU290" s="148" t="s">
        <v>85</v>
      </c>
      <c r="AY290" s="17" t="s">
        <v>293</v>
      </c>
      <c r="BE290" s="149">
        <f t="shared" si="4"/>
        <v>0</v>
      </c>
      <c r="BF290" s="149">
        <f t="shared" si="5"/>
        <v>0</v>
      </c>
      <c r="BG290" s="149">
        <f t="shared" si="6"/>
        <v>0</v>
      </c>
      <c r="BH290" s="149">
        <f t="shared" si="7"/>
        <v>0</v>
      </c>
      <c r="BI290" s="149">
        <f t="shared" si="8"/>
        <v>0</v>
      </c>
      <c r="BJ290" s="17" t="s">
        <v>83</v>
      </c>
      <c r="BK290" s="149">
        <f t="shared" si="9"/>
        <v>0</v>
      </c>
      <c r="BL290" s="17" t="s">
        <v>300</v>
      </c>
      <c r="BM290" s="148" t="s">
        <v>3937</v>
      </c>
    </row>
    <row r="291" spans="2:65" s="1" customFormat="1" ht="24.2" customHeight="1">
      <c r="B291" s="32"/>
      <c r="C291" s="174" t="s">
        <v>1391</v>
      </c>
      <c r="D291" s="174" t="s">
        <v>530</v>
      </c>
      <c r="E291" s="175" t="s">
        <v>3938</v>
      </c>
      <c r="F291" s="176" t="s">
        <v>3939</v>
      </c>
      <c r="G291" s="177" t="s">
        <v>909</v>
      </c>
      <c r="H291" s="178">
        <v>1</v>
      </c>
      <c r="I291" s="179"/>
      <c r="J291" s="180">
        <f t="shared" si="0"/>
        <v>0</v>
      </c>
      <c r="K291" s="176" t="s">
        <v>1</v>
      </c>
      <c r="L291" s="181"/>
      <c r="M291" s="182" t="s">
        <v>1</v>
      </c>
      <c r="N291" s="183" t="s">
        <v>41</v>
      </c>
      <c r="P291" s="146">
        <f t="shared" si="1"/>
        <v>0</v>
      </c>
      <c r="Q291" s="146">
        <v>4.07E-2</v>
      </c>
      <c r="R291" s="146">
        <f t="shared" si="2"/>
        <v>4.07E-2</v>
      </c>
      <c r="S291" s="146">
        <v>0</v>
      </c>
      <c r="T291" s="147">
        <f t="shared" si="3"/>
        <v>0</v>
      </c>
      <c r="AR291" s="148" t="s">
        <v>396</v>
      </c>
      <c r="AT291" s="148" t="s">
        <v>530</v>
      </c>
      <c r="AU291" s="148" t="s">
        <v>85</v>
      </c>
      <c r="AY291" s="17" t="s">
        <v>293</v>
      </c>
      <c r="BE291" s="149">
        <f t="shared" si="4"/>
        <v>0</v>
      </c>
      <c r="BF291" s="149">
        <f t="shared" si="5"/>
        <v>0</v>
      </c>
      <c r="BG291" s="149">
        <f t="shared" si="6"/>
        <v>0</v>
      </c>
      <c r="BH291" s="149">
        <f t="shared" si="7"/>
        <v>0</v>
      </c>
      <c r="BI291" s="149">
        <f t="shared" si="8"/>
        <v>0</v>
      </c>
      <c r="BJ291" s="17" t="s">
        <v>83</v>
      </c>
      <c r="BK291" s="149">
        <f t="shared" si="9"/>
        <v>0</v>
      </c>
      <c r="BL291" s="17" t="s">
        <v>300</v>
      </c>
      <c r="BM291" s="148" t="s">
        <v>3940</v>
      </c>
    </row>
    <row r="292" spans="2:65" s="1" customFormat="1" ht="24.2" customHeight="1">
      <c r="B292" s="32"/>
      <c r="C292" s="174" t="s">
        <v>1396</v>
      </c>
      <c r="D292" s="174" t="s">
        <v>530</v>
      </c>
      <c r="E292" s="175" t="s">
        <v>3941</v>
      </c>
      <c r="F292" s="176" t="s">
        <v>3942</v>
      </c>
      <c r="G292" s="177" t="s">
        <v>909</v>
      </c>
      <c r="H292" s="178">
        <v>2</v>
      </c>
      <c r="I292" s="179"/>
      <c r="J292" s="180">
        <f t="shared" si="0"/>
        <v>0</v>
      </c>
      <c r="K292" s="176" t="s">
        <v>1</v>
      </c>
      <c r="L292" s="181"/>
      <c r="M292" s="182" t="s">
        <v>1</v>
      </c>
      <c r="N292" s="183" t="s">
        <v>41</v>
      </c>
      <c r="P292" s="146">
        <f t="shared" si="1"/>
        <v>0</v>
      </c>
      <c r="Q292" s="146">
        <v>5.8099999999999999E-2</v>
      </c>
      <c r="R292" s="146">
        <f t="shared" si="2"/>
        <v>0.1162</v>
      </c>
      <c r="S292" s="146">
        <v>0</v>
      </c>
      <c r="T292" s="147">
        <f t="shared" si="3"/>
        <v>0</v>
      </c>
      <c r="AR292" s="148" t="s">
        <v>396</v>
      </c>
      <c r="AT292" s="148" t="s">
        <v>530</v>
      </c>
      <c r="AU292" s="148" t="s">
        <v>85</v>
      </c>
      <c r="AY292" s="17" t="s">
        <v>293</v>
      </c>
      <c r="BE292" s="149">
        <f t="shared" si="4"/>
        <v>0</v>
      </c>
      <c r="BF292" s="149">
        <f t="shared" si="5"/>
        <v>0</v>
      </c>
      <c r="BG292" s="149">
        <f t="shared" si="6"/>
        <v>0</v>
      </c>
      <c r="BH292" s="149">
        <f t="shared" si="7"/>
        <v>0</v>
      </c>
      <c r="BI292" s="149">
        <f t="shared" si="8"/>
        <v>0</v>
      </c>
      <c r="BJ292" s="17" t="s">
        <v>83</v>
      </c>
      <c r="BK292" s="149">
        <f t="shared" si="9"/>
        <v>0</v>
      </c>
      <c r="BL292" s="17" t="s">
        <v>300</v>
      </c>
      <c r="BM292" s="148" t="s">
        <v>3943</v>
      </c>
    </row>
    <row r="293" spans="2:65" s="1" customFormat="1" ht="24.2" customHeight="1">
      <c r="B293" s="32"/>
      <c r="C293" s="137" t="s">
        <v>1401</v>
      </c>
      <c r="D293" s="137" t="s">
        <v>295</v>
      </c>
      <c r="E293" s="138" t="s">
        <v>3944</v>
      </c>
      <c r="F293" s="139" t="s">
        <v>3945</v>
      </c>
      <c r="G293" s="140" t="s">
        <v>909</v>
      </c>
      <c r="H293" s="141">
        <v>3</v>
      </c>
      <c r="I293" s="142"/>
      <c r="J293" s="143">
        <f t="shared" si="0"/>
        <v>0</v>
      </c>
      <c r="K293" s="139" t="s">
        <v>299</v>
      </c>
      <c r="L293" s="32"/>
      <c r="M293" s="144" t="s">
        <v>1</v>
      </c>
      <c r="N293" s="145" t="s">
        <v>41</v>
      </c>
      <c r="P293" s="146">
        <f t="shared" si="1"/>
        <v>0</v>
      </c>
      <c r="Q293" s="146">
        <v>0</v>
      </c>
      <c r="R293" s="146">
        <f t="shared" si="2"/>
        <v>0</v>
      </c>
      <c r="S293" s="146">
        <v>0</v>
      </c>
      <c r="T293" s="147">
        <f t="shared" si="3"/>
        <v>0</v>
      </c>
      <c r="AR293" s="148" t="s">
        <v>300</v>
      </c>
      <c r="AT293" s="148" t="s">
        <v>295</v>
      </c>
      <c r="AU293" s="148" t="s">
        <v>85</v>
      </c>
      <c r="AY293" s="17" t="s">
        <v>293</v>
      </c>
      <c r="BE293" s="149">
        <f t="shared" si="4"/>
        <v>0</v>
      </c>
      <c r="BF293" s="149">
        <f t="shared" si="5"/>
        <v>0</v>
      </c>
      <c r="BG293" s="149">
        <f t="shared" si="6"/>
        <v>0</v>
      </c>
      <c r="BH293" s="149">
        <f t="shared" si="7"/>
        <v>0</v>
      </c>
      <c r="BI293" s="149">
        <f t="shared" si="8"/>
        <v>0</v>
      </c>
      <c r="BJ293" s="17" t="s">
        <v>83</v>
      </c>
      <c r="BK293" s="149">
        <f t="shared" si="9"/>
        <v>0</v>
      </c>
      <c r="BL293" s="17" t="s">
        <v>300</v>
      </c>
      <c r="BM293" s="148" t="s">
        <v>3946</v>
      </c>
    </row>
    <row r="294" spans="2:65" s="1" customFormat="1" ht="24.2" customHeight="1">
      <c r="B294" s="32"/>
      <c r="C294" s="137" t="s">
        <v>1406</v>
      </c>
      <c r="D294" s="137" t="s">
        <v>295</v>
      </c>
      <c r="E294" s="138" t="s">
        <v>1917</v>
      </c>
      <c r="F294" s="139" t="s">
        <v>1918</v>
      </c>
      <c r="G294" s="140" t="s">
        <v>909</v>
      </c>
      <c r="H294" s="141">
        <v>1</v>
      </c>
      <c r="I294" s="142"/>
      <c r="J294" s="143">
        <f t="shared" si="0"/>
        <v>0</v>
      </c>
      <c r="K294" s="139" t="s">
        <v>1</v>
      </c>
      <c r="L294" s="32"/>
      <c r="M294" s="144" t="s">
        <v>1</v>
      </c>
      <c r="N294" s="145" t="s">
        <v>41</v>
      </c>
      <c r="P294" s="146">
        <f t="shared" si="1"/>
        <v>0</v>
      </c>
      <c r="Q294" s="146">
        <v>1.1E-4</v>
      </c>
      <c r="R294" s="146">
        <f t="shared" si="2"/>
        <v>1.1E-4</v>
      </c>
      <c r="S294" s="146">
        <v>0</v>
      </c>
      <c r="T294" s="147">
        <f t="shared" si="3"/>
        <v>0</v>
      </c>
      <c r="AR294" s="148" t="s">
        <v>300</v>
      </c>
      <c r="AT294" s="148" t="s">
        <v>295</v>
      </c>
      <c r="AU294" s="148" t="s">
        <v>85</v>
      </c>
      <c r="AY294" s="17" t="s">
        <v>293</v>
      </c>
      <c r="BE294" s="149">
        <f t="shared" si="4"/>
        <v>0</v>
      </c>
      <c r="BF294" s="149">
        <f t="shared" si="5"/>
        <v>0</v>
      </c>
      <c r="BG294" s="149">
        <f t="shared" si="6"/>
        <v>0</v>
      </c>
      <c r="BH294" s="149">
        <f t="shared" si="7"/>
        <v>0</v>
      </c>
      <c r="BI294" s="149">
        <f t="shared" si="8"/>
        <v>0</v>
      </c>
      <c r="BJ294" s="17" t="s">
        <v>83</v>
      </c>
      <c r="BK294" s="149">
        <f t="shared" si="9"/>
        <v>0</v>
      </c>
      <c r="BL294" s="17" t="s">
        <v>300</v>
      </c>
      <c r="BM294" s="148" t="s">
        <v>3947</v>
      </c>
    </row>
    <row r="295" spans="2:65" s="1" customFormat="1" ht="16.5" customHeight="1">
      <c r="B295" s="32"/>
      <c r="C295" s="174" t="s">
        <v>1413</v>
      </c>
      <c r="D295" s="174" t="s">
        <v>530</v>
      </c>
      <c r="E295" s="175" t="s">
        <v>1921</v>
      </c>
      <c r="F295" s="176" t="s">
        <v>1922</v>
      </c>
      <c r="G295" s="177" t="s">
        <v>909</v>
      </c>
      <c r="H295" s="178">
        <v>1</v>
      </c>
      <c r="I295" s="179"/>
      <c r="J295" s="180">
        <f t="shared" si="0"/>
        <v>0</v>
      </c>
      <c r="K295" s="176" t="s">
        <v>1</v>
      </c>
      <c r="L295" s="181"/>
      <c r="M295" s="182" t="s">
        <v>1</v>
      </c>
      <c r="N295" s="183" t="s">
        <v>41</v>
      </c>
      <c r="P295" s="146">
        <f t="shared" si="1"/>
        <v>0</v>
      </c>
      <c r="Q295" s="146">
        <v>1.0200000000000001E-2</v>
      </c>
      <c r="R295" s="146">
        <f t="shared" si="2"/>
        <v>1.0200000000000001E-2</v>
      </c>
      <c r="S295" s="146">
        <v>0</v>
      </c>
      <c r="T295" s="147">
        <f t="shared" si="3"/>
        <v>0</v>
      </c>
      <c r="AR295" s="148" t="s">
        <v>396</v>
      </c>
      <c r="AT295" s="148" t="s">
        <v>530</v>
      </c>
      <c r="AU295" s="148" t="s">
        <v>85</v>
      </c>
      <c r="AY295" s="17" t="s">
        <v>293</v>
      </c>
      <c r="BE295" s="149">
        <f t="shared" si="4"/>
        <v>0</v>
      </c>
      <c r="BF295" s="149">
        <f t="shared" si="5"/>
        <v>0</v>
      </c>
      <c r="BG295" s="149">
        <f t="shared" si="6"/>
        <v>0</v>
      </c>
      <c r="BH295" s="149">
        <f t="shared" si="7"/>
        <v>0</v>
      </c>
      <c r="BI295" s="149">
        <f t="shared" si="8"/>
        <v>0</v>
      </c>
      <c r="BJ295" s="17" t="s">
        <v>83</v>
      </c>
      <c r="BK295" s="149">
        <f t="shared" si="9"/>
        <v>0</v>
      </c>
      <c r="BL295" s="17" t="s">
        <v>300</v>
      </c>
      <c r="BM295" s="148" t="s">
        <v>3948</v>
      </c>
    </row>
    <row r="296" spans="2:65" s="1" customFormat="1" ht="21.75" customHeight="1">
      <c r="B296" s="32"/>
      <c r="C296" s="137" t="s">
        <v>1421</v>
      </c>
      <c r="D296" s="137" t="s">
        <v>295</v>
      </c>
      <c r="E296" s="138" t="s">
        <v>3412</v>
      </c>
      <c r="F296" s="139" t="s">
        <v>3413</v>
      </c>
      <c r="G296" s="140" t="s">
        <v>711</v>
      </c>
      <c r="H296" s="141">
        <v>46.17</v>
      </c>
      <c r="I296" s="142"/>
      <c r="J296" s="143">
        <f t="shared" si="0"/>
        <v>0</v>
      </c>
      <c r="K296" s="139" t="s">
        <v>299</v>
      </c>
      <c r="L296" s="32"/>
      <c r="M296" s="144" t="s">
        <v>1</v>
      </c>
      <c r="N296" s="145" t="s">
        <v>41</v>
      </c>
      <c r="P296" s="146">
        <f t="shared" si="1"/>
        <v>0</v>
      </c>
      <c r="Q296" s="146">
        <v>0</v>
      </c>
      <c r="R296" s="146">
        <f t="shared" si="2"/>
        <v>0</v>
      </c>
      <c r="S296" s="146">
        <v>0</v>
      </c>
      <c r="T296" s="147">
        <f t="shared" si="3"/>
        <v>0</v>
      </c>
      <c r="AR296" s="148" t="s">
        <v>300</v>
      </c>
      <c r="AT296" s="148" t="s">
        <v>295</v>
      </c>
      <c r="AU296" s="148" t="s">
        <v>85</v>
      </c>
      <c r="AY296" s="17" t="s">
        <v>293</v>
      </c>
      <c r="BE296" s="149">
        <f t="shared" si="4"/>
        <v>0</v>
      </c>
      <c r="BF296" s="149">
        <f t="shared" si="5"/>
        <v>0</v>
      </c>
      <c r="BG296" s="149">
        <f t="shared" si="6"/>
        <v>0</v>
      </c>
      <c r="BH296" s="149">
        <f t="shared" si="7"/>
        <v>0</v>
      </c>
      <c r="BI296" s="149">
        <f t="shared" si="8"/>
        <v>0</v>
      </c>
      <c r="BJ296" s="17" t="s">
        <v>83</v>
      </c>
      <c r="BK296" s="149">
        <f t="shared" si="9"/>
        <v>0</v>
      </c>
      <c r="BL296" s="17" t="s">
        <v>300</v>
      </c>
      <c r="BM296" s="148" t="s">
        <v>3949</v>
      </c>
    </row>
    <row r="297" spans="2:65" s="12" customFormat="1" ht="11.25">
      <c r="B297" s="150"/>
      <c r="D297" s="151" t="s">
        <v>302</v>
      </c>
      <c r="E297" s="152" t="s">
        <v>1</v>
      </c>
      <c r="F297" s="153" t="s">
        <v>3830</v>
      </c>
      <c r="H297" s="154">
        <v>46.17</v>
      </c>
      <c r="I297" s="155"/>
      <c r="L297" s="150"/>
      <c r="M297" s="156"/>
      <c r="T297" s="157"/>
      <c r="AT297" s="152" t="s">
        <v>302</v>
      </c>
      <c r="AU297" s="152" t="s">
        <v>85</v>
      </c>
      <c r="AV297" s="12" t="s">
        <v>85</v>
      </c>
      <c r="AW297" s="12" t="s">
        <v>32</v>
      </c>
      <c r="AX297" s="12" t="s">
        <v>83</v>
      </c>
      <c r="AY297" s="152" t="s">
        <v>293</v>
      </c>
    </row>
    <row r="298" spans="2:65" s="1" customFormat="1" ht="24.2" customHeight="1">
      <c r="B298" s="32"/>
      <c r="C298" s="137" t="s">
        <v>1477</v>
      </c>
      <c r="D298" s="137" t="s">
        <v>295</v>
      </c>
      <c r="E298" s="138" t="s">
        <v>3950</v>
      </c>
      <c r="F298" s="139" t="s">
        <v>3951</v>
      </c>
      <c r="G298" s="140" t="s">
        <v>711</v>
      </c>
      <c r="H298" s="141">
        <v>12.18</v>
      </c>
      <c r="I298" s="142"/>
      <c r="J298" s="143">
        <f>ROUND(I298*H298,2)</f>
        <v>0</v>
      </c>
      <c r="K298" s="139" t="s">
        <v>299</v>
      </c>
      <c r="L298" s="32"/>
      <c r="M298" s="144" t="s">
        <v>1</v>
      </c>
      <c r="N298" s="145" t="s">
        <v>41</v>
      </c>
      <c r="P298" s="146">
        <f>O298*H298</f>
        <v>0</v>
      </c>
      <c r="Q298" s="146">
        <v>0</v>
      </c>
      <c r="R298" s="146">
        <f>Q298*H298</f>
        <v>0</v>
      </c>
      <c r="S298" s="146">
        <v>0</v>
      </c>
      <c r="T298" s="147">
        <f>S298*H298</f>
        <v>0</v>
      </c>
      <c r="AR298" s="148" t="s">
        <v>300</v>
      </c>
      <c r="AT298" s="148" t="s">
        <v>295</v>
      </c>
      <c r="AU298" s="148" t="s">
        <v>85</v>
      </c>
      <c r="AY298" s="17" t="s">
        <v>293</v>
      </c>
      <c r="BE298" s="149">
        <f>IF(N298="základní",J298,0)</f>
        <v>0</v>
      </c>
      <c r="BF298" s="149">
        <f>IF(N298="snížená",J298,0)</f>
        <v>0</v>
      </c>
      <c r="BG298" s="149">
        <f>IF(N298="zákl. přenesená",J298,0)</f>
        <v>0</v>
      </c>
      <c r="BH298" s="149">
        <f>IF(N298="sníž. přenesená",J298,0)</f>
        <v>0</v>
      </c>
      <c r="BI298" s="149">
        <f>IF(N298="nulová",J298,0)</f>
        <v>0</v>
      </c>
      <c r="BJ298" s="17" t="s">
        <v>83</v>
      </c>
      <c r="BK298" s="149">
        <f>ROUND(I298*H298,2)</f>
        <v>0</v>
      </c>
      <c r="BL298" s="17" t="s">
        <v>300</v>
      </c>
      <c r="BM298" s="148" t="s">
        <v>3952</v>
      </c>
    </row>
    <row r="299" spans="2:65" s="1" customFormat="1" ht="16.5" customHeight="1">
      <c r="B299" s="32"/>
      <c r="C299" s="137" t="s">
        <v>1534</v>
      </c>
      <c r="D299" s="137" t="s">
        <v>295</v>
      </c>
      <c r="E299" s="138" t="s">
        <v>3953</v>
      </c>
      <c r="F299" s="139" t="s">
        <v>3954</v>
      </c>
      <c r="G299" s="140" t="s">
        <v>711</v>
      </c>
      <c r="H299" s="141">
        <v>150.26</v>
      </c>
      <c r="I299" s="142"/>
      <c r="J299" s="143">
        <f>ROUND(I299*H299,2)</f>
        <v>0</v>
      </c>
      <c r="K299" s="139" t="s">
        <v>299</v>
      </c>
      <c r="L299" s="32"/>
      <c r="M299" s="144" t="s">
        <v>1</v>
      </c>
      <c r="N299" s="145" t="s">
        <v>41</v>
      </c>
      <c r="P299" s="146">
        <f>O299*H299</f>
        <v>0</v>
      </c>
      <c r="Q299" s="146">
        <v>0</v>
      </c>
      <c r="R299" s="146">
        <f>Q299*H299</f>
        <v>0</v>
      </c>
      <c r="S299" s="146">
        <v>0</v>
      </c>
      <c r="T299" s="147">
        <f>S299*H299</f>
        <v>0</v>
      </c>
      <c r="AR299" s="148" t="s">
        <v>300</v>
      </c>
      <c r="AT299" s="148" t="s">
        <v>295</v>
      </c>
      <c r="AU299" s="148" t="s">
        <v>85</v>
      </c>
      <c r="AY299" s="17" t="s">
        <v>293</v>
      </c>
      <c r="BE299" s="149">
        <f>IF(N299="základní",J299,0)</f>
        <v>0</v>
      </c>
      <c r="BF299" s="149">
        <f>IF(N299="snížená",J299,0)</f>
        <v>0</v>
      </c>
      <c r="BG299" s="149">
        <f>IF(N299="zákl. přenesená",J299,0)</f>
        <v>0</v>
      </c>
      <c r="BH299" s="149">
        <f>IF(N299="sníž. přenesená",J299,0)</f>
        <v>0</v>
      </c>
      <c r="BI299" s="149">
        <f>IF(N299="nulová",J299,0)</f>
        <v>0</v>
      </c>
      <c r="BJ299" s="17" t="s">
        <v>83</v>
      </c>
      <c r="BK299" s="149">
        <f>ROUND(I299*H299,2)</f>
        <v>0</v>
      </c>
      <c r="BL299" s="17" t="s">
        <v>300</v>
      </c>
      <c r="BM299" s="148" t="s">
        <v>3955</v>
      </c>
    </row>
    <row r="300" spans="2:65" s="1" customFormat="1" ht="16.5" customHeight="1">
      <c r="B300" s="32"/>
      <c r="C300" s="137" t="s">
        <v>1540</v>
      </c>
      <c r="D300" s="137" t="s">
        <v>295</v>
      </c>
      <c r="E300" s="138" t="s">
        <v>3956</v>
      </c>
      <c r="F300" s="139" t="s">
        <v>3957</v>
      </c>
      <c r="G300" s="140" t="s">
        <v>711</v>
      </c>
      <c r="H300" s="141">
        <v>27.32</v>
      </c>
      <c r="I300" s="142"/>
      <c r="J300" s="143">
        <f>ROUND(I300*H300,2)</f>
        <v>0</v>
      </c>
      <c r="K300" s="139" t="s">
        <v>299</v>
      </c>
      <c r="L300" s="32"/>
      <c r="M300" s="144" t="s">
        <v>1</v>
      </c>
      <c r="N300" s="145" t="s">
        <v>41</v>
      </c>
      <c r="P300" s="146">
        <f>O300*H300</f>
        <v>0</v>
      </c>
      <c r="Q300" s="146">
        <v>0</v>
      </c>
      <c r="R300" s="146">
        <f>Q300*H300</f>
        <v>0</v>
      </c>
      <c r="S300" s="146">
        <v>0</v>
      </c>
      <c r="T300" s="147">
        <f>S300*H300</f>
        <v>0</v>
      </c>
      <c r="AR300" s="148" t="s">
        <v>300</v>
      </c>
      <c r="AT300" s="148" t="s">
        <v>295</v>
      </c>
      <c r="AU300" s="148" t="s">
        <v>85</v>
      </c>
      <c r="AY300" s="17" t="s">
        <v>293</v>
      </c>
      <c r="BE300" s="149">
        <f>IF(N300="základní",J300,0)</f>
        <v>0</v>
      </c>
      <c r="BF300" s="149">
        <f>IF(N300="snížená",J300,0)</f>
        <v>0</v>
      </c>
      <c r="BG300" s="149">
        <f>IF(N300="zákl. přenesená",J300,0)</f>
        <v>0</v>
      </c>
      <c r="BH300" s="149">
        <f>IF(N300="sníž. přenesená",J300,0)</f>
        <v>0</v>
      </c>
      <c r="BI300" s="149">
        <f>IF(N300="nulová",J300,0)</f>
        <v>0</v>
      </c>
      <c r="BJ300" s="17" t="s">
        <v>83</v>
      </c>
      <c r="BK300" s="149">
        <f>ROUND(I300*H300,2)</f>
        <v>0</v>
      </c>
      <c r="BL300" s="17" t="s">
        <v>300</v>
      </c>
      <c r="BM300" s="148" t="s">
        <v>3958</v>
      </c>
    </row>
    <row r="301" spans="2:65" s="1" customFormat="1" ht="24.2" customHeight="1">
      <c r="B301" s="32"/>
      <c r="C301" s="137" t="s">
        <v>1545</v>
      </c>
      <c r="D301" s="137" t="s">
        <v>295</v>
      </c>
      <c r="E301" s="138" t="s">
        <v>1924</v>
      </c>
      <c r="F301" s="139" t="s">
        <v>1925</v>
      </c>
      <c r="G301" s="140" t="s">
        <v>909</v>
      </c>
      <c r="H301" s="141">
        <v>4</v>
      </c>
      <c r="I301" s="142"/>
      <c r="J301" s="143">
        <f>ROUND(I301*H301,2)</f>
        <v>0</v>
      </c>
      <c r="K301" s="139" t="s">
        <v>299</v>
      </c>
      <c r="L301" s="32"/>
      <c r="M301" s="144" t="s">
        <v>1</v>
      </c>
      <c r="N301" s="145" t="s">
        <v>41</v>
      </c>
      <c r="P301" s="146">
        <f>O301*H301</f>
        <v>0</v>
      </c>
      <c r="Q301" s="146">
        <v>1.0189999999999999E-2</v>
      </c>
      <c r="R301" s="146">
        <f>Q301*H301</f>
        <v>4.0759999999999998E-2</v>
      </c>
      <c r="S301" s="146">
        <v>0</v>
      </c>
      <c r="T301" s="147">
        <f>S301*H301</f>
        <v>0</v>
      </c>
      <c r="AR301" s="148" t="s">
        <v>300</v>
      </c>
      <c r="AT301" s="148" t="s">
        <v>295</v>
      </c>
      <c r="AU301" s="148" t="s">
        <v>85</v>
      </c>
      <c r="AY301" s="17" t="s">
        <v>293</v>
      </c>
      <c r="BE301" s="149">
        <f>IF(N301="základní",J301,0)</f>
        <v>0</v>
      </c>
      <c r="BF301" s="149">
        <f>IF(N301="snížená",J301,0)</f>
        <v>0</v>
      </c>
      <c r="BG301" s="149">
        <f>IF(N301="zákl. přenesená",J301,0)</f>
        <v>0</v>
      </c>
      <c r="BH301" s="149">
        <f>IF(N301="sníž. přenesená",J301,0)</f>
        <v>0</v>
      </c>
      <c r="BI301" s="149">
        <f>IF(N301="nulová",J301,0)</f>
        <v>0</v>
      </c>
      <c r="BJ301" s="17" t="s">
        <v>83</v>
      </c>
      <c r="BK301" s="149">
        <f>ROUND(I301*H301,2)</f>
        <v>0</v>
      </c>
      <c r="BL301" s="17" t="s">
        <v>300</v>
      </c>
      <c r="BM301" s="148" t="s">
        <v>3959</v>
      </c>
    </row>
    <row r="302" spans="2:65" s="12" customFormat="1" ht="11.25">
      <c r="B302" s="150"/>
      <c r="D302" s="151" t="s">
        <v>302</v>
      </c>
      <c r="E302" s="152" t="s">
        <v>1</v>
      </c>
      <c r="F302" s="153" t="s">
        <v>3960</v>
      </c>
      <c r="H302" s="154">
        <v>1</v>
      </c>
      <c r="I302" s="155"/>
      <c r="L302" s="150"/>
      <c r="M302" s="156"/>
      <c r="T302" s="157"/>
      <c r="AT302" s="152" t="s">
        <v>302</v>
      </c>
      <c r="AU302" s="152" t="s">
        <v>85</v>
      </c>
      <c r="AV302" s="12" t="s">
        <v>85</v>
      </c>
      <c r="AW302" s="12" t="s">
        <v>32</v>
      </c>
      <c r="AX302" s="12" t="s">
        <v>76</v>
      </c>
      <c r="AY302" s="152" t="s">
        <v>293</v>
      </c>
    </row>
    <row r="303" spans="2:65" s="12" customFormat="1" ht="11.25">
      <c r="B303" s="150"/>
      <c r="D303" s="151" t="s">
        <v>302</v>
      </c>
      <c r="E303" s="152" t="s">
        <v>1</v>
      </c>
      <c r="F303" s="153" t="s">
        <v>3961</v>
      </c>
      <c r="H303" s="154">
        <v>3</v>
      </c>
      <c r="I303" s="155"/>
      <c r="L303" s="150"/>
      <c r="M303" s="156"/>
      <c r="T303" s="157"/>
      <c r="AT303" s="152" t="s">
        <v>302</v>
      </c>
      <c r="AU303" s="152" t="s">
        <v>85</v>
      </c>
      <c r="AV303" s="12" t="s">
        <v>85</v>
      </c>
      <c r="AW303" s="12" t="s">
        <v>32</v>
      </c>
      <c r="AX303" s="12" t="s">
        <v>76</v>
      </c>
      <c r="AY303" s="152" t="s">
        <v>293</v>
      </c>
    </row>
    <row r="304" spans="2:65" s="14" customFormat="1" ht="11.25">
      <c r="B304" s="167"/>
      <c r="D304" s="151" t="s">
        <v>302</v>
      </c>
      <c r="E304" s="168" t="s">
        <v>1</v>
      </c>
      <c r="F304" s="169" t="s">
        <v>371</v>
      </c>
      <c r="H304" s="170">
        <v>4</v>
      </c>
      <c r="I304" s="171"/>
      <c r="L304" s="167"/>
      <c r="M304" s="172"/>
      <c r="T304" s="173"/>
      <c r="AT304" s="168" t="s">
        <v>302</v>
      </c>
      <c r="AU304" s="168" t="s">
        <v>85</v>
      </c>
      <c r="AV304" s="14" t="s">
        <v>300</v>
      </c>
      <c r="AW304" s="14" t="s">
        <v>32</v>
      </c>
      <c r="AX304" s="14" t="s">
        <v>83</v>
      </c>
      <c r="AY304" s="168" t="s">
        <v>293</v>
      </c>
    </row>
    <row r="305" spans="2:65" s="1" customFormat="1" ht="21.75" customHeight="1">
      <c r="B305" s="32"/>
      <c r="C305" s="174" t="s">
        <v>1549</v>
      </c>
      <c r="D305" s="174" t="s">
        <v>530</v>
      </c>
      <c r="E305" s="175" t="s">
        <v>3962</v>
      </c>
      <c r="F305" s="176" t="s">
        <v>3963</v>
      </c>
      <c r="G305" s="177" t="s">
        <v>909</v>
      </c>
      <c r="H305" s="178">
        <v>2</v>
      </c>
      <c r="I305" s="179"/>
      <c r="J305" s="180">
        <f>ROUND(I305*H305,2)</f>
        <v>0</v>
      </c>
      <c r="K305" s="176" t="s">
        <v>299</v>
      </c>
      <c r="L305" s="181"/>
      <c r="M305" s="182" t="s">
        <v>1</v>
      </c>
      <c r="N305" s="183" t="s">
        <v>41</v>
      </c>
      <c r="P305" s="146">
        <f>O305*H305</f>
        <v>0</v>
      </c>
      <c r="Q305" s="146">
        <v>1.0129999999999999</v>
      </c>
      <c r="R305" s="146">
        <f>Q305*H305</f>
        <v>2.0259999999999998</v>
      </c>
      <c r="S305" s="146">
        <v>0</v>
      </c>
      <c r="T305" s="147">
        <f>S305*H305</f>
        <v>0</v>
      </c>
      <c r="AR305" s="148" t="s">
        <v>396</v>
      </c>
      <c r="AT305" s="148" t="s">
        <v>530</v>
      </c>
      <c r="AU305" s="148" t="s">
        <v>85</v>
      </c>
      <c r="AY305" s="17" t="s">
        <v>293</v>
      </c>
      <c r="BE305" s="149">
        <f>IF(N305="základní",J305,0)</f>
        <v>0</v>
      </c>
      <c r="BF305" s="149">
        <f>IF(N305="snížená",J305,0)</f>
        <v>0</v>
      </c>
      <c r="BG305" s="149">
        <f>IF(N305="zákl. přenesená",J305,0)</f>
        <v>0</v>
      </c>
      <c r="BH305" s="149">
        <f>IF(N305="sníž. přenesená",J305,0)</f>
        <v>0</v>
      </c>
      <c r="BI305" s="149">
        <f>IF(N305="nulová",J305,0)</f>
        <v>0</v>
      </c>
      <c r="BJ305" s="17" t="s">
        <v>83</v>
      </c>
      <c r="BK305" s="149">
        <f>ROUND(I305*H305,2)</f>
        <v>0</v>
      </c>
      <c r="BL305" s="17" t="s">
        <v>300</v>
      </c>
      <c r="BM305" s="148" t="s">
        <v>3964</v>
      </c>
    </row>
    <row r="306" spans="2:65" s="1" customFormat="1" ht="21.75" customHeight="1">
      <c r="B306" s="32"/>
      <c r="C306" s="174" t="s">
        <v>1553</v>
      </c>
      <c r="D306" s="174" t="s">
        <v>530</v>
      </c>
      <c r="E306" s="175" t="s">
        <v>3965</v>
      </c>
      <c r="F306" s="176" t="s">
        <v>3966</v>
      </c>
      <c r="G306" s="177" t="s">
        <v>909</v>
      </c>
      <c r="H306" s="178">
        <v>1</v>
      </c>
      <c r="I306" s="179"/>
      <c r="J306" s="180">
        <f>ROUND(I306*H306,2)</f>
        <v>0</v>
      </c>
      <c r="K306" s="176" t="s">
        <v>299</v>
      </c>
      <c r="L306" s="181"/>
      <c r="M306" s="182" t="s">
        <v>1</v>
      </c>
      <c r="N306" s="183" t="s">
        <v>41</v>
      </c>
      <c r="P306" s="146">
        <f>O306*H306</f>
        <v>0</v>
      </c>
      <c r="Q306" s="146">
        <v>0.50600000000000001</v>
      </c>
      <c r="R306" s="146">
        <f>Q306*H306</f>
        <v>0.50600000000000001</v>
      </c>
      <c r="S306" s="146">
        <v>0</v>
      </c>
      <c r="T306" s="147">
        <f>S306*H306</f>
        <v>0</v>
      </c>
      <c r="AR306" s="148" t="s">
        <v>396</v>
      </c>
      <c r="AT306" s="148" t="s">
        <v>530</v>
      </c>
      <c r="AU306" s="148" t="s">
        <v>85</v>
      </c>
      <c r="AY306" s="17" t="s">
        <v>293</v>
      </c>
      <c r="BE306" s="149">
        <f>IF(N306="základní",J306,0)</f>
        <v>0</v>
      </c>
      <c r="BF306" s="149">
        <f>IF(N306="snížená",J306,0)</f>
        <v>0</v>
      </c>
      <c r="BG306" s="149">
        <f>IF(N306="zákl. přenesená",J306,0)</f>
        <v>0</v>
      </c>
      <c r="BH306" s="149">
        <f>IF(N306="sníž. přenesená",J306,0)</f>
        <v>0</v>
      </c>
      <c r="BI306" s="149">
        <f>IF(N306="nulová",J306,0)</f>
        <v>0</v>
      </c>
      <c r="BJ306" s="17" t="s">
        <v>83</v>
      </c>
      <c r="BK306" s="149">
        <f>ROUND(I306*H306,2)</f>
        <v>0</v>
      </c>
      <c r="BL306" s="17" t="s">
        <v>300</v>
      </c>
      <c r="BM306" s="148" t="s">
        <v>3967</v>
      </c>
    </row>
    <row r="307" spans="2:65" s="1" customFormat="1" ht="24.2" customHeight="1">
      <c r="B307" s="32"/>
      <c r="C307" s="174" t="s">
        <v>1982</v>
      </c>
      <c r="D307" s="174" t="s">
        <v>530</v>
      </c>
      <c r="E307" s="175" t="s">
        <v>3968</v>
      </c>
      <c r="F307" s="176" t="s">
        <v>3969</v>
      </c>
      <c r="G307" s="177" t="s">
        <v>909</v>
      </c>
      <c r="H307" s="178">
        <v>4</v>
      </c>
      <c r="I307" s="179"/>
      <c r="J307" s="180">
        <f>ROUND(I307*H307,2)</f>
        <v>0</v>
      </c>
      <c r="K307" s="176" t="s">
        <v>299</v>
      </c>
      <c r="L307" s="181"/>
      <c r="M307" s="182" t="s">
        <v>1</v>
      </c>
      <c r="N307" s="183" t="s">
        <v>41</v>
      </c>
      <c r="P307" s="146">
        <f>O307*H307</f>
        <v>0</v>
      </c>
      <c r="Q307" s="146">
        <v>2E-3</v>
      </c>
      <c r="R307" s="146">
        <f>Q307*H307</f>
        <v>8.0000000000000002E-3</v>
      </c>
      <c r="S307" s="146">
        <v>0</v>
      </c>
      <c r="T307" s="147">
        <f>S307*H307</f>
        <v>0</v>
      </c>
      <c r="AR307" s="148" t="s">
        <v>396</v>
      </c>
      <c r="AT307" s="148" t="s">
        <v>530</v>
      </c>
      <c r="AU307" s="148" t="s">
        <v>85</v>
      </c>
      <c r="AY307" s="17" t="s">
        <v>293</v>
      </c>
      <c r="BE307" s="149">
        <f>IF(N307="základní",J307,0)</f>
        <v>0</v>
      </c>
      <c r="BF307" s="149">
        <f>IF(N307="snížená",J307,0)</f>
        <v>0</v>
      </c>
      <c r="BG307" s="149">
        <f>IF(N307="zákl. přenesená",J307,0)</f>
        <v>0</v>
      </c>
      <c r="BH307" s="149">
        <f>IF(N307="sníž. přenesená",J307,0)</f>
        <v>0</v>
      </c>
      <c r="BI307" s="149">
        <f>IF(N307="nulová",J307,0)</f>
        <v>0</v>
      </c>
      <c r="BJ307" s="17" t="s">
        <v>83</v>
      </c>
      <c r="BK307" s="149">
        <f>ROUND(I307*H307,2)</f>
        <v>0</v>
      </c>
      <c r="BL307" s="17" t="s">
        <v>300</v>
      </c>
      <c r="BM307" s="148" t="s">
        <v>3970</v>
      </c>
    </row>
    <row r="308" spans="2:65" s="1" customFormat="1" ht="21.75" customHeight="1">
      <c r="B308" s="32"/>
      <c r="C308" s="174" t="s">
        <v>1987</v>
      </c>
      <c r="D308" s="174" t="s">
        <v>530</v>
      </c>
      <c r="E308" s="175" t="s">
        <v>3971</v>
      </c>
      <c r="F308" s="176" t="s">
        <v>3972</v>
      </c>
      <c r="G308" s="177" t="s">
        <v>909</v>
      </c>
      <c r="H308" s="178">
        <v>1</v>
      </c>
      <c r="I308" s="179"/>
      <c r="J308" s="180">
        <f>ROUND(I308*H308,2)</f>
        <v>0</v>
      </c>
      <c r="K308" s="176" t="s">
        <v>299</v>
      </c>
      <c r="L308" s="181"/>
      <c r="M308" s="182" t="s">
        <v>1</v>
      </c>
      <c r="N308" s="183" t="s">
        <v>41</v>
      </c>
      <c r="P308" s="146">
        <f>O308*H308</f>
        <v>0</v>
      </c>
      <c r="Q308" s="146">
        <v>0.254</v>
      </c>
      <c r="R308" s="146">
        <f>Q308*H308</f>
        <v>0.254</v>
      </c>
      <c r="S308" s="146">
        <v>0</v>
      </c>
      <c r="T308" s="147">
        <f>S308*H308</f>
        <v>0</v>
      </c>
      <c r="AR308" s="148" t="s">
        <v>396</v>
      </c>
      <c r="AT308" s="148" t="s">
        <v>530</v>
      </c>
      <c r="AU308" s="148" t="s">
        <v>85</v>
      </c>
      <c r="AY308" s="17" t="s">
        <v>293</v>
      </c>
      <c r="BE308" s="149">
        <f>IF(N308="základní",J308,0)</f>
        <v>0</v>
      </c>
      <c r="BF308" s="149">
        <f>IF(N308="snížená",J308,0)</f>
        <v>0</v>
      </c>
      <c r="BG308" s="149">
        <f>IF(N308="zákl. přenesená",J308,0)</f>
        <v>0</v>
      </c>
      <c r="BH308" s="149">
        <f>IF(N308="sníž. přenesená",J308,0)</f>
        <v>0</v>
      </c>
      <c r="BI308" s="149">
        <f>IF(N308="nulová",J308,0)</f>
        <v>0</v>
      </c>
      <c r="BJ308" s="17" t="s">
        <v>83</v>
      </c>
      <c r="BK308" s="149">
        <f>ROUND(I308*H308,2)</f>
        <v>0</v>
      </c>
      <c r="BL308" s="17" t="s">
        <v>300</v>
      </c>
      <c r="BM308" s="148" t="s">
        <v>3973</v>
      </c>
    </row>
    <row r="309" spans="2:65" s="1" customFormat="1" ht="24.2" customHeight="1">
      <c r="B309" s="32"/>
      <c r="C309" s="137" t="s">
        <v>1992</v>
      </c>
      <c r="D309" s="137" t="s">
        <v>295</v>
      </c>
      <c r="E309" s="138" t="s">
        <v>1930</v>
      </c>
      <c r="F309" s="139" t="s">
        <v>1931</v>
      </c>
      <c r="G309" s="140" t="s">
        <v>909</v>
      </c>
      <c r="H309" s="141">
        <v>2</v>
      </c>
      <c r="I309" s="142"/>
      <c r="J309" s="143">
        <f>ROUND(I309*H309,2)</f>
        <v>0</v>
      </c>
      <c r="K309" s="139" t="s">
        <v>299</v>
      </c>
      <c r="L309" s="32"/>
      <c r="M309" s="144" t="s">
        <v>1</v>
      </c>
      <c r="N309" s="145" t="s">
        <v>41</v>
      </c>
      <c r="P309" s="146">
        <f>O309*H309</f>
        <v>0</v>
      </c>
      <c r="Q309" s="146">
        <v>1.248E-2</v>
      </c>
      <c r="R309" s="146">
        <f>Q309*H309</f>
        <v>2.496E-2</v>
      </c>
      <c r="S309" s="146">
        <v>0</v>
      </c>
      <c r="T309" s="147">
        <f>S309*H309</f>
        <v>0</v>
      </c>
      <c r="AR309" s="148" t="s">
        <v>300</v>
      </c>
      <c r="AT309" s="148" t="s">
        <v>295</v>
      </c>
      <c r="AU309" s="148" t="s">
        <v>85</v>
      </c>
      <c r="AY309" s="17" t="s">
        <v>293</v>
      </c>
      <c r="BE309" s="149">
        <f>IF(N309="základní",J309,0)</f>
        <v>0</v>
      </c>
      <c r="BF309" s="149">
        <f>IF(N309="snížená",J309,0)</f>
        <v>0</v>
      </c>
      <c r="BG309" s="149">
        <f>IF(N309="zákl. přenesená",J309,0)</f>
        <v>0</v>
      </c>
      <c r="BH309" s="149">
        <f>IF(N309="sníž. přenesená",J309,0)</f>
        <v>0</v>
      </c>
      <c r="BI309" s="149">
        <f>IF(N309="nulová",J309,0)</f>
        <v>0</v>
      </c>
      <c r="BJ309" s="17" t="s">
        <v>83</v>
      </c>
      <c r="BK309" s="149">
        <f>ROUND(I309*H309,2)</f>
        <v>0</v>
      </c>
      <c r="BL309" s="17" t="s">
        <v>300</v>
      </c>
      <c r="BM309" s="148" t="s">
        <v>3974</v>
      </c>
    </row>
    <row r="310" spans="2:65" s="12" customFormat="1" ht="11.25">
      <c r="B310" s="150"/>
      <c r="D310" s="151" t="s">
        <v>302</v>
      </c>
      <c r="E310" s="152" t="s">
        <v>1</v>
      </c>
      <c r="F310" s="153" t="s">
        <v>3960</v>
      </c>
      <c r="H310" s="154">
        <v>1</v>
      </c>
      <c r="I310" s="155"/>
      <c r="L310" s="150"/>
      <c r="M310" s="156"/>
      <c r="T310" s="157"/>
      <c r="AT310" s="152" t="s">
        <v>302</v>
      </c>
      <c r="AU310" s="152" t="s">
        <v>85</v>
      </c>
      <c r="AV310" s="12" t="s">
        <v>85</v>
      </c>
      <c r="AW310" s="12" t="s">
        <v>32</v>
      </c>
      <c r="AX310" s="12" t="s">
        <v>76</v>
      </c>
      <c r="AY310" s="152" t="s">
        <v>293</v>
      </c>
    </row>
    <row r="311" spans="2:65" s="12" customFormat="1" ht="11.25">
      <c r="B311" s="150"/>
      <c r="D311" s="151" t="s">
        <v>302</v>
      </c>
      <c r="E311" s="152" t="s">
        <v>1</v>
      </c>
      <c r="F311" s="153" t="s">
        <v>3817</v>
      </c>
      <c r="H311" s="154">
        <v>1</v>
      </c>
      <c r="I311" s="155"/>
      <c r="L311" s="150"/>
      <c r="M311" s="156"/>
      <c r="T311" s="157"/>
      <c r="AT311" s="152" t="s">
        <v>302</v>
      </c>
      <c r="AU311" s="152" t="s">
        <v>85</v>
      </c>
      <c r="AV311" s="12" t="s">
        <v>85</v>
      </c>
      <c r="AW311" s="12" t="s">
        <v>32</v>
      </c>
      <c r="AX311" s="12" t="s">
        <v>76</v>
      </c>
      <c r="AY311" s="152" t="s">
        <v>293</v>
      </c>
    </row>
    <row r="312" spans="2:65" s="14" customFormat="1" ht="11.25">
      <c r="B312" s="167"/>
      <c r="D312" s="151" t="s">
        <v>302</v>
      </c>
      <c r="E312" s="168" t="s">
        <v>1</v>
      </c>
      <c r="F312" s="169" t="s">
        <v>371</v>
      </c>
      <c r="H312" s="170">
        <v>2</v>
      </c>
      <c r="I312" s="171"/>
      <c r="L312" s="167"/>
      <c r="M312" s="172"/>
      <c r="T312" s="173"/>
      <c r="AT312" s="168" t="s">
        <v>302</v>
      </c>
      <c r="AU312" s="168" t="s">
        <v>85</v>
      </c>
      <c r="AV312" s="14" t="s">
        <v>300</v>
      </c>
      <c r="AW312" s="14" t="s">
        <v>32</v>
      </c>
      <c r="AX312" s="14" t="s">
        <v>83</v>
      </c>
      <c r="AY312" s="168" t="s">
        <v>293</v>
      </c>
    </row>
    <row r="313" spans="2:65" s="1" customFormat="1" ht="24.2" customHeight="1">
      <c r="B313" s="32"/>
      <c r="C313" s="174" t="s">
        <v>1996</v>
      </c>
      <c r="D313" s="174" t="s">
        <v>530</v>
      </c>
      <c r="E313" s="175" t="s">
        <v>3975</v>
      </c>
      <c r="F313" s="176" t="s">
        <v>3976</v>
      </c>
      <c r="G313" s="177" t="s">
        <v>909</v>
      </c>
      <c r="H313" s="178">
        <v>2</v>
      </c>
      <c r="I313" s="179"/>
      <c r="J313" s="180">
        <f>ROUND(I313*H313,2)</f>
        <v>0</v>
      </c>
      <c r="K313" s="176" t="s">
        <v>299</v>
      </c>
      <c r="L313" s="181"/>
      <c r="M313" s="182" t="s">
        <v>1</v>
      </c>
      <c r="N313" s="183" t="s">
        <v>41</v>
      </c>
      <c r="P313" s="146">
        <f>O313*H313</f>
        <v>0</v>
      </c>
      <c r="Q313" s="146">
        <v>0.54800000000000004</v>
      </c>
      <c r="R313" s="146">
        <f>Q313*H313</f>
        <v>1.0960000000000001</v>
      </c>
      <c r="S313" s="146">
        <v>0</v>
      </c>
      <c r="T313" s="147">
        <f>S313*H313</f>
        <v>0</v>
      </c>
      <c r="AR313" s="148" t="s">
        <v>396</v>
      </c>
      <c r="AT313" s="148" t="s">
        <v>530</v>
      </c>
      <c r="AU313" s="148" t="s">
        <v>85</v>
      </c>
      <c r="AY313" s="17" t="s">
        <v>293</v>
      </c>
      <c r="BE313" s="149">
        <f>IF(N313="základní",J313,0)</f>
        <v>0</v>
      </c>
      <c r="BF313" s="149">
        <f>IF(N313="snížená",J313,0)</f>
        <v>0</v>
      </c>
      <c r="BG313" s="149">
        <f>IF(N313="zákl. přenesená",J313,0)</f>
        <v>0</v>
      </c>
      <c r="BH313" s="149">
        <f>IF(N313="sníž. přenesená",J313,0)</f>
        <v>0</v>
      </c>
      <c r="BI313" s="149">
        <f>IF(N313="nulová",J313,0)</f>
        <v>0</v>
      </c>
      <c r="BJ313" s="17" t="s">
        <v>83</v>
      </c>
      <c r="BK313" s="149">
        <f>ROUND(I313*H313,2)</f>
        <v>0</v>
      </c>
      <c r="BL313" s="17" t="s">
        <v>300</v>
      </c>
      <c r="BM313" s="148" t="s">
        <v>3977</v>
      </c>
    </row>
    <row r="314" spans="2:65" s="1" customFormat="1" ht="24.2" customHeight="1">
      <c r="B314" s="32"/>
      <c r="C314" s="137" t="s">
        <v>2004</v>
      </c>
      <c r="D314" s="137" t="s">
        <v>295</v>
      </c>
      <c r="E314" s="138" t="s">
        <v>3978</v>
      </c>
      <c r="F314" s="139" t="s">
        <v>3979</v>
      </c>
      <c r="G314" s="140" t="s">
        <v>909</v>
      </c>
      <c r="H314" s="141">
        <v>1</v>
      </c>
      <c r="I314" s="142"/>
      <c r="J314" s="143">
        <f>ROUND(I314*H314,2)</f>
        <v>0</v>
      </c>
      <c r="K314" s="139" t="s">
        <v>299</v>
      </c>
      <c r="L314" s="32"/>
      <c r="M314" s="144" t="s">
        <v>1</v>
      </c>
      <c r="N314" s="145" t="s">
        <v>41</v>
      </c>
      <c r="P314" s="146">
        <f>O314*H314</f>
        <v>0</v>
      </c>
      <c r="Q314" s="146">
        <v>2.8539999999999999E-2</v>
      </c>
      <c r="R314" s="146">
        <f>Q314*H314</f>
        <v>2.8539999999999999E-2</v>
      </c>
      <c r="S314" s="146">
        <v>0</v>
      </c>
      <c r="T314" s="147">
        <f>S314*H314</f>
        <v>0</v>
      </c>
      <c r="AR314" s="148" t="s">
        <v>300</v>
      </c>
      <c r="AT314" s="148" t="s">
        <v>295</v>
      </c>
      <c r="AU314" s="148" t="s">
        <v>85</v>
      </c>
      <c r="AY314" s="17" t="s">
        <v>293</v>
      </c>
      <c r="BE314" s="149">
        <f>IF(N314="základní",J314,0)</f>
        <v>0</v>
      </c>
      <c r="BF314" s="149">
        <f>IF(N314="snížená",J314,0)</f>
        <v>0</v>
      </c>
      <c r="BG314" s="149">
        <f>IF(N314="zákl. přenesená",J314,0)</f>
        <v>0</v>
      </c>
      <c r="BH314" s="149">
        <f>IF(N314="sníž. přenesená",J314,0)</f>
        <v>0</v>
      </c>
      <c r="BI314" s="149">
        <f>IF(N314="nulová",J314,0)</f>
        <v>0</v>
      </c>
      <c r="BJ314" s="17" t="s">
        <v>83</v>
      </c>
      <c r="BK314" s="149">
        <f>ROUND(I314*H314,2)</f>
        <v>0</v>
      </c>
      <c r="BL314" s="17" t="s">
        <v>300</v>
      </c>
      <c r="BM314" s="148" t="s">
        <v>3980</v>
      </c>
    </row>
    <row r="315" spans="2:65" s="12" customFormat="1" ht="11.25">
      <c r="B315" s="150"/>
      <c r="D315" s="151" t="s">
        <v>302</v>
      </c>
      <c r="E315" s="152" t="s">
        <v>1</v>
      </c>
      <c r="F315" s="153" t="s">
        <v>3817</v>
      </c>
      <c r="H315" s="154">
        <v>1</v>
      </c>
      <c r="I315" s="155"/>
      <c r="L315" s="150"/>
      <c r="M315" s="156"/>
      <c r="T315" s="157"/>
      <c r="AT315" s="152" t="s">
        <v>302</v>
      </c>
      <c r="AU315" s="152" t="s">
        <v>85</v>
      </c>
      <c r="AV315" s="12" t="s">
        <v>85</v>
      </c>
      <c r="AW315" s="12" t="s">
        <v>32</v>
      </c>
      <c r="AX315" s="12" t="s">
        <v>83</v>
      </c>
      <c r="AY315" s="152" t="s">
        <v>293</v>
      </c>
    </row>
    <row r="316" spans="2:65" s="1" customFormat="1" ht="24.2" customHeight="1">
      <c r="B316" s="32"/>
      <c r="C316" s="174" t="s">
        <v>2009</v>
      </c>
      <c r="D316" s="174" t="s">
        <v>530</v>
      </c>
      <c r="E316" s="175" t="s">
        <v>3981</v>
      </c>
      <c r="F316" s="176" t="s">
        <v>3982</v>
      </c>
      <c r="G316" s="177" t="s">
        <v>909</v>
      </c>
      <c r="H316" s="178">
        <v>1</v>
      </c>
      <c r="I316" s="179"/>
      <c r="J316" s="180">
        <f>ROUND(I316*H316,2)</f>
        <v>0</v>
      </c>
      <c r="K316" s="176" t="s">
        <v>1</v>
      </c>
      <c r="L316" s="181"/>
      <c r="M316" s="182" t="s">
        <v>1</v>
      </c>
      <c r="N316" s="183" t="s">
        <v>41</v>
      </c>
      <c r="P316" s="146">
        <f>O316*H316</f>
        <v>0</v>
      </c>
      <c r="Q316" s="146">
        <v>1.6</v>
      </c>
      <c r="R316" s="146">
        <f>Q316*H316</f>
        <v>1.6</v>
      </c>
      <c r="S316" s="146">
        <v>0</v>
      </c>
      <c r="T316" s="147">
        <f>S316*H316</f>
        <v>0</v>
      </c>
      <c r="AR316" s="148" t="s">
        <v>396</v>
      </c>
      <c r="AT316" s="148" t="s">
        <v>530</v>
      </c>
      <c r="AU316" s="148" t="s">
        <v>85</v>
      </c>
      <c r="AY316" s="17" t="s">
        <v>293</v>
      </c>
      <c r="BE316" s="149">
        <f>IF(N316="základní",J316,0)</f>
        <v>0</v>
      </c>
      <c r="BF316" s="149">
        <f>IF(N316="snížená",J316,0)</f>
        <v>0</v>
      </c>
      <c r="BG316" s="149">
        <f>IF(N316="zákl. přenesená",J316,0)</f>
        <v>0</v>
      </c>
      <c r="BH316" s="149">
        <f>IF(N316="sníž. přenesená",J316,0)</f>
        <v>0</v>
      </c>
      <c r="BI316" s="149">
        <f>IF(N316="nulová",J316,0)</f>
        <v>0</v>
      </c>
      <c r="BJ316" s="17" t="s">
        <v>83</v>
      </c>
      <c r="BK316" s="149">
        <f>ROUND(I316*H316,2)</f>
        <v>0</v>
      </c>
      <c r="BL316" s="17" t="s">
        <v>300</v>
      </c>
      <c r="BM316" s="148" t="s">
        <v>3983</v>
      </c>
    </row>
    <row r="317" spans="2:65" s="1" customFormat="1" ht="24.2" customHeight="1">
      <c r="B317" s="32"/>
      <c r="C317" s="137" t="s">
        <v>2016</v>
      </c>
      <c r="D317" s="137" t="s">
        <v>295</v>
      </c>
      <c r="E317" s="138" t="s">
        <v>3984</v>
      </c>
      <c r="F317" s="139" t="s">
        <v>3985</v>
      </c>
      <c r="G317" s="140" t="s">
        <v>909</v>
      </c>
      <c r="H317" s="141">
        <v>1</v>
      </c>
      <c r="I317" s="142"/>
      <c r="J317" s="143">
        <f>ROUND(I317*H317,2)</f>
        <v>0</v>
      </c>
      <c r="K317" s="139" t="s">
        <v>299</v>
      </c>
      <c r="L317" s="32"/>
      <c r="M317" s="144" t="s">
        <v>1</v>
      </c>
      <c r="N317" s="145" t="s">
        <v>41</v>
      </c>
      <c r="P317" s="146">
        <f>O317*H317</f>
        <v>0</v>
      </c>
      <c r="Q317" s="146">
        <v>3.9269999999999999E-2</v>
      </c>
      <c r="R317" s="146">
        <f>Q317*H317</f>
        <v>3.9269999999999999E-2</v>
      </c>
      <c r="S317" s="146">
        <v>0</v>
      </c>
      <c r="T317" s="147">
        <f>S317*H317</f>
        <v>0</v>
      </c>
      <c r="AR317" s="148" t="s">
        <v>300</v>
      </c>
      <c r="AT317" s="148" t="s">
        <v>295</v>
      </c>
      <c r="AU317" s="148" t="s">
        <v>85</v>
      </c>
      <c r="AY317" s="17" t="s">
        <v>293</v>
      </c>
      <c r="BE317" s="149">
        <f>IF(N317="základní",J317,0)</f>
        <v>0</v>
      </c>
      <c r="BF317" s="149">
        <f>IF(N317="snížená",J317,0)</f>
        <v>0</v>
      </c>
      <c r="BG317" s="149">
        <f>IF(N317="zákl. přenesená",J317,0)</f>
        <v>0</v>
      </c>
      <c r="BH317" s="149">
        <f>IF(N317="sníž. přenesená",J317,0)</f>
        <v>0</v>
      </c>
      <c r="BI317" s="149">
        <f>IF(N317="nulová",J317,0)</f>
        <v>0</v>
      </c>
      <c r="BJ317" s="17" t="s">
        <v>83</v>
      </c>
      <c r="BK317" s="149">
        <f>ROUND(I317*H317,2)</f>
        <v>0</v>
      </c>
      <c r="BL317" s="17" t="s">
        <v>300</v>
      </c>
      <c r="BM317" s="148" t="s">
        <v>3986</v>
      </c>
    </row>
    <row r="318" spans="2:65" s="12" customFormat="1" ht="11.25">
      <c r="B318" s="150"/>
      <c r="D318" s="151" t="s">
        <v>302</v>
      </c>
      <c r="E318" s="152" t="s">
        <v>1</v>
      </c>
      <c r="F318" s="153" t="s">
        <v>3817</v>
      </c>
      <c r="H318" s="154">
        <v>1</v>
      </c>
      <c r="I318" s="155"/>
      <c r="L318" s="150"/>
      <c r="M318" s="156"/>
      <c r="T318" s="157"/>
      <c r="AT318" s="152" t="s">
        <v>302</v>
      </c>
      <c r="AU318" s="152" t="s">
        <v>85</v>
      </c>
      <c r="AV318" s="12" t="s">
        <v>85</v>
      </c>
      <c r="AW318" s="12" t="s">
        <v>32</v>
      </c>
      <c r="AX318" s="12" t="s">
        <v>83</v>
      </c>
      <c r="AY318" s="152" t="s">
        <v>293</v>
      </c>
    </row>
    <row r="319" spans="2:65" s="1" customFormat="1" ht="24.2" customHeight="1">
      <c r="B319" s="32"/>
      <c r="C319" s="174" t="s">
        <v>2019</v>
      </c>
      <c r="D319" s="174" t="s">
        <v>530</v>
      </c>
      <c r="E319" s="175" t="s">
        <v>3987</v>
      </c>
      <c r="F319" s="176" t="s">
        <v>3988</v>
      </c>
      <c r="G319" s="177" t="s">
        <v>909</v>
      </c>
      <c r="H319" s="178">
        <v>1</v>
      </c>
      <c r="I319" s="179"/>
      <c r="J319" s="180">
        <f>ROUND(I319*H319,2)</f>
        <v>0</v>
      </c>
      <c r="K319" s="176" t="s">
        <v>299</v>
      </c>
      <c r="L319" s="181"/>
      <c r="M319" s="182" t="s">
        <v>1</v>
      </c>
      <c r="N319" s="183" t="s">
        <v>41</v>
      </c>
      <c r="P319" s="146">
        <f>O319*H319</f>
        <v>0</v>
      </c>
      <c r="Q319" s="146">
        <v>1.1000000000000001</v>
      </c>
      <c r="R319" s="146">
        <f>Q319*H319</f>
        <v>1.1000000000000001</v>
      </c>
      <c r="S319" s="146">
        <v>0</v>
      </c>
      <c r="T319" s="147">
        <f>S319*H319</f>
        <v>0</v>
      </c>
      <c r="AR319" s="148" t="s">
        <v>396</v>
      </c>
      <c r="AT319" s="148" t="s">
        <v>530</v>
      </c>
      <c r="AU319" s="148" t="s">
        <v>85</v>
      </c>
      <c r="AY319" s="17" t="s">
        <v>293</v>
      </c>
      <c r="BE319" s="149">
        <f>IF(N319="základní",J319,0)</f>
        <v>0</v>
      </c>
      <c r="BF319" s="149">
        <f>IF(N319="snížená",J319,0)</f>
        <v>0</v>
      </c>
      <c r="BG319" s="149">
        <f>IF(N319="zákl. přenesená",J319,0)</f>
        <v>0</v>
      </c>
      <c r="BH319" s="149">
        <f>IF(N319="sníž. přenesená",J319,0)</f>
        <v>0</v>
      </c>
      <c r="BI319" s="149">
        <f>IF(N319="nulová",J319,0)</f>
        <v>0</v>
      </c>
      <c r="BJ319" s="17" t="s">
        <v>83</v>
      </c>
      <c r="BK319" s="149">
        <f>ROUND(I319*H319,2)</f>
        <v>0</v>
      </c>
      <c r="BL319" s="17" t="s">
        <v>300</v>
      </c>
      <c r="BM319" s="148" t="s">
        <v>3989</v>
      </c>
    </row>
    <row r="320" spans="2:65" s="1" customFormat="1" ht="24.2" customHeight="1">
      <c r="B320" s="32"/>
      <c r="C320" s="174" t="s">
        <v>2023</v>
      </c>
      <c r="D320" s="174" t="s">
        <v>530</v>
      </c>
      <c r="E320" s="175" t="s">
        <v>3990</v>
      </c>
      <c r="F320" s="176" t="s">
        <v>3991</v>
      </c>
      <c r="G320" s="177" t="s">
        <v>909</v>
      </c>
      <c r="H320" s="178">
        <v>1</v>
      </c>
      <c r="I320" s="179"/>
      <c r="J320" s="180">
        <f>ROUND(I320*H320,2)</f>
        <v>0</v>
      </c>
      <c r="K320" s="176" t="s">
        <v>299</v>
      </c>
      <c r="L320" s="181"/>
      <c r="M320" s="182" t="s">
        <v>1</v>
      </c>
      <c r="N320" s="183" t="s">
        <v>41</v>
      </c>
      <c r="P320" s="146">
        <f>O320*H320</f>
        <v>0</v>
      </c>
      <c r="Q320" s="146">
        <v>4.0000000000000001E-3</v>
      </c>
      <c r="R320" s="146">
        <f>Q320*H320</f>
        <v>4.0000000000000001E-3</v>
      </c>
      <c r="S320" s="146">
        <v>0</v>
      </c>
      <c r="T320" s="147">
        <f>S320*H320</f>
        <v>0</v>
      </c>
      <c r="AR320" s="148" t="s">
        <v>396</v>
      </c>
      <c r="AT320" s="148" t="s">
        <v>530</v>
      </c>
      <c r="AU320" s="148" t="s">
        <v>85</v>
      </c>
      <c r="AY320" s="17" t="s">
        <v>293</v>
      </c>
      <c r="BE320" s="149">
        <f>IF(N320="základní",J320,0)</f>
        <v>0</v>
      </c>
      <c r="BF320" s="149">
        <f>IF(N320="snížená",J320,0)</f>
        <v>0</v>
      </c>
      <c r="BG320" s="149">
        <f>IF(N320="zákl. přenesená",J320,0)</f>
        <v>0</v>
      </c>
      <c r="BH320" s="149">
        <f>IF(N320="sníž. přenesená",J320,0)</f>
        <v>0</v>
      </c>
      <c r="BI320" s="149">
        <f>IF(N320="nulová",J320,0)</f>
        <v>0</v>
      </c>
      <c r="BJ320" s="17" t="s">
        <v>83</v>
      </c>
      <c r="BK320" s="149">
        <f>ROUND(I320*H320,2)</f>
        <v>0</v>
      </c>
      <c r="BL320" s="17" t="s">
        <v>300</v>
      </c>
      <c r="BM320" s="148" t="s">
        <v>3992</v>
      </c>
    </row>
    <row r="321" spans="2:65" s="1" customFormat="1" ht="33" customHeight="1">
      <c r="B321" s="32"/>
      <c r="C321" s="137" t="s">
        <v>2028</v>
      </c>
      <c r="D321" s="137" t="s">
        <v>295</v>
      </c>
      <c r="E321" s="138" t="s">
        <v>3993</v>
      </c>
      <c r="F321" s="139" t="s">
        <v>3994</v>
      </c>
      <c r="G321" s="140" t="s">
        <v>909</v>
      </c>
      <c r="H321" s="141">
        <v>29</v>
      </c>
      <c r="I321" s="142"/>
      <c r="J321" s="143">
        <f>ROUND(I321*H321,2)</f>
        <v>0</v>
      </c>
      <c r="K321" s="139" t="s">
        <v>299</v>
      </c>
      <c r="L321" s="32"/>
      <c r="M321" s="144" t="s">
        <v>1</v>
      </c>
      <c r="N321" s="145" t="s">
        <v>41</v>
      </c>
      <c r="P321" s="146">
        <f>O321*H321</f>
        <v>0</v>
      </c>
      <c r="Q321" s="146">
        <v>3.0839999999999999E-2</v>
      </c>
      <c r="R321" s="146">
        <f>Q321*H321</f>
        <v>0.89435999999999993</v>
      </c>
      <c r="S321" s="146">
        <v>0</v>
      </c>
      <c r="T321" s="147">
        <f>S321*H321</f>
        <v>0</v>
      </c>
      <c r="AR321" s="148" t="s">
        <v>300</v>
      </c>
      <c r="AT321" s="148" t="s">
        <v>295</v>
      </c>
      <c r="AU321" s="148" t="s">
        <v>85</v>
      </c>
      <c r="AY321" s="17" t="s">
        <v>293</v>
      </c>
      <c r="BE321" s="149">
        <f>IF(N321="základní",J321,0)</f>
        <v>0</v>
      </c>
      <c r="BF321" s="149">
        <f>IF(N321="snížená",J321,0)</f>
        <v>0</v>
      </c>
      <c r="BG321" s="149">
        <f>IF(N321="zákl. přenesená",J321,0)</f>
        <v>0</v>
      </c>
      <c r="BH321" s="149">
        <f>IF(N321="sníž. přenesená",J321,0)</f>
        <v>0</v>
      </c>
      <c r="BI321" s="149">
        <f>IF(N321="nulová",J321,0)</f>
        <v>0</v>
      </c>
      <c r="BJ321" s="17" t="s">
        <v>83</v>
      </c>
      <c r="BK321" s="149">
        <f>ROUND(I321*H321,2)</f>
        <v>0</v>
      </c>
      <c r="BL321" s="17" t="s">
        <v>300</v>
      </c>
      <c r="BM321" s="148" t="s">
        <v>3995</v>
      </c>
    </row>
    <row r="322" spans="2:65" s="12" customFormat="1" ht="11.25">
      <c r="B322" s="150"/>
      <c r="D322" s="151" t="s">
        <v>302</v>
      </c>
      <c r="E322" s="152" t="s">
        <v>1</v>
      </c>
      <c r="F322" s="153" t="s">
        <v>3996</v>
      </c>
      <c r="H322" s="154">
        <v>29</v>
      </c>
      <c r="I322" s="155"/>
      <c r="L322" s="150"/>
      <c r="M322" s="156"/>
      <c r="T322" s="157"/>
      <c r="AT322" s="152" t="s">
        <v>302</v>
      </c>
      <c r="AU322" s="152" t="s">
        <v>85</v>
      </c>
      <c r="AV322" s="12" t="s">
        <v>85</v>
      </c>
      <c r="AW322" s="12" t="s">
        <v>32</v>
      </c>
      <c r="AX322" s="12" t="s">
        <v>83</v>
      </c>
      <c r="AY322" s="152" t="s">
        <v>293</v>
      </c>
    </row>
    <row r="323" spans="2:65" s="1" customFormat="1" ht="24.2" customHeight="1">
      <c r="B323" s="32"/>
      <c r="C323" s="137" t="s">
        <v>2034</v>
      </c>
      <c r="D323" s="137" t="s">
        <v>295</v>
      </c>
      <c r="E323" s="138" t="s">
        <v>3997</v>
      </c>
      <c r="F323" s="139" t="s">
        <v>3998</v>
      </c>
      <c r="G323" s="140" t="s">
        <v>909</v>
      </c>
      <c r="H323" s="141">
        <v>29</v>
      </c>
      <c r="I323" s="142"/>
      <c r="J323" s="143">
        <f>ROUND(I323*H323,2)</f>
        <v>0</v>
      </c>
      <c r="K323" s="139" t="s">
        <v>299</v>
      </c>
      <c r="L323" s="32"/>
      <c r="M323" s="144" t="s">
        <v>1</v>
      </c>
      <c r="N323" s="145" t="s">
        <v>41</v>
      </c>
      <c r="P323" s="146">
        <f>O323*H323</f>
        <v>0</v>
      </c>
      <c r="Q323" s="146">
        <v>7.0200000000000002E-3</v>
      </c>
      <c r="R323" s="146">
        <f>Q323*H323</f>
        <v>0.20358000000000001</v>
      </c>
      <c r="S323" s="146">
        <v>0</v>
      </c>
      <c r="T323" s="147">
        <f>S323*H323</f>
        <v>0</v>
      </c>
      <c r="AR323" s="148" t="s">
        <v>300</v>
      </c>
      <c r="AT323" s="148" t="s">
        <v>295</v>
      </c>
      <c r="AU323" s="148" t="s">
        <v>85</v>
      </c>
      <c r="AY323" s="17" t="s">
        <v>293</v>
      </c>
      <c r="BE323" s="149">
        <f>IF(N323="základní",J323,0)</f>
        <v>0</v>
      </c>
      <c r="BF323" s="149">
        <f>IF(N323="snížená",J323,0)</f>
        <v>0</v>
      </c>
      <c r="BG323" s="149">
        <f>IF(N323="zákl. přenesená",J323,0)</f>
        <v>0</v>
      </c>
      <c r="BH323" s="149">
        <f>IF(N323="sníž. přenesená",J323,0)</f>
        <v>0</v>
      </c>
      <c r="BI323" s="149">
        <f>IF(N323="nulová",J323,0)</f>
        <v>0</v>
      </c>
      <c r="BJ323" s="17" t="s">
        <v>83</v>
      </c>
      <c r="BK323" s="149">
        <f>ROUND(I323*H323,2)</f>
        <v>0</v>
      </c>
      <c r="BL323" s="17" t="s">
        <v>300</v>
      </c>
      <c r="BM323" s="148" t="s">
        <v>3999</v>
      </c>
    </row>
    <row r="324" spans="2:65" s="12" customFormat="1" ht="11.25">
      <c r="B324" s="150"/>
      <c r="D324" s="151" t="s">
        <v>302</v>
      </c>
      <c r="E324" s="152" t="s">
        <v>1</v>
      </c>
      <c r="F324" s="153" t="s">
        <v>3996</v>
      </c>
      <c r="H324" s="154">
        <v>29</v>
      </c>
      <c r="I324" s="155"/>
      <c r="L324" s="150"/>
      <c r="M324" s="156"/>
      <c r="T324" s="157"/>
      <c r="AT324" s="152" t="s">
        <v>302</v>
      </c>
      <c r="AU324" s="152" t="s">
        <v>85</v>
      </c>
      <c r="AV324" s="12" t="s">
        <v>85</v>
      </c>
      <c r="AW324" s="12" t="s">
        <v>32</v>
      </c>
      <c r="AX324" s="12" t="s">
        <v>83</v>
      </c>
      <c r="AY324" s="152" t="s">
        <v>293</v>
      </c>
    </row>
    <row r="325" spans="2:65" s="1" customFormat="1" ht="24.2" customHeight="1">
      <c r="B325" s="32"/>
      <c r="C325" s="137" t="s">
        <v>2037</v>
      </c>
      <c r="D325" s="137" t="s">
        <v>295</v>
      </c>
      <c r="E325" s="138" t="s">
        <v>4000</v>
      </c>
      <c r="F325" s="139" t="s">
        <v>4001</v>
      </c>
      <c r="G325" s="140" t="s">
        <v>909</v>
      </c>
      <c r="H325" s="141">
        <v>29</v>
      </c>
      <c r="I325" s="142"/>
      <c r="J325" s="143">
        <f>ROUND(I325*H325,2)</f>
        <v>0</v>
      </c>
      <c r="K325" s="139" t="s">
        <v>299</v>
      </c>
      <c r="L325" s="32"/>
      <c r="M325" s="144" t="s">
        <v>1</v>
      </c>
      <c r="N325" s="145" t="s">
        <v>41</v>
      </c>
      <c r="P325" s="146">
        <f>O325*H325</f>
        <v>0</v>
      </c>
      <c r="Q325" s="146">
        <v>0</v>
      </c>
      <c r="R325" s="146">
        <f>Q325*H325</f>
        <v>0</v>
      </c>
      <c r="S325" s="146">
        <v>0</v>
      </c>
      <c r="T325" s="147">
        <f>S325*H325</f>
        <v>0</v>
      </c>
      <c r="AR325" s="148" t="s">
        <v>300</v>
      </c>
      <c r="AT325" s="148" t="s">
        <v>295</v>
      </c>
      <c r="AU325" s="148" t="s">
        <v>85</v>
      </c>
      <c r="AY325" s="17" t="s">
        <v>293</v>
      </c>
      <c r="BE325" s="149">
        <f>IF(N325="základní",J325,0)</f>
        <v>0</v>
      </c>
      <c r="BF325" s="149">
        <f>IF(N325="snížená",J325,0)</f>
        <v>0</v>
      </c>
      <c r="BG325" s="149">
        <f>IF(N325="zákl. přenesená",J325,0)</f>
        <v>0</v>
      </c>
      <c r="BH325" s="149">
        <f>IF(N325="sníž. přenesená",J325,0)</f>
        <v>0</v>
      </c>
      <c r="BI325" s="149">
        <f>IF(N325="nulová",J325,0)</f>
        <v>0</v>
      </c>
      <c r="BJ325" s="17" t="s">
        <v>83</v>
      </c>
      <c r="BK325" s="149">
        <f>ROUND(I325*H325,2)</f>
        <v>0</v>
      </c>
      <c r="BL325" s="17" t="s">
        <v>300</v>
      </c>
      <c r="BM325" s="148" t="s">
        <v>4002</v>
      </c>
    </row>
    <row r="326" spans="2:65" s="12" customFormat="1" ht="11.25">
      <c r="B326" s="150"/>
      <c r="D326" s="151" t="s">
        <v>302</v>
      </c>
      <c r="E326" s="152" t="s">
        <v>1</v>
      </c>
      <c r="F326" s="153" t="s">
        <v>3996</v>
      </c>
      <c r="H326" s="154">
        <v>29</v>
      </c>
      <c r="I326" s="155"/>
      <c r="L326" s="150"/>
      <c r="M326" s="156"/>
      <c r="T326" s="157"/>
      <c r="AT326" s="152" t="s">
        <v>302</v>
      </c>
      <c r="AU326" s="152" t="s">
        <v>85</v>
      </c>
      <c r="AV326" s="12" t="s">
        <v>85</v>
      </c>
      <c r="AW326" s="12" t="s">
        <v>32</v>
      </c>
      <c r="AX326" s="12" t="s">
        <v>83</v>
      </c>
      <c r="AY326" s="152" t="s">
        <v>293</v>
      </c>
    </row>
    <row r="327" spans="2:65" s="1" customFormat="1" ht="33" customHeight="1">
      <c r="B327" s="32"/>
      <c r="C327" s="137" t="s">
        <v>2042</v>
      </c>
      <c r="D327" s="137" t="s">
        <v>295</v>
      </c>
      <c r="E327" s="138" t="s">
        <v>4003</v>
      </c>
      <c r="F327" s="139" t="s">
        <v>4004</v>
      </c>
      <c r="G327" s="140" t="s">
        <v>909</v>
      </c>
      <c r="H327" s="141">
        <v>29</v>
      </c>
      <c r="I327" s="142"/>
      <c r="J327" s="143">
        <f>ROUND(I327*H327,2)</f>
        <v>0</v>
      </c>
      <c r="K327" s="139" t="s">
        <v>299</v>
      </c>
      <c r="L327" s="32"/>
      <c r="M327" s="144" t="s">
        <v>1</v>
      </c>
      <c r="N327" s="145" t="s">
        <v>41</v>
      </c>
      <c r="P327" s="146">
        <f>O327*H327</f>
        <v>0</v>
      </c>
      <c r="Q327" s="146">
        <v>3.5349999999999999E-2</v>
      </c>
      <c r="R327" s="146">
        <f>Q327*H327</f>
        <v>1.02515</v>
      </c>
      <c r="S327" s="146">
        <v>0</v>
      </c>
      <c r="T327" s="147">
        <f>S327*H327</f>
        <v>0</v>
      </c>
      <c r="AR327" s="148" t="s">
        <v>300</v>
      </c>
      <c r="AT327" s="148" t="s">
        <v>295</v>
      </c>
      <c r="AU327" s="148" t="s">
        <v>85</v>
      </c>
      <c r="AY327" s="17" t="s">
        <v>293</v>
      </c>
      <c r="BE327" s="149">
        <f>IF(N327="základní",J327,0)</f>
        <v>0</v>
      </c>
      <c r="BF327" s="149">
        <f>IF(N327="snížená",J327,0)</f>
        <v>0</v>
      </c>
      <c r="BG327" s="149">
        <f>IF(N327="zákl. přenesená",J327,0)</f>
        <v>0</v>
      </c>
      <c r="BH327" s="149">
        <f>IF(N327="sníž. přenesená",J327,0)</f>
        <v>0</v>
      </c>
      <c r="BI327" s="149">
        <f>IF(N327="nulová",J327,0)</f>
        <v>0</v>
      </c>
      <c r="BJ327" s="17" t="s">
        <v>83</v>
      </c>
      <c r="BK327" s="149">
        <f>ROUND(I327*H327,2)</f>
        <v>0</v>
      </c>
      <c r="BL327" s="17" t="s">
        <v>300</v>
      </c>
      <c r="BM327" s="148" t="s">
        <v>4005</v>
      </c>
    </row>
    <row r="328" spans="2:65" s="12" customFormat="1" ht="11.25">
      <c r="B328" s="150"/>
      <c r="D328" s="151" t="s">
        <v>302</v>
      </c>
      <c r="E328" s="152" t="s">
        <v>1</v>
      </c>
      <c r="F328" s="153" t="s">
        <v>3996</v>
      </c>
      <c r="H328" s="154">
        <v>29</v>
      </c>
      <c r="I328" s="155"/>
      <c r="L328" s="150"/>
      <c r="M328" s="156"/>
      <c r="T328" s="157"/>
      <c r="AT328" s="152" t="s">
        <v>302</v>
      </c>
      <c r="AU328" s="152" t="s">
        <v>85</v>
      </c>
      <c r="AV328" s="12" t="s">
        <v>85</v>
      </c>
      <c r="AW328" s="12" t="s">
        <v>32</v>
      </c>
      <c r="AX328" s="12" t="s">
        <v>83</v>
      </c>
      <c r="AY328" s="152" t="s">
        <v>293</v>
      </c>
    </row>
    <row r="329" spans="2:65" s="1" customFormat="1" ht="37.9" customHeight="1">
      <c r="B329" s="32"/>
      <c r="C329" s="137" t="s">
        <v>2048</v>
      </c>
      <c r="D329" s="137" t="s">
        <v>295</v>
      </c>
      <c r="E329" s="138" t="s">
        <v>1943</v>
      </c>
      <c r="F329" s="139" t="s">
        <v>1944</v>
      </c>
      <c r="G329" s="140" t="s">
        <v>909</v>
      </c>
      <c r="H329" s="141">
        <v>19</v>
      </c>
      <c r="I329" s="142"/>
      <c r="J329" s="143">
        <f>ROUND(I329*H329,2)</f>
        <v>0</v>
      </c>
      <c r="K329" s="139" t="s">
        <v>299</v>
      </c>
      <c r="L329" s="32"/>
      <c r="M329" s="144" t="s">
        <v>1</v>
      </c>
      <c r="N329" s="145" t="s">
        <v>41</v>
      </c>
      <c r="P329" s="146">
        <f>O329*H329</f>
        <v>0</v>
      </c>
      <c r="Q329" s="146">
        <v>0.09</v>
      </c>
      <c r="R329" s="146">
        <f>Q329*H329</f>
        <v>1.71</v>
      </c>
      <c r="S329" s="146">
        <v>0</v>
      </c>
      <c r="T329" s="147">
        <f>S329*H329</f>
        <v>0</v>
      </c>
      <c r="AR329" s="148" t="s">
        <v>300</v>
      </c>
      <c r="AT329" s="148" t="s">
        <v>295</v>
      </c>
      <c r="AU329" s="148" t="s">
        <v>85</v>
      </c>
      <c r="AY329" s="17" t="s">
        <v>293</v>
      </c>
      <c r="BE329" s="149">
        <f>IF(N329="základní",J329,0)</f>
        <v>0</v>
      </c>
      <c r="BF329" s="149">
        <f>IF(N329="snížená",J329,0)</f>
        <v>0</v>
      </c>
      <c r="BG329" s="149">
        <f>IF(N329="zákl. přenesená",J329,0)</f>
        <v>0</v>
      </c>
      <c r="BH329" s="149">
        <f>IF(N329="sníž. přenesená",J329,0)</f>
        <v>0</v>
      </c>
      <c r="BI329" s="149">
        <f>IF(N329="nulová",J329,0)</f>
        <v>0</v>
      </c>
      <c r="BJ329" s="17" t="s">
        <v>83</v>
      </c>
      <c r="BK329" s="149">
        <f>ROUND(I329*H329,2)</f>
        <v>0</v>
      </c>
      <c r="BL329" s="17" t="s">
        <v>300</v>
      </c>
      <c r="BM329" s="148" t="s">
        <v>4006</v>
      </c>
    </row>
    <row r="330" spans="2:65" s="12" customFormat="1" ht="11.25">
      <c r="B330" s="150"/>
      <c r="D330" s="151" t="s">
        <v>302</v>
      </c>
      <c r="E330" s="152" t="s">
        <v>1</v>
      </c>
      <c r="F330" s="153" t="s">
        <v>3960</v>
      </c>
      <c r="H330" s="154">
        <v>1</v>
      </c>
      <c r="I330" s="155"/>
      <c r="L330" s="150"/>
      <c r="M330" s="156"/>
      <c r="T330" s="157"/>
      <c r="AT330" s="152" t="s">
        <v>302</v>
      </c>
      <c r="AU330" s="152" t="s">
        <v>85</v>
      </c>
      <c r="AV330" s="12" t="s">
        <v>85</v>
      </c>
      <c r="AW330" s="12" t="s">
        <v>32</v>
      </c>
      <c r="AX330" s="12" t="s">
        <v>76</v>
      </c>
      <c r="AY330" s="152" t="s">
        <v>293</v>
      </c>
    </row>
    <row r="331" spans="2:65" s="12" customFormat="1" ht="11.25">
      <c r="B331" s="150"/>
      <c r="D331" s="151" t="s">
        <v>302</v>
      </c>
      <c r="E331" s="152" t="s">
        <v>1</v>
      </c>
      <c r="F331" s="153" t="s">
        <v>4007</v>
      </c>
      <c r="H331" s="154">
        <v>17</v>
      </c>
      <c r="I331" s="155"/>
      <c r="L331" s="150"/>
      <c r="M331" s="156"/>
      <c r="T331" s="157"/>
      <c r="AT331" s="152" t="s">
        <v>302</v>
      </c>
      <c r="AU331" s="152" t="s">
        <v>85</v>
      </c>
      <c r="AV331" s="12" t="s">
        <v>85</v>
      </c>
      <c r="AW331" s="12" t="s">
        <v>32</v>
      </c>
      <c r="AX331" s="12" t="s">
        <v>76</v>
      </c>
      <c r="AY331" s="152" t="s">
        <v>293</v>
      </c>
    </row>
    <row r="332" spans="2:65" s="12" customFormat="1" ht="11.25">
      <c r="B332" s="150"/>
      <c r="D332" s="151" t="s">
        <v>302</v>
      </c>
      <c r="E332" s="152" t="s">
        <v>1</v>
      </c>
      <c r="F332" s="153" t="s">
        <v>3817</v>
      </c>
      <c r="H332" s="154">
        <v>1</v>
      </c>
      <c r="I332" s="155"/>
      <c r="L332" s="150"/>
      <c r="M332" s="156"/>
      <c r="T332" s="157"/>
      <c r="AT332" s="152" t="s">
        <v>302</v>
      </c>
      <c r="AU332" s="152" t="s">
        <v>85</v>
      </c>
      <c r="AV332" s="12" t="s">
        <v>85</v>
      </c>
      <c r="AW332" s="12" t="s">
        <v>32</v>
      </c>
      <c r="AX332" s="12" t="s">
        <v>76</v>
      </c>
      <c r="AY332" s="152" t="s">
        <v>293</v>
      </c>
    </row>
    <row r="333" spans="2:65" s="14" customFormat="1" ht="11.25">
      <c r="B333" s="167"/>
      <c r="D333" s="151" t="s">
        <v>302</v>
      </c>
      <c r="E333" s="168" t="s">
        <v>1</v>
      </c>
      <c r="F333" s="169" t="s">
        <v>371</v>
      </c>
      <c r="H333" s="170">
        <v>19</v>
      </c>
      <c r="I333" s="171"/>
      <c r="L333" s="167"/>
      <c r="M333" s="172"/>
      <c r="T333" s="173"/>
      <c r="AT333" s="168" t="s">
        <v>302</v>
      </c>
      <c r="AU333" s="168" t="s">
        <v>85</v>
      </c>
      <c r="AV333" s="14" t="s">
        <v>300</v>
      </c>
      <c r="AW333" s="14" t="s">
        <v>32</v>
      </c>
      <c r="AX333" s="14" t="s">
        <v>83</v>
      </c>
      <c r="AY333" s="168" t="s">
        <v>293</v>
      </c>
    </row>
    <row r="334" spans="2:65" s="1" customFormat="1" ht="16.5" customHeight="1">
      <c r="B334" s="32"/>
      <c r="C334" s="174" t="s">
        <v>2050</v>
      </c>
      <c r="D334" s="174" t="s">
        <v>530</v>
      </c>
      <c r="E334" s="175" t="s">
        <v>4008</v>
      </c>
      <c r="F334" s="176" t="s">
        <v>4009</v>
      </c>
      <c r="G334" s="177" t="s">
        <v>909</v>
      </c>
      <c r="H334" s="178">
        <v>1</v>
      </c>
      <c r="I334" s="179"/>
      <c r="J334" s="180">
        <f>ROUND(I334*H334,2)</f>
        <v>0</v>
      </c>
      <c r="K334" s="176" t="s">
        <v>1</v>
      </c>
      <c r="L334" s="181"/>
      <c r="M334" s="182" t="s">
        <v>1</v>
      </c>
      <c r="N334" s="183" t="s">
        <v>41</v>
      </c>
      <c r="P334" s="146">
        <f>O334*H334</f>
        <v>0</v>
      </c>
      <c r="Q334" s="146">
        <v>5.3800000000000001E-2</v>
      </c>
      <c r="R334" s="146">
        <f>Q334*H334</f>
        <v>5.3800000000000001E-2</v>
      </c>
      <c r="S334" s="146">
        <v>0</v>
      </c>
      <c r="T334" s="147">
        <f>S334*H334</f>
        <v>0</v>
      </c>
      <c r="AR334" s="148" t="s">
        <v>396</v>
      </c>
      <c r="AT334" s="148" t="s">
        <v>530</v>
      </c>
      <c r="AU334" s="148" t="s">
        <v>85</v>
      </c>
      <c r="AY334" s="17" t="s">
        <v>293</v>
      </c>
      <c r="BE334" s="149">
        <f>IF(N334="základní",J334,0)</f>
        <v>0</v>
      </c>
      <c r="BF334" s="149">
        <f>IF(N334="snížená",J334,0)</f>
        <v>0</v>
      </c>
      <c r="BG334" s="149">
        <f>IF(N334="zákl. přenesená",J334,0)</f>
        <v>0</v>
      </c>
      <c r="BH334" s="149">
        <f>IF(N334="sníž. přenesená",J334,0)</f>
        <v>0</v>
      </c>
      <c r="BI334" s="149">
        <f>IF(N334="nulová",J334,0)</f>
        <v>0</v>
      </c>
      <c r="BJ334" s="17" t="s">
        <v>83</v>
      </c>
      <c r="BK334" s="149">
        <f>ROUND(I334*H334,2)</f>
        <v>0</v>
      </c>
      <c r="BL334" s="17" t="s">
        <v>300</v>
      </c>
      <c r="BM334" s="148" t="s">
        <v>4010</v>
      </c>
    </row>
    <row r="335" spans="2:65" s="1" customFormat="1" ht="24.2" customHeight="1">
      <c r="B335" s="32"/>
      <c r="C335" s="174" t="s">
        <v>2053</v>
      </c>
      <c r="D335" s="174" t="s">
        <v>530</v>
      </c>
      <c r="E335" s="175" t="s">
        <v>4011</v>
      </c>
      <c r="F335" s="176" t="s">
        <v>4012</v>
      </c>
      <c r="G335" s="177" t="s">
        <v>909</v>
      </c>
      <c r="H335" s="178">
        <v>17</v>
      </c>
      <c r="I335" s="179"/>
      <c r="J335" s="180">
        <f>ROUND(I335*H335,2)</f>
        <v>0</v>
      </c>
      <c r="K335" s="176" t="s">
        <v>1</v>
      </c>
      <c r="L335" s="181"/>
      <c r="M335" s="182" t="s">
        <v>1</v>
      </c>
      <c r="N335" s="183" t="s">
        <v>41</v>
      </c>
      <c r="P335" s="146">
        <f>O335*H335</f>
        <v>0</v>
      </c>
      <c r="Q335" s="146">
        <v>5.3800000000000001E-2</v>
      </c>
      <c r="R335" s="146">
        <f>Q335*H335</f>
        <v>0.91459999999999997</v>
      </c>
      <c r="S335" s="146">
        <v>0</v>
      </c>
      <c r="T335" s="147">
        <f>S335*H335</f>
        <v>0</v>
      </c>
      <c r="AR335" s="148" t="s">
        <v>396</v>
      </c>
      <c r="AT335" s="148" t="s">
        <v>530</v>
      </c>
      <c r="AU335" s="148" t="s">
        <v>85</v>
      </c>
      <c r="AY335" s="17" t="s">
        <v>293</v>
      </c>
      <c r="BE335" s="149">
        <f>IF(N335="základní",J335,0)</f>
        <v>0</v>
      </c>
      <c r="BF335" s="149">
        <f>IF(N335="snížená",J335,0)</f>
        <v>0</v>
      </c>
      <c r="BG335" s="149">
        <f>IF(N335="zákl. přenesená",J335,0)</f>
        <v>0</v>
      </c>
      <c r="BH335" s="149">
        <f>IF(N335="sníž. přenesená",J335,0)</f>
        <v>0</v>
      </c>
      <c r="BI335" s="149">
        <f>IF(N335="nulová",J335,0)</f>
        <v>0</v>
      </c>
      <c r="BJ335" s="17" t="s">
        <v>83</v>
      </c>
      <c r="BK335" s="149">
        <f>ROUND(I335*H335,2)</f>
        <v>0</v>
      </c>
      <c r="BL335" s="17" t="s">
        <v>300</v>
      </c>
      <c r="BM335" s="148" t="s">
        <v>4013</v>
      </c>
    </row>
    <row r="336" spans="2:65" s="1" customFormat="1" ht="24.2" customHeight="1">
      <c r="B336" s="32"/>
      <c r="C336" s="174" t="s">
        <v>2055</v>
      </c>
      <c r="D336" s="174" t="s">
        <v>530</v>
      </c>
      <c r="E336" s="175" t="s">
        <v>4014</v>
      </c>
      <c r="F336" s="176" t="s">
        <v>4015</v>
      </c>
      <c r="G336" s="177" t="s">
        <v>909</v>
      </c>
      <c r="H336" s="178">
        <v>1</v>
      </c>
      <c r="I336" s="179"/>
      <c r="J336" s="180">
        <f>ROUND(I336*H336,2)</f>
        <v>0</v>
      </c>
      <c r="K336" s="176" t="s">
        <v>1</v>
      </c>
      <c r="L336" s="181"/>
      <c r="M336" s="182" t="s">
        <v>1</v>
      </c>
      <c r="N336" s="183" t="s">
        <v>41</v>
      </c>
      <c r="P336" s="146">
        <f>O336*H336</f>
        <v>0</v>
      </c>
      <c r="Q336" s="146">
        <v>5.3800000000000001E-2</v>
      </c>
      <c r="R336" s="146">
        <f>Q336*H336</f>
        <v>5.3800000000000001E-2</v>
      </c>
      <c r="S336" s="146">
        <v>0</v>
      </c>
      <c r="T336" s="147">
        <f>S336*H336</f>
        <v>0</v>
      </c>
      <c r="AR336" s="148" t="s">
        <v>396</v>
      </c>
      <c r="AT336" s="148" t="s">
        <v>530</v>
      </c>
      <c r="AU336" s="148" t="s">
        <v>85</v>
      </c>
      <c r="AY336" s="17" t="s">
        <v>293</v>
      </c>
      <c r="BE336" s="149">
        <f>IF(N336="základní",J336,0)</f>
        <v>0</v>
      </c>
      <c r="BF336" s="149">
        <f>IF(N336="snížená",J336,0)</f>
        <v>0</v>
      </c>
      <c r="BG336" s="149">
        <f>IF(N336="zákl. přenesená",J336,0)</f>
        <v>0</v>
      </c>
      <c r="BH336" s="149">
        <f>IF(N336="sníž. přenesená",J336,0)</f>
        <v>0</v>
      </c>
      <c r="BI336" s="149">
        <f>IF(N336="nulová",J336,0)</f>
        <v>0</v>
      </c>
      <c r="BJ336" s="17" t="s">
        <v>83</v>
      </c>
      <c r="BK336" s="149">
        <f>ROUND(I336*H336,2)</f>
        <v>0</v>
      </c>
      <c r="BL336" s="17" t="s">
        <v>300</v>
      </c>
      <c r="BM336" s="148" t="s">
        <v>4016</v>
      </c>
    </row>
    <row r="337" spans="2:65" s="1" customFormat="1" ht="16.5" customHeight="1">
      <c r="B337" s="32"/>
      <c r="C337" s="137" t="s">
        <v>2061</v>
      </c>
      <c r="D337" s="137" t="s">
        <v>295</v>
      </c>
      <c r="E337" s="138" t="s">
        <v>4017</v>
      </c>
      <c r="F337" s="139" t="s">
        <v>4018</v>
      </c>
      <c r="G337" s="140" t="s">
        <v>909</v>
      </c>
      <c r="H337" s="141">
        <v>17</v>
      </c>
      <c r="I337" s="142"/>
      <c r="J337" s="143">
        <f>ROUND(I337*H337,2)</f>
        <v>0</v>
      </c>
      <c r="K337" s="139" t="s">
        <v>1</v>
      </c>
      <c r="L337" s="32"/>
      <c r="M337" s="144" t="s">
        <v>1</v>
      </c>
      <c r="N337" s="145" t="s">
        <v>41</v>
      </c>
      <c r="P337" s="146">
        <f>O337*H337</f>
        <v>0</v>
      </c>
      <c r="Q337" s="146">
        <v>0.21734000000000001</v>
      </c>
      <c r="R337" s="146">
        <f>Q337*H337</f>
        <v>3.6947800000000002</v>
      </c>
      <c r="S337" s="146">
        <v>0</v>
      </c>
      <c r="T337" s="147">
        <f>S337*H337</f>
        <v>0</v>
      </c>
      <c r="AR337" s="148" t="s">
        <v>300</v>
      </c>
      <c r="AT337" s="148" t="s">
        <v>295</v>
      </c>
      <c r="AU337" s="148" t="s">
        <v>85</v>
      </c>
      <c r="AY337" s="17" t="s">
        <v>293</v>
      </c>
      <c r="BE337" s="149">
        <f>IF(N337="základní",J337,0)</f>
        <v>0</v>
      </c>
      <c r="BF337" s="149">
        <f>IF(N337="snížená",J337,0)</f>
        <v>0</v>
      </c>
      <c r="BG337" s="149">
        <f>IF(N337="zákl. přenesená",J337,0)</f>
        <v>0</v>
      </c>
      <c r="BH337" s="149">
        <f>IF(N337="sníž. přenesená",J337,0)</f>
        <v>0</v>
      </c>
      <c r="BI337" s="149">
        <f>IF(N337="nulová",J337,0)</f>
        <v>0</v>
      </c>
      <c r="BJ337" s="17" t="s">
        <v>83</v>
      </c>
      <c r="BK337" s="149">
        <f>ROUND(I337*H337,2)</f>
        <v>0</v>
      </c>
      <c r="BL337" s="17" t="s">
        <v>300</v>
      </c>
      <c r="BM337" s="148" t="s">
        <v>4019</v>
      </c>
    </row>
    <row r="338" spans="2:65" s="1" customFormat="1" ht="24.2" customHeight="1">
      <c r="B338" s="32"/>
      <c r="C338" s="137" t="s">
        <v>2065</v>
      </c>
      <c r="D338" s="137" t="s">
        <v>295</v>
      </c>
      <c r="E338" s="138" t="s">
        <v>1267</v>
      </c>
      <c r="F338" s="139" t="s">
        <v>1268</v>
      </c>
      <c r="G338" s="140" t="s">
        <v>909</v>
      </c>
      <c r="H338" s="141">
        <v>28</v>
      </c>
      <c r="I338" s="142"/>
      <c r="J338" s="143">
        <f>ROUND(I338*H338,2)</f>
        <v>0</v>
      </c>
      <c r="K338" s="139" t="s">
        <v>299</v>
      </c>
      <c r="L338" s="32"/>
      <c r="M338" s="144" t="s">
        <v>1</v>
      </c>
      <c r="N338" s="145" t="s">
        <v>41</v>
      </c>
      <c r="P338" s="146">
        <f>O338*H338</f>
        <v>0</v>
      </c>
      <c r="Q338" s="146">
        <v>1.3699999999999999E-3</v>
      </c>
      <c r="R338" s="146">
        <f>Q338*H338</f>
        <v>3.8359999999999998E-2</v>
      </c>
      <c r="S338" s="146">
        <v>0</v>
      </c>
      <c r="T338" s="147">
        <f>S338*H338</f>
        <v>0</v>
      </c>
      <c r="AR338" s="148" t="s">
        <v>300</v>
      </c>
      <c r="AT338" s="148" t="s">
        <v>295</v>
      </c>
      <c r="AU338" s="148" t="s">
        <v>85</v>
      </c>
      <c r="AY338" s="17" t="s">
        <v>293</v>
      </c>
      <c r="BE338" s="149">
        <f>IF(N338="základní",J338,0)</f>
        <v>0</v>
      </c>
      <c r="BF338" s="149">
        <f>IF(N338="snížená",J338,0)</f>
        <v>0</v>
      </c>
      <c r="BG338" s="149">
        <f>IF(N338="zákl. přenesená",J338,0)</f>
        <v>0</v>
      </c>
      <c r="BH338" s="149">
        <f>IF(N338="sníž. přenesená",J338,0)</f>
        <v>0</v>
      </c>
      <c r="BI338" s="149">
        <f>IF(N338="nulová",J338,0)</f>
        <v>0</v>
      </c>
      <c r="BJ338" s="17" t="s">
        <v>83</v>
      </c>
      <c r="BK338" s="149">
        <f>ROUND(I338*H338,2)</f>
        <v>0</v>
      </c>
      <c r="BL338" s="17" t="s">
        <v>300</v>
      </c>
      <c r="BM338" s="148" t="s">
        <v>4020</v>
      </c>
    </row>
    <row r="339" spans="2:65" s="12" customFormat="1" ht="11.25">
      <c r="B339" s="150"/>
      <c r="D339" s="151" t="s">
        <v>302</v>
      </c>
      <c r="E339" s="152" t="s">
        <v>1</v>
      </c>
      <c r="F339" s="153" t="s">
        <v>4021</v>
      </c>
      <c r="H339" s="154">
        <v>28</v>
      </c>
      <c r="I339" s="155"/>
      <c r="L339" s="150"/>
      <c r="M339" s="156"/>
      <c r="T339" s="157"/>
      <c r="AT339" s="152" t="s">
        <v>302</v>
      </c>
      <c r="AU339" s="152" t="s">
        <v>85</v>
      </c>
      <c r="AV339" s="12" t="s">
        <v>85</v>
      </c>
      <c r="AW339" s="12" t="s">
        <v>32</v>
      </c>
      <c r="AX339" s="12" t="s">
        <v>83</v>
      </c>
      <c r="AY339" s="152" t="s">
        <v>293</v>
      </c>
    </row>
    <row r="340" spans="2:65" s="1" customFormat="1" ht="24.2" customHeight="1">
      <c r="B340" s="32"/>
      <c r="C340" s="137" t="s">
        <v>2069</v>
      </c>
      <c r="D340" s="137" t="s">
        <v>295</v>
      </c>
      <c r="E340" s="138" t="s">
        <v>4022</v>
      </c>
      <c r="F340" s="139" t="s">
        <v>4023</v>
      </c>
      <c r="G340" s="140" t="s">
        <v>909</v>
      </c>
      <c r="H340" s="141">
        <v>4</v>
      </c>
      <c r="I340" s="142"/>
      <c r="J340" s="143">
        <f>ROUND(I340*H340,2)</f>
        <v>0</v>
      </c>
      <c r="K340" s="139" t="s">
        <v>299</v>
      </c>
      <c r="L340" s="32"/>
      <c r="M340" s="144" t="s">
        <v>1</v>
      </c>
      <c r="N340" s="145" t="s">
        <v>41</v>
      </c>
      <c r="P340" s="146">
        <f>O340*H340</f>
        <v>0</v>
      </c>
      <c r="Q340" s="146">
        <v>9.2000000000000003E-4</v>
      </c>
      <c r="R340" s="146">
        <f>Q340*H340</f>
        <v>3.6800000000000001E-3</v>
      </c>
      <c r="S340" s="146">
        <v>0</v>
      </c>
      <c r="T340" s="147">
        <f>S340*H340</f>
        <v>0</v>
      </c>
      <c r="AR340" s="148" t="s">
        <v>300</v>
      </c>
      <c r="AT340" s="148" t="s">
        <v>295</v>
      </c>
      <c r="AU340" s="148" t="s">
        <v>85</v>
      </c>
      <c r="AY340" s="17" t="s">
        <v>293</v>
      </c>
      <c r="BE340" s="149">
        <f>IF(N340="základní",J340,0)</f>
        <v>0</v>
      </c>
      <c r="BF340" s="149">
        <f>IF(N340="snížená",J340,0)</f>
        <v>0</v>
      </c>
      <c r="BG340" s="149">
        <f>IF(N340="zákl. přenesená",J340,0)</f>
        <v>0</v>
      </c>
      <c r="BH340" s="149">
        <f>IF(N340="sníž. přenesená",J340,0)</f>
        <v>0</v>
      </c>
      <c r="BI340" s="149">
        <f>IF(N340="nulová",J340,0)</f>
        <v>0</v>
      </c>
      <c r="BJ340" s="17" t="s">
        <v>83</v>
      </c>
      <c r="BK340" s="149">
        <f>ROUND(I340*H340,2)</f>
        <v>0</v>
      </c>
      <c r="BL340" s="17" t="s">
        <v>300</v>
      </c>
      <c r="BM340" s="148" t="s">
        <v>4024</v>
      </c>
    </row>
    <row r="341" spans="2:65" s="1" customFormat="1" ht="21.75" customHeight="1">
      <c r="B341" s="32"/>
      <c r="C341" s="137" t="s">
        <v>4025</v>
      </c>
      <c r="D341" s="137" t="s">
        <v>295</v>
      </c>
      <c r="E341" s="138" t="s">
        <v>4026</v>
      </c>
      <c r="F341" s="139" t="s">
        <v>4027</v>
      </c>
      <c r="G341" s="140" t="s">
        <v>909</v>
      </c>
      <c r="H341" s="141">
        <v>2</v>
      </c>
      <c r="I341" s="142"/>
      <c r="J341" s="143">
        <f>ROUND(I341*H341,2)</f>
        <v>0</v>
      </c>
      <c r="K341" s="139" t="s">
        <v>299</v>
      </c>
      <c r="L341" s="32"/>
      <c r="M341" s="144" t="s">
        <v>1</v>
      </c>
      <c r="N341" s="145" t="s">
        <v>41</v>
      </c>
      <c r="P341" s="146">
        <f>O341*H341</f>
        <v>0</v>
      </c>
      <c r="Q341" s="146">
        <v>1.6199999999999999E-3</v>
      </c>
      <c r="R341" s="146">
        <f>Q341*H341</f>
        <v>3.2399999999999998E-3</v>
      </c>
      <c r="S341" s="146">
        <v>0</v>
      </c>
      <c r="T341" s="147">
        <f>S341*H341</f>
        <v>0</v>
      </c>
      <c r="AR341" s="148" t="s">
        <v>300</v>
      </c>
      <c r="AT341" s="148" t="s">
        <v>295</v>
      </c>
      <c r="AU341" s="148" t="s">
        <v>85</v>
      </c>
      <c r="AY341" s="17" t="s">
        <v>293</v>
      </c>
      <c r="BE341" s="149">
        <f>IF(N341="základní",J341,0)</f>
        <v>0</v>
      </c>
      <c r="BF341" s="149">
        <f>IF(N341="snížená",J341,0)</f>
        <v>0</v>
      </c>
      <c r="BG341" s="149">
        <f>IF(N341="zákl. přenesená",J341,0)</f>
        <v>0</v>
      </c>
      <c r="BH341" s="149">
        <f>IF(N341="sníž. přenesená",J341,0)</f>
        <v>0</v>
      </c>
      <c r="BI341" s="149">
        <f>IF(N341="nulová",J341,0)</f>
        <v>0</v>
      </c>
      <c r="BJ341" s="17" t="s">
        <v>83</v>
      </c>
      <c r="BK341" s="149">
        <f>ROUND(I341*H341,2)</f>
        <v>0</v>
      </c>
      <c r="BL341" s="17" t="s">
        <v>300</v>
      </c>
      <c r="BM341" s="148" t="s">
        <v>4028</v>
      </c>
    </row>
    <row r="342" spans="2:65" s="11" customFormat="1" ht="22.9" customHeight="1">
      <c r="B342" s="125"/>
      <c r="D342" s="126" t="s">
        <v>75</v>
      </c>
      <c r="E342" s="135" t="s">
        <v>415</v>
      </c>
      <c r="F342" s="135" t="s">
        <v>1289</v>
      </c>
      <c r="I342" s="128"/>
      <c r="J342" s="136">
        <f>BK342</f>
        <v>0</v>
      </c>
      <c r="L342" s="125"/>
      <c r="M342" s="130"/>
      <c r="P342" s="131">
        <f>SUM(P343:P352)</f>
        <v>0</v>
      </c>
      <c r="R342" s="131">
        <f>SUM(R343:R352)</f>
        <v>0.42824320000000005</v>
      </c>
      <c r="T342" s="132">
        <f>SUM(T343:T352)</f>
        <v>0</v>
      </c>
      <c r="AR342" s="126" t="s">
        <v>83</v>
      </c>
      <c r="AT342" s="133" t="s">
        <v>75</v>
      </c>
      <c r="AU342" s="133" t="s">
        <v>83</v>
      </c>
      <c r="AY342" s="126" t="s">
        <v>293</v>
      </c>
      <c r="BK342" s="134">
        <f>SUM(BK343:BK352)</f>
        <v>0</v>
      </c>
    </row>
    <row r="343" spans="2:65" s="1" customFormat="1" ht="16.5" customHeight="1">
      <c r="B343" s="32"/>
      <c r="C343" s="137" t="s">
        <v>4029</v>
      </c>
      <c r="D343" s="137" t="s">
        <v>295</v>
      </c>
      <c r="E343" s="138" t="s">
        <v>1968</v>
      </c>
      <c r="F343" s="139" t="s">
        <v>1969</v>
      </c>
      <c r="G343" s="140" t="s">
        <v>767</v>
      </c>
      <c r="H343" s="141">
        <v>4.5</v>
      </c>
      <c r="I343" s="142"/>
      <c r="J343" s="143">
        <f>ROUND(I343*H343,2)</f>
        <v>0</v>
      </c>
      <c r="K343" s="139" t="s">
        <v>299</v>
      </c>
      <c r="L343" s="32"/>
      <c r="M343" s="144" t="s">
        <v>1</v>
      </c>
      <c r="N343" s="145" t="s">
        <v>41</v>
      </c>
      <c r="P343" s="146">
        <f>O343*H343</f>
        <v>0</v>
      </c>
      <c r="Q343" s="146">
        <v>8.2460000000000006E-2</v>
      </c>
      <c r="R343" s="146">
        <f>Q343*H343</f>
        <v>0.37107000000000001</v>
      </c>
      <c r="S343" s="146">
        <v>0</v>
      </c>
      <c r="T343" s="147">
        <f>S343*H343</f>
        <v>0</v>
      </c>
      <c r="AR343" s="148" t="s">
        <v>300</v>
      </c>
      <c r="AT343" s="148" t="s">
        <v>295</v>
      </c>
      <c r="AU343" s="148" t="s">
        <v>85</v>
      </c>
      <c r="AY343" s="17" t="s">
        <v>293</v>
      </c>
      <c r="BE343" s="149">
        <f>IF(N343="základní",J343,0)</f>
        <v>0</v>
      </c>
      <c r="BF343" s="149">
        <f>IF(N343="snížená",J343,0)</f>
        <v>0</v>
      </c>
      <c r="BG343" s="149">
        <f>IF(N343="zákl. přenesená",J343,0)</f>
        <v>0</v>
      </c>
      <c r="BH343" s="149">
        <f>IF(N343="sníž. přenesená",J343,0)</f>
        <v>0</v>
      </c>
      <c r="BI343" s="149">
        <f>IF(N343="nulová",J343,0)</f>
        <v>0</v>
      </c>
      <c r="BJ343" s="17" t="s">
        <v>83</v>
      </c>
      <c r="BK343" s="149">
        <f>ROUND(I343*H343,2)</f>
        <v>0</v>
      </c>
      <c r="BL343" s="17" t="s">
        <v>300</v>
      </c>
      <c r="BM343" s="148" t="s">
        <v>4030</v>
      </c>
    </row>
    <row r="344" spans="2:65" s="12" customFormat="1" ht="11.25">
      <c r="B344" s="150"/>
      <c r="D344" s="151" t="s">
        <v>302</v>
      </c>
      <c r="E344" s="152" t="s">
        <v>1</v>
      </c>
      <c r="F344" s="153" t="s">
        <v>4031</v>
      </c>
      <c r="H344" s="154">
        <v>4.5</v>
      </c>
      <c r="I344" s="155"/>
      <c r="L344" s="150"/>
      <c r="M344" s="156"/>
      <c r="T344" s="157"/>
      <c r="AT344" s="152" t="s">
        <v>302</v>
      </c>
      <c r="AU344" s="152" t="s">
        <v>85</v>
      </c>
      <c r="AV344" s="12" t="s">
        <v>85</v>
      </c>
      <c r="AW344" s="12" t="s">
        <v>32</v>
      </c>
      <c r="AX344" s="12" t="s">
        <v>83</v>
      </c>
      <c r="AY344" s="152" t="s">
        <v>293</v>
      </c>
    </row>
    <row r="345" spans="2:65" s="1" customFormat="1" ht="24.2" customHeight="1">
      <c r="B345" s="32"/>
      <c r="C345" s="137" t="s">
        <v>4032</v>
      </c>
      <c r="D345" s="137" t="s">
        <v>295</v>
      </c>
      <c r="E345" s="138" t="s">
        <v>4033</v>
      </c>
      <c r="F345" s="139" t="s">
        <v>4034</v>
      </c>
      <c r="G345" s="140" t="s">
        <v>711</v>
      </c>
      <c r="H345" s="141">
        <v>28.2</v>
      </c>
      <c r="I345" s="142"/>
      <c r="J345" s="143">
        <f>ROUND(I345*H345,2)</f>
        <v>0</v>
      </c>
      <c r="K345" s="139" t="s">
        <v>299</v>
      </c>
      <c r="L345" s="32"/>
      <c r="M345" s="144" t="s">
        <v>1</v>
      </c>
      <c r="N345" s="145" t="s">
        <v>41</v>
      </c>
      <c r="P345" s="146">
        <f>O345*H345</f>
        <v>0</v>
      </c>
      <c r="Q345" s="146">
        <v>1.42E-3</v>
      </c>
      <c r="R345" s="146">
        <f>Q345*H345</f>
        <v>4.0044000000000003E-2</v>
      </c>
      <c r="S345" s="146">
        <v>0</v>
      </c>
      <c r="T345" s="147">
        <f>S345*H345</f>
        <v>0</v>
      </c>
      <c r="AR345" s="148" t="s">
        <v>300</v>
      </c>
      <c r="AT345" s="148" t="s">
        <v>295</v>
      </c>
      <c r="AU345" s="148" t="s">
        <v>85</v>
      </c>
      <c r="AY345" s="17" t="s">
        <v>293</v>
      </c>
      <c r="BE345" s="149">
        <f>IF(N345="základní",J345,0)</f>
        <v>0</v>
      </c>
      <c r="BF345" s="149">
        <f>IF(N345="snížená",J345,0)</f>
        <v>0</v>
      </c>
      <c r="BG345" s="149">
        <f>IF(N345="zákl. přenesená",J345,0)</f>
        <v>0</v>
      </c>
      <c r="BH345" s="149">
        <f>IF(N345="sníž. přenesená",J345,0)</f>
        <v>0</v>
      </c>
      <c r="BI345" s="149">
        <f>IF(N345="nulová",J345,0)</f>
        <v>0</v>
      </c>
      <c r="BJ345" s="17" t="s">
        <v>83</v>
      </c>
      <c r="BK345" s="149">
        <f>ROUND(I345*H345,2)</f>
        <v>0</v>
      </c>
      <c r="BL345" s="17" t="s">
        <v>300</v>
      </c>
      <c r="BM345" s="148" t="s">
        <v>4035</v>
      </c>
    </row>
    <row r="346" spans="2:65" s="12" customFormat="1" ht="11.25">
      <c r="B346" s="150"/>
      <c r="D346" s="151" t="s">
        <v>302</v>
      </c>
      <c r="E346" s="152" t="s">
        <v>1</v>
      </c>
      <c r="F346" s="153" t="s">
        <v>4036</v>
      </c>
      <c r="H346" s="154">
        <v>28.2</v>
      </c>
      <c r="I346" s="155"/>
      <c r="L346" s="150"/>
      <c r="M346" s="156"/>
      <c r="T346" s="157"/>
      <c r="AT346" s="152" t="s">
        <v>302</v>
      </c>
      <c r="AU346" s="152" t="s">
        <v>85</v>
      </c>
      <c r="AV346" s="12" t="s">
        <v>85</v>
      </c>
      <c r="AW346" s="12" t="s">
        <v>32</v>
      </c>
      <c r="AX346" s="12" t="s">
        <v>83</v>
      </c>
      <c r="AY346" s="152" t="s">
        <v>293</v>
      </c>
    </row>
    <row r="347" spans="2:65" s="1" customFormat="1" ht="24.2" customHeight="1">
      <c r="B347" s="32"/>
      <c r="C347" s="137" t="s">
        <v>4037</v>
      </c>
      <c r="D347" s="137" t="s">
        <v>295</v>
      </c>
      <c r="E347" s="138" t="s">
        <v>4038</v>
      </c>
      <c r="F347" s="139" t="s">
        <v>4039</v>
      </c>
      <c r="G347" s="140" t="s">
        <v>711</v>
      </c>
      <c r="H347" s="141">
        <v>3.14</v>
      </c>
      <c r="I347" s="142"/>
      <c r="J347" s="143">
        <f>ROUND(I347*H347,2)</f>
        <v>0</v>
      </c>
      <c r="K347" s="139" t="s">
        <v>299</v>
      </c>
      <c r="L347" s="32"/>
      <c r="M347" s="144" t="s">
        <v>1</v>
      </c>
      <c r="N347" s="145" t="s">
        <v>41</v>
      </c>
      <c r="P347" s="146">
        <f>O347*H347</f>
        <v>0</v>
      </c>
      <c r="Q347" s="146">
        <v>2.3600000000000001E-3</v>
      </c>
      <c r="R347" s="146">
        <f>Q347*H347</f>
        <v>7.410400000000001E-3</v>
      </c>
      <c r="S347" s="146">
        <v>0</v>
      </c>
      <c r="T347" s="147">
        <f>S347*H347</f>
        <v>0</v>
      </c>
      <c r="AR347" s="148" t="s">
        <v>300</v>
      </c>
      <c r="AT347" s="148" t="s">
        <v>295</v>
      </c>
      <c r="AU347" s="148" t="s">
        <v>85</v>
      </c>
      <c r="AY347" s="17" t="s">
        <v>293</v>
      </c>
      <c r="BE347" s="149">
        <f>IF(N347="základní",J347,0)</f>
        <v>0</v>
      </c>
      <c r="BF347" s="149">
        <f>IF(N347="snížená",J347,0)</f>
        <v>0</v>
      </c>
      <c r="BG347" s="149">
        <f>IF(N347="zákl. přenesená",J347,0)</f>
        <v>0</v>
      </c>
      <c r="BH347" s="149">
        <f>IF(N347="sníž. přenesená",J347,0)</f>
        <v>0</v>
      </c>
      <c r="BI347" s="149">
        <f>IF(N347="nulová",J347,0)</f>
        <v>0</v>
      </c>
      <c r="BJ347" s="17" t="s">
        <v>83</v>
      </c>
      <c r="BK347" s="149">
        <f>ROUND(I347*H347,2)</f>
        <v>0</v>
      </c>
      <c r="BL347" s="17" t="s">
        <v>300</v>
      </c>
      <c r="BM347" s="148" t="s">
        <v>4040</v>
      </c>
    </row>
    <row r="348" spans="2:65" s="12" customFormat="1" ht="11.25">
      <c r="B348" s="150"/>
      <c r="D348" s="151" t="s">
        <v>302</v>
      </c>
      <c r="E348" s="152" t="s">
        <v>1</v>
      </c>
      <c r="F348" s="153" t="s">
        <v>4041</v>
      </c>
      <c r="H348" s="154">
        <v>3.14</v>
      </c>
      <c r="I348" s="155"/>
      <c r="L348" s="150"/>
      <c r="M348" s="156"/>
      <c r="T348" s="157"/>
      <c r="AT348" s="152" t="s">
        <v>302</v>
      </c>
      <c r="AU348" s="152" t="s">
        <v>85</v>
      </c>
      <c r="AV348" s="12" t="s">
        <v>85</v>
      </c>
      <c r="AW348" s="12" t="s">
        <v>32</v>
      </c>
      <c r="AX348" s="12" t="s">
        <v>83</v>
      </c>
      <c r="AY348" s="152" t="s">
        <v>293</v>
      </c>
    </row>
    <row r="349" spans="2:65" s="1" customFormat="1" ht="24.2" customHeight="1">
      <c r="B349" s="32"/>
      <c r="C349" s="137" t="s">
        <v>4042</v>
      </c>
      <c r="D349" s="137" t="s">
        <v>295</v>
      </c>
      <c r="E349" s="138" t="s">
        <v>1349</v>
      </c>
      <c r="F349" s="139" t="s">
        <v>1350</v>
      </c>
      <c r="G349" s="140" t="s">
        <v>711</v>
      </c>
      <c r="H349" s="141">
        <v>1.8839999999999999</v>
      </c>
      <c r="I349" s="142"/>
      <c r="J349" s="143">
        <f>ROUND(I349*H349,2)</f>
        <v>0</v>
      </c>
      <c r="K349" s="139" t="s">
        <v>299</v>
      </c>
      <c r="L349" s="32"/>
      <c r="M349" s="144" t="s">
        <v>1</v>
      </c>
      <c r="N349" s="145" t="s">
        <v>41</v>
      </c>
      <c r="P349" s="146">
        <f>O349*H349</f>
        <v>0</v>
      </c>
      <c r="Q349" s="146">
        <v>6.9999999999999999E-4</v>
      </c>
      <c r="R349" s="146">
        <f>Q349*H349</f>
        <v>1.3188E-3</v>
      </c>
      <c r="S349" s="146">
        <v>0</v>
      </c>
      <c r="T349" s="147">
        <f>S349*H349</f>
        <v>0</v>
      </c>
      <c r="AR349" s="148" t="s">
        <v>300</v>
      </c>
      <c r="AT349" s="148" t="s">
        <v>295</v>
      </c>
      <c r="AU349" s="148" t="s">
        <v>85</v>
      </c>
      <c r="AY349" s="17" t="s">
        <v>293</v>
      </c>
      <c r="BE349" s="149">
        <f>IF(N349="základní",J349,0)</f>
        <v>0</v>
      </c>
      <c r="BF349" s="149">
        <f>IF(N349="snížená",J349,0)</f>
        <v>0</v>
      </c>
      <c r="BG349" s="149">
        <f>IF(N349="zákl. přenesená",J349,0)</f>
        <v>0</v>
      </c>
      <c r="BH349" s="149">
        <f>IF(N349="sníž. přenesená",J349,0)</f>
        <v>0</v>
      </c>
      <c r="BI349" s="149">
        <f>IF(N349="nulová",J349,0)</f>
        <v>0</v>
      </c>
      <c r="BJ349" s="17" t="s">
        <v>83</v>
      </c>
      <c r="BK349" s="149">
        <f>ROUND(I349*H349,2)</f>
        <v>0</v>
      </c>
      <c r="BL349" s="17" t="s">
        <v>300</v>
      </c>
      <c r="BM349" s="148" t="s">
        <v>4043</v>
      </c>
    </row>
    <row r="350" spans="2:65" s="12" customFormat="1" ht="11.25">
      <c r="B350" s="150"/>
      <c r="D350" s="151" t="s">
        <v>302</v>
      </c>
      <c r="E350" s="152" t="s">
        <v>1</v>
      </c>
      <c r="F350" s="153" t="s">
        <v>4044</v>
      </c>
      <c r="H350" s="154">
        <v>1.8839999999999999</v>
      </c>
      <c r="I350" s="155"/>
      <c r="L350" s="150"/>
      <c r="M350" s="156"/>
      <c r="T350" s="157"/>
      <c r="AT350" s="152" t="s">
        <v>302</v>
      </c>
      <c r="AU350" s="152" t="s">
        <v>85</v>
      </c>
      <c r="AV350" s="12" t="s">
        <v>85</v>
      </c>
      <c r="AW350" s="12" t="s">
        <v>32</v>
      </c>
      <c r="AX350" s="12" t="s">
        <v>83</v>
      </c>
      <c r="AY350" s="152" t="s">
        <v>293</v>
      </c>
    </row>
    <row r="351" spans="2:65" s="1" customFormat="1" ht="24.2" customHeight="1">
      <c r="B351" s="32"/>
      <c r="C351" s="137" t="s">
        <v>4045</v>
      </c>
      <c r="D351" s="137" t="s">
        <v>295</v>
      </c>
      <c r="E351" s="138" t="s">
        <v>1358</v>
      </c>
      <c r="F351" s="139" t="s">
        <v>1359</v>
      </c>
      <c r="G351" s="140" t="s">
        <v>909</v>
      </c>
      <c r="H351" s="141">
        <v>12</v>
      </c>
      <c r="I351" s="142"/>
      <c r="J351" s="143">
        <f>ROUND(I351*H351,2)</f>
        <v>0</v>
      </c>
      <c r="K351" s="139" t="s">
        <v>1</v>
      </c>
      <c r="L351" s="32"/>
      <c r="M351" s="144" t="s">
        <v>1</v>
      </c>
      <c r="N351" s="145" t="s">
        <v>41</v>
      </c>
      <c r="P351" s="146">
        <f>O351*H351</f>
        <v>0</v>
      </c>
      <c r="Q351" s="146">
        <v>6.9999999999999999E-4</v>
      </c>
      <c r="R351" s="146">
        <f>Q351*H351</f>
        <v>8.3999999999999995E-3</v>
      </c>
      <c r="S351" s="146">
        <v>0</v>
      </c>
      <c r="T351" s="147">
        <f>S351*H351</f>
        <v>0</v>
      </c>
      <c r="AR351" s="148" t="s">
        <v>300</v>
      </c>
      <c r="AT351" s="148" t="s">
        <v>295</v>
      </c>
      <c r="AU351" s="148" t="s">
        <v>85</v>
      </c>
      <c r="AY351" s="17" t="s">
        <v>293</v>
      </c>
      <c r="BE351" s="149">
        <f>IF(N351="základní",J351,0)</f>
        <v>0</v>
      </c>
      <c r="BF351" s="149">
        <f>IF(N351="snížená",J351,0)</f>
        <v>0</v>
      </c>
      <c r="BG351" s="149">
        <f>IF(N351="zákl. přenesená",J351,0)</f>
        <v>0</v>
      </c>
      <c r="BH351" s="149">
        <f>IF(N351="sníž. přenesená",J351,0)</f>
        <v>0</v>
      </c>
      <c r="BI351" s="149">
        <f>IF(N351="nulová",J351,0)</f>
        <v>0</v>
      </c>
      <c r="BJ351" s="17" t="s">
        <v>83</v>
      </c>
      <c r="BK351" s="149">
        <f>ROUND(I351*H351,2)</f>
        <v>0</v>
      </c>
      <c r="BL351" s="17" t="s">
        <v>300</v>
      </c>
      <c r="BM351" s="148" t="s">
        <v>4046</v>
      </c>
    </row>
    <row r="352" spans="2:65" s="12" customFormat="1" ht="11.25">
      <c r="B352" s="150"/>
      <c r="D352" s="151" t="s">
        <v>302</v>
      </c>
      <c r="E352" s="152" t="s">
        <v>1</v>
      </c>
      <c r="F352" s="153" t="s">
        <v>4047</v>
      </c>
      <c r="H352" s="154">
        <v>12</v>
      </c>
      <c r="I352" s="155"/>
      <c r="L352" s="150"/>
      <c r="M352" s="156"/>
      <c r="T352" s="157"/>
      <c r="AT352" s="152" t="s">
        <v>302</v>
      </c>
      <c r="AU352" s="152" t="s">
        <v>85</v>
      </c>
      <c r="AV352" s="12" t="s">
        <v>85</v>
      </c>
      <c r="AW352" s="12" t="s">
        <v>32</v>
      </c>
      <c r="AX352" s="12" t="s">
        <v>83</v>
      </c>
      <c r="AY352" s="152" t="s">
        <v>293</v>
      </c>
    </row>
    <row r="353" spans="2:65" s="11" customFormat="1" ht="22.9" customHeight="1">
      <c r="B353" s="125"/>
      <c r="D353" s="126" t="s">
        <v>75</v>
      </c>
      <c r="E353" s="135" t="s">
        <v>1411</v>
      </c>
      <c r="F353" s="135" t="s">
        <v>1412</v>
      </c>
      <c r="I353" s="128"/>
      <c r="J353" s="136">
        <f>BK353</f>
        <v>0</v>
      </c>
      <c r="L353" s="125"/>
      <c r="M353" s="130"/>
      <c r="P353" s="131">
        <f>SUM(P354:P355)</f>
        <v>0</v>
      </c>
      <c r="R353" s="131">
        <f>SUM(R354:R355)</f>
        <v>0</v>
      </c>
      <c r="T353" s="132">
        <f>SUM(T354:T355)</f>
        <v>0</v>
      </c>
      <c r="AR353" s="126" t="s">
        <v>83</v>
      </c>
      <c r="AT353" s="133" t="s">
        <v>75</v>
      </c>
      <c r="AU353" s="133" t="s">
        <v>83</v>
      </c>
      <c r="AY353" s="126" t="s">
        <v>293</v>
      </c>
      <c r="BK353" s="134">
        <f>SUM(BK354:BK355)</f>
        <v>0</v>
      </c>
    </row>
    <row r="354" spans="2:65" s="1" customFormat="1" ht="21.75" customHeight="1">
      <c r="B354" s="32"/>
      <c r="C354" s="137" t="s">
        <v>4048</v>
      </c>
      <c r="D354" s="137" t="s">
        <v>295</v>
      </c>
      <c r="E354" s="138" t="s">
        <v>3432</v>
      </c>
      <c r="F354" s="139" t="s">
        <v>3433</v>
      </c>
      <c r="G354" s="140" t="s">
        <v>533</v>
      </c>
      <c r="H354" s="141">
        <v>259.08499999999998</v>
      </c>
      <c r="I354" s="142"/>
      <c r="J354" s="143">
        <f>ROUND(I354*H354,2)</f>
        <v>0</v>
      </c>
      <c r="K354" s="139" t="s">
        <v>299</v>
      </c>
      <c r="L354" s="32"/>
      <c r="M354" s="144" t="s">
        <v>1</v>
      </c>
      <c r="N354" s="145" t="s">
        <v>41</v>
      </c>
      <c r="P354" s="146">
        <f>O354*H354</f>
        <v>0</v>
      </c>
      <c r="Q354" s="146">
        <v>0</v>
      </c>
      <c r="R354" s="146">
        <f>Q354*H354</f>
        <v>0</v>
      </c>
      <c r="S354" s="146">
        <v>0</v>
      </c>
      <c r="T354" s="147">
        <f>S354*H354</f>
        <v>0</v>
      </c>
      <c r="AR354" s="148" t="s">
        <v>300</v>
      </c>
      <c r="AT354" s="148" t="s">
        <v>295</v>
      </c>
      <c r="AU354" s="148" t="s">
        <v>85</v>
      </c>
      <c r="AY354" s="17" t="s">
        <v>293</v>
      </c>
      <c r="BE354" s="149">
        <f>IF(N354="základní",J354,0)</f>
        <v>0</v>
      </c>
      <c r="BF354" s="149">
        <f>IF(N354="snížená",J354,0)</f>
        <v>0</v>
      </c>
      <c r="BG354" s="149">
        <f>IF(N354="zákl. přenesená",J354,0)</f>
        <v>0</v>
      </c>
      <c r="BH354" s="149">
        <f>IF(N354="sníž. přenesená",J354,0)</f>
        <v>0</v>
      </c>
      <c r="BI354" s="149">
        <f>IF(N354="nulová",J354,0)</f>
        <v>0</v>
      </c>
      <c r="BJ354" s="17" t="s">
        <v>83</v>
      </c>
      <c r="BK354" s="149">
        <f>ROUND(I354*H354,2)</f>
        <v>0</v>
      </c>
      <c r="BL354" s="17" t="s">
        <v>300</v>
      </c>
      <c r="BM354" s="148" t="s">
        <v>4049</v>
      </c>
    </row>
    <row r="355" spans="2:65" s="1" customFormat="1" ht="33" customHeight="1">
      <c r="B355" s="32"/>
      <c r="C355" s="137" t="s">
        <v>4050</v>
      </c>
      <c r="D355" s="137" t="s">
        <v>295</v>
      </c>
      <c r="E355" s="138" t="s">
        <v>3435</v>
      </c>
      <c r="F355" s="139" t="s">
        <v>3436</v>
      </c>
      <c r="G355" s="140" t="s">
        <v>533</v>
      </c>
      <c r="H355" s="141">
        <v>259.08499999999998</v>
      </c>
      <c r="I355" s="142"/>
      <c r="J355" s="143">
        <f>ROUND(I355*H355,2)</f>
        <v>0</v>
      </c>
      <c r="K355" s="139" t="s">
        <v>299</v>
      </c>
      <c r="L355" s="32"/>
      <c r="M355" s="144" t="s">
        <v>1</v>
      </c>
      <c r="N355" s="145" t="s">
        <v>41</v>
      </c>
      <c r="P355" s="146">
        <f>O355*H355</f>
        <v>0</v>
      </c>
      <c r="Q355" s="146">
        <v>0</v>
      </c>
      <c r="R355" s="146">
        <f>Q355*H355</f>
        <v>0</v>
      </c>
      <c r="S355" s="146">
        <v>0</v>
      </c>
      <c r="T355" s="147">
        <f>S355*H355</f>
        <v>0</v>
      </c>
      <c r="AR355" s="148" t="s">
        <v>300</v>
      </c>
      <c r="AT355" s="148" t="s">
        <v>295</v>
      </c>
      <c r="AU355" s="148" t="s">
        <v>85</v>
      </c>
      <c r="AY355" s="17" t="s">
        <v>293</v>
      </c>
      <c r="BE355" s="149">
        <f>IF(N355="základní",J355,0)</f>
        <v>0</v>
      </c>
      <c r="BF355" s="149">
        <f>IF(N355="snížená",J355,0)</f>
        <v>0</v>
      </c>
      <c r="BG355" s="149">
        <f>IF(N355="zákl. přenesená",J355,0)</f>
        <v>0</v>
      </c>
      <c r="BH355" s="149">
        <f>IF(N355="sníž. přenesená",J355,0)</f>
        <v>0</v>
      </c>
      <c r="BI355" s="149">
        <f>IF(N355="nulová",J355,0)</f>
        <v>0</v>
      </c>
      <c r="BJ355" s="17" t="s">
        <v>83</v>
      </c>
      <c r="BK355" s="149">
        <f>ROUND(I355*H355,2)</f>
        <v>0</v>
      </c>
      <c r="BL355" s="17" t="s">
        <v>300</v>
      </c>
      <c r="BM355" s="148" t="s">
        <v>4051</v>
      </c>
    </row>
    <row r="356" spans="2:65" s="11" customFormat="1" ht="25.9" customHeight="1">
      <c r="B356" s="125"/>
      <c r="D356" s="126" t="s">
        <v>75</v>
      </c>
      <c r="E356" s="127" t="s">
        <v>1417</v>
      </c>
      <c r="F356" s="127" t="s">
        <v>1418</v>
      </c>
      <c r="I356" s="128"/>
      <c r="J356" s="129">
        <f>BK356</f>
        <v>0</v>
      </c>
      <c r="L356" s="125"/>
      <c r="M356" s="130"/>
      <c r="P356" s="131">
        <f>P357+P366</f>
        <v>0</v>
      </c>
      <c r="R356" s="131">
        <f>R357+R366</f>
        <v>9.1252940000000005E-2</v>
      </c>
      <c r="T356" s="132">
        <f>T357+T366</f>
        <v>0</v>
      </c>
      <c r="AR356" s="126" t="s">
        <v>85</v>
      </c>
      <c r="AT356" s="133" t="s">
        <v>75</v>
      </c>
      <c r="AU356" s="133" t="s">
        <v>76</v>
      </c>
      <c r="AY356" s="126" t="s">
        <v>293</v>
      </c>
      <c r="BK356" s="134">
        <f>BK357+BK366</f>
        <v>0</v>
      </c>
    </row>
    <row r="357" spans="2:65" s="11" customFormat="1" ht="22.9" customHeight="1">
      <c r="B357" s="125"/>
      <c r="D357" s="126" t="s">
        <v>75</v>
      </c>
      <c r="E357" s="135" t="s">
        <v>1419</v>
      </c>
      <c r="F357" s="135" t="s">
        <v>1420</v>
      </c>
      <c r="I357" s="128"/>
      <c r="J357" s="136">
        <f>BK357</f>
        <v>0</v>
      </c>
      <c r="L357" s="125"/>
      <c r="M357" s="130"/>
      <c r="P357" s="131">
        <f>SUM(P358:P365)</f>
        <v>0</v>
      </c>
      <c r="R357" s="131">
        <f>SUM(R358:R365)</f>
        <v>4.7886799999999993E-2</v>
      </c>
      <c r="T357" s="132">
        <f>SUM(T358:T365)</f>
        <v>0</v>
      </c>
      <c r="AR357" s="126" t="s">
        <v>85</v>
      </c>
      <c r="AT357" s="133" t="s">
        <v>75</v>
      </c>
      <c r="AU357" s="133" t="s">
        <v>83</v>
      </c>
      <c r="AY357" s="126" t="s">
        <v>293</v>
      </c>
      <c r="BK357" s="134">
        <f>SUM(BK358:BK365)</f>
        <v>0</v>
      </c>
    </row>
    <row r="358" spans="2:65" s="1" customFormat="1" ht="24.2" customHeight="1">
      <c r="B358" s="32"/>
      <c r="C358" s="137" t="s">
        <v>4052</v>
      </c>
      <c r="D358" s="137" t="s">
        <v>295</v>
      </c>
      <c r="E358" s="138" t="s">
        <v>2020</v>
      </c>
      <c r="F358" s="139" t="s">
        <v>2021</v>
      </c>
      <c r="G358" s="140" t="s">
        <v>767</v>
      </c>
      <c r="H358" s="141">
        <v>4.1749999999999998</v>
      </c>
      <c r="I358" s="142"/>
      <c r="J358" s="143">
        <f>ROUND(I358*H358,2)</f>
        <v>0</v>
      </c>
      <c r="K358" s="139" t="s">
        <v>299</v>
      </c>
      <c r="L358" s="32"/>
      <c r="M358" s="144" t="s">
        <v>1</v>
      </c>
      <c r="N358" s="145" t="s">
        <v>41</v>
      </c>
      <c r="P358" s="146">
        <f>O358*H358</f>
        <v>0</v>
      </c>
      <c r="Q358" s="146">
        <v>4.0000000000000002E-4</v>
      </c>
      <c r="R358" s="146">
        <f>Q358*H358</f>
        <v>1.67E-3</v>
      </c>
      <c r="S358" s="146">
        <v>0</v>
      </c>
      <c r="T358" s="147">
        <f>S358*H358</f>
        <v>0</v>
      </c>
      <c r="AR358" s="148" t="s">
        <v>624</v>
      </c>
      <c r="AT358" s="148" t="s">
        <v>295</v>
      </c>
      <c r="AU358" s="148" t="s">
        <v>85</v>
      </c>
      <c r="AY358" s="17" t="s">
        <v>293</v>
      </c>
      <c r="BE358" s="149">
        <f>IF(N358="základní",J358,0)</f>
        <v>0</v>
      </c>
      <c r="BF358" s="149">
        <f>IF(N358="snížená",J358,0)</f>
        <v>0</v>
      </c>
      <c r="BG358" s="149">
        <f>IF(N358="zákl. přenesená",J358,0)</f>
        <v>0</v>
      </c>
      <c r="BH358" s="149">
        <f>IF(N358="sníž. přenesená",J358,0)</f>
        <v>0</v>
      </c>
      <c r="BI358" s="149">
        <f>IF(N358="nulová",J358,0)</f>
        <v>0</v>
      </c>
      <c r="BJ358" s="17" t="s">
        <v>83</v>
      </c>
      <c r="BK358" s="149">
        <f>ROUND(I358*H358,2)</f>
        <v>0</v>
      </c>
      <c r="BL358" s="17" t="s">
        <v>624</v>
      </c>
      <c r="BM358" s="148" t="s">
        <v>4053</v>
      </c>
    </row>
    <row r="359" spans="2:65" s="12" customFormat="1" ht="11.25">
      <c r="B359" s="150"/>
      <c r="D359" s="151" t="s">
        <v>302</v>
      </c>
      <c r="E359" s="152" t="s">
        <v>1</v>
      </c>
      <c r="F359" s="153" t="s">
        <v>4054</v>
      </c>
      <c r="H359" s="154">
        <v>4.1749999999999998</v>
      </c>
      <c r="I359" s="155"/>
      <c r="L359" s="150"/>
      <c r="M359" s="156"/>
      <c r="T359" s="157"/>
      <c r="AT359" s="152" t="s">
        <v>302</v>
      </c>
      <c r="AU359" s="152" t="s">
        <v>85</v>
      </c>
      <c r="AV359" s="12" t="s">
        <v>85</v>
      </c>
      <c r="AW359" s="12" t="s">
        <v>32</v>
      </c>
      <c r="AX359" s="12" t="s">
        <v>83</v>
      </c>
      <c r="AY359" s="152" t="s">
        <v>293</v>
      </c>
    </row>
    <row r="360" spans="2:65" s="1" customFormat="1" ht="37.9" customHeight="1">
      <c r="B360" s="32"/>
      <c r="C360" s="174" t="s">
        <v>4055</v>
      </c>
      <c r="D360" s="174" t="s">
        <v>530</v>
      </c>
      <c r="E360" s="175" t="s">
        <v>2024</v>
      </c>
      <c r="F360" s="176" t="s">
        <v>2025</v>
      </c>
      <c r="G360" s="177" t="s">
        <v>767</v>
      </c>
      <c r="H360" s="178">
        <v>4.8010000000000002</v>
      </c>
      <c r="I360" s="179"/>
      <c r="J360" s="180">
        <f>ROUND(I360*H360,2)</f>
        <v>0</v>
      </c>
      <c r="K360" s="176" t="s">
        <v>299</v>
      </c>
      <c r="L360" s="181"/>
      <c r="M360" s="182" t="s">
        <v>1</v>
      </c>
      <c r="N360" s="183" t="s">
        <v>41</v>
      </c>
      <c r="P360" s="146">
        <f>O360*H360</f>
        <v>0</v>
      </c>
      <c r="Q360" s="146">
        <v>4.7999999999999996E-3</v>
      </c>
      <c r="R360" s="146">
        <f>Q360*H360</f>
        <v>2.3044799999999997E-2</v>
      </c>
      <c r="S360" s="146">
        <v>0</v>
      </c>
      <c r="T360" s="147">
        <f>S360*H360</f>
        <v>0</v>
      </c>
      <c r="AR360" s="148" t="s">
        <v>787</v>
      </c>
      <c r="AT360" s="148" t="s">
        <v>530</v>
      </c>
      <c r="AU360" s="148" t="s">
        <v>85</v>
      </c>
      <c r="AY360" s="17" t="s">
        <v>293</v>
      </c>
      <c r="BE360" s="149">
        <f>IF(N360="základní",J360,0)</f>
        <v>0</v>
      </c>
      <c r="BF360" s="149">
        <f>IF(N360="snížená",J360,0)</f>
        <v>0</v>
      </c>
      <c r="BG360" s="149">
        <f>IF(N360="zákl. přenesená",J360,0)</f>
        <v>0</v>
      </c>
      <c r="BH360" s="149">
        <f>IF(N360="sníž. přenesená",J360,0)</f>
        <v>0</v>
      </c>
      <c r="BI360" s="149">
        <f>IF(N360="nulová",J360,0)</f>
        <v>0</v>
      </c>
      <c r="BJ360" s="17" t="s">
        <v>83</v>
      </c>
      <c r="BK360" s="149">
        <f>ROUND(I360*H360,2)</f>
        <v>0</v>
      </c>
      <c r="BL360" s="17" t="s">
        <v>624</v>
      </c>
      <c r="BM360" s="148" t="s">
        <v>4056</v>
      </c>
    </row>
    <row r="361" spans="2:65" s="12" customFormat="1" ht="11.25">
      <c r="B361" s="150"/>
      <c r="D361" s="151" t="s">
        <v>302</v>
      </c>
      <c r="F361" s="153" t="s">
        <v>4057</v>
      </c>
      <c r="H361" s="154">
        <v>4.8010000000000002</v>
      </c>
      <c r="I361" s="155"/>
      <c r="L361" s="150"/>
      <c r="M361" s="156"/>
      <c r="T361" s="157"/>
      <c r="AT361" s="152" t="s">
        <v>302</v>
      </c>
      <c r="AU361" s="152" t="s">
        <v>85</v>
      </c>
      <c r="AV361" s="12" t="s">
        <v>85</v>
      </c>
      <c r="AW361" s="12" t="s">
        <v>4</v>
      </c>
      <c r="AX361" s="12" t="s">
        <v>83</v>
      </c>
      <c r="AY361" s="152" t="s">
        <v>293</v>
      </c>
    </row>
    <row r="362" spans="2:65" s="1" customFormat="1" ht="24.2" customHeight="1">
      <c r="B362" s="32"/>
      <c r="C362" s="137" t="s">
        <v>4058</v>
      </c>
      <c r="D362" s="137" t="s">
        <v>295</v>
      </c>
      <c r="E362" s="138" t="s">
        <v>2029</v>
      </c>
      <c r="F362" s="139" t="s">
        <v>2030</v>
      </c>
      <c r="G362" s="140" t="s">
        <v>767</v>
      </c>
      <c r="H362" s="141">
        <v>3.762</v>
      </c>
      <c r="I362" s="142"/>
      <c r="J362" s="143">
        <f>ROUND(I362*H362,2)</f>
        <v>0</v>
      </c>
      <c r="K362" s="139" t="s">
        <v>299</v>
      </c>
      <c r="L362" s="32"/>
      <c r="M362" s="144" t="s">
        <v>1</v>
      </c>
      <c r="N362" s="145" t="s">
        <v>41</v>
      </c>
      <c r="P362" s="146">
        <f>O362*H362</f>
        <v>0</v>
      </c>
      <c r="Q362" s="146">
        <v>4.0000000000000002E-4</v>
      </c>
      <c r="R362" s="146">
        <f>Q362*H362</f>
        <v>1.5048000000000001E-3</v>
      </c>
      <c r="S362" s="146">
        <v>0</v>
      </c>
      <c r="T362" s="147">
        <f>S362*H362</f>
        <v>0</v>
      </c>
      <c r="AR362" s="148" t="s">
        <v>624</v>
      </c>
      <c r="AT362" s="148" t="s">
        <v>295</v>
      </c>
      <c r="AU362" s="148" t="s">
        <v>85</v>
      </c>
      <c r="AY362" s="17" t="s">
        <v>293</v>
      </c>
      <c r="BE362" s="149">
        <f>IF(N362="základní",J362,0)</f>
        <v>0</v>
      </c>
      <c r="BF362" s="149">
        <f>IF(N362="snížená",J362,0)</f>
        <v>0</v>
      </c>
      <c r="BG362" s="149">
        <f>IF(N362="zákl. přenesená",J362,0)</f>
        <v>0</v>
      </c>
      <c r="BH362" s="149">
        <f>IF(N362="sníž. přenesená",J362,0)</f>
        <v>0</v>
      </c>
      <c r="BI362" s="149">
        <f>IF(N362="nulová",J362,0)</f>
        <v>0</v>
      </c>
      <c r="BJ362" s="17" t="s">
        <v>83</v>
      </c>
      <c r="BK362" s="149">
        <f>ROUND(I362*H362,2)</f>
        <v>0</v>
      </c>
      <c r="BL362" s="17" t="s">
        <v>624</v>
      </c>
      <c r="BM362" s="148" t="s">
        <v>4059</v>
      </c>
    </row>
    <row r="363" spans="2:65" s="12" customFormat="1" ht="11.25">
      <c r="B363" s="150"/>
      <c r="D363" s="151" t="s">
        <v>302</v>
      </c>
      <c r="E363" s="152" t="s">
        <v>1</v>
      </c>
      <c r="F363" s="153" t="s">
        <v>4060</v>
      </c>
      <c r="H363" s="154">
        <v>3.762</v>
      </c>
      <c r="I363" s="155"/>
      <c r="L363" s="150"/>
      <c r="M363" s="156"/>
      <c r="T363" s="157"/>
      <c r="AT363" s="152" t="s">
        <v>302</v>
      </c>
      <c r="AU363" s="152" t="s">
        <v>85</v>
      </c>
      <c r="AV363" s="12" t="s">
        <v>85</v>
      </c>
      <c r="AW363" s="12" t="s">
        <v>32</v>
      </c>
      <c r="AX363" s="12" t="s">
        <v>83</v>
      </c>
      <c r="AY363" s="152" t="s">
        <v>293</v>
      </c>
    </row>
    <row r="364" spans="2:65" s="1" customFormat="1" ht="37.9" customHeight="1">
      <c r="B364" s="32"/>
      <c r="C364" s="174" t="s">
        <v>4061</v>
      </c>
      <c r="D364" s="174" t="s">
        <v>530</v>
      </c>
      <c r="E364" s="175" t="s">
        <v>2024</v>
      </c>
      <c r="F364" s="176" t="s">
        <v>2025</v>
      </c>
      <c r="G364" s="177" t="s">
        <v>767</v>
      </c>
      <c r="H364" s="178">
        <v>4.5140000000000002</v>
      </c>
      <c r="I364" s="179"/>
      <c r="J364" s="180">
        <f>ROUND(I364*H364,2)</f>
        <v>0</v>
      </c>
      <c r="K364" s="176" t="s">
        <v>299</v>
      </c>
      <c r="L364" s="181"/>
      <c r="M364" s="182" t="s">
        <v>1</v>
      </c>
      <c r="N364" s="183" t="s">
        <v>41</v>
      </c>
      <c r="P364" s="146">
        <f>O364*H364</f>
        <v>0</v>
      </c>
      <c r="Q364" s="146">
        <v>4.7999999999999996E-3</v>
      </c>
      <c r="R364" s="146">
        <f>Q364*H364</f>
        <v>2.1667199999999998E-2</v>
      </c>
      <c r="S364" s="146">
        <v>0</v>
      </c>
      <c r="T364" s="147">
        <f>S364*H364</f>
        <v>0</v>
      </c>
      <c r="AR364" s="148" t="s">
        <v>787</v>
      </c>
      <c r="AT364" s="148" t="s">
        <v>530</v>
      </c>
      <c r="AU364" s="148" t="s">
        <v>85</v>
      </c>
      <c r="AY364" s="17" t="s">
        <v>293</v>
      </c>
      <c r="BE364" s="149">
        <f>IF(N364="základní",J364,0)</f>
        <v>0</v>
      </c>
      <c r="BF364" s="149">
        <f>IF(N364="snížená",J364,0)</f>
        <v>0</v>
      </c>
      <c r="BG364" s="149">
        <f>IF(N364="zákl. přenesená",J364,0)</f>
        <v>0</v>
      </c>
      <c r="BH364" s="149">
        <f>IF(N364="sníž. přenesená",J364,0)</f>
        <v>0</v>
      </c>
      <c r="BI364" s="149">
        <f>IF(N364="nulová",J364,0)</f>
        <v>0</v>
      </c>
      <c r="BJ364" s="17" t="s">
        <v>83</v>
      </c>
      <c r="BK364" s="149">
        <f>ROUND(I364*H364,2)</f>
        <v>0</v>
      </c>
      <c r="BL364" s="17" t="s">
        <v>624</v>
      </c>
      <c r="BM364" s="148" t="s">
        <v>4062</v>
      </c>
    </row>
    <row r="365" spans="2:65" s="12" customFormat="1" ht="11.25">
      <c r="B365" s="150"/>
      <c r="D365" s="151" t="s">
        <v>302</v>
      </c>
      <c r="F365" s="153" t="s">
        <v>4063</v>
      </c>
      <c r="H365" s="154">
        <v>4.5140000000000002</v>
      </c>
      <c r="I365" s="155"/>
      <c r="L365" s="150"/>
      <c r="M365" s="156"/>
      <c r="T365" s="157"/>
      <c r="AT365" s="152" t="s">
        <v>302</v>
      </c>
      <c r="AU365" s="152" t="s">
        <v>85</v>
      </c>
      <c r="AV365" s="12" t="s">
        <v>85</v>
      </c>
      <c r="AW365" s="12" t="s">
        <v>4</v>
      </c>
      <c r="AX365" s="12" t="s">
        <v>83</v>
      </c>
      <c r="AY365" s="152" t="s">
        <v>293</v>
      </c>
    </row>
    <row r="366" spans="2:65" s="11" customFormat="1" ht="22.9" customHeight="1">
      <c r="B366" s="125"/>
      <c r="D366" s="126" t="s">
        <v>75</v>
      </c>
      <c r="E366" s="135" t="s">
        <v>1538</v>
      </c>
      <c r="F366" s="135" t="s">
        <v>1539</v>
      </c>
      <c r="I366" s="128"/>
      <c r="J366" s="136">
        <f>BK366</f>
        <v>0</v>
      </c>
      <c r="L366" s="125"/>
      <c r="M366" s="130"/>
      <c r="P366" s="131">
        <f>SUM(P367:P371)</f>
        <v>0</v>
      </c>
      <c r="R366" s="131">
        <f>SUM(R367:R371)</f>
        <v>4.3366140000000004E-2</v>
      </c>
      <c r="T366" s="132">
        <f>SUM(T367:T371)</f>
        <v>0</v>
      </c>
      <c r="AR366" s="126" t="s">
        <v>85</v>
      </c>
      <c r="AT366" s="133" t="s">
        <v>75</v>
      </c>
      <c r="AU366" s="133" t="s">
        <v>83</v>
      </c>
      <c r="AY366" s="126" t="s">
        <v>293</v>
      </c>
      <c r="BK366" s="134">
        <f>SUM(BK367:BK371)</f>
        <v>0</v>
      </c>
    </row>
    <row r="367" spans="2:65" s="1" customFormat="1" ht="37.9" customHeight="1">
      <c r="B367" s="32"/>
      <c r="C367" s="137" t="s">
        <v>4064</v>
      </c>
      <c r="D367" s="137" t="s">
        <v>295</v>
      </c>
      <c r="E367" s="138" t="s">
        <v>1541</v>
      </c>
      <c r="F367" s="139" t="s">
        <v>1542</v>
      </c>
      <c r="G367" s="140" t="s">
        <v>767</v>
      </c>
      <c r="H367" s="141">
        <v>8.1210000000000004</v>
      </c>
      <c r="I367" s="142"/>
      <c r="J367" s="143">
        <f>ROUND(I367*H367,2)</f>
        <v>0</v>
      </c>
      <c r="K367" s="139" t="s">
        <v>299</v>
      </c>
      <c r="L367" s="32"/>
      <c r="M367" s="144" t="s">
        <v>1</v>
      </c>
      <c r="N367" s="145" t="s">
        <v>41</v>
      </c>
      <c r="P367" s="146">
        <f>O367*H367</f>
        <v>0</v>
      </c>
      <c r="Q367" s="146">
        <v>2.4000000000000001E-4</v>
      </c>
      <c r="R367" s="146">
        <f>Q367*H367</f>
        <v>1.9490400000000002E-3</v>
      </c>
      <c r="S367" s="146">
        <v>0</v>
      </c>
      <c r="T367" s="147">
        <f>S367*H367</f>
        <v>0</v>
      </c>
      <c r="AR367" s="148" t="s">
        <v>624</v>
      </c>
      <c r="AT367" s="148" t="s">
        <v>295</v>
      </c>
      <c r="AU367" s="148" t="s">
        <v>85</v>
      </c>
      <c r="AY367" s="17" t="s">
        <v>293</v>
      </c>
      <c r="BE367" s="149">
        <f>IF(N367="základní",J367,0)</f>
        <v>0</v>
      </c>
      <c r="BF367" s="149">
        <f>IF(N367="snížená",J367,0)</f>
        <v>0</v>
      </c>
      <c r="BG367" s="149">
        <f>IF(N367="zákl. přenesená",J367,0)</f>
        <v>0</v>
      </c>
      <c r="BH367" s="149">
        <f>IF(N367="sníž. přenesená",J367,0)</f>
        <v>0</v>
      </c>
      <c r="BI367" s="149">
        <f>IF(N367="nulová",J367,0)</f>
        <v>0</v>
      </c>
      <c r="BJ367" s="17" t="s">
        <v>83</v>
      </c>
      <c r="BK367" s="149">
        <f>ROUND(I367*H367,2)</f>
        <v>0</v>
      </c>
      <c r="BL367" s="17" t="s">
        <v>624</v>
      </c>
      <c r="BM367" s="148" t="s">
        <v>4065</v>
      </c>
    </row>
    <row r="368" spans="2:65" s="12" customFormat="1" ht="11.25">
      <c r="B368" s="150"/>
      <c r="D368" s="151" t="s">
        <v>302</v>
      </c>
      <c r="E368" s="152" t="s">
        <v>1</v>
      </c>
      <c r="F368" s="153" t="s">
        <v>4066</v>
      </c>
      <c r="H368" s="154">
        <v>8.1210000000000004</v>
      </c>
      <c r="I368" s="155"/>
      <c r="L368" s="150"/>
      <c r="M368" s="156"/>
      <c r="T368" s="157"/>
      <c r="AT368" s="152" t="s">
        <v>302</v>
      </c>
      <c r="AU368" s="152" t="s">
        <v>85</v>
      </c>
      <c r="AV368" s="12" t="s">
        <v>85</v>
      </c>
      <c r="AW368" s="12" t="s">
        <v>32</v>
      </c>
      <c r="AX368" s="12" t="s">
        <v>83</v>
      </c>
      <c r="AY368" s="152" t="s">
        <v>293</v>
      </c>
    </row>
    <row r="369" spans="2:65" s="1" customFormat="1" ht="16.5" customHeight="1">
      <c r="B369" s="32"/>
      <c r="C369" s="174" t="s">
        <v>4067</v>
      </c>
      <c r="D369" s="174" t="s">
        <v>530</v>
      </c>
      <c r="E369" s="175" t="s">
        <v>1546</v>
      </c>
      <c r="F369" s="176" t="s">
        <v>1547</v>
      </c>
      <c r="G369" s="177" t="s">
        <v>767</v>
      </c>
      <c r="H369" s="178">
        <v>8.1210000000000004</v>
      </c>
      <c r="I369" s="179"/>
      <c r="J369" s="180">
        <f>ROUND(I369*H369,2)</f>
        <v>0</v>
      </c>
      <c r="K369" s="176" t="s">
        <v>1</v>
      </c>
      <c r="L369" s="181"/>
      <c r="M369" s="182" t="s">
        <v>1</v>
      </c>
      <c r="N369" s="183" t="s">
        <v>41</v>
      </c>
      <c r="P369" s="146">
        <f>O369*H369</f>
        <v>0</v>
      </c>
      <c r="Q369" s="146">
        <v>5.1000000000000004E-3</v>
      </c>
      <c r="R369" s="146">
        <f>Q369*H369</f>
        <v>4.1417100000000005E-2</v>
      </c>
      <c r="S369" s="146">
        <v>0</v>
      </c>
      <c r="T369" s="147">
        <f>S369*H369</f>
        <v>0</v>
      </c>
      <c r="AR369" s="148" t="s">
        <v>787</v>
      </c>
      <c r="AT369" s="148" t="s">
        <v>530</v>
      </c>
      <c r="AU369" s="148" t="s">
        <v>85</v>
      </c>
      <c r="AY369" s="17" t="s">
        <v>293</v>
      </c>
      <c r="BE369" s="149">
        <f>IF(N369="základní",J369,0)</f>
        <v>0</v>
      </c>
      <c r="BF369" s="149">
        <f>IF(N369="snížená",J369,0)</f>
        <v>0</v>
      </c>
      <c r="BG369" s="149">
        <f>IF(N369="zákl. přenesená",J369,0)</f>
        <v>0</v>
      </c>
      <c r="BH369" s="149">
        <f>IF(N369="sníž. přenesená",J369,0)</f>
        <v>0</v>
      </c>
      <c r="BI369" s="149">
        <f>IF(N369="nulová",J369,0)</f>
        <v>0</v>
      </c>
      <c r="BJ369" s="17" t="s">
        <v>83</v>
      </c>
      <c r="BK369" s="149">
        <f>ROUND(I369*H369,2)</f>
        <v>0</v>
      </c>
      <c r="BL369" s="17" t="s">
        <v>624</v>
      </c>
      <c r="BM369" s="148" t="s">
        <v>4068</v>
      </c>
    </row>
    <row r="370" spans="2:65" s="1" customFormat="1" ht="24.2" customHeight="1">
      <c r="B370" s="32"/>
      <c r="C370" s="137" t="s">
        <v>4069</v>
      </c>
      <c r="D370" s="137" t="s">
        <v>295</v>
      </c>
      <c r="E370" s="138" t="s">
        <v>1550</v>
      </c>
      <c r="F370" s="139" t="s">
        <v>1551</v>
      </c>
      <c r="G370" s="140" t="s">
        <v>533</v>
      </c>
      <c r="H370" s="141">
        <v>4.2999999999999997E-2</v>
      </c>
      <c r="I370" s="142"/>
      <c r="J370" s="143">
        <f>ROUND(I370*H370,2)</f>
        <v>0</v>
      </c>
      <c r="K370" s="139" t="s">
        <v>299</v>
      </c>
      <c r="L370" s="32"/>
      <c r="M370" s="144" t="s">
        <v>1</v>
      </c>
      <c r="N370" s="145" t="s">
        <v>41</v>
      </c>
      <c r="P370" s="146">
        <f>O370*H370</f>
        <v>0</v>
      </c>
      <c r="Q370" s="146">
        <v>0</v>
      </c>
      <c r="R370" s="146">
        <f>Q370*H370</f>
        <v>0</v>
      </c>
      <c r="S370" s="146">
        <v>0</v>
      </c>
      <c r="T370" s="147">
        <f>S370*H370</f>
        <v>0</v>
      </c>
      <c r="AR370" s="148" t="s">
        <v>624</v>
      </c>
      <c r="AT370" s="148" t="s">
        <v>295</v>
      </c>
      <c r="AU370" s="148" t="s">
        <v>85</v>
      </c>
      <c r="AY370" s="17" t="s">
        <v>293</v>
      </c>
      <c r="BE370" s="149">
        <f>IF(N370="základní",J370,0)</f>
        <v>0</v>
      </c>
      <c r="BF370" s="149">
        <f>IF(N370="snížená",J370,0)</f>
        <v>0</v>
      </c>
      <c r="BG370" s="149">
        <f>IF(N370="zákl. přenesená",J370,0)</f>
        <v>0</v>
      </c>
      <c r="BH370" s="149">
        <f>IF(N370="sníž. přenesená",J370,0)</f>
        <v>0</v>
      </c>
      <c r="BI370" s="149">
        <f>IF(N370="nulová",J370,0)</f>
        <v>0</v>
      </c>
      <c r="BJ370" s="17" t="s">
        <v>83</v>
      </c>
      <c r="BK370" s="149">
        <f>ROUND(I370*H370,2)</f>
        <v>0</v>
      </c>
      <c r="BL370" s="17" t="s">
        <v>624</v>
      </c>
      <c r="BM370" s="148" t="s">
        <v>4070</v>
      </c>
    </row>
    <row r="371" spans="2:65" s="1" customFormat="1" ht="37.9" customHeight="1">
      <c r="B371" s="32"/>
      <c r="C371" s="137" t="s">
        <v>4071</v>
      </c>
      <c r="D371" s="137" t="s">
        <v>295</v>
      </c>
      <c r="E371" s="138" t="s">
        <v>1554</v>
      </c>
      <c r="F371" s="139" t="s">
        <v>1555</v>
      </c>
      <c r="G371" s="140" t="s">
        <v>533</v>
      </c>
      <c r="H371" s="141">
        <v>4.2999999999999997E-2</v>
      </c>
      <c r="I371" s="142"/>
      <c r="J371" s="143">
        <f>ROUND(I371*H371,2)</f>
        <v>0</v>
      </c>
      <c r="K371" s="139" t="s">
        <v>299</v>
      </c>
      <c r="L371" s="32"/>
      <c r="M371" s="192" t="s">
        <v>1</v>
      </c>
      <c r="N371" s="193" t="s">
        <v>41</v>
      </c>
      <c r="O371" s="194"/>
      <c r="P371" s="195">
        <f>O371*H371</f>
        <v>0</v>
      </c>
      <c r="Q371" s="195">
        <v>0</v>
      </c>
      <c r="R371" s="195">
        <f>Q371*H371</f>
        <v>0</v>
      </c>
      <c r="S371" s="195">
        <v>0</v>
      </c>
      <c r="T371" s="196">
        <f>S371*H371</f>
        <v>0</v>
      </c>
      <c r="AR371" s="148" t="s">
        <v>624</v>
      </c>
      <c r="AT371" s="148" t="s">
        <v>295</v>
      </c>
      <c r="AU371" s="148" t="s">
        <v>85</v>
      </c>
      <c r="AY371" s="17" t="s">
        <v>293</v>
      </c>
      <c r="BE371" s="149">
        <f>IF(N371="základní",J371,0)</f>
        <v>0</v>
      </c>
      <c r="BF371" s="149">
        <f>IF(N371="snížená",J371,0)</f>
        <v>0</v>
      </c>
      <c r="BG371" s="149">
        <f>IF(N371="zákl. přenesená",J371,0)</f>
        <v>0</v>
      </c>
      <c r="BH371" s="149">
        <f>IF(N371="sníž. přenesená",J371,0)</f>
        <v>0</v>
      </c>
      <c r="BI371" s="149">
        <f>IF(N371="nulová",J371,0)</f>
        <v>0</v>
      </c>
      <c r="BJ371" s="17" t="s">
        <v>83</v>
      </c>
      <c r="BK371" s="149">
        <f>ROUND(I371*H371,2)</f>
        <v>0</v>
      </c>
      <c r="BL371" s="17" t="s">
        <v>624</v>
      </c>
      <c r="BM371" s="148" t="s">
        <v>4072</v>
      </c>
    </row>
    <row r="372" spans="2:65" s="1" customFormat="1" ht="6.95" customHeight="1">
      <c r="B372" s="44"/>
      <c r="C372" s="45"/>
      <c r="D372" s="45"/>
      <c r="E372" s="45"/>
      <c r="F372" s="45"/>
      <c r="G372" s="45"/>
      <c r="H372" s="45"/>
      <c r="I372" s="45"/>
      <c r="J372" s="45"/>
      <c r="K372" s="45"/>
      <c r="L372" s="32"/>
    </row>
  </sheetData>
  <sheetProtection algorithmName="SHA-512" hashValue="ogYf2a0YwXBs3kazNULDRf0mkm7tA+Np5kD8ib/73ZPKgf+aOIKu6wyLUpNsfoMMUmXyV7y+O8ACTH4dm6B02w==" saltValue="/9K/HwH+P6NesNh/hVnf+ccjtNk+jA5zFsx9k6d96jaJyR5M4KxP0syW92JCGpHo3qtSNZapGr4cGlh+izhR+Q==" spinCount="100000" sheet="1" objects="1" scenarios="1" formatColumns="0" formatRows="0" autoFilter="0"/>
  <autoFilter ref="C131:K371" xr:uid="{00000000-0009-0000-0000-00000C000000}"/>
  <mergeCells count="12">
    <mergeCell ref="E124:H124"/>
    <mergeCell ref="L2:V2"/>
    <mergeCell ref="E85:H85"/>
    <mergeCell ref="E87:H87"/>
    <mergeCell ref="E89:H89"/>
    <mergeCell ref="E120:H120"/>
    <mergeCell ref="E122:H12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BM275"/>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132</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3709</v>
      </c>
      <c r="F9" s="258"/>
      <c r="G9" s="258"/>
      <c r="H9" s="258"/>
      <c r="L9" s="32"/>
    </row>
    <row r="10" spans="2:46" s="1" customFormat="1" ht="12" customHeight="1">
      <c r="B10" s="32"/>
      <c r="D10" s="27" t="s">
        <v>231</v>
      </c>
      <c r="L10" s="32"/>
    </row>
    <row r="11" spans="2:46" s="1" customFormat="1" ht="16.5" customHeight="1">
      <c r="B11" s="32"/>
      <c r="E11" s="238" t="s">
        <v>4073</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ROUND(J126,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ROUND((SUM(BE126:BE274)),  2)</f>
        <v>0</v>
      </c>
      <c r="I35" s="97">
        <v>0.21</v>
      </c>
      <c r="J35" s="86">
        <f>ROUND(((SUM(BE126:BE274))*I35),  2)</f>
        <v>0</v>
      </c>
      <c r="L35" s="32"/>
    </row>
    <row r="36" spans="2:12" s="1" customFormat="1" ht="14.45" customHeight="1">
      <c r="B36" s="32"/>
      <c r="E36" s="27" t="s">
        <v>42</v>
      </c>
      <c r="F36" s="86">
        <f>ROUND((SUM(BF126:BF274)),  2)</f>
        <v>0</v>
      </c>
      <c r="I36" s="97">
        <v>0.12</v>
      </c>
      <c r="J36" s="86">
        <f>ROUND(((SUM(BF126:BF274))*I36),  2)</f>
        <v>0</v>
      </c>
      <c r="L36" s="32"/>
    </row>
    <row r="37" spans="2:12" s="1" customFormat="1" ht="14.45" hidden="1" customHeight="1">
      <c r="B37" s="32"/>
      <c r="E37" s="27" t="s">
        <v>43</v>
      </c>
      <c r="F37" s="86">
        <f>ROUND((SUM(BG126:BG274)),  2)</f>
        <v>0</v>
      </c>
      <c r="I37" s="97">
        <v>0.21</v>
      </c>
      <c r="J37" s="86">
        <f>0</f>
        <v>0</v>
      </c>
      <c r="L37" s="32"/>
    </row>
    <row r="38" spans="2:12" s="1" customFormat="1" ht="14.45" hidden="1" customHeight="1">
      <c r="B38" s="32"/>
      <c r="E38" s="27" t="s">
        <v>44</v>
      </c>
      <c r="F38" s="86">
        <f>ROUND((SUM(BH126:BH274)),  2)</f>
        <v>0</v>
      </c>
      <c r="I38" s="97">
        <v>0.12</v>
      </c>
      <c r="J38" s="86">
        <f>0</f>
        <v>0</v>
      </c>
      <c r="L38" s="32"/>
    </row>
    <row r="39" spans="2:12" s="1" customFormat="1" ht="14.45" hidden="1" customHeight="1">
      <c r="B39" s="32"/>
      <c r="E39" s="27" t="s">
        <v>45</v>
      </c>
      <c r="F39" s="86">
        <f>ROUND((SUM(BI126:BI274)),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3709</v>
      </c>
      <c r="F87" s="258"/>
      <c r="G87" s="258"/>
      <c r="H87" s="258"/>
      <c r="L87" s="32"/>
    </row>
    <row r="88" spans="2:12" s="1" customFormat="1" ht="12" customHeight="1">
      <c r="B88" s="32"/>
      <c r="C88" s="27" t="s">
        <v>231</v>
      </c>
      <c r="L88" s="32"/>
    </row>
    <row r="89" spans="2:12" s="1" customFormat="1" ht="16.5" customHeight="1">
      <c r="B89" s="32"/>
      <c r="E89" s="238" t="str">
        <f>E11</f>
        <v>SO 502 - Přeložka vodovodu</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J126</f>
        <v>0</v>
      </c>
      <c r="L98" s="32"/>
      <c r="AU98" s="17" t="s">
        <v>264</v>
      </c>
    </row>
    <row r="99" spans="2:47" s="8" customFormat="1" ht="24.95" customHeight="1">
      <c r="B99" s="109"/>
      <c r="D99" s="110" t="s">
        <v>265</v>
      </c>
      <c r="E99" s="111"/>
      <c r="F99" s="111"/>
      <c r="G99" s="111"/>
      <c r="H99" s="111"/>
      <c r="I99" s="111"/>
      <c r="J99" s="112">
        <f>J127</f>
        <v>0</v>
      </c>
      <c r="L99" s="109"/>
    </row>
    <row r="100" spans="2:47" s="9" customFormat="1" ht="19.899999999999999" customHeight="1">
      <c r="B100" s="113"/>
      <c r="D100" s="114" t="s">
        <v>269</v>
      </c>
      <c r="E100" s="115"/>
      <c r="F100" s="115"/>
      <c r="G100" s="115"/>
      <c r="H100" s="115"/>
      <c r="I100" s="115"/>
      <c r="J100" s="116">
        <f>J128</f>
        <v>0</v>
      </c>
      <c r="L100" s="113"/>
    </row>
    <row r="101" spans="2:47" s="9" customFormat="1" ht="19.899999999999999" customHeight="1">
      <c r="B101" s="113"/>
      <c r="D101" s="114" t="s">
        <v>271</v>
      </c>
      <c r="E101" s="115"/>
      <c r="F101" s="115"/>
      <c r="G101" s="115"/>
      <c r="H101" s="115"/>
      <c r="I101" s="115"/>
      <c r="J101" s="116">
        <f>J171</f>
        <v>0</v>
      </c>
      <c r="L101" s="113"/>
    </row>
    <row r="102" spans="2:47" s="9" customFormat="1" ht="19.899999999999999" customHeight="1">
      <c r="B102" s="113"/>
      <c r="D102" s="114" t="s">
        <v>274</v>
      </c>
      <c r="E102" s="115"/>
      <c r="F102" s="115"/>
      <c r="G102" s="115"/>
      <c r="H102" s="115"/>
      <c r="I102" s="115"/>
      <c r="J102" s="116">
        <f>J252</f>
        <v>0</v>
      </c>
      <c r="L102" s="113"/>
    </row>
    <row r="103" spans="2:47" s="8" customFormat="1" ht="24.95" customHeight="1">
      <c r="B103" s="109"/>
      <c r="D103" s="110" t="s">
        <v>3498</v>
      </c>
      <c r="E103" s="111"/>
      <c r="F103" s="111"/>
      <c r="G103" s="111"/>
      <c r="H103" s="111"/>
      <c r="I103" s="111"/>
      <c r="J103" s="112">
        <f>J255</f>
        <v>0</v>
      </c>
      <c r="L103" s="109"/>
    </row>
    <row r="104" spans="2:47" s="9" customFormat="1" ht="19.899999999999999" customHeight="1">
      <c r="B104" s="113"/>
      <c r="D104" s="114" t="s">
        <v>3555</v>
      </c>
      <c r="E104" s="115"/>
      <c r="F104" s="115"/>
      <c r="G104" s="115"/>
      <c r="H104" s="115"/>
      <c r="I104" s="115"/>
      <c r="J104" s="116">
        <f>J256</f>
        <v>0</v>
      </c>
      <c r="L104" s="113"/>
    </row>
    <row r="105" spans="2:47" s="1" customFormat="1" ht="21.75" customHeight="1">
      <c r="B105" s="32"/>
      <c r="L105" s="32"/>
    </row>
    <row r="106" spans="2:47" s="1" customFormat="1" ht="6.95" customHeight="1">
      <c r="B106" s="44"/>
      <c r="C106" s="45"/>
      <c r="D106" s="45"/>
      <c r="E106" s="45"/>
      <c r="F106" s="45"/>
      <c r="G106" s="45"/>
      <c r="H106" s="45"/>
      <c r="I106" s="45"/>
      <c r="J106" s="45"/>
      <c r="K106" s="45"/>
      <c r="L106" s="32"/>
    </row>
    <row r="110" spans="2:47" s="1" customFormat="1" ht="6.95" customHeight="1">
      <c r="B110" s="46"/>
      <c r="C110" s="47"/>
      <c r="D110" s="47"/>
      <c r="E110" s="47"/>
      <c r="F110" s="47"/>
      <c r="G110" s="47"/>
      <c r="H110" s="47"/>
      <c r="I110" s="47"/>
      <c r="J110" s="47"/>
      <c r="K110" s="47"/>
      <c r="L110" s="32"/>
    </row>
    <row r="111" spans="2:47" s="1" customFormat="1" ht="24.95" customHeight="1">
      <c r="B111" s="32"/>
      <c r="C111" s="21" t="s">
        <v>278</v>
      </c>
      <c r="L111" s="32"/>
    </row>
    <row r="112" spans="2:47" s="1" customFormat="1" ht="6.95" customHeight="1">
      <c r="B112" s="32"/>
      <c r="L112" s="32"/>
    </row>
    <row r="113" spans="2:63" s="1" customFormat="1" ht="12" customHeight="1">
      <c r="B113" s="32"/>
      <c r="C113" s="27" t="s">
        <v>16</v>
      </c>
      <c r="L113" s="32"/>
    </row>
    <row r="114" spans="2:63" s="1" customFormat="1" ht="16.5" customHeight="1">
      <c r="B114" s="32"/>
      <c r="E114" s="256" t="str">
        <f>E7</f>
        <v>Stavba sekundárního kolektoru Česká-Středova - 2024</v>
      </c>
      <c r="F114" s="257"/>
      <c r="G114" s="257"/>
      <c r="H114" s="257"/>
      <c r="L114" s="32"/>
    </row>
    <row r="115" spans="2:63" ht="12" customHeight="1">
      <c r="B115" s="20"/>
      <c r="C115" s="27" t="s">
        <v>225</v>
      </c>
      <c r="L115" s="20"/>
    </row>
    <row r="116" spans="2:63" s="1" customFormat="1" ht="16.5" customHeight="1">
      <c r="B116" s="32"/>
      <c r="E116" s="256" t="s">
        <v>3709</v>
      </c>
      <c r="F116" s="258"/>
      <c r="G116" s="258"/>
      <c r="H116" s="258"/>
      <c r="L116" s="32"/>
    </row>
    <row r="117" spans="2:63" s="1" customFormat="1" ht="12" customHeight="1">
      <c r="B117" s="32"/>
      <c r="C117" s="27" t="s">
        <v>231</v>
      </c>
      <c r="L117" s="32"/>
    </row>
    <row r="118" spans="2:63" s="1" customFormat="1" ht="16.5" customHeight="1">
      <c r="B118" s="32"/>
      <c r="E118" s="238" t="str">
        <f>E11</f>
        <v>SO 502 - Přeložka vodovodu</v>
      </c>
      <c r="F118" s="258"/>
      <c r="G118" s="258"/>
      <c r="H118" s="258"/>
      <c r="L118" s="32"/>
    </row>
    <row r="119" spans="2:63" s="1" customFormat="1" ht="6.95" customHeight="1">
      <c r="B119" s="32"/>
      <c r="L119" s="32"/>
    </row>
    <row r="120" spans="2:63" s="1" customFormat="1" ht="12" customHeight="1">
      <c r="B120" s="32"/>
      <c r="C120" s="27" t="s">
        <v>20</v>
      </c>
      <c r="F120" s="25" t="str">
        <f>F14</f>
        <v>Brno</v>
      </c>
      <c r="I120" s="27" t="s">
        <v>22</v>
      </c>
      <c r="J120" s="52" t="str">
        <f>IF(J14="","",J14)</f>
        <v>8. 8. 2024</v>
      </c>
      <c r="L120" s="32"/>
    </row>
    <row r="121" spans="2:63" s="1" customFormat="1" ht="6.95" customHeight="1">
      <c r="B121" s="32"/>
      <c r="L121" s="32"/>
    </row>
    <row r="122" spans="2:63" s="1" customFormat="1" ht="15.2" customHeight="1">
      <c r="B122" s="32"/>
      <c r="C122" s="27" t="s">
        <v>24</v>
      </c>
      <c r="F122" s="25" t="str">
        <f>E17</f>
        <v>Statutární město Brno</v>
      </c>
      <c r="I122" s="27" t="s">
        <v>30</v>
      </c>
      <c r="J122" s="30" t="str">
        <f>E23</f>
        <v>INGUTIS, spol. s r.o.</v>
      </c>
      <c r="L122" s="32"/>
    </row>
    <row r="123" spans="2:63" s="1" customFormat="1" ht="15.2" customHeight="1">
      <c r="B123" s="32"/>
      <c r="C123" s="27" t="s">
        <v>28</v>
      </c>
      <c r="F123" s="25" t="str">
        <f>IF(E20="","",E20)</f>
        <v>Vyplň údaj</v>
      </c>
      <c r="I123" s="27" t="s">
        <v>33</v>
      </c>
      <c r="J123" s="30" t="str">
        <f>E26</f>
        <v>Ing. J. Duben</v>
      </c>
      <c r="L123" s="32"/>
    </row>
    <row r="124" spans="2:63" s="1" customFormat="1" ht="10.35" customHeight="1">
      <c r="B124" s="32"/>
      <c r="L124" s="32"/>
    </row>
    <row r="125" spans="2:63" s="10" customFormat="1" ht="29.25" customHeight="1">
      <c r="B125" s="117"/>
      <c r="C125" s="118" t="s">
        <v>279</v>
      </c>
      <c r="D125" s="119" t="s">
        <v>61</v>
      </c>
      <c r="E125" s="119" t="s">
        <v>57</v>
      </c>
      <c r="F125" s="119" t="s">
        <v>58</v>
      </c>
      <c r="G125" s="119" t="s">
        <v>280</v>
      </c>
      <c r="H125" s="119" t="s">
        <v>281</v>
      </c>
      <c r="I125" s="119" t="s">
        <v>282</v>
      </c>
      <c r="J125" s="119" t="s">
        <v>262</v>
      </c>
      <c r="K125" s="120" t="s">
        <v>283</v>
      </c>
      <c r="L125" s="117"/>
      <c r="M125" s="59" t="s">
        <v>1</v>
      </c>
      <c r="N125" s="60" t="s">
        <v>40</v>
      </c>
      <c r="O125" s="60" t="s">
        <v>284</v>
      </c>
      <c r="P125" s="60" t="s">
        <v>285</v>
      </c>
      <c r="Q125" s="60" t="s">
        <v>286</v>
      </c>
      <c r="R125" s="60" t="s">
        <v>287</v>
      </c>
      <c r="S125" s="60" t="s">
        <v>288</v>
      </c>
      <c r="T125" s="61" t="s">
        <v>289</v>
      </c>
    </row>
    <row r="126" spans="2:63" s="1" customFormat="1" ht="22.9" customHeight="1">
      <c r="B126" s="32"/>
      <c r="C126" s="64" t="s">
        <v>290</v>
      </c>
      <c r="J126" s="121">
        <f>BK126</f>
        <v>0</v>
      </c>
      <c r="L126" s="32"/>
      <c r="M126" s="62"/>
      <c r="N126" s="53"/>
      <c r="O126" s="53"/>
      <c r="P126" s="122">
        <f>P127+P255</f>
        <v>0</v>
      </c>
      <c r="Q126" s="53"/>
      <c r="R126" s="122">
        <f>R127+R255</f>
        <v>233.41040354000003</v>
      </c>
      <c r="S126" s="53"/>
      <c r="T126" s="123">
        <f>T127+T255</f>
        <v>0</v>
      </c>
      <c r="AT126" s="17" t="s">
        <v>75</v>
      </c>
      <c r="AU126" s="17" t="s">
        <v>264</v>
      </c>
      <c r="BK126" s="124">
        <f>BK127+BK255</f>
        <v>0</v>
      </c>
    </row>
    <row r="127" spans="2:63" s="11" customFormat="1" ht="25.9" customHeight="1">
      <c r="B127" s="125"/>
      <c r="D127" s="126" t="s">
        <v>75</v>
      </c>
      <c r="E127" s="127" t="s">
        <v>291</v>
      </c>
      <c r="F127" s="127" t="s">
        <v>292</v>
      </c>
      <c r="I127" s="128"/>
      <c r="J127" s="129">
        <f>BK127</f>
        <v>0</v>
      </c>
      <c r="L127" s="125"/>
      <c r="M127" s="130"/>
      <c r="P127" s="131">
        <f>P128+P171+P252</f>
        <v>0</v>
      </c>
      <c r="R127" s="131">
        <f>R128+R171+R252</f>
        <v>233.06311154000002</v>
      </c>
      <c r="T127" s="132">
        <f>T128+T171+T252</f>
        <v>0</v>
      </c>
      <c r="AR127" s="126" t="s">
        <v>83</v>
      </c>
      <c r="AT127" s="133" t="s">
        <v>75</v>
      </c>
      <c r="AU127" s="133" t="s">
        <v>76</v>
      </c>
      <c r="AY127" s="126" t="s">
        <v>293</v>
      </c>
      <c r="BK127" s="134">
        <f>BK128+BK171+BK252</f>
        <v>0</v>
      </c>
    </row>
    <row r="128" spans="2:63" s="11" customFormat="1" ht="22.9" customHeight="1">
      <c r="B128" s="125"/>
      <c r="D128" s="126" t="s">
        <v>75</v>
      </c>
      <c r="E128" s="135" t="s">
        <v>300</v>
      </c>
      <c r="F128" s="135" t="s">
        <v>1210</v>
      </c>
      <c r="I128" s="128"/>
      <c r="J128" s="136">
        <f>BK128</f>
        <v>0</v>
      </c>
      <c r="L128" s="125"/>
      <c r="M128" s="130"/>
      <c r="P128" s="131">
        <f>SUM(P129:P170)</f>
        <v>0</v>
      </c>
      <c r="R128" s="131">
        <f>SUM(R129:R170)</f>
        <v>226.25351424000002</v>
      </c>
      <c r="T128" s="132">
        <f>SUM(T129:T170)</f>
        <v>0</v>
      </c>
      <c r="AR128" s="126" t="s">
        <v>83</v>
      </c>
      <c r="AT128" s="133" t="s">
        <v>75</v>
      </c>
      <c r="AU128" s="133" t="s">
        <v>83</v>
      </c>
      <c r="AY128" s="126" t="s">
        <v>293</v>
      </c>
      <c r="BK128" s="134">
        <f>SUM(BK129:BK170)</f>
        <v>0</v>
      </c>
    </row>
    <row r="129" spans="2:65" s="1" customFormat="1" ht="16.5" customHeight="1">
      <c r="B129" s="32"/>
      <c r="C129" s="137" t="s">
        <v>83</v>
      </c>
      <c r="D129" s="137" t="s">
        <v>295</v>
      </c>
      <c r="E129" s="138" t="s">
        <v>4074</v>
      </c>
      <c r="F129" s="139" t="s">
        <v>4075</v>
      </c>
      <c r="G129" s="140" t="s">
        <v>909</v>
      </c>
      <c r="H129" s="141">
        <v>112</v>
      </c>
      <c r="I129" s="142"/>
      <c r="J129" s="143">
        <f>ROUND(I129*H129,2)</f>
        <v>0</v>
      </c>
      <c r="K129" s="139" t="s">
        <v>865</v>
      </c>
      <c r="L129" s="32"/>
      <c r="M129" s="144" t="s">
        <v>1</v>
      </c>
      <c r="N129" s="145" t="s">
        <v>41</v>
      </c>
      <c r="P129" s="146">
        <f>O129*H129</f>
        <v>0</v>
      </c>
      <c r="Q129" s="146">
        <v>2.01661</v>
      </c>
      <c r="R129" s="146">
        <f>Q129*H129</f>
        <v>225.86032</v>
      </c>
      <c r="S129" s="146">
        <v>0</v>
      </c>
      <c r="T129" s="147">
        <f>S129*H129</f>
        <v>0</v>
      </c>
      <c r="AR129" s="148" t="s">
        <v>300</v>
      </c>
      <c r="AT129" s="148" t="s">
        <v>295</v>
      </c>
      <c r="AU129" s="148" t="s">
        <v>85</v>
      </c>
      <c r="AY129" s="17" t="s">
        <v>293</v>
      </c>
      <c r="BE129" s="149">
        <f>IF(N129="základní",J129,0)</f>
        <v>0</v>
      </c>
      <c r="BF129" s="149">
        <f>IF(N129="snížená",J129,0)</f>
        <v>0</v>
      </c>
      <c r="BG129" s="149">
        <f>IF(N129="zákl. přenesená",J129,0)</f>
        <v>0</v>
      </c>
      <c r="BH129" s="149">
        <f>IF(N129="sníž. přenesená",J129,0)</f>
        <v>0</v>
      </c>
      <c r="BI129" s="149">
        <f>IF(N129="nulová",J129,0)</f>
        <v>0</v>
      </c>
      <c r="BJ129" s="17" t="s">
        <v>83</v>
      </c>
      <c r="BK129" s="149">
        <f>ROUND(I129*H129,2)</f>
        <v>0</v>
      </c>
      <c r="BL129" s="17" t="s">
        <v>300</v>
      </c>
      <c r="BM129" s="148" t="s">
        <v>4076</v>
      </c>
    </row>
    <row r="130" spans="2:65" s="12" customFormat="1" ht="11.25">
      <c r="B130" s="150"/>
      <c r="D130" s="151" t="s">
        <v>302</v>
      </c>
      <c r="E130" s="152" t="s">
        <v>1</v>
      </c>
      <c r="F130" s="153" t="s">
        <v>4077</v>
      </c>
      <c r="H130" s="154">
        <v>2</v>
      </c>
      <c r="I130" s="155"/>
      <c r="L130" s="150"/>
      <c r="M130" s="156"/>
      <c r="T130" s="157"/>
      <c r="AT130" s="152" t="s">
        <v>302</v>
      </c>
      <c r="AU130" s="152" t="s">
        <v>85</v>
      </c>
      <c r="AV130" s="12" t="s">
        <v>85</v>
      </c>
      <c r="AW130" s="12" t="s">
        <v>32</v>
      </c>
      <c r="AX130" s="12" t="s">
        <v>76</v>
      </c>
      <c r="AY130" s="152" t="s">
        <v>293</v>
      </c>
    </row>
    <row r="131" spans="2:65" s="12" customFormat="1" ht="11.25">
      <c r="B131" s="150"/>
      <c r="D131" s="151" t="s">
        <v>302</v>
      </c>
      <c r="E131" s="152" t="s">
        <v>1</v>
      </c>
      <c r="F131" s="153" t="s">
        <v>4078</v>
      </c>
      <c r="H131" s="154">
        <v>2</v>
      </c>
      <c r="I131" s="155"/>
      <c r="L131" s="150"/>
      <c r="M131" s="156"/>
      <c r="T131" s="157"/>
      <c r="AT131" s="152" t="s">
        <v>302</v>
      </c>
      <c r="AU131" s="152" t="s">
        <v>85</v>
      </c>
      <c r="AV131" s="12" t="s">
        <v>85</v>
      </c>
      <c r="AW131" s="12" t="s">
        <v>32</v>
      </c>
      <c r="AX131" s="12" t="s">
        <v>76</v>
      </c>
      <c r="AY131" s="152" t="s">
        <v>293</v>
      </c>
    </row>
    <row r="132" spans="2:65" s="12" customFormat="1" ht="11.25">
      <c r="B132" s="150"/>
      <c r="D132" s="151" t="s">
        <v>302</v>
      </c>
      <c r="E132" s="152" t="s">
        <v>1</v>
      </c>
      <c r="F132" s="153" t="s">
        <v>4079</v>
      </c>
      <c r="H132" s="154">
        <v>66</v>
      </c>
      <c r="I132" s="155"/>
      <c r="L132" s="150"/>
      <c r="M132" s="156"/>
      <c r="T132" s="157"/>
      <c r="AT132" s="152" t="s">
        <v>302</v>
      </c>
      <c r="AU132" s="152" t="s">
        <v>85</v>
      </c>
      <c r="AV132" s="12" t="s">
        <v>85</v>
      </c>
      <c r="AW132" s="12" t="s">
        <v>32</v>
      </c>
      <c r="AX132" s="12" t="s">
        <v>76</v>
      </c>
      <c r="AY132" s="152" t="s">
        <v>293</v>
      </c>
    </row>
    <row r="133" spans="2:65" s="12" customFormat="1" ht="11.25">
      <c r="B133" s="150"/>
      <c r="D133" s="151" t="s">
        <v>302</v>
      </c>
      <c r="E133" s="152" t="s">
        <v>1</v>
      </c>
      <c r="F133" s="153" t="s">
        <v>4080</v>
      </c>
      <c r="H133" s="154">
        <v>6</v>
      </c>
      <c r="I133" s="155"/>
      <c r="L133" s="150"/>
      <c r="M133" s="156"/>
      <c r="T133" s="157"/>
      <c r="AT133" s="152" t="s">
        <v>302</v>
      </c>
      <c r="AU133" s="152" t="s">
        <v>85</v>
      </c>
      <c r="AV133" s="12" t="s">
        <v>85</v>
      </c>
      <c r="AW133" s="12" t="s">
        <v>32</v>
      </c>
      <c r="AX133" s="12" t="s">
        <v>76</v>
      </c>
      <c r="AY133" s="152" t="s">
        <v>293</v>
      </c>
    </row>
    <row r="134" spans="2:65" s="12" customFormat="1" ht="11.25">
      <c r="B134" s="150"/>
      <c r="D134" s="151" t="s">
        <v>302</v>
      </c>
      <c r="E134" s="152" t="s">
        <v>1</v>
      </c>
      <c r="F134" s="153" t="s">
        <v>4081</v>
      </c>
      <c r="H134" s="154">
        <v>9</v>
      </c>
      <c r="I134" s="155"/>
      <c r="L134" s="150"/>
      <c r="M134" s="156"/>
      <c r="T134" s="157"/>
      <c r="AT134" s="152" t="s">
        <v>302</v>
      </c>
      <c r="AU134" s="152" t="s">
        <v>85</v>
      </c>
      <c r="AV134" s="12" t="s">
        <v>85</v>
      </c>
      <c r="AW134" s="12" t="s">
        <v>32</v>
      </c>
      <c r="AX134" s="12" t="s">
        <v>76</v>
      </c>
      <c r="AY134" s="152" t="s">
        <v>293</v>
      </c>
    </row>
    <row r="135" spans="2:65" s="12" customFormat="1" ht="11.25">
      <c r="B135" s="150"/>
      <c r="D135" s="151" t="s">
        <v>302</v>
      </c>
      <c r="E135" s="152" t="s">
        <v>1</v>
      </c>
      <c r="F135" s="153" t="s">
        <v>4082</v>
      </c>
      <c r="H135" s="154">
        <v>16</v>
      </c>
      <c r="I135" s="155"/>
      <c r="L135" s="150"/>
      <c r="M135" s="156"/>
      <c r="T135" s="157"/>
      <c r="AT135" s="152" t="s">
        <v>302</v>
      </c>
      <c r="AU135" s="152" t="s">
        <v>85</v>
      </c>
      <c r="AV135" s="12" t="s">
        <v>85</v>
      </c>
      <c r="AW135" s="12" t="s">
        <v>32</v>
      </c>
      <c r="AX135" s="12" t="s">
        <v>76</v>
      </c>
      <c r="AY135" s="152" t="s">
        <v>293</v>
      </c>
    </row>
    <row r="136" spans="2:65" s="12" customFormat="1" ht="11.25">
      <c r="B136" s="150"/>
      <c r="D136" s="151" t="s">
        <v>302</v>
      </c>
      <c r="E136" s="152" t="s">
        <v>1</v>
      </c>
      <c r="F136" s="153" t="s">
        <v>4083</v>
      </c>
      <c r="H136" s="154">
        <v>7</v>
      </c>
      <c r="I136" s="155"/>
      <c r="L136" s="150"/>
      <c r="M136" s="156"/>
      <c r="T136" s="157"/>
      <c r="AT136" s="152" t="s">
        <v>302</v>
      </c>
      <c r="AU136" s="152" t="s">
        <v>85</v>
      </c>
      <c r="AV136" s="12" t="s">
        <v>85</v>
      </c>
      <c r="AW136" s="12" t="s">
        <v>32</v>
      </c>
      <c r="AX136" s="12" t="s">
        <v>76</v>
      </c>
      <c r="AY136" s="152" t="s">
        <v>293</v>
      </c>
    </row>
    <row r="137" spans="2:65" s="12" customFormat="1" ht="11.25">
      <c r="B137" s="150"/>
      <c r="D137" s="151" t="s">
        <v>302</v>
      </c>
      <c r="E137" s="152" t="s">
        <v>1</v>
      </c>
      <c r="F137" s="153" t="s">
        <v>4084</v>
      </c>
      <c r="H137" s="154">
        <v>1</v>
      </c>
      <c r="I137" s="155"/>
      <c r="L137" s="150"/>
      <c r="M137" s="156"/>
      <c r="T137" s="157"/>
      <c r="AT137" s="152" t="s">
        <v>302</v>
      </c>
      <c r="AU137" s="152" t="s">
        <v>85</v>
      </c>
      <c r="AV137" s="12" t="s">
        <v>85</v>
      </c>
      <c r="AW137" s="12" t="s">
        <v>32</v>
      </c>
      <c r="AX137" s="12" t="s">
        <v>76</v>
      </c>
      <c r="AY137" s="152" t="s">
        <v>293</v>
      </c>
    </row>
    <row r="138" spans="2:65" s="12" customFormat="1" ht="11.25">
      <c r="B138" s="150"/>
      <c r="D138" s="151" t="s">
        <v>302</v>
      </c>
      <c r="E138" s="152" t="s">
        <v>1</v>
      </c>
      <c r="F138" s="153" t="s">
        <v>4085</v>
      </c>
      <c r="H138" s="154">
        <v>1</v>
      </c>
      <c r="I138" s="155"/>
      <c r="L138" s="150"/>
      <c r="M138" s="156"/>
      <c r="T138" s="157"/>
      <c r="AT138" s="152" t="s">
        <v>302</v>
      </c>
      <c r="AU138" s="152" t="s">
        <v>85</v>
      </c>
      <c r="AV138" s="12" t="s">
        <v>85</v>
      </c>
      <c r="AW138" s="12" t="s">
        <v>32</v>
      </c>
      <c r="AX138" s="12" t="s">
        <v>76</v>
      </c>
      <c r="AY138" s="152" t="s">
        <v>293</v>
      </c>
    </row>
    <row r="139" spans="2:65" s="12" customFormat="1" ht="11.25">
      <c r="B139" s="150"/>
      <c r="D139" s="151" t="s">
        <v>302</v>
      </c>
      <c r="E139" s="152" t="s">
        <v>1</v>
      </c>
      <c r="F139" s="153" t="s">
        <v>4086</v>
      </c>
      <c r="H139" s="154">
        <v>1</v>
      </c>
      <c r="I139" s="155"/>
      <c r="L139" s="150"/>
      <c r="M139" s="156"/>
      <c r="T139" s="157"/>
      <c r="AT139" s="152" t="s">
        <v>302</v>
      </c>
      <c r="AU139" s="152" t="s">
        <v>85</v>
      </c>
      <c r="AV139" s="12" t="s">
        <v>85</v>
      </c>
      <c r="AW139" s="12" t="s">
        <v>32</v>
      </c>
      <c r="AX139" s="12" t="s">
        <v>76</v>
      </c>
      <c r="AY139" s="152" t="s">
        <v>293</v>
      </c>
    </row>
    <row r="140" spans="2:65" s="12" customFormat="1" ht="11.25">
      <c r="B140" s="150"/>
      <c r="D140" s="151" t="s">
        <v>302</v>
      </c>
      <c r="E140" s="152" t="s">
        <v>1</v>
      </c>
      <c r="F140" s="153" t="s">
        <v>4087</v>
      </c>
      <c r="H140" s="154">
        <v>1</v>
      </c>
      <c r="I140" s="155"/>
      <c r="L140" s="150"/>
      <c r="M140" s="156"/>
      <c r="T140" s="157"/>
      <c r="AT140" s="152" t="s">
        <v>302</v>
      </c>
      <c r="AU140" s="152" t="s">
        <v>85</v>
      </c>
      <c r="AV140" s="12" t="s">
        <v>85</v>
      </c>
      <c r="AW140" s="12" t="s">
        <v>32</v>
      </c>
      <c r="AX140" s="12" t="s">
        <v>76</v>
      </c>
      <c r="AY140" s="152" t="s">
        <v>293</v>
      </c>
    </row>
    <row r="141" spans="2:65" s="14" customFormat="1" ht="11.25">
      <c r="B141" s="167"/>
      <c r="D141" s="151" t="s">
        <v>302</v>
      </c>
      <c r="E141" s="168" t="s">
        <v>1</v>
      </c>
      <c r="F141" s="169" t="s">
        <v>371</v>
      </c>
      <c r="H141" s="170">
        <v>112</v>
      </c>
      <c r="I141" s="171"/>
      <c r="L141" s="167"/>
      <c r="M141" s="172"/>
      <c r="T141" s="173"/>
      <c r="AT141" s="168" t="s">
        <v>302</v>
      </c>
      <c r="AU141" s="168" t="s">
        <v>85</v>
      </c>
      <c r="AV141" s="14" t="s">
        <v>300</v>
      </c>
      <c r="AW141" s="14" t="s">
        <v>32</v>
      </c>
      <c r="AX141" s="14" t="s">
        <v>83</v>
      </c>
      <c r="AY141" s="168" t="s">
        <v>293</v>
      </c>
    </row>
    <row r="142" spans="2:65" s="1" customFormat="1" ht="33" customHeight="1">
      <c r="B142" s="32"/>
      <c r="C142" s="137" t="s">
        <v>85</v>
      </c>
      <c r="D142" s="137" t="s">
        <v>295</v>
      </c>
      <c r="E142" s="138" t="s">
        <v>4088</v>
      </c>
      <c r="F142" s="139" t="s">
        <v>4089</v>
      </c>
      <c r="G142" s="140" t="s">
        <v>311</v>
      </c>
      <c r="H142" s="141">
        <v>2.278</v>
      </c>
      <c r="I142" s="142"/>
      <c r="J142" s="143">
        <f>ROUND(I142*H142,2)</f>
        <v>0</v>
      </c>
      <c r="K142" s="139" t="s">
        <v>299</v>
      </c>
      <c r="L142" s="32"/>
      <c r="M142" s="144" t="s">
        <v>1</v>
      </c>
      <c r="N142" s="145" t="s">
        <v>41</v>
      </c>
      <c r="P142" s="146">
        <f>O142*H142</f>
        <v>0</v>
      </c>
      <c r="Q142" s="146">
        <v>0</v>
      </c>
      <c r="R142" s="146">
        <f>Q142*H142</f>
        <v>0</v>
      </c>
      <c r="S142" s="146">
        <v>0</v>
      </c>
      <c r="T142" s="147">
        <f>S142*H142</f>
        <v>0</v>
      </c>
      <c r="AR142" s="148" t="s">
        <v>300</v>
      </c>
      <c r="AT142" s="148" t="s">
        <v>295</v>
      </c>
      <c r="AU142" s="148" t="s">
        <v>85</v>
      </c>
      <c r="AY142" s="17" t="s">
        <v>293</v>
      </c>
      <c r="BE142" s="149">
        <f>IF(N142="základní",J142,0)</f>
        <v>0</v>
      </c>
      <c r="BF142" s="149">
        <f>IF(N142="snížená",J142,0)</f>
        <v>0</v>
      </c>
      <c r="BG142" s="149">
        <f>IF(N142="zákl. přenesená",J142,0)</f>
        <v>0</v>
      </c>
      <c r="BH142" s="149">
        <f>IF(N142="sníž. přenesená",J142,0)</f>
        <v>0</v>
      </c>
      <c r="BI142" s="149">
        <f>IF(N142="nulová",J142,0)</f>
        <v>0</v>
      </c>
      <c r="BJ142" s="17" t="s">
        <v>83</v>
      </c>
      <c r="BK142" s="149">
        <f>ROUND(I142*H142,2)</f>
        <v>0</v>
      </c>
      <c r="BL142" s="17" t="s">
        <v>300</v>
      </c>
      <c r="BM142" s="148" t="s">
        <v>4090</v>
      </c>
    </row>
    <row r="143" spans="2:65" s="12" customFormat="1" ht="11.25">
      <c r="B143" s="150"/>
      <c r="D143" s="151" t="s">
        <v>302</v>
      </c>
      <c r="E143" s="152" t="s">
        <v>1</v>
      </c>
      <c r="F143" s="153" t="s">
        <v>4091</v>
      </c>
      <c r="H143" s="154">
        <v>5.3999999999999999E-2</v>
      </c>
      <c r="I143" s="155"/>
      <c r="L143" s="150"/>
      <c r="M143" s="156"/>
      <c r="T143" s="157"/>
      <c r="AT143" s="152" t="s">
        <v>302</v>
      </c>
      <c r="AU143" s="152" t="s">
        <v>85</v>
      </c>
      <c r="AV143" s="12" t="s">
        <v>85</v>
      </c>
      <c r="AW143" s="12" t="s">
        <v>32</v>
      </c>
      <c r="AX143" s="12" t="s">
        <v>76</v>
      </c>
      <c r="AY143" s="152" t="s">
        <v>293</v>
      </c>
    </row>
    <row r="144" spans="2:65" s="12" customFormat="1" ht="11.25">
      <c r="B144" s="150"/>
      <c r="D144" s="151" t="s">
        <v>302</v>
      </c>
      <c r="E144" s="152" t="s">
        <v>1</v>
      </c>
      <c r="F144" s="153" t="s">
        <v>4092</v>
      </c>
      <c r="H144" s="154">
        <v>7.1999999999999995E-2</v>
      </c>
      <c r="I144" s="155"/>
      <c r="L144" s="150"/>
      <c r="M144" s="156"/>
      <c r="T144" s="157"/>
      <c r="AT144" s="152" t="s">
        <v>302</v>
      </c>
      <c r="AU144" s="152" t="s">
        <v>85</v>
      </c>
      <c r="AV144" s="12" t="s">
        <v>85</v>
      </c>
      <c r="AW144" s="12" t="s">
        <v>32</v>
      </c>
      <c r="AX144" s="12" t="s">
        <v>76</v>
      </c>
      <c r="AY144" s="152" t="s">
        <v>293</v>
      </c>
    </row>
    <row r="145" spans="2:65" s="12" customFormat="1" ht="11.25">
      <c r="B145" s="150"/>
      <c r="D145" s="151" t="s">
        <v>302</v>
      </c>
      <c r="E145" s="152" t="s">
        <v>1</v>
      </c>
      <c r="F145" s="153" t="s">
        <v>4093</v>
      </c>
      <c r="H145" s="154">
        <v>1.1879999999999999</v>
      </c>
      <c r="I145" s="155"/>
      <c r="L145" s="150"/>
      <c r="M145" s="156"/>
      <c r="T145" s="157"/>
      <c r="AT145" s="152" t="s">
        <v>302</v>
      </c>
      <c r="AU145" s="152" t="s">
        <v>85</v>
      </c>
      <c r="AV145" s="12" t="s">
        <v>85</v>
      </c>
      <c r="AW145" s="12" t="s">
        <v>32</v>
      </c>
      <c r="AX145" s="12" t="s">
        <v>76</v>
      </c>
      <c r="AY145" s="152" t="s">
        <v>293</v>
      </c>
    </row>
    <row r="146" spans="2:65" s="12" customFormat="1" ht="11.25">
      <c r="B146" s="150"/>
      <c r="D146" s="151" t="s">
        <v>302</v>
      </c>
      <c r="E146" s="152" t="s">
        <v>1</v>
      </c>
      <c r="F146" s="153" t="s">
        <v>4094</v>
      </c>
      <c r="H146" s="154">
        <v>0.124</v>
      </c>
      <c r="I146" s="155"/>
      <c r="L146" s="150"/>
      <c r="M146" s="156"/>
      <c r="T146" s="157"/>
      <c r="AT146" s="152" t="s">
        <v>302</v>
      </c>
      <c r="AU146" s="152" t="s">
        <v>85</v>
      </c>
      <c r="AV146" s="12" t="s">
        <v>85</v>
      </c>
      <c r="AW146" s="12" t="s">
        <v>32</v>
      </c>
      <c r="AX146" s="12" t="s">
        <v>76</v>
      </c>
      <c r="AY146" s="152" t="s">
        <v>293</v>
      </c>
    </row>
    <row r="147" spans="2:65" s="12" customFormat="1" ht="11.25">
      <c r="B147" s="150"/>
      <c r="D147" s="151" t="s">
        <v>302</v>
      </c>
      <c r="E147" s="152" t="s">
        <v>1</v>
      </c>
      <c r="F147" s="153" t="s">
        <v>4095</v>
      </c>
      <c r="H147" s="154">
        <v>0.24299999999999999</v>
      </c>
      <c r="I147" s="155"/>
      <c r="L147" s="150"/>
      <c r="M147" s="156"/>
      <c r="T147" s="157"/>
      <c r="AT147" s="152" t="s">
        <v>302</v>
      </c>
      <c r="AU147" s="152" t="s">
        <v>85</v>
      </c>
      <c r="AV147" s="12" t="s">
        <v>85</v>
      </c>
      <c r="AW147" s="12" t="s">
        <v>32</v>
      </c>
      <c r="AX147" s="12" t="s">
        <v>76</v>
      </c>
      <c r="AY147" s="152" t="s">
        <v>293</v>
      </c>
    </row>
    <row r="148" spans="2:65" s="12" customFormat="1" ht="11.25">
      <c r="B148" s="150"/>
      <c r="D148" s="151" t="s">
        <v>302</v>
      </c>
      <c r="E148" s="152" t="s">
        <v>1</v>
      </c>
      <c r="F148" s="153" t="s">
        <v>4096</v>
      </c>
      <c r="H148" s="154">
        <v>0.38400000000000001</v>
      </c>
      <c r="I148" s="155"/>
      <c r="L148" s="150"/>
      <c r="M148" s="156"/>
      <c r="T148" s="157"/>
      <c r="AT148" s="152" t="s">
        <v>302</v>
      </c>
      <c r="AU148" s="152" t="s">
        <v>85</v>
      </c>
      <c r="AV148" s="12" t="s">
        <v>85</v>
      </c>
      <c r="AW148" s="12" t="s">
        <v>32</v>
      </c>
      <c r="AX148" s="12" t="s">
        <v>76</v>
      </c>
      <c r="AY148" s="152" t="s">
        <v>293</v>
      </c>
    </row>
    <row r="149" spans="2:65" s="12" customFormat="1" ht="11.25">
      <c r="B149" s="150"/>
      <c r="D149" s="151" t="s">
        <v>302</v>
      </c>
      <c r="E149" s="152" t="s">
        <v>1</v>
      </c>
      <c r="F149" s="153" t="s">
        <v>4097</v>
      </c>
      <c r="H149" s="154">
        <v>0.126</v>
      </c>
      <c r="I149" s="155"/>
      <c r="L149" s="150"/>
      <c r="M149" s="156"/>
      <c r="T149" s="157"/>
      <c r="AT149" s="152" t="s">
        <v>302</v>
      </c>
      <c r="AU149" s="152" t="s">
        <v>85</v>
      </c>
      <c r="AV149" s="12" t="s">
        <v>85</v>
      </c>
      <c r="AW149" s="12" t="s">
        <v>32</v>
      </c>
      <c r="AX149" s="12" t="s">
        <v>76</v>
      </c>
      <c r="AY149" s="152" t="s">
        <v>293</v>
      </c>
    </row>
    <row r="150" spans="2:65" s="12" customFormat="1" ht="11.25">
      <c r="B150" s="150"/>
      <c r="D150" s="151" t="s">
        <v>302</v>
      </c>
      <c r="E150" s="152" t="s">
        <v>1</v>
      </c>
      <c r="F150" s="153" t="s">
        <v>4098</v>
      </c>
      <c r="H150" s="154">
        <v>1.7999999999999999E-2</v>
      </c>
      <c r="I150" s="155"/>
      <c r="L150" s="150"/>
      <c r="M150" s="156"/>
      <c r="T150" s="157"/>
      <c r="AT150" s="152" t="s">
        <v>302</v>
      </c>
      <c r="AU150" s="152" t="s">
        <v>85</v>
      </c>
      <c r="AV150" s="12" t="s">
        <v>85</v>
      </c>
      <c r="AW150" s="12" t="s">
        <v>32</v>
      </c>
      <c r="AX150" s="12" t="s">
        <v>76</v>
      </c>
      <c r="AY150" s="152" t="s">
        <v>293</v>
      </c>
    </row>
    <row r="151" spans="2:65" s="12" customFormat="1" ht="11.25">
      <c r="B151" s="150"/>
      <c r="D151" s="151" t="s">
        <v>302</v>
      </c>
      <c r="E151" s="152" t="s">
        <v>1</v>
      </c>
      <c r="F151" s="153" t="s">
        <v>4099</v>
      </c>
      <c r="H151" s="154">
        <v>2.7E-2</v>
      </c>
      <c r="I151" s="155"/>
      <c r="L151" s="150"/>
      <c r="M151" s="156"/>
      <c r="T151" s="157"/>
      <c r="AT151" s="152" t="s">
        <v>302</v>
      </c>
      <c r="AU151" s="152" t="s">
        <v>85</v>
      </c>
      <c r="AV151" s="12" t="s">
        <v>85</v>
      </c>
      <c r="AW151" s="12" t="s">
        <v>32</v>
      </c>
      <c r="AX151" s="12" t="s">
        <v>76</v>
      </c>
      <c r="AY151" s="152" t="s">
        <v>293</v>
      </c>
    </row>
    <row r="152" spans="2:65" s="12" customFormat="1" ht="11.25">
      <c r="B152" s="150"/>
      <c r="D152" s="151" t="s">
        <v>302</v>
      </c>
      <c r="E152" s="152" t="s">
        <v>1</v>
      </c>
      <c r="F152" s="153" t="s">
        <v>4100</v>
      </c>
      <c r="H152" s="154">
        <v>2.1000000000000001E-2</v>
      </c>
      <c r="I152" s="155"/>
      <c r="L152" s="150"/>
      <c r="M152" s="156"/>
      <c r="T152" s="157"/>
      <c r="AT152" s="152" t="s">
        <v>302</v>
      </c>
      <c r="AU152" s="152" t="s">
        <v>85</v>
      </c>
      <c r="AV152" s="12" t="s">
        <v>85</v>
      </c>
      <c r="AW152" s="12" t="s">
        <v>32</v>
      </c>
      <c r="AX152" s="12" t="s">
        <v>76</v>
      </c>
      <c r="AY152" s="152" t="s">
        <v>293</v>
      </c>
    </row>
    <row r="153" spans="2:65" s="12" customFormat="1" ht="11.25">
      <c r="B153" s="150"/>
      <c r="D153" s="151" t="s">
        <v>302</v>
      </c>
      <c r="E153" s="152" t="s">
        <v>1</v>
      </c>
      <c r="F153" s="153" t="s">
        <v>4101</v>
      </c>
      <c r="H153" s="154">
        <v>2.1000000000000001E-2</v>
      </c>
      <c r="I153" s="155"/>
      <c r="L153" s="150"/>
      <c r="M153" s="156"/>
      <c r="T153" s="157"/>
      <c r="AT153" s="152" t="s">
        <v>302</v>
      </c>
      <c r="AU153" s="152" t="s">
        <v>85</v>
      </c>
      <c r="AV153" s="12" t="s">
        <v>85</v>
      </c>
      <c r="AW153" s="12" t="s">
        <v>32</v>
      </c>
      <c r="AX153" s="12" t="s">
        <v>76</v>
      </c>
      <c r="AY153" s="152" t="s">
        <v>293</v>
      </c>
    </row>
    <row r="154" spans="2:65" s="14" customFormat="1" ht="11.25">
      <c r="B154" s="167"/>
      <c r="D154" s="151" t="s">
        <v>302</v>
      </c>
      <c r="E154" s="168" t="s">
        <v>1</v>
      </c>
      <c r="F154" s="169" t="s">
        <v>371</v>
      </c>
      <c r="H154" s="170">
        <v>2.2779999999999996</v>
      </c>
      <c r="I154" s="171"/>
      <c r="L154" s="167"/>
      <c r="M154" s="172"/>
      <c r="T154" s="173"/>
      <c r="AT154" s="168" t="s">
        <v>302</v>
      </c>
      <c r="AU154" s="168" t="s">
        <v>85</v>
      </c>
      <c r="AV154" s="14" t="s">
        <v>300</v>
      </c>
      <c r="AW154" s="14" t="s">
        <v>32</v>
      </c>
      <c r="AX154" s="14" t="s">
        <v>83</v>
      </c>
      <c r="AY154" s="168" t="s">
        <v>293</v>
      </c>
    </row>
    <row r="155" spans="2:65" s="1" customFormat="1" ht="24.2" customHeight="1">
      <c r="B155" s="32"/>
      <c r="C155" s="137" t="s">
        <v>156</v>
      </c>
      <c r="D155" s="137" t="s">
        <v>295</v>
      </c>
      <c r="E155" s="138" t="s">
        <v>4102</v>
      </c>
      <c r="F155" s="139" t="s">
        <v>4103</v>
      </c>
      <c r="G155" s="140" t="s">
        <v>311</v>
      </c>
      <c r="H155" s="141">
        <v>2.278</v>
      </c>
      <c r="I155" s="142"/>
      <c r="J155" s="143">
        <f>ROUND(I155*H155,2)</f>
        <v>0</v>
      </c>
      <c r="K155" s="139" t="s">
        <v>299</v>
      </c>
      <c r="L155" s="32"/>
      <c r="M155" s="144" t="s">
        <v>1</v>
      </c>
      <c r="N155" s="145" t="s">
        <v>41</v>
      </c>
      <c r="P155" s="146">
        <f>O155*H155</f>
        <v>0</v>
      </c>
      <c r="Q155" s="146">
        <v>0</v>
      </c>
      <c r="R155" s="146">
        <f>Q155*H155</f>
        <v>0</v>
      </c>
      <c r="S155" s="146">
        <v>0</v>
      </c>
      <c r="T155" s="147">
        <f>S155*H155</f>
        <v>0</v>
      </c>
      <c r="AR155" s="148" t="s">
        <v>300</v>
      </c>
      <c r="AT155" s="148" t="s">
        <v>295</v>
      </c>
      <c r="AU155" s="148" t="s">
        <v>85</v>
      </c>
      <c r="AY155" s="17" t="s">
        <v>293</v>
      </c>
      <c r="BE155" s="149">
        <f>IF(N155="základní",J155,0)</f>
        <v>0</v>
      </c>
      <c r="BF155" s="149">
        <f>IF(N155="snížená",J155,0)</f>
        <v>0</v>
      </c>
      <c r="BG155" s="149">
        <f>IF(N155="zákl. přenesená",J155,0)</f>
        <v>0</v>
      </c>
      <c r="BH155" s="149">
        <f>IF(N155="sníž. přenesená",J155,0)</f>
        <v>0</v>
      </c>
      <c r="BI155" s="149">
        <f>IF(N155="nulová",J155,0)</f>
        <v>0</v>
      </c>
      <c r="BJ155" s="17" t="s">
        <v>83</v>
      </c>
      <c r="BK155" s="149">
        <f>ROUND(I155*H155,2)</f>
        <v>0</v>
      </c>
      <c r="BL155" s="17" t="s">
        <v>300</v>
      </c>
      <c r="BM155" s="148" t="s">
        <v>4104</v>
      </c>
    </row>
    <row r="156" spans="2:65" s="1" customFormat="1" ht="24.2" customHeight="1">
      <c r="B156" s="32"/>
      <c r="C156" s="137" t="s">
        <v>300</v>
      </c>
      <c r="D156" s="137" t="s">
        <v>295</v>
      </c>
      <c r="E156" s="138" t="s">
        <v>4105</v>
      </c>
      <c r="F156" s="139" t="s">
        <v>4106</v>
      </c>
      <c r="G156" s="140" t="s">
        <v>767</v>
      </c>
      <c r="H156" s="141">
        <v>29.608000000000001</v>
      </c>
      <c r="I156" s="142"/>
      <c r="J156" s="143">
        <f>ROUND(I156*H156,2)</f>
        <v>0</v>
      </c>
      <c r="K156" s="139" t="s">
        <v>299</v>
      </c>
      <c r="L156" s="32"/>
      <c r="M156" s="144" t="s">
        <v>1</v>
      </c>
      <c r="N156" s="145" t="s">
        <v>41</v>
      </c>
      <c r="P156" s="146">
        <f>O156*H156</f>
        <v>0</v>
      </c>
      <c r="Q156" s="146">
        <v>0</v>
      </c>
      <c r="R156" s="146">
        <f>Q156*H156</f>
        <v>0</v>
      </c>
      <c r="S156" s="146">
        <v>0</v>
      </c>
      <c r="T156" s="147">
        <f>S156*H156</f>
        <v>0</v>
      </c>
      <c r="AR156" s="148" t="s">
        <v>300</v>
      </c>
      <c r="AT156" s="148" t="s">
        <v>295</v>
      </c>
      <c r="AU156" s="148" t="s">
        <v>85</v>
      </c>
      <c r="AY156" s="17" t="s">
        <v>293</v>
      </c>
      <c r="BE156" s="149">
        <f>IF(N156="základní",J156,0)</f>
        <v>0</v>
      </c>
      <c r="BF156" s="149">
        <f>IF(N156="snížená",J156,0)</f>
        <v>0</v>
      </c>
      <c r="BG156" s="149">
        <f>IF(N156="zákl. přenesená",J156,0)</f>
        <v>0</v>
      </c>
      <c r="BH156" s="149">
        <f>IF(N156="sníž. přenesená",J156,0)</f>
        <v>0</v>
      </c>
      <c r="BI156" s="149">
        <f>IF(N156="nulová",J156,0)</f>
        <v>0</v>
      </c>
      <c r="BJ156" s="17" t="s">
        <v>83</v>
      </c>
      <c r="BK156" s="149">
        <f>ROUND(I156*H156,2)</f>
        <v>0</v>
      </c>
      <c r="BL156" s="17" t="s">
        <v>300</v>
      </c>
      <c r="BM156" s="148" t="s">
        <v>4107</v>
      </c>
    </row>
    <row r="157" spans="2:65" s="1" customFormat="1" ht="24.2" customHeight="1">
      <c r="B157" s="32"/>
      <c r="C157" s="137" t="s">
        <v>320</v>
      </c>
      <c r="D157" s="137" t="s">
        <v>295</v>
      </c>
      <c r="E157" s="138" t="s">
        <v>4108</v>
      </c>
      <c r="F157" s="139" t="s">
        <v>4109</v>
      </c>
      <c r="G157" s="140" t="s">
        <v>767</v>
      </c>
      <c r="H157" s="141">
        <v>29.608000000000001</v>
      </c>
      <c r="I157" s="142"/>
      <c r="J157" s="143">
        <f>ROUND(I157*H157,2)</f>
        <v>0</v>
      </c>
      <c r="K157" s="139" t="s">
        <v>299</v>
      </c>
      <c r="L157" s="32"/>
      <c r="M157" s="144" t="s">
        <v>1</v>
      </c>
      <c r="N157" s="145" t="s">
        <v>41</v>
      </c>
      <c r="P157" s="146">
        <f>O157*H157</f>
        <v>0</v>
      </c>
      <c r="Q157" s="146">
        <v>1.328E-2</v>
      </c>
      <c r="R157" s="146">
        <f>Q157*H157</f>
        <v>0.39319424000000003</v>
      </c>
      <c r="S157" s="146">
        <v>0</v>
      </c>
      <c r="T157" s="147">
        <f>S157*H157</f>
        <v>0</v>
      </c>
      <c r="AR157" s="148" t="s">
        <v>300</v>
      </c>
      <c r="AT157" s="148" t="s">
        <v>295</v>
      </c>
      <c r="AU157" s="148" t="s">
        <v>85</v>
      </c>
      <c r="AY157" s="17" t="s">
        <v>293</v>
      </c>
      <c r="BE157" s="149">
        <f>IF(N157="základní",J157,0)</f>
        <v>0</v>
      </c>
      <c r="BF157" s="149">
        <f>IF(N157="snížená",J157,0)</f>
        <v>0</v>
      </c>
      <c r="BG157" s="149">
        <f>IF(N157="zákl. přenesená",J157,0)</f>
        <v>0</v>
      </c>
      <c r="BH157" s="149">
        <f>IF(N157="sníž. přenesená",J157,0)</f>
        <v>0</v>
      </c>
      <c r="BI157" s="149">
        <f>IF(N157="nulová",J157,0)</f>
        <v>0</v>
      </c>
      <c r="BJ157" s="17" t="s">
        <v>83</v>
      </c>
      <c r="BK157" s="149">
        <f>ROUND(I157*H157,2)</f>
        <v>0</v>
      </c>
      <c r="BL157" s="17" t="s">
        <v>300</v>
      </c>
      <c r="BM157" s="148" t="s">
        <v>4110</v>
      </c>
    </row>
    <row r="158" spans="2:65" s="12" customFormat="1" ht="11.25">
      <c r="B158" s="150"/>
      <c r="D158" s="151" t="s">
        <v>302</v>
      </c>
      <c r="E158" s="152" t="s">
        <v>1</v>
      </c>
      <c r="F158" s="153" t="s">
        <v>4111</v>
      </c>
      <c r="H158" s="154">
        <v>0.72</v>
      </c>
      <c r="I158" s="155"/>
      <c r="L158" s="150"/>
      <c r="M158" s="156"/>
      <c r="T158" s="157"/>
      <c r="AT158" s="152" t="s">
        <v>302</v>
      </c>
      <c r="AU158" s="152" t="s">
        <v>85</v>
      </c>
      <c r="AV158" s="12" t="s">
        <v>85</v>
      </c>
      <c r="AW158" s="12" t="s">
        <v>32</v>
      </c>
      <c r="AX158" s="12" t="s">
        <v>76</v>
      </c>
      <c r="AY158" s="152" t="s">
        <v>293</v>
      </c>
    </row>
    <row r="159" spans="2:65" s="12" customFormat="1" ht="11.25">
      <c r="B159" s="150"/>
      <c r="D159" s="151" t="s">
        <v>302</v>
      </c>
      <c r="E159" s="152" t="s">
        <v>1</v>
      </c>
      <c r="F159" s="153" t="s">
        <v>4112</v>
      </c>
      <c r="H159" s="154">
        <v>0.84</v>
      </c>
      <c r="I159" s="155"/>
      <c r="L159" s="150"/>
      <c r="M159" s="156"/>
      <c r="T159" s="157"/>
      <c r="AT159" s="152" t="s">
        <v>302</v>
      </c>
      <c r="AU159" s="152" t="s">
        <v>85</v>
      </c>
      <c r="AV159" s="12" t="s">
        <v>85</v>
      </c>
      <c r="AW159" s="12" t="s">
        <v>32</v>
      </c>
      <c r="AX159" s="12" t="s">
        <v>76</v>
      </c>
      <c r="AY159" s="152" t="s">
        <v>293</v>
      </c>
    </row>
    <row r="160" spans="2:65" s="12" customFormat="1" ht="11.25">
      <c r="B160" s="150"/>
      <c r="D160" s="151" t="s">
        <v>302</v>
      </c>
      <c r="E160" s="152" t="s">
        <v>1</v>
      </c>
      <c r="F160" s="153" t="s">
        <v>4113</v>
      </c>
      <c r="H160" s="154">
        <v>15.84</v>
      </c>
      <c r="I160" s="155"/>
      <c r="L160" s="150"/>
      <c r="M160" s="156"/>
      <c r="T160" s="157"/>
      <c r="AT160" s="152" t="s">
        <v>302</v>
      </c>
      <c r="AU160" s="152" t="s">
        <v>85</v>
      </c>
      <c r="AV160" s="12" t="s">
        <v>85</v>
      </c>
      <c r="AW160" s="12" t="s">
        <v>32</v>
      </c>
      <c r="AX160" s="12" t="s">
        <v>76</v>
      </c>
      <c r="AY160" s="152" t="s">
        <v>293</v>
      </c>
    </row>
    <row r="161" spans="2:65" s="12" customFormat="1" ht="11.25">
      <c r="B161" s="150"/>
      <c r="D161" s="151" t="s">
        <v>302</v>
      </c>
      <c r="E161" s="152" t="s">
        <v>1</v>
      </c>
      <c r="F161" s="153" t="s">
        <v>4114</v>
      </c>
      <c r="H161" s="154">
        <v>1.6559999999999999</v>
      </c>
      <c r="I161" s="155"/>
      <c r="L161" s="150"/>
      <c r="M161" s="156"/>
      <c r="T161" s="157"/>
      <c r="AT161" s="152" t="s">
        <v>302</v>
      </c>
      <c r="AU161" s="152" t="s">
        <v>85</v>
      </c>
      <c r="AV161" s="12" t="s">
        <v>85</v>
      </c>
      <c r="AW161" s="12" t="s">
        <v>32</v>
      </c>
      <c r="AX161" s="12" t="s">
        <v>76</v>
      </c>
      <c r="AY161" s="152" t="s">
        <v>293</v>
      </c>
    </row>
    <row r="162" spans="2:65" s="12" customFormat="1" ht="11.25">
      <c r="B162" s="150"/>
      <c r="D162" s="151" t="s">
        <v>302</v>
      </c>
      <c r="E162" s="152" t="s">
        <v>1</v>
      </c>
      <c r="F162" s="153" t="s">
        <v>4115</v>
      </c>
      <c r="H162" s="154">
        <v>3.24</v>
      </c>
      <c r="I162" s="155"/>
      <c r="L162" s="150"/>
      <c r="M162" s="156"/>
      <c r="T162" s="157"/>
      <c r="AT162" s="152" t="s">
        <v>302</v>
      </c>
      <c r="AU162" s="152" t="s">
        <v>85</v>
      </c>
      <c r="AV162" s="12" t="s">
        <v>85</v>
      </c>
      <c r="AW162" s="12" t="s">
        <v>32</v>
      </c>
      <c r="AX162" s="12" t="s">
        <v>76</v>
      </c>
      <c r="AY162" s="152" t="s">
        <v>293</v>
      </c>
    </row>
    <row r="163" spans="2:65" s="12" customFormat="1" ht="11.25">
      <c r="B163" s="150"/>
      <c r="D163" s="151" t="s">
        <v>302</v>
      </c>
      <c r="E163" s="152" t="s">
        <v>1</v>
      </c>
      <c r="F163" s="153" t="s">
        <v>4116</v>
      </c>
      <c r="H163" s="154">
        <v>4.4800000000000004</v>
      </c>
      <c r="I163" s="155"/>
      <c r="L163" s="150"/>
      <c r="M163" s="156"/>
      <c r="T163" s="157"/>
      <c r="AT163" s="152" t="s">
        <v>302</v>
      </c>
      <c r="AU163" s="152" t="s">
        <v>85</v>
      </c>
      <c r="AV163" s="12" t="s">
        <v>85</v>
      </c>
      <c r="AW163" s="12" t="s">
        <v>32</v>
      </c>
      <c r="AX163" s="12" t="s">
        <v>76</v>
      </c>
      <c r="AY163" s="152" t="s">
        <v>293</v>
      </c>
    </row>
    <row r="164" spans="2:65" s="12" customFormat="1" ht="11.25">
      <c r="B164" s="150"/>
      <c r="D164" s="151" t="s">
        <v>302</v>
      </c>
      <c r="E164" s="152" t="s">
        <v>1</v>
      </c>
      <c r="F164" s="153" t="s">
        <v>4117</v>
      </c>
      <c r="H164" s="154">
        <v>1.68</v>
      </c>
      <c r="I164" s="155"/>
      <c r="L164" s="150"/>
      <c r="M164" s="156"/>
      <c r="T164" s="157"/>
      <c r="AT164" s="152" t="s">
        <v>302</v>
      </c>
      <c r="AU164" s="152" t="s">
        <v>85</v>
      </c>
      <c r="AV164" s="12" t="s">
        <v>85</v>
      </c>
      <c r="AW164" s="12" t="s">
        <v>32</v>
      </c>
      <c r="AX164" s="12" t="s">
        <v>76</v>
      </c>
      <c r="AY164" s="152" t="s">
        <v>293</v>
      </c>
    </row>
    <row r="165" spans="2:65" s="12" customFormat="1" ht="11.25">
      <c r="B165" s="150"/>
      <c r="D165" s="151" t="s">
        <v>302</v>
      </c>
      <c r="E165" s="152" t="s">
        <v>1</v>
      </c>
      <c r="F165" s="153" t="s">
        <v>4118</v>
      </c>
      <c r="H165" s="154">
        <v>0.24</v>
      </c>
      <c r="I165" s="155"/>
      <c r="L165" s="150"/>
      <c r="M165" s="156"/>
      <c r="T165" s="157"/>
      <c r="AT165" s="152" t="s">
        <v>302</v>
      </c>
      <c r="AU165" s="152" t="s">
        <v>85</v>
      </c>
      <c r="AV165" s="12" t="s">
        <v>85</v>
      </c>
      <c r="AW165" s="12" t="s">
        <v>32</v>
      </c>
      <c r="AX165" s="12" t="s">
        <v>76</v>
      </c>
      <c r="AY165" s="152" t="s">
        <v>293</v>
      </c>
    </row>
    <row r="166" spans="2:65" s="12" customFormat="1" ht="11.25">
      <c r="B166" s="150"/>
      <c r="D166" s="151" t="s">
        <v>302</v>
      </c>
      <c r="E166" s="152" t="s">
        <v>1</v>
      </c>
      <c r="F166" s="153" t="s">
        <v>4119</v>
      </c>
      <c r="H166" s="154">
        <v>0.36</v>
      </c>
      <c r="I166" s="155"/>
      <c r="L166" s="150"/>
      <c r="M166" s="156"/>
      <c r="T166" s="157"/>
      <c r="AT166" s="152" t="s">
        <v>302</v>
      </c>
      <c r="AU166" s="152" t="s">
        <v>85</v>
      </c>
      <c r="AV166" s="12" t="s">
        <v>85</v>
      </c>
      <c r="AW166" s="12" t="s">
        <v>32</v>
      </c>
      <c r="AX166" s="12" t="s">
        <v>76</v>
      </c>
      <c r="AY166" s="152" t="s">
        <v>293</v>
      </c>
    </row>
    <row r="167" spans="2:65" s="12" customFormat="1" ht="11.25">
      <c r="B167" s="150"/>
      <c r="D167" s="151" t="s">
        <v>302</v>
      </c>
      <c r="E167" s="152" t="s">
        <v>1</v>
      </c>
      <c r="F167" s="153" t="s">
        <v>4120</v>
      </c>
      <c r="H167" s="154">
        <v>0.27600000000000002</v>
      </c>
      <c r="I167" s="155"/>
      <c r="L167" s="150"/>
      <c r="M167" s="156"/>
      <c r="T167" s="157"/>
      <c r="AT167" s="152" t="s">
        <v>302</v>
      </c>
      <c r="AU167" s="152" t="s">
        <v>85</v>
      </c>
      <c r="AV167" s="12" t="s">
        <v>85</v>
      </c>
      <c r="AW167" s="12" t="s">
        <v>32</v>
      </c>
      <c r="AX167" s="12" t="s">
        <v>76</v>
      </c>
      <c r="AY167" s="152" t="s">
        <v>293</v>
      </c>
    </row>
    <row r="168" spans="2:65" s="12" customFormat="1" ht="11.25">
      <c r="B168" s="150"/>
      <c r="D168" s="151" t="s">
        <v>302</v>
      </c>
      <c r="E168" s="152" t="s">
        <v>1</v>
      </c>
      <c r="F168" s="153" t="s">
        <v>4121</v>
      </c>
      <c r="H168" s="154">
        <v>0.27600000000000002</v>
      </c>
      <c r="I168" s="155"/>
      <c r="L168" s="150"/>
      <c r="M168" s="156"/>
      <c r="T168" s="157"/>
      <c r="AT168" s="152" t="s">
        <v>302</v>
      </c>
      <c r="AU168" s="152" t="s">
        <v>85</v>
      </c>
      <c r="AV168" s="12" t="s">
        <v>85</v>
      </c>
      <c r="AW168" s="12" t="s">
        <v>32</v>
      </c>
      <c r="AX168" s="12" t="s">
        <v>76</v>
      </c>
      <c r="AY168" s="152" t="s">
        <v>293</v>
      </c>
    </row>
    <row r="169" spans="2:65" s="14" customFormat="1" ht="11.25">
      <c r="B169" s="167"/>
      <c r="D169" s="151" t="s">
        <v>302</v>
      </c>
      <c r="E169" s="168" t="s">
        <v>1</v>
      </c>
      <c r="F169" s="169" t="s">
        <v>371</v>
      </c>
      <c r="H169" s="170">
        <v>29.607999999999997</v>
      </c>
      <c r="I169" s="171"/>
      <c r="L169" s="167"/>
      <c r="M169" s="172"/>
      <c r="T169" s="173"/>
      <c r="AT169" s="168" t="s">
        <v>302</v>
      </c>
      <c r="AU169" s="168" t="s">
        <v>85</v>
      </c>
      <c r="AV169" s="14" t="s">
        <v>300</v>
      </c>
      <c r="AW169" s="14" t="s">
        <v>32</v>
      </c>
      <c r="AX169" s="14" t="s">
        <v>83</v>
      </c>
      <c r="AY169" s="168" t="s">
        <v>293</v>
      </c>
    </row>
    <row r="170" spans="2:65" s="1" customFormat="1" ht="24.2" customHeight="1">
      <c r="B170" s="32"/>
      <c r="C170" s="137" t="s">
        <v>327</v>
      </c>
      <c r="D170" s="137" t="s">
        <v>295</v>
      </c>
      <c r="E170" s="138" t="s">
        <v>4122</v>
      </c>
      <c r="F170" s="139" t="s">
        <v>4123</v>
      </c>
      <c r="G170" s="140" t="s">
        <v>767</v>
      </c>
      <c r="H170" s="141">
        <v>29.608000000000001</v>
      </c>
      <c r="I170" s="142"/>
      <c r="J170" s="143">
        <f>ROUND(I170*H170,2)</f>
        <v>0</v>
      </c>
      <c r="K170" s="139" t="s">
        <v>299</v>
      </c>
      <c r="L170" s="32"/>
      <c r="M170" s="144" t="s">
        <v>1</v>
      </c>
      <c r="N170" s="145" t="s">
        <v>41</v>
      </c>
      <c r="P170" s="146">
        <f>O170*H170</f>
        <v>0</v>
      </c>
      <c r="Q170" s="146">
        <v>0</v>
      </c>
      <c r="R170" s="146">
        <f>Q170*H170</f>
        <v>0</v>
      </c>
      <c r="S170" s="146">
        <v>0</v>
      </c>
      <c r="T170" s="147">
        <f>S170*H170</f>
        <v>0</v>
      </c>
      <c r="AR170" s="148" t="s">
        <v>300</v>
      </c>
      <c r="AT170" s="148" t="s">
        <v>295</v>
      </c>
      <c r="AU170" s="148" t="s">
        <v>85</v>
      </c>
      <c r="AY170" s="17" t="s">
        <v>293</v>
      </c>
      <c r="BE170" s="149">
        <f>IF(N170="základní",J170,0)</f>
        <v>0</v>
      </c>
      <c r="BF170" s="149">
        <f>IF(N170="snížená",J170,0)</f>
        <v>0</v>
      </c>
      <c r="BG170" s="149">
        <f>IF(N170="zákl. přenesená",J170,0)</f>
        <v>0</v>
      </c>
      <c r="BH170" s="149">
        <f>IF(N170="sníž. přenesená",J170,0)</f>
        <v>0</v>
      </c>
      <c r="BI170" s="149">
        <f>IF(N170="nulová",J170,0)</f>
        <v>0</v>
      </c>
      <c r="BJ170" s="17" t="s">
        <v>83</v>
      </c>
      <c r="BK170" s="149">
        <f>ROUND(I170*H170,2)</f>
        <v>0</v>
      </c>
      <c r="BL170" s="17" t="s">
        <v>300</v>
      </c>
      <c r="BM170" s="148" t="s">
        <v>4124</v>
      </c>
    </row>
    <row r="171" spans="2:65" s="11" customFormat="1" ht="22.9" customHeight="1">
      <c r="B171" s="125"/>
      <c r="D171" s="126" t="s">
        <v>75</v>
      </c>
      <c r="E171" s="135" t="s">
        <v>396</v>
      </c>
      <c r="F171" s="135" t="s">
        <v>1260</v>
      </c>
      <c r="I171" s="128"/>
      <c r="J171" s="136">
        <f>BK171</f>
        <v>0</v>
      </c>
      <c r="L171" s="125"/>
      <c r="M171" s="130"/>
      <c r="P171" s="131">
        <f>SUM(P172:P251)</f>
        <v>0</v>
      </c>
      <c r="R171" s="131">
        <f>SUM(R172:R251)</f>
        <v>6.8095972999999956</v>
      </c>
      <c r="T171" s="132">
        <f>SUM(T172:T251)</f>
        <v>0</v>
      </c>
      <c r="AR171" s="126" t="s">
        <v>83</v>
      </c>
      <c r="AT171" s="133" t="s">
        <v>75</v>
      </c>
      <c r="AU171" s="133" t="s">
        <v>83</v>
      </c>
      <c r="AY171" s="126" t="s">
        <v>293</v>
      </c>
      <c r="BK171" s="134">
        <f>SUM(BK172:BK251)</f>
        <v>0</v>
      </c>
    </row>
    <row r="172" spans="2:65" s="1" customFormat="1" ht="24.2" customHeight="1">
      <c r="B172" s="32"/>
      <c r="C172" s="137" t="s">
        <v>372</v>
      </c>
      <c r="D172" s="137" t="s">
        <v>295</v>
      </c>
      <c r="E172" s="138" t="s">
        <v>4125</v>
      </c>
      <c r="F172" s="139" t="s">
        <v>4126</v>
      </c>
      <c r="G172" s="140" t="s">
        <v>711</v>
      </c>
      <c r="H172" s="141">
        <v>10.1</v>
      </c>
      <c r="I172" s="142"/>
      <c r="J172" s="143">
        <f>ROUND(I172*H172,2)</f>
        <v>0</v>
      </c>
      <c r="K172" s="139" t="s">
        <v>299</v>
      </c>
      <c r="L172" s="32"/>
      <c r="M172" s="144" t="s">
        <v>1</v>
      </c>
      <c r="N172" s="145" t="s">
        <v>41</v>
      </c>
      <c r="P172" s="146">
        <f>O172*H172</f>
        <v>0</v>
      </c>
      <c r="Q172" s="146">
        <v>0</v>
      </c>
      <c r="R172" s="146">
        <f>Q172*H172</f>
        <v>0</v>
      </c>
      <c r="S172" s="146">
        <v>0</v>
      </c>
      <c r="T172" s="147">
        <f>S172*H172</f>
        <v>0</v>
      </c>
      <c r="AR172" s="148" t="s">
        <v>300</v>
      </c>
      <c r="AT172" s="148" t="s">
        <v>295</v>
      </c>
      <c r="AU172" s="148" t="s">
        <v>85</v>
      </c>
      <c r="AY172" s="17" t="s">
        <v>293</v>
      </c>
      <c r="BE172" s="149">
        <f>IF(N172="základní",J172,0)</f>
        <v>0</v>
      </c>
      <c r="BF172" s="149">
        <f>IF(N172="snížená",J172,0)</f>
        <v>0</v>
      </c>
      <c r="BG172" s="149">
        <f>IF(N172="zákl. přenesená",J172,0)</f>
        <v>0</v>
      </c>
      <c r="BH172" s="149">
        <f>IF(N172="sníž. přenesená",J172,0)</f>
        <v>0</v>
      </c>
      <c r="BI172" s="149">
        <f>IF(N172="nulová",J172,0)</f>
        <v>0</v>
      </c>
      <c r="BJ172" s="17" t="s">
        <v>83</v>
      </c>
      <c r="BK172" s="149">
        <f>ROUND(I172*H172,2)</f>
        <v>0</v>
      </c>
      <c r="BL172" s="17" t="s">
        <v>300</v>
      </c>
      <c r="BM172" s="148" t="s">
        <v>4127</v>
      </c>
    </row>
    <row r="173" spans="2:65" s="1" customFormat="1" ht="21.75" customHeight="1">
      <c r="B173" s="32"/>
      <c r="C173" s="174" t="s">
        <v>396</v>
      </c>
      <c r="D173" s="174" t="s">
        <v>530</v>
      </c>
      <c r="E173" s="175" t="s">
        <v>4128</v>
      </c>
      <c r="F173" s="176" t="s">
        <v>4129</v>
      </c>
      <c r="G173" s="177" t="s">
        <v>711</v>
      </c>
      <c r="H173" s="178">
        <v>10.201000000000001</v>
      </c>
      <c r="I173" s="179"/>
      <c r="J173" s="180">
        <f>ROUND(I173*H173,2)</f>
        <v>0</v>
      </c>
      <c r="K173" s="176" t="s">
        <v>299</v>
      </c>
      <c r="L173" s="181"/>
      <c r="M173" s="182" t="s">
        <v>1</v>
      </c>
      <c r="N173" s="183" t="s">
        <v>41</v>
      </c>
      <c r="P173" s="146">
        <f>O173*H173</f>
        <v>0</v>
      </c>
      <c r="Q173" s="146">
        <v>1.4500000000000001E-2</v>
      </c>
      <c r="R173" s="146">
        <f>Q173*H173</f>
        <v>0.1479145</v>
      </c>
      <c r="S173" s="146">
        <v>0</v>
      </c>
      <c r="T173" s="147">
        <f>S173*H173</f>
        <v>0</v>
      </c>
      <c r="AR173" s="148" t="s">
        <v>396</v>
      </c>
      <c r="AT173" s="148" t="s">
        <v>530</v>
      </c>
      <c r="AU173" s="148" t="s">
        <v>85</v>
      </c>
      <c r="AY173" s="17" t="s">
        <v>293</v>
      </c>
      <c r="BE173" s="149">
        <f>IF(N173="základní",J173,0)</f>
        <v>0</v>
      </c>
      <c r="BF173" s="149">
        <f>IF(N173="snížená",J173,0)</f>
        <v>0</v>
      </c>
      <c r="BG173" s="149">
        <f>IF(N173="zákl. přenesená",J173,0)</f>
        <v>0</v>
      </c>
      <c r="BH173" s="149">
        <f>IF(N173="sníž. přenesená",J173,0)</f>
        <v>0</v>
      </c>
      <c r="BI173" s="149">
        <f>IF(N173="nulová",J173,0)</f>
        <v>0</v>
      </c>
      <c r="BJ173" s="17" t="s">
        <v>83</v>
      </c>
      <c r="BK173" s="149">
        <f>ROUND(I173*H173,2)</f>
        <v>0</v>
      </c>
      <c r="BL173" s="17" t="s">
        <v>300</v>
      </c>
      <c r="BM173" s="148" t="s">
        <v>4130</v>
      </c>
    </row>
    <row r="174" spans="2:65" s="13" customFormat="1" ht="11.25">
      <c r="B174" s="158"/>
      <c r="D174" s="151" t="s">
        <v>302</v>
      </c>
      <c r="E174" s="159" t="s">
        <v>1</v>
      </c>
      <c r="F174" s="160" t="s">
        <v>4131</v>
      </c>
      <c r="H174" s="159" t="s">
        <v>1</v>
      </c>
      <c r="I174" s="161"/>
      <c r="L174" s="158"/>
      <c r="M174" s="162"/>
      <c r="T174" s="163"/>
      <c r="AT174" s="159" t="s">
        <v>302</v>
      </c>
      <c r="AU174" s="159" t="s">
        <v>85</v>
      </c>
      <c r="AV174" s="13" t="s">
        <v>83</v>
      </c>
      <c r="AW174" s="13" t="s">
        <v>32</v>
      </c>
      <c r="AX174" s="13" t="s">
        <v>76</v>
      </c>
      <c r="AY174" s="159" t="s">
        <v>293</v>
      </c>
    </row>
    <row r="175" spans="2:65" s="12" customFormat="1" ht="11.25">
      <c r="B175" s="150"/>
      <c r="D175" s="151" t="s">
        <v>302</v>
      </c>
      <c r="E175" s="152" t="s">
        <v>1</v>
      </c>
      <c r="F175" s="153" t="s">
        <v>4132</v>
      </c>
      <c r="H175" s="154">
        <v>10.201000000000001</v>
      </c>
      <c r="I175" s="155"/>
      <c r="L175" s="150"/>
      <c r="M175" s="156"/>
      <c r="T175" s="157"/>
      <c r="AT175" s="152" t="s">
        <v>302</v>
      </c>
      <c r="AU175" s="152" t="s">
        <v>85</v>
      </c>
      <c r="AV175" s="12" t="s">
        <v>85</v>
      </c>
      <c r="AW175" s="12" t="s">
        <v>32</v>
      </c>
      <c r="AX175" s="12" t="s">
        <v>83</v>
      </c>
      <c r="AY175" s="152" t="s">
        <v>293</v>
      </c>
    </row>
    <row r="176" spans="2:65" s="1" customFormat="1" ht="24.2" customHeight="1">
      <c r="B176" s="32"/>
      <c r="C176" s="137" t="s">
        <v>415</v>
      </c>
      <c r="D176" s="137" t="s">
        <v>295</v>
      </c>
      <c r="E176" s="138" t="s">
        <v>3337</v>
      </c>
      <c r="F176" s="139" t="s">
        <v>3338</v>
      </c>
      <c r="G176" s="140" t="s">
        <v>711</v>
      </c>
      <c r="H176" s="141">
        <v>226.5</v>
      </c>
      <c r="I176" s="142"/>
      <c r="J176" s="143">
        <f>ROUND(I176*H176,2)</f>
        <v>0</v>
      </c>
      <c r="K176" s="139" t="s">
        <v>299</v>
      </c>
      <c r="L176" s="32"/>
      <c r="M176" s="144" t="s">
        <v>1</v>
      </c>
      <c r="N176" s="145" t="s">
        <v>41</v>
      </c>
      <c r="P176" s="146">
        <f>O176*H176</f>
        <v>0</v>
      </c>
      <c r="Q176" s="146">
        <v>0</v>
      </c>
      <c r="R176" s="146">
        <f>Q176*H176</f>
        <v>0</v>
      </c>
      <c r="S176" s="146">
        <v>0</v>
      </c>
      <c r="T176" s="147">
        <f>S176*H176</f>
        <v>0</v>
      </c>
      <c r="AR176" s="148" t="s">
        <v>300</v>
      </c>
      <c r="AT176" s="148" t="s">
        <v>295</v>
      </c>
      <c r="AU176" s="148" t="s">
        <v>85</v>
      </c>
      <c r="AY176" s="17" t="s">
        <v>293</v>
      </c>
      <c r="BE176" s="149">
        <f>IF(N176="základní",J176,0)</f>
        <v>0</v>
      </c>
      <c r="BF176" s="149">
        <f>IF(N176="snížená",J176,0)</f>
        <v>0</v>
      </c>
      <c r="BG176" s="149">
        <f>IF(N176="zákl. přenesená",J176,0)</f>
        <v>0</v>
      </c>
      <c r="BH176" s="149">
        <f>IF(N176="sníž. přenesená",J176,0)</f>
        <v>0</v>
      </c>
      <c r="BI176" s="149">
        <f>IF(N176="nulová",J176,0)</f>
        <v>0</v>
      </c>
      <c r="BJ176" s="17" t="s">
        <v>83</v>
      </c>
      <c r="BK176" s="149">
        <f>ROUND(I176*H176,2)</f>
        <v>0</v>
      </c>
      <c r="BL176" s="17" t="s">
        <v>300</v>
      </c>
      <c r="BM176" s="148" t="s">
        <v>4133</v>
      </c>
    </row>
    <row r="177" spans="2:65" s="12" customFormat="1" ht="11.25">
      <c r="B177" s="150"/>
      <c r="D177" s="151" t="s">
        <v>302</v>
      </c>
      <c r="E177" s="152" t="s">
        <v>1</v>
      </c>
      <c r="F177" s="153" t="s">
        <v>4134</v>
      </c>
      <c r="H177" s="154">
        <v>226.5</v>
      </c>
      <c r="I177" s="155"/>
      <c r="L177" s="150"/>
      <c r="M177" s="156"/>
      <c r="T177" s="157"/>
      <c r="AT177" s="152" t="s">
        <v>302</v>
      </c>
      <c r="AU177" s="152" t="s">
        <v>85</v>
      </c>
      <c r="AV177" s="12" t="s">
        <v>85</v>
      </c>
      <c r="AW177" s="12" t="s">
        <v>32</v>
      </c>
      <c r="AX177" s="12" t="s">
        <v>83</v>
      </c>
      <c r="AY177" s="152" t="s">
        <v>293</v>
      </c>
    </row>
    <row r="178" spans="2:65" s="1" customFormat="1" ht="24.2" customHeight="1">
      <c r="B178" s="32"/>
      <c r="C178" s="137" t="s">
        <v>449</v>
      </c>
      <c r="D178" s="137" t="s">
        <v>295</v>
      </c>
      <c r="E178" s="138" t="s">
        <v>4135</v>
      </c>
      <c r="F178" s="139" t="s">
        <v>4136</v>
      </c>
      <c r="G178" s="140" t="s">
        <v>711</v>
      </c>
      <c r="H178" s="141">
        <v>216.4</v>
      </c>
      <c r="I178" s="142"/>
      <c r="J178" s="143">
        <f>ROUND(I178*H178,2)</f>
        <v>0</v>
      </c>
      <c r="K178" s="139" t="s">
        <v>299</v>
      </c>
      <c r="L178" s="32"/>
      <c r="M178" s="144" t="s">
        <v>1</v>
      </c>
      <c r="N178" s="145" t="s">
        <v>41</v>
      </c>
      <c r="P178" s="146">
        <f>O178*H178</f>
        <v>0</v>
      </c>
      <c r="Q178" s="146">
        <v>0</v>
      </c>
      <c r="R178" s="146">
        <f>Q178*H178</f>
        <v>0</v>
      </c>
      <c r="S178" s="146">
        <v>0</v>
      </c>
      <c r="T178" s="147">
        <f>S178*H178</f>
        <v>0</v>
      </c>
      <c r="AR178" s="148" t="s">
        <v>300</v>
      </c>
      <c r="AT178" s="148" t="s">
        <v>295</v>
      </c>
      <c r="AU178" s="148" t="s">
        <v>85</v>
      </c>
      <c r="AY178" s="17" t="s">
        <v>293</v>
      </c>
      <c r="BE178" s="149">
        <f>IF(N178="základní",J178,0)</f>
        <v>0</v>
      </c>
      <c r="BF178" s="149">
        <f>IF(N178="snížená",J178,0)</f>
        <v>0</v>
      </c>
      <c r="BG178" s="149">
        <f>IF(N178="zákl. přenesená",J178,0)</f>
        <v>0</v>
      </c>
      <c r="BH178" s="149">
        <f>IF(N178="sníž. přenesená",J178,0)</f>
        <v>0</v>
      </c>
      <c r="BI178" s="149">
        <f>IF(N178="nulová",J178,0)</f>
        <v>0</v>
      </c>
      <c r="BJ178" s="17" t="s">
        <v>83</v>
      </c>
      <c r="BK178" s="149">
        <f>ROUND(I178*H178,2)</f>
        <v>0</v>
      </c>
      <c r="BL178" s="17" t="s">
        <v>300</v>
      </c>
      <c r="BM178" s="148" t="s">
        <v>4137</v>
      </c>
    </row>
    <row r="179" spans="2:65" s="1" customFormat="1" ht="21.75" customHeight="1">
      <c r="B179" s="32"/>
      <c r="C179" s="174" t="s">
        <v>529</v>
      </c>
      <c r="D179" s="174" t="s">
        <v>530</v>
      </c>
      <c r="E179" s="175" t="s">
        <v>4138</v>
      </c>
      <c r="F179" s="176" t="s">
        <v>4139</v>
      </c>
      <c r="G179" s="177" t="s">
        <v>711</v>
      </c>
      <c r="H179" s="178">
        <v>218.56399999999999</v>
      </c>
      <c r="I179" s="179"/>
      <c r="J179" s="180">
        <f>ROUND(I179*H179,2)</f>
        <v>0</v>
      </c>
      <c r="K179" s="176" t="s">
        <v>299</v>
      </c>
      <c r="L179" s="181"/>
      <c r="M179" s="182" t="s">
        <v>1</v>
      </c>
      <c r="N179" s="183" t="s">
        <v>41</v>
      </c>
      <c r="P179" s="146">
        <f>O179*H179</f>
        <v>0</v>
      </c>
      <c r="Q179" s="146">
        <v>1.77E-2</v>
      </c>
      <c r="R179" s="146">
        <f>Q179*H179</f>
        <v>3.8685828</v>
      </c>
      <c r="S179" s="146">
        <v>0</v>
      </c>
      <c r="T179" s="147">
        <f>S179*H179</f>
        <v>0</v>
      </c>
      <c r="AR179" s="148" t="s">
        <v>396</v>
      </c>
      <c r="AT179" s="148" t="s">
        <v>530</v>
      </c>
      <c r="AU179" s="148" t="s">
        <v>85</v>
      </c>
      <c r="AY179" s="17" t="s">
        <v>293</v>
      </c>
      <c r="BE179" s="149">
        <f>IF(N179="základní",J179,0)</f>
        <v>0</v>
      </c>
      <c r="BF179" s="149">
        <f>IF(N179="snížená",J179,0)</f>
        <v>0</v>
      </c>
      <c r="BG179" s="149">
        <f>IF(N179="zákl. přenesená",J179,0)</f>
        <v>0</v>
      </c>
      <c r="BH179" s="149">
        <f>IF(N179="sníž. přenesená",J179,0)</f>
        <v>0</v>
      </c>
      <c r="BI179" s="149">
        <f>IF(N179="nulová",J179,0)</f>
        <v>0</v>
      </c>
      <c r="BJ179" s="17" t="s">
        <v>83</v>
      </c>
      <c r="BK179" s="149">
        <f>ROUND(I179*H179,2)</f>
        <v>0</v>
      </c>
      <c r="BL179" s="17" t="s">
        <v>300</v>
      </c>
      <c r="BM179" s="148" t="s">
        <v>4140</v>
      </c>
    </row>
    <row r="180" spans="2:65" s="13" customFormat="1" ht="11.25">
      <c r="B180" s="158"/>
      <c r="D180" s="151" t="s">
        <v>302</v>
      </c>
      <c r="E180" s="159" t="s">
        <v>1</v>
      </c>
      <c r="F180" s="160" t="s">
        <v>4131</v>
      </c>
      <c r="H180" s="159" t="s">
        <v>1</v>
      </c>
      <c r="I180" s="161"/>
      <c r="L180" s="158"/>
      <c r="M180" s="162"/>
      <c r="T180" s="163"/>
      <c r="AT180" s="159" t="s">
        <v>302</v>
      </c>
      <c r="AU180" s="159" t="s">
        <v>85</v>
      </c>
      <c r="AV180" s="13" t="s">
        <v>83</v>
      </c>
      <c r="AW180" s="13" t="s">
        <v>32</v>
      </c>
      <c r="AX180" s="13" t="s">
        <v>76</v>
      </c>
      <c r="AY180" s="159" t="s">
        <v>293</v>
      </c>
    </row>
    <row r="181" spans="2:65" s="12" customFormat="1" ht="11.25">
      <c r="B181" s="150"/>
      <c r="D181" s="151" t="s">
        <v>302</v>
      </c>
      <c r="E181" s="152" t="s">
        <v>1</v>
      </c>
      <c r="F181" s="153" t="s">
        <v>4141</v>
      </c>
      <c r="H181" s="154">
        <v>218.56399999999999</v>
      </c>
      <c r="I181" s="155"/>
      <c r="L181" s="150"/>
      <c r="M181" s="156"/>
      <c r="T181" s="157"/>
      <c r="AT181" s="152" t="s">
        <v>302</v>
      </c>
      <c r="AU181" s="152" t="s">
        <v>85</v>
      </c>
      <c r="AV181" s="12" t="s">
        <v>85</v>
      </c>
      <c r="AW181" s="12" t="s">
        <v>32</v>
      </c>
      <c r="AX181" s="12" t="s">
        <v>83</v>
      </c>
      <c r="AY181" s="152" t="s">
        <v>293</v>
      </c>
    </row>
    <row r="182" spans="2:65" s="1" customFormat="1" ht="24.2" customHeight="1">
      <c r="B182" s="32"/>
      <c r="C182" s="137" t="s">
        <v>8</v>
      </c>
      <c r="D182" s="137" t="s">
        <v>295</v>
      </c>
      <c r="E182" s="138" t="s">
        <v>4142</v>
      </c>
      <c r="F182" s="139" t="s">
        <v>4143</v>
      </c>
      <c r="G182" s="140" t="s">
        <v>909</v>
      </c>
      <c r="H182" s="141">
        <v>9</v>
      </c>
      <c r="I182" s="142"/>
      <c r="J182" s="143">
        <f t="shared" ref="J182:J213" si="0">ROUND(I182*H182,2)</f>
        <v>0</v>
      </c>
      <c r="K182" s="139" t="s">
        <v>299</v>
      </c>
      <c r="L182" s="32"/>
      <c r="M182" s="144" t="s">
        <v>1</v>
      </c>
      <c r="N182" s="145" t="s">
        <v>41</v>
      </c>
      <c r="P182" s="146">
        <f t="shared" ref="P182:P213" si="1">O182*H182</f>
        <v>0</v>
      </c>
      <c r="Q182" s="146">
        <v>1.09E-3</v>
      </c>
      <c r="R182" s="146">
        <f t="shared" ref="R182:R213" si="2">Q182*H182</f>
        <v>9.810000000000001E-3</v>
      </c>
      <c r="S182" s="146">
        <v>0</v>
      </c>
      <c r="T182" s="147">
        <f t="shared" ref="T182:T213" si="3">S182*H182</f>
        <v>0</v>
      </c>
      <c r="AR182" s="148" t="s">
        <v>300</v>
      </c>
      <c r="AT182" s="148" t="s">
        <v>295</v>
      </c>
      <c r="AU182" s="148" t="s">
        <v>85</v>
      </c>
      <c r="AY182" s="17" t="s">
        <v>293</v>
      </c>
      <c r="BE182" s="149">
        <f t="shared" ref="BE182:BE213" si="4">IF(N182="základní",J182,0)</f>
        <v>0</v>
      </c>
      <c r="BF182" s="149">
        <f t="shared" ref="BF182:BF213" si="5">IF(N182="snížená",J182,0)</f>
        <v>0</v>
      </c>
      <c r="BG182" s="149">
        <f t="shared" ref="BG182:BG213" si="6">IF(N182="zákl. přenesená",J182,0)</f>
        <v>0</v>
      </c>
      <c r="BH182" s="149">
        <f t="shared" ref="BH182:BH213" si="7">IF(N182="sníž. přenesená",J182,0)</f>
        <v>0</v>
      </c>
      <c r="BI182" s="149">
        <f t="shared" ref="BI182:BI213" si="8">IF(N182="nulová",J182,0)</f>
        <v>0</v>
      </c>
      <c r="BJ182" s="17" t="s">
        <v>83</v>
      </c>
      <c r="BK182" s="149">
        <f t="shared" ref="BK182:BK213" si="9">ROUND(I182*H182,2)</f>
        <v>0</v>
      </c>
      <c r="BL182" s="17" t="s">
        <v>300</v>
      </c>
      <c r="BM182" s="148" t="s">
        <v>4144</v>
      </c>
    </row>
    <row r="183" spans="2:65" s="1" customFormat="1" ht="24.2" customHeight="1">
      <c r="B183" s="32"/>
      <c r="C183" s="174" t="s">
        <v>573</v>
      </c>
      <c r="D183" s="174" t="s">
        <v>530</v>
      </c>
      <c r="E183" s="175" t="s">
        <v>4145</v>
      </c>
      <c r="F183" s="176" t="s">
        <v>4146</v>
      </c>
      <c r="G183" s="177" t="s">
        <v>909</v>
      </c>
      <c r="H183" s="178">
        <v>3</v>
      </c>
      <c r="I183" s="179"/>
      <c r="J183" s="180">
        <f t="shared" si="0"/>
        <v>0</v>
      </c>
      <c r="K183" s="176" t="s">
        <v>299</v>
      </c>
      <c r="L183" s="181"/>
      <c r="M183" s="182" t="s">
        <v>1</v>
      </c>
      <c r="N183" s="183" t="s">
        <v>41</v>
      </c>
      <c r="P183" s="146">
        <f t="shared" si="1"/>
        <v>0</v>
      </c>
      <c r="Q183" s="146">
        <v>7.6E-3</v>
      </c>
      <c r="R183" s="146">
        <f t="shared" si="2"/>
        <v>2.2800000000000001E-2</v>
      </c>
      <c r="S183" s="146">
        <v>0</v>
      </c>
      <c r="T183" s="147">
        <f t="shared" si="3"/>
        <v>0</v>
      </c>
      <c r="AR183" s="148" t="s">
        <v>396</v>
      </c>
      <c r="AT183" s="148" t="s">
        <v>530</v>
      </c>
      <c r="AU183" s="148" t="s">
        <v>85</v>
      </c>
      <c r="AY183" s="17" t="s">
        <v>293</v>
      </c>
      <c r="BE183" s="149">
        <f t="shared" si="4"/>
        <v>0</v>
      </c>
      <c r="BF183" s="149">
        <f t="shared" si="5"/>
        <v>0</v>
      </c>
      <c r="BG183" s="149">
        <f t="shared" si="6"/>
        <v>0</v>
      </c>
      <c r="BH183" s="149">
        <f t="shared" si="7"/>
        <v>0</v>
      </c>
      <c r="BI183" s="149">
        <f t="shared" si="8"/>
        <v>0</v>
      </c>
      <c r="BJ183" s="17" t="s">
        <v>83</v>
      </c>
      <c r="BK183" s="149">
        <f t="shared" si="9"/>
        <v>0</v>
      </c>
      <c r="BL183" s="17" t="s">
        <v>300</v>
      </c>
      <c r="BM183" s="148" t="s">
        <v>4147</v>
      </c>
    </row>
    <row r="184" spans="2:65" s="1" customFormat="1" ht="24.2" customHeight="1">
      <c r="B184" s="32"/>
      <c r="C184" s="174" t="s">
        <v>584</v>
      </c>
      <c r="D184" s="174" t="s">
        <v>530</v>
      </c>
      <c r="E184" s="175" t="s">
        <v>4148</v>
      </c>
      <c r="F184" s="176" t="s">
        <v>4149</v>
      </c>
      <c r="G184" s="177" t="s">
        <v>909</v>
      </c>
      <c r="H184" s="178">
        <v>1</v>
      </c>
      <c r="I184" s="179"/>
      <c r="J184" s="180">
        <f t="shared" si="0"/>
        <v>0</v>
      </c>
      <c r="K184" s="176" t="s">
        <v>299</v>
      </c>
      <c r="L184" s="181"/>
      <c r="M184" s="182" t="s">
        <v>1</v>
      </c>
      <c r="N184" s="183" t="s">
        <v>41</v>
      </c>
      <c r="P184" s="146">
        <f t="shared" si="1"/>
        <v>0</v>
      </c>
      <c r="Q184" s="146">
        <v>7.0000000000000001E-3</v>
      </c>
      <c r="R184" s="146">
        <f t="shared" si="2"/>
        <v>7.0000000000000001E-3</v>
      </c>
      <c r="S184" s="146">
        <v>0</v>
      </c>
      <c r="T184" s="147">
        <f t="shared" si="3"/>
        <v>0</v>
      </c>
      <c r="AR184" s="148" t="s">
        <v>396</v>
      </c>
      <c r="AT184" s="148" t="s">
        <v>530</v>
      </c>
      <c r="AU184" s="148" t="s">
        <v>85</v>
      </c>
      <c r="AY184" s="17" t="s">
        <v>293</v>
      </c>
      <c r="BE184" s="149">
        <f t="shared" si="4"/>
        <v>0</v>
      </c>
      <c r="BF184" s="149">
        <f t="shared" si="5"/>
        <v>0</v>
      </c>
      <c r="BG184" s="149">
        <f t="shared" si="6"/>
        <v>0</v>
      </c>
      <c r="BH184" s="149">
        <f t="shared" si="7"/>
        <v>0</v>
      </c>
      <c r="BI184" s="149">
        <f t="shared" si="8"/>
        <v>0</v>
      </c>
      <c r="BJ184" s="17" t="s">
        <v>83</v>
      </c>
      <c r="BK184" s="149">
        <f t="shared" si="9"/>
        <v>0</v>
      </c>
      <c r="BL184" s="17" t="s">
        <v>300</v>
      </c>
      <c r="BM184" s="148" t="s">
        <v>4150</v>
      </c>
    </row>
    <row r="185" spans="2:65" s="1" customFormat="1" ht="24.2" customHeight="1">
      <c r="B185" s="32"/>
      <c r="C185" s="174" t="s">
        <v>606</v>
      </c>
      <c r="D185" s="174" t="s">
        <v>530</v>
      </c>
      <c r="E185" s="175" t="s">
        <v>4151</v>
      </c>
      <c r="F185" s="176" t="s">
        <v>4152</v>
      </c>
      <c r="G185" s="177" t="s">
        <v>909</v>
      </c>
      <c r="H185" s="178">
        <v>2</v>
      </c>
      <c r="I185" s="179"/>
      <c r="J185" s="180">
        <f t="shared" si="0"/>
        <v>0</v>
      </c>
      <c r="K185" s="176" t="s">
        <v>299</v>
      </c>
      <c r="L185" s="181"/>
      <c r="M185" s="182" t="s">
        <v>1</v>
      </c>
      <c r="N185" s="183" t="s">
        <v>41</v>
      </c>
      <c r="P185" s="146">
        <f t="shared" si="1"/>
        <v>0</v>
      </c>
      <c r="Q185" s="146">
        <v>1.78E-2</v>
      </c>
      <c r="R185" s="146">
        <f t="shared" si="2"/>
        <v>3.56E-2</v>
      </c>
      <c r="S185" s="146">
        <v>0</v>
      </c>
      <c r="T185" s="147">
        <f t="shared" si="3"/>
        <v>0</v>
      </c>
      <c r="AR185" s="148" t="s">
        <v>396</v>
      </c>
      <c r="AT185" s="148" t="s">
        <v>530</v>
      </c>
      <c r="AU185" s="148" t="s">
        <v>85</v>
      </c>
      <c r="AY185" s="17" t="s">
        <v>293</v>
      </c>
      <c r="BE185" s="149">
        <f t="shared" si="4"/>
        <v>0</v>
      </c>
      <c r="BF185" s="149">
        <f t="shared" si="5"/>
        <v>0</v>
      </c>
      <c r="BG185" s="149">
        <f t="shared" si="6"/>
        <v>0</v>
      </c>
      <c r="BH185" s="149">
        <f t="shared" si="7"/>
        <v>0</v>
      </c>
      <c r="BI185" s="149">
        <f t="shared" si="8"/>
        <v>0</v>
      </c>
      <c r="BJ185" s="17" t="s">
        <v>83</v>
      </c>
      <c r="BK185" s="149">
        <f t="shared" si="9"/>
        <v>0</v>
      </c>
      <c r="BL185" s="17" t="s">
        <v>300</v>
      </c>
      <c r="BM185" s="148" t="s">
        <v>4153</v>
      </c>
    </row>
    <row r="186" spans="2:65" s="1" customFormat="1" ht="24.2" customHeight="1">
      <c r="B186" s="32"/>
      <c r="C186" s="174" t="s">
        <v>624</v>
      </c>
      <c r="D186" s="174" t="s">
        <v>530</v>
      </c>
      <c r="E186" s="175" t="s">
        <v>4154</v>
      </c>
      <c r="F186" s="176" t="s">
        <v>4155</v>
      </c>
      <c r="G186" s="177" t="s">
        <v>909</v>
      </c>
      <c r="H186" s="178">
        <v>1</v>
      </c>
      <c r="I186" s="179"/>
      <c r="J186" s="180">
        <f t="shared" si="0"/>
        <v>0</v>
      </c>
      <c r="K186" s="176" t="s">
        <v>299</v>
      </c>
      <c r="L186" s="181"/>
      <c r="M186" s="182" t="s">
        <v>1</v>
      </c>
      <c r="N186" s="183" t="s">
        <v>41</v>
      </c>
      <c r="P186" s="146">
        <f t="shared" si="1"/>
        <v>0</v>
      </c>
      <c r="Q186" s="146">
        <v>1.35E-2</v>
      </c>
      <c r="R186" s="146">
        <f t="shared" si="2"/>
        <v>1.35E-2</v>
      </c>
      <c r="S186" s="146">
        <v>0</v>
      </c>
      <c r="T186" s="147">
        <f t="shared" si="3"/>
        <v>0</v>
      </c>
      <c r="AR186" s="148" t="s">
        <v>396</v>
      </c>
      <c r="AT186" s="148" t="s">
        <v>530</v>
      </c>
      <c r="AU186" s="148" t="s">
        <v>85</v>
      </c>
      <c r="AY186" s="17" t="s">
        <v>293</v>
      </c>
      <c r="BE186" s="149">
        <f t="shared" si="4"/>
        <v>0</v>
      </c>
      <c r="BF186" s="149">
        <f t="shared" si="5"/>
        <v>0</v>
      </c>
      <c r="BG186" s="149">
        <f t="shared" si="6"/>
        <v>0</v>
      </c>
      <c r="BH186" s="149">
        <f t="shared" si="7"/>
        <v>0</v>
      </c>
      <c r="BI186" s="149">
        <f t="shared" si="8"/>
        <v>0</v>
      </c>
      <c r="BJ186" s="17" t="s">
        <v>83</v>
      </c>
      <c r="BK186" s="149">
        <f t="shared" si="9"/>
        <v>0</v>
      </c>
      <c r="BL186" s="17" t="s">
        <v>300</v>
      </c>
      <c r="BM186" s="148" t="s">
        <v>4156</v>
      </c>
    </row>
    <row r="187" spans="2:65" s="1" customFormat="1" ht="24.2" customHeight="1">
      <c r="B187" s="32"/>
      <c r="C187" s="174" t="s">
        <v>645</v>
      </c>
      <c r="D187" s="174" t="s">
        <v>530</v>
      </c>
      <c r="E187" s="175" t="s">
        <v>4157</v>
      </c>
      <c r="F187" s="176" t="s">
        <v>4158</v>
      </c>
      <c r="G187" s="177" t="s">
        <v>909</v>
      </c>
      <c r="H187" s="178">
        <v>1</v>
      </c>
      <c r="I187" s="179"/>
      <c r="J187" s="180">
        <f t="shared" si="0"/>
        <v>0</v>
      </c>
      <c r="K187" s="176" t="s">
        <v>299</v>
      </c>
      <c r="L187" s="181"/>
      <c r="M187" s="182" t="s">
        <v>1</v>
      </c>
      <c r="N187" s="183" t="s">
        <v>41</v>
      </c>
      <c r="P187" s="146">
        <f t="shared" si="1"/>
        <v>0</v>
      </c>
      <c r="Q187" s="146">
        <v>1.0999999999999999E-2</v>
      </c>
      <c r="R187" s="146">
        <f t="shared" si="2"/>
        <v>1.0999999999999999E-2</v>
      </c>
      <c r="S187" s="146">
        <v>0</v>
      </c>
      <c r="T187" s="147">
        <f t="shared" si="3"/>
        <v>0</v>
      </c>
      <c r="AR187" s="148" t="s">
        <v>396</v>
      </c>
      <c r="AT187" s="148" t="s">
        <v>530</v>
      </c>
      <c r="AU187" s="148" t="s">
        <v>85</v>
      </c>
      <c r="AY187" s="17" t="s">
        <v>293</v>
      </c>
      <c r="BE187" s="149">
        <f t="shared" si="4"/>
        <v>0</v>
      </c>
      <c r="BF187" s="149">
        <f t="shared" si="5"/>
        <v>0</v>
      </c>
      <c r="BG187" s="149">
        <f t="shared" si="6"/>
        <v>0</v>
      </c>
      <c r="BH187" s="149">
        <f t="shared" si="7"/>
        <v>0</v>
      </c>
      <c r="BI187" s="149">
        <f t="shared" si="8"/>
        <v>0</v>
      </c>
      <c r="BJ187" s="17" t="s">
        <v>83</v>
      </c>
      <c r="BK187" s="149">
        <f t="shared" si="9"/>
        <v>0</v>
      </c>
      <c r="BL187" s="17" t="s">
        <v>300</v>
      </c>
      <c r="BM187" s="148" t="s">
        <v>4159</v>
      </c>
    </row>
    <row r="188" spans="2:65" s="1" customFormat="1" ht="24.2" customHeight="1">
      <c r="B188" s="32"/>
      <c r="C188" s="174" t="s">
        <v>660</v>
      </c>
      <c r="D188" s="174" t="s">
        <v>530</v>
      </c>
      <c r="E188" s="175" t="s">
        <v>4160</v>
      </c>
      <c r="F188" s="176" t="s">
        <v>4161</v>
      </c>
      <c r="G188" s="177" t="s">
        <v>909</v>
      </c>
      <c r="H188" s="178">
        <v>1</v>
      </c>
      <c r="I188" s="179"/>
      <c r="J188" s="180">
        <f t="shared" si="0"/>
        <v>0</v>
      </c>
      <c r="K188" s="176" t="s">
        <v>299</v>
      </c>
      <c r="L188" s="181"/>
      <c r="M188" s="182" t="s">
        <v>1</v>
      </c>
      <c r="N188" s="183" t="s">
        <v>41</v>
      </c>
      <c r="P188" s="146">
        <f t="shared" si="1"/>
        <v>0</v>
      </c>
      <c r="Q188" s="146">
        <v>4.4999999999999997E-3</v>
      </c>
      <c r="R188" s="146">
        <f t="shared" si="2"/>
        <v>4.4999999999999997E-3</v>
      </c>
      <c r="S188" s="146">
        <v>0</v>
      </c>
      <c r="T188" s="147">
        <f t="shared" si="3"/>
        <v>0</v>
      </c>
      <c r="AR188" s="148" t="s">
        <v>396</v>
      </c>
      <c r="AT188" s="148" t="s">
        <v>530</v>
      </c>
      <c r="AU188" s="148" t="s">
        <v>85</v>
      </c>
      <c r="AY188" s="17" t="s">
        <v>293</v>
      </c>
      <c r="BE188" s="149">
        <f t="shared" si="4"/>
        <v>0</v>
      </c>
      <c r="BF188" s="149">
        <f t="shared" si="5"/>
        <v>0</v>
      </c>
      <c r="BG188" s="149">
        <f t="shared" si="6"/>
        <v>0</v>
      </c>
      <c r="BH188" s="149">
        <f t="shared" si="7"/>
        <v>0</v>
      </c>
      <c r="BI188" s="149">
        <f t="shared" si="8"/>
        <v>0</v>
      </c>
      <c r="BJ188" s="17" t="s">
        <v>83</v>
      </c>
      <c r="BK188" s="149">
        <f t="shared" si="9"/>
        <v>0</v>
      </c>
      <c r="BL188" s="17" t="s">
        <v>300</v>
      </c>
      <c r="BM188" s="148" t="s">
        <v>4162</v>
      </c>
    </row>
    <row r="189" spans="2:65" s="1" customFormat="1" ht="24.2" customHeight="1">
      <c r="B189" s="32"/>
      <c r="C189" s="137" t="s">
        <v>680</v>
      </c>
      <c r="D189" s="137" t="s">
        <v>295</v>
      </c>
      <c r="E189" s="138" t="s">
        <v>4163</v>
      </c>
      <c r="F189" s="139" t="s">
        <v>4164</v>
      </c>
      <c r="G189" s="140" t="s">
        <v>909</v>
      </c>
      <c r="H189" s="141">
        <v>2</v>
      </c>
      <c r="I189" s="142"/>
      <c r="J189" s="143">
        <f t="shared" si="0"/>
        <v>0</v>
      </c>
      <c r="K189" s="139" t="s">
        <v>299</v>
      </c>
      <c r="L189" s="32"/>
      <c r="M189" s="144" t="s">
        <v>1</v>
      </c>
      <c r="N189" s="145" t="s">
        <v>41</v>
      </c>
      <c r="P189" s="146">
        <f t="shared" si="1"/>
        <v>0</v>
      </c>
      <c r="Q189" s="146">
        <v>0</v>
      </c>
      <c r="R189" s="146">
        <f t="shared" si="2"/>
        <v>0</v>
      </c>
      <c r="S189" s="146">
        <v>0</v>
      </c>
      <c r="T189" s="147">
        <f t="shared" si="3"/>
        <v>0</v>
      </c>
      <c r="AR189" s="148" t="s">
        <v>300</v>
      </c>
      <c r="AT189" s="148" t="s">
        <v>295</v>
      </c>
      <c r="AU189" s="148" t="s">
        <v>85</v>
      </c>
      <c r="AY189" s="17" t="s">
        <v>293</v>
      </c>
      <c r="BE189" s="149">
        <f t="shared" si="4"/>
        <v>0</v>
      </c>
      <c r="BF189" s="149">
        <f t="shared" si="5"/>
        <v>0</v>
      </c>
      <c r="BG189" s="149">
        <f t="shared" si="6"/>
        <v>0</v>
      </c>
      <c r="BH189" s="149">
        <f t="shared" si="7"/>
        <v>0</v>
      </c>
      <c r="BI189" s="149">
        <f t="shared" si="8"/>
        <v>0</v>
      </c>
      <c r="BJ189" s="17" t="s">
        <v>83</v>
      </c>
      <c r="BK189" s="149">
        <f t="shared" si="9"/>
        <v>0</v>
      </c>
      <c r="BL189" s="17" t="s">
        <v>300</v>
      </c>
      <c r="BM189" s="148" t="s">
        <v>4165</v>
      </c>
    </row>
    <row r="190" spans="2:65" s="1" customFormat="1" ht="33" customHeight="1">
      <c r="B190" s="32"/>
      <c r="C190" s="174" t="s">
        <v>686</v>
      </c>
      <c r="D190" s="174" t="s">
        <v>530</v>
      </c>
      <c r="E190" s="175" t="s">
        <v>4166</v>
      </c>
      <c r="F190" s="176" t="s">
        <v>4167</v>
      </c>
      <c r="G190" s="177" t="s">
        <v>909</v>
      </c>
      <c r="H190" s="178">
        <v>2</v>
      </c>
      <c r="I190" s="179"/>
      <c r="J190" s="180">
        <f t="shared" si="0"/>
        <v>0</v>
      </c>
      <c r="K190" s="176" t="s">
        <v>299</v>
      </c>
      <c r="L190" s="181"/>
      <c r="M190" s="182" t="s">
        <v>1</v>
      </c>
      <c r="N190" s="183" t="s">
        <v>41</v>
      </c>
      <c r="P190" s="146">
        <f t="shared" si="1"/>
        <v>0</v>
      </c>
      <c r="Q190" s="146">
        <v>7.1999999999999998E-3</v>
      </c>
      <c r="R190" s="146">
        <f t="shared" si="2"/>
        <v>1.44E-2</v>
      </c>
      <c r="S190" s="146">
        <v>0</v>
      </c>
      <c r="T190" s="147">
        <f t="shared" si="3"/>
        <v>0</v>
      </c>
      <c r="AR190" s="148" t="s">
        <v>396</v>
      </c>
      <c r="AT190" s="148" t="s">
        <v>530</v>
      </c>
      <c r="AU190" s="148" t="s">
        <v>85</v>
      </c>
      <c r="AY190" s="17" t="s">
        <v>293</v>
      </c>
      <c r="BE190" s="149">
        <f t="shared" si="4"/>
        <v>0</v>
      </c>
      <c r="BF190" s="149">
        <f t="shared" si="5"/>
        <v>0</v>
      </c>
      <c r="BG190" s="149">
        <f t="shared" si="6"/>
        <v>0</v>
      </c>
      <c r="BH190" s="149">
        <f t="shared" si="7"/>
        <v>0</v>
      </c>
      <c r="BI190" s="149">
        <f t="shared" si="8"/>
        <v>0</v>
      </c>
      <c r="BJ190" s="17" t="s">
        <v>83</v>
      </c>
      <c r="BK190" s="149">
        <f t="shared" si="9"/>
        <v>0</v>
      </c>
      <c r="BL190" s="17" t="s">
        <v>300</v>
      </c>
      <c r="BM190" s="148" t="s">
        <v>4168</v>
      </c>
    </row>
    <row r="191" spans="2:65" s="1" customFormat="1" ht="24.2" customHeight="1">
      <c r="B191" s="32"/>
      <c r="C191" s="137" t="s">
        <v>7</v>
      </c>
      <c r="D191" s="137" t="s">
        <v>295</v>
      </c>
      <c r="E191" s="138" t="s">
        <v>3355</v>
      </c>
      <c r="F191" s="139" t="s">
        <v>3356</v>
      </c>
      <c r="G191" s="140" t="s">
        <v>909</v>
      </c>
      <c r="H191" s="141">
        <v>29</v>
      </c>
      <c r="I191" s="142"/>
      <c r="J191" s="143">
        <f t="shared" si="0"/>
        <v>0</v>
      </c>
      <c r="K191" s="139" t="s">
        <v>299</v>
      </c>
      <c r="L191" s="32"/>
      <c r="M191" s="144" t="s">
        <v>1</v>
      </c>
      <c r="N191" s="145" t="s">
        <v>41</v>
      </c>
      <c r="P191" s="146">
        <f t="shared" si="1"/>
        <v>0</v>
      </c>
      <c r="Q191" s="146">
        <v>0</v>
      </c>
      <c r="R191" s="146">
        <f t="shared" si="2"/>
        <v>0</v>
      </c>
      <c r="S191" s="146">
        <v>0</v>
      </c>
      <c r="T191" s="147">
        <f t="shared" si="3"/>
        <v>0</v>
      </c>
      <c r="AR191" s="148" t="s">
        <v>300</v>
      </c>
      <c r="AT191" s="148" t="s">
        <v>295</v>
      </c>
      <c r="AU191" s="148" t="s">
        <v>85</v>
      </c>
      <c r="AY191" s="17" t="s">
        <v>293</v>
      </c>
      <c r="BE191" s="149">
        <f t="shared" si="4"/>
        <v>0</v>
      </c>
      <c r="BF191" s="149">
        <f t="shared" si="5"/>
        <v>0</v>
      </c>
      <c r="BG191" s="149">
        <f t="shared" si="6"/>
        <v>0</v>
      </c>
      <c r="BH191" s="149">
        <f t="shared" si="7"/>
        <v>0</v>
      </c>
      <c r="BI191" s="149">
        <f t="shared" si="8"/>
        <v>0</v>
      </c>
      <c r="BJ191" s="17" t="s">
        <v>83</v>
      </c>
      <c r="BK191" s="149">
        <f t="shared" si="9"/>
        <v>0</v>
      </c>
      <c r="BL191" s="17" t="s">
        <v>300</v>
      </c>
      <c r="BM191" s="148" t="s">
        <v>4169</v>
      </c>
    </row>
    <row r="192" spans="2:65" s="1" customFormat="1" ht="24.2" customHeight="1">
      <c r="B192" s="32"/>
      <c r="C192" s="137" t="s">
        <v>694</v>
      </c>
      <c r="D192" s="137" t="s">
        <v>295</v>
      </c>
      <c r="E192" s="138" t="s">
        <v>4170</v>
      </c>
      <c r="F192" s="139" t="s">
        <v>4171</v>
      </c>
      <c r="G192" s="140" t="s">
        <v>909</v>
      </c>
      <c r="H192" s="141">
        <v>19</v>
      </c>
      <c r="I192" s="142"/>
      <c r="J192" s="143">
        <f t="shared" si="0"/>
        <v>0</v>
      </c>
      <c r="K192" s="139" t="s">
        <v>299</v>
      </c>
      <c r="L192" s="32"/>
      <c r="M192" s="144" t="s">
        <v>1</v>
      </c>
      <c r="N192" s="145" t="s">
        <v>41</v>
      </c>
      <c r="P192" s="146">
        <f t="shared" si="1"/>
        <v>0</v>
      </c>
      <c r="Q192" s="146">
        <v>1.67E-3</v>
      </c>
      <c r="R192" s="146">
        <f t="shared" si="2"/>
        <v>3.1730000000000001E-2</v>
      </c>
      <c r="S192" s="146">
        <v>0</v>
      </c>
      <c r="T192" s="147">
        <f t="shared" si="3"/>
        <v>0</v>
      </c>
      <c r="AR192" s="148" t="s">
        <v>300</v>
      </c>
      <c r="AT192" s="148" t="s">
        <v>295</v>
      </c>
      <c r="AU192" s="148" t="s">
        <v>85</v>
      </c>
      <c r="AY192" s="17" t="s">
        <v>293</v>
      </c>
      <c r="BE192" s="149">
        <f t="shared" si="4"/>
        <v>0</v>
      </c>
      <c r="BF192" s="149">
        <f t="shared" si="5"/>
        <v>0</v>
      </c>
      <c r="BG192" s="149">
        <f t="shared" si="6"/>
        <v>0</v>
      </c>
      <c r="BH192" s="149">
        <f t="shared" si="7"/>
        <v>0</v>
      </c>
      <c r="BI192" s="149">
        <f t="shared" si="8"/>
        <v>0</v>
      </c>
      <c r="BJ192" s="17" t="s">
        <v>83</v>
      </c>
      <c r="BK192" s="149">
        <f t="shared" si="9"/>
        <v>0</v>
      </c>
      <c r="BL192" s="17" t="s">
        <v>300</v>
      </c>
      <c r="BM192" s="148" t="s">
        <v>4172</v>
      </c>
    </row>
    <row r="193" spans="2:65" s="1" customFormat="1" ht="24.2" customHeight="1">
      <c r="B193" s="32"/>
      <c r="C193" s="174" t="s">
        <v>699</v>
      </c>
      <c r="D193" s="174" t="s">
        <v>530</v>
      </c>
      <c r="E193" s="175" t="s">
        <v>4173</v>
      </c>
      <c r="F193" s="176" t="s">
        <v>4174</v>
      </c>
      <c r="G193" s="177" t="s">
        <v>909</v>
      </c>
      <c r="H193" s="178">
        <v>5</v>
      </c>
      <c r="I193" s="179"/>
      <c r="J193" s="180">
        <f t="shared" si="0"/>
        <v>0</v>
      </c>
      <c r="K193" s="176" t="s">
        <v>1</v>
      </c>
      <c r="L193" s="181"/>
      <c r="M193" s="182" t="s">
        <v>1</v>
      </c>
      <c r="N193" s="183" t="s">
        <v>41</v>
      </c>
      <c r="P193" s="146">
        <f t="shared" si="1"/>
        <v>0</v>
      </c>
      <c r="Q193" s="146">
        <v>3.0000000000000001E-3</v>
      </c>
      <c r="R193" s="146">
        <f t="shared" si="2"/>
        <v>1.4999999999999999E-2</v>
      </c>
      <c r="S193" s="146">
        <v>0</v>
      </c>
      <c r="T193" s="147">
        <f t="shared" si="3"/>
        <v>0</v>
      </c>
      <c r="AR193" s="148" t="s">
        <v>396</v>
      </c>
      <c r="AT193" s="148" t="s">
        <v>530</v>
      </c>
      <c r="AU193" s="148" t="s">
        <v>85</v>
      </c>
      <c r="AY193" s="17" t="s">
        <v>293</v>
      </c>
      <c r="BE193" s="149">
        <f t="shared" si="4"/>
        <v>0</v>
      </c>
      <c r="BF193" s="149">
        <f t="shared" si="5"/>
        <v>0</v>
      </c>
      <c r="BG193" s="149">
        <f t="shared" si="6"/>
        <v>0</v>
      </c>
      <c r="BH193" s="149">
        <f t="shared" si="7"/>
        <v>0</v>
      </c>
      <c r="BI193" s="149">
        <f t="shared" si="8"/>
        <v>0</v>
      </c>
      <c r="BJ193" s="17" t="s">
        <v>83</v>
      </c>
      <c r="BK193" s="149">
        <f t="shared" si="9"/>
        <v>0</v>
      </c>
      <c r="BL193" s="17" t="s">
        <v>300</v>
      </c>
      <c r="BM193" s="148" t="s">
        <v>4175</v>
      </c>
    </row>
    <row r="194" spans="2:65" s="1" customFormat="1" ht="24.2" customHeight="1">
      <c r="B194" s="32"/>
      <c r="C194" s="174" t="s">
        <v>704</v>
      </c>
      <c r="D194" s="174" t="s">
        <v>530</v>
      </c>
      <c r="E194" s="175" t="s">
        <v>4176</v>
      </c>
      <c r="F194" s="176" t="s">
        <v>4177</v>
      </c>
      <c r="G194" s="177" t="s">
        <v>909</v>
      </c>
      <c r="H194" s="178">
        <v>6</v>
      </c>
      <c r="I194" s="179"/>
      <c r="J194" s="180">
        <f t="shared" si="0"/>
        <v>0</v>
      </c>
      <c r="K194" s="176" t="s">
        <v>299</v>
      </c>
      <c r="L194" s="181"/>
      <c r="M194" s="182" t="s">
        <v>1</v>
      </c>
      <c r="N194" s="183" t="s">
        <v>41</v>
      </c>
      <c r="P194" s="146">
        <f t="shared" si="1"/>
        <v>0</v>
      </c>
      <c r="Q194" s="146">
        <v>1.2200000000000001E-2</v>
      </c>
      <c r="R194" s="146">
        <f t="shared" si="2"/>
        <v>7.3200000000000001E-2</v>
      </c>
      <c r="S194" s="146">
        <v>0</v>
      </c>
      <c r="T194" s="147">
        <f t="shared" si="3"/>
        <v>0</v>
      </c>
      <c r="AR194" s="148" t="s">
        <v>396</v>
      </c>
      <c r="AT194" s="148" t="s">
        <v>530</v>
      </c>
      <c r="AU194" s="148" t="s">
        <v>85</v>
      </c>
      <c r="AY194" s="17" t="s">
        <v>293</v>
      </c>
      <c r="BE194" s="149">
        <f t="shared" si="4"/>
        <v>0</v>
      </c>
      <c r="BF194" s="149">
        <f t="shared" si="5"/>
        <v>0</v>
      </c>
      <c r="BG194" s="149">
        <f t="shared" si="6"/>
        <v>0</v>
      </c>
      <c r="BH194" s="149">
        <f t="shared" si="7"/>
        <v>0</v>
      </c>
      <c r="BI194" s="149">
        <f t="shared" si="8"/>
        <v>0</v>
      </c>
      <c r="BJ194" s="17" t="s">
        <v>83</v>
      </c>
      <c r="BK194" s="149">
        <f t="shared" si="9"/>
        <v>0</v>
      </c>
      <c r="BL194" s="17" t="s">
        <v>300</v>
      </c>
      <c r="BM194" s="148" t="s">
        <v>4178</v>
      </c>
    </row>
    <row r="195" spans="2:65" s="1" customFormat="1" ht="24.2" customHeight="1">
      <c r="B195" s="32"/>
      <c r="C195" s="174" t="s">
        <v>708</v>
      </c>
      <c r="D195" s="174" t="s">
        <v>530</v>
      </c>
      <c r="E195" s="175" t="s">
        <v>4179</v>
      </c>
      <c r="F195" s="176" t="s">
        <v>4180</v>
      </c>
      <c r="G195" s="177" t="s">
        <v>909</v>
      </c>
      <c r="H195" s="178">
        <v>1</v>
      </c>
      <c r="I195" s="179"/>
      <c r="J195" s="180">
        <f t="shared" si="0"/>
        <v>0</v>
      </c>
      <c r="K195" s="176" t="s">
        <v>299</v>
      </c>
      <c r="L195" s="181"/>
      <c r="M195" s="182" t="s">
        <v>1</v>
      </c>
      <c r="N195" s="183" t="s">
        <v>41</v>
      </c>
      <c r="P195" s="146">
        <f t="shared" si="1"/>
        <v>0</v>
      </c>
      <c r="Q195" s="146">
        <v>8.3999999999999995E-3</v>
      </c>
      <c r="R195" s="146">
        <f t="shared" si="2"/>
        <v>8.3999999999999995E-3</v>
      </c>
      <c r="S195" s="146">
        <v>0</v>
      </c>
      <c r="T195" s="147">
        <f t="shared" si="3"/>
        <v>0</v>
      </c>
      <c r="AR195" s="148" t="s">
        <v>396</v>
      </c>
      <c r="AT195" s="148" t="s">
        <v>530</v>
      </c>
      <c r="AU195" s="148" t="s">
        <v>85</v>
      </c>
      <c r="AY195" s="17" t="s">
        <v>293</v>
      </c>
      <c r="BE195" s="149">
        <f t="shared" si="4"/>
        <v>0</v>
      </c>
      <c r="BF195" s="149">
        <f t="shared" si="5"/>
        <v>0</v>
      </c>
      <c r="BG195" s="149">
        <f t="shared" si="6"/>
        <v>0</v>
      </c>
      <c r="BH195" s="149">
        <f t="shared" si="7"/>
        <v>0</v>
      </c>
      <c r="BI195" s="149">
        <f t="shared" si="8"/>
        <v>0</v>
      </c>
      <c r="BJ195" s="17" t="s">
        <v>83</v>
      </c>
      <c r="BK195" s="149">
        <f t="shared" si="9"/>
        <v>0</v>
      </c>
      <c r="BL195" s="17" t="s">
        <v>300</v>
      </c>
      <c r="BM195" s="148" t="s">
        <v>4181</v>
      </c>
    </row>
    <row r="196" spans="2:65" s="1" customFormat="1" ht="24.2" customHeight="1">
      <c r="B196" s="32"/>
      <c r="C196" s="174" t="s">
        <v>737</v>
      </c>
      <c r="D196" s="174" t="s">
        <v>530</v>
      </c>
      <c r="E196" s="175" t="s">
        <v>4182</v>
      </c>
      <c r="F196" s="176" t="s">
        <v>4183</v>
      </c>
      <c r="G196" s="177" t="s">
        <v>909</v>
      </c>
      <c r="H196" s="178">
        <v>1</v>
      </c>
      <c r="I196" s="179"/>
      <c r="J196" s="180">
        <f t="shared" si="0"/>
        <v>0</v>
      </c>
      <c r="K196" s="176" t="s">
        <v>299</v>
      </c>
      <c r="L196" s="181"/>
      <c r="M196" s="182" t="s">
        <v>1</v>
      </c>
      <c r="N196" s="183" t="s">
        <v>41</v>
      </c>
      <c r="P196" s="146">
        <f t="shared" si="1"/>
        <v>0</v>
      </c>
      <c r="Q196" s="146">
        <v>8.6999999999999994E-3</v>
      </c>
      <c r="R196" s="146">
        <f t="shared" si="2"/>
        <v>8.6999999999999994E-3</v>
      </c>
      <c r="S196" s="146">
        <v>0</v>
      </c>
      <c r="T196" s="147">
        <f t="shared" si="3"/>
        <v>0</v>
      </c>
      <c r="AR196" s="148" t="s">
        <v>396</v>
      </c>
      <c r="AT196" s="148" t="s">
        <v>530</v>
      </c>
      <c r="AU196" s="148" t="s">
        <v>85</v>
      </c>
      <c r="AY196" s="17" t="s">
        <v>293</v>
      </c>
      <c r="BE196" s="149">
        <f t="shared" si="4"/>
        <v>0</v>
      </c>
      <c r="BF196" s="149">
        <f t="shared" si="5"/>
        <v>0</v>
      </c>
      <c r="BG196" s="149">
        <f t="shared" si="6"/>
        <v>0</v>
      </c>
      <c r="BH196" s="149">
        <f t="shared" si="7"/>
        <v>0</v>
      </c>
      <c r="BI196" s="149">
        <f t="shared" si="8"/>
        <v>0</v>
      </c>
      <c r="BJ196" s="17" t="s">
        <v>83</v>
      </c>
      <c r="BK196" s="149">
        <f t="shared" si="9"/>
        <v>0</v>
      </c>
      <c r="BL196" s="17" t="s">
        <v>300</v>
      </c>
      <c r="BM196" s="148" t="s">
        <v>4184</v>
      </c>
    </row>
    <row r="197" spans="2:65" s="1" customFormat="1" ht="24.2" customHeight="1">
      <c r="B197" s="32"/>
      <c r="C197" s="174" t="s">
        <v>746</v>
      </c>
      <c r="D197" s="174" t="s">
        <v>530</v>
      </c>
      <c r="E197" s="175" t="s">
        <v>4185</v>
      </c>
      <c r="F197" s="176" t="s">
        <v>4186</v>
      </c>
      <c r="G197" s="177" t="s">
        <v>909</v>
      </c>
      <c r="H197" s="178">
        <v>4</v>
      </c>
      <c r="I197" s="179"/>
      <c r="J197" s="180">
        <f t="shared" si="0"/>
        <v>0</v>
      </c>
      <c r="K197" s="176" t="s">
        <v>299</v>
      </c>
      <c r="L197" s="181"/>
      <c r="M197" s="182" t="s">
        <v>1</v>
      </c>
      <c r="N197" s="183" t="s">
        <v>41</v>
      </c>
      <c r="P197" s="146">
        <f t="shared" si="1"/>
        <v>0</v>
      </c>
      <c r="Q197" s="146">
        <v>9.5999999999999992E-3</v>
      </c>
      <c r="R197" s="146">
        <f t="shared" si="2"/>
        <v>3.8399999999999997E-2</v>
      </c>
      <c r="S197" s="146">
        <v>0</v>
      </c>
      <c r="T197" s="147">
        <f t="shared" si="3"/>
        <v>0</v>
      </c>
      <c r="AR197" s="148" t="s">
        <v>396</v>
      </c>
      <c r="AT197" s="148" t="s">
        <v>530</v>
      </c>
      <c r="AU197" s="148" t="s">
        <v>85</v>
      </c>
      <c r="AY197" s="17" t="s">
        <v>293</v>
      </c>
      <c r="BE197" s="149">
        <f t="shared" si="4"/>
        <v>0</v>
      </c>
      <c r="BF197" s="149">
        <f t="shared" si="5"/>
        <v>0</v>
      </c>
      <c r="BG197" s="149">
        <f t="shared" si="6"/>
        <v>0</v>
      </c>
      <c r="BH197" s="149">
        <f t="shared" si="7"/>
        <v>0</v>
      </c>
      <c r="BI197" s="149">
        <f t="shared" si="8"/>
        <v>0</v>
      </c>
      <c r="BJ197" s="17" t="s">
        <v>83</v>
      </c>
      <c r="BK197" s="149">
        <f t="shared" si="9"/>
        <v>0</v>
      </c>
      <c r="BL197" s="17" t="s">
        <v>300</v>
      </c>
      <c r="BM197" s="148" t="s">
        <v>4187</v>
      </c>
    </row>
    <row r="198" spans="2:65" s="1" customFormat="1" ht="24.2" customHeight="1">
      <c r="B198" s="32"/>
      <c r="C198" s="174" t="s">
        <v>764</v>
      </c>
      <c r="D198" s="174" t="s">
        <v>530</v>
      </c>
      <c r="E198" s="175" t="s">
        <v>4188</v>
      </c>
      <c r="F198" s="176" t="s">
        <v>4189</v>
      </c>
      <c r="G198" s="177" t="s">
        <v>909</v>
      </c>
      <c r="H198" s="178">
        <v>2</v>
      </c>
      <c r="I198" s="179"/>
      <c r="J198" s="180">
        <f t="shared" si="0"/>
        <v>0</v>
      </c>
      <c r="K198" s="176" t="s">
        <v>299</v>
      </c>
      <c r="L198" s="181"/>
      <c r="M198" s="182" t="s">
        <v>1</v>
      </c>
      <c r="N198" s="183" t="s">
        <v>41</v>
      </c>
      <c r="P198" s="146">
        <f t="shared" si="1"/>
        <v>0</v>
      </c>
      <c r="Q198" s="146">
        <v>7.7000000000000002E-3</v>
      </c>
      <c r="R198" s="146">
        <f t="shared" si="2"/>
        <v>1.54E-2</v>
      </c>
      <c r="S198" s="146">
        <v>0</v>
      </c>
      <c r="T198" s="147">
        <f t="shared" si="3"/>
        <v>0</v>
      </c>
      <c r="AR198" s="148" t="s">
        <v>396</v>
      </c>
      <c r="AT198" s="148" t="s">
        <v>530</v>
      </c>
      <c r="AU198" s="148" t="s">
        <v>85</v>
      </c>
      <c r="AY198" s="17" t="s">
        <v>293</v>
      </c>
      <c r="BE198" s="149">
        <f t="shared" si="4"/>
        <v>0</v>
      </c>
      <c r="BF198" s="149">
        <f t="shared" si="5"/>
        <v>0</v>
      </c>
      <c r="BG198" s="149">
        <f t="shared" si="6"/>
        <v>0</v>
      </c>
      <c r="BH198" s="149">
        <f t="shared" si="7"/>
        <v>0</v>
      </c>
      <c r="BI198" s="149">
        <f t="shared" si="8"/>
        <v>0</v>
      </c>
      <c r="BJ198" s="17" t="s">
        <v>83</v>
      </c>
      <c r="BK198" s="149">
        <f t="shared" si="9"/>
        <v>0</v>
      </c>
      <c r="BL198" s="17" t="s">
        <v>300</v>
      </c>
      <c r="BM198" s="148" t="s">
        <v>4190</v>
      </c>
    </row>
    <row r="199" spans="2:65" s="1" customFormat="1" ht="24.2" customHeight="1">
      <c r="B199" s="32"/>
      <c r="C199" s="137" t="s">
        <v>773</v>
      </c>
      <c r="D199" s="137" t="s">
        <v>295</v>
      </c>
      <c r="E199" s="138" t="s">
        <v>3358</v>
      </c>
      <c r="F199" s="139" t="s">
        <v>3359</v>
      </c>
      <c r="G199" s="140" t="s">
        <v>909</v>
      </c>
      <c r="H199" s="141">
        <v>48</v>
      </c>
      <c r="I199" s="142"/>
      <c r="J199" s="143">
        <f t="shared" si="0"/>
        <v>0</v>
      </c>
      <c r="K199" s="139" t="s">
        <v>299</v>
      </c>
      <c r="L199" s="32"/>
      <c r="M199" s="144" t="s">
        <v>1</v>
      </c>
      <c r="N199" s="145" t="s">
        <v>41</v>
      </c>
      <c r="P199" s="146">
        <f t="shared" si="1"/>
        <v>0</v>
      </c>
      <c r="Q199" s="146">
        <v>0</v>
      </c>
      <c r="R199" s="146">
        <f t="shared" si="2"/>
        <v>0</v>
      </c>
      <c r="S199" s="146">
        <v>0</v>
      </c>
      <c r="T199" s="147">
        <f t="shared" si="3"/>
        <v>0</v>
      </c>
      <c r="AR199" s="148" t="s">
        <v>300</v>
      </c>
      <c r="AT199" s="148" t="s">
        <v>295</v>
      </c>
      <c r="AU199" s="148" t="s">
        <v>85</v>
      </c>
      <c r="AY199" s="17" t="s">
        <v>293</v>
      </c>
      <c r="BE199" s="149">
        <f t="shared" si="4"/>
        <v>0</v>
      </c>
      <c r="BF199" s="149">
        <f t="shared" si="5"/>
        <v>0</v>
      </c>
      <c r="BG199" s="149">
        <f t="shared" si="6"/>
        <v>0</v>
      </c>
      <c r="BH199" s="149">
        <f t="shared" si="7"/>
        <v>0</v>
      </c>
      <c r="BI199" s="149">
        <f t="shared" si="8"/>
        <v>0</v>
      </c>
      <c r="BJ199" s="17" t="s">
        <v>83</v>
      </c>
      <c r="BK199" s="149">
        <f t="shared" si="9"/>
        <v>0</v>
      </c>
      <c r="BL199" s="17" t="s">
        <v>300</v>
      </c>
      <c r="BM199" s="148" t="s">
        <v>4191</v>
      </c>
    </row>
    <row r="200" spans="2:65" s="1" customFormat="1" ht="24.2" customHeight="1">
      <c r="B200" s="32"/>
      <c r="C200" s="137" t="s">
        <v>777</v>
      </c>
      <c r="D200" s="137" t="s">
        <v>295</v>
      </c>
      <c r="E200" s="138" t="s">
        <v>3361</v>
      </c>
      <c r="F200" s="139" t="s">
        <v>3362</v>
      </c>
      <c r="G200" s="140" t="s">
        <v>909</v>
      </c>
      <c r="H200" s="141">
        <v>15</v>
      </c>
      <c r="I200" s="142"/>
      <c r="J200" s="143">
        <f t="shared" si="0"/>
        <v>0</v>
      </c>
      <c r="K200" s="139" t="s">
        <v>299</v>
      </c>
      <c r="L200" s="32"/>
      <c r="M200" s="144" t="s">
        <v>1</v>
      </c>
      <c r="N200" s="145" t="s">
        <v>41</v>
      </c>
      <c r="P200" s="146">
        <f t="shared" si="1"/>
        <v>0</v>
      </c>
      <c r="Q200" s="146">
        <v>0</v>
      </c>
      <c r="R200" s="146">
        <f t="shared" si="2"/>
        <v>0</v>
      </c>
      <c r="S200" s="146">
        <v>0</v>
      </c>
      <c r="T200" s="147">
        <f t="shared" si="3"/>
        <v>0</v>
      </c>
      <c r="AR200" s="148" t="s">
        <v>300</v>
      </c>
      <c r="AT200" s="148" t="s">
        <v>295</v>
      </c>
      <c r="AU200" s="148" t="s">
        <v>85</v>
      </c>
      <c r="AY200" s="17" t="s">
        <v>293</v>
      </c>
      <c r="BE200" s="149">
        <f t="shared" si="4"/>
        <v>0</v>
      </c>
      <c r="BF200" s="149">
        <f t="shared" si="5"/>
        <v>0</v>
      </c>
      <c r="BG200" s="149">
        <f t="shared" si="6"/>
        <v>0</v>
      </c>
      <c r="BH200" s="149">
        <f t="shared" si="7"/>
        <v>0</v>
      </c>
      <c r="BI200" s="149">
        <f t="shared" si="8"/>
        <v>0</v>
      </c>
      <c r="BJ200" s="17" t="s">
        <v>83</v>
      </c>
      <c r="BK200" s="149">
        <f t="shared" si="9"/>
        <v>0</v>
      </c>
      <c r="BL200" s="17" t="s">
        <v>300</v>
      </c>
      <c r="BM200" s="148" t="s">
        <v>4192</v>
      </c>
    </row>
    <row r="201" spans="2:65" s="1" customFormat="1" ht="24.2" customHeight="1">
      <c r="B201" s="32"/>
      <c r="C201" s="137" t="s">
        <v>782</v>
      </c>
      <c r="D201" s="137" t="s">
        <v>295</v>
      </c>
      <c r="E201" s="138" t="s">
        <v>4193</v>
      </c>
      <c r="F201" s="139" t="s">
        <v>4194</v>
      </c>
      <c r="G201" s="140" t="s">
        <v>909</v>
      </c>
      <c r="H201" s="141">
        <v>5</v>
      </c>
      <c r="I201" s="142"/>
      <c r="J201" s="143">
        <f t="shared" si="0"/>
        <v>0</v>
      </c>
      <c r="K201" s="139" t="s">
        <v>299</v>
      </c>
      <c r="L201" s="32"/>
      <c r="M201" s="144" t="s">
        <v>1</v>
      </c>
      <c r="N201" s="145" t="s">
        <v>41</v>
      </c>
      <c r="P201" s="146">
        <f t="shared" si="1"/>
        <v>0</v>
      </c>
      <c r="Q201" s="146">
        <v>0</v>
      </c>
      <c r="R201" s="146">
        <f t="shared" si="2"/>
        <v>0</v>
      </c>
      <c r="S201" s="146">
        <v>0</v>
      </c>
      <c r="T201" s="147">
        <f t="shared" si="3"/>
        <v>0</v>
      </c>
      <c r="AR201" s="148" t="s">
        <v>300</v>
      </c>
      <c r="AT201" s="148" t="s">
        <v>295</v>
      </c>
      <c r="AU201" s="148" t="s">
        <v>85</v>
      </c>
      <c r="AY201" s="17" t="s">
        <v>293</v>
      </c>
      <c r="BE201" s="149">
        <f t="shared" si="4"/>
        <v>0</v>
      </c>
      <c r="BF201" s="149">
        <f t="shared" si="5"/>
        <v>0</v>
      </c>
      <c r="BG201" s="149">
        <f t="shared" si="6"/>
        <v>0</v>
      </c>
      <c r="BH201" s="149">
        <f t="shared" si="7"/>
        <v>0</v>
      </c>
      <c r="BI201" s="149">
        <f t="shared" si="8"/>
        <v>0</v>
      </c>
      <c r="BJ201" s="17" t="s">
        <v>83</v>
      </c>
      <c r="BK201" s="149">
        <f t="shared" si="9"/>
        <v>0</v>
      </c>
      <c r="BL201" s="17" t="s">
        <v>300</v>
      </c>
      <c r="BM201" s="148" t="s">
        <v>4195</v>
      </c>
    </row>
    <row r="202" spans="2:65" s="1" customFormat="1" ht="24.2" customHeight="1">
      <c r="B202" s="32"/>
      <c r="C202" s="137" t="s">
        <v>787</v>
      </c>
      <c r="D202" s="137" t="s">
        <v>295</v>
      </c>
      <c r="E202" s="138" t="s">
        <v>4196</v>
      </c>
      <c r="F202" s="139" t="s">
        <v>4197</v>
      </c>
      <c r="G202" s="140" t="s">
        <v>909</v>
      </c>
      <c r="H202" s="141">
        <v>2</v>
      </c>
      <c r="I202" s="142"/>
      <c r="J202" s="143">
        <f t="shared" si="0"/>
        <v>0</v>
      </c>
      <c r="K202" s="139" t="s">
        <v>299</v>
      </c>
      <c r="L202" s="32"/>
      <c r="M202" s="144" t="s">
        <v>1</v>
      </c>
      <c r="N202" s="145" t="s">
        <v>41</v>
      </c>
      <c r="P202" s="146">
        <f t="shared" si="1"/>
        <v>0</v>
      </c>
      <c r="Q202" s="146">
        <v>2.1000000000000001E-4</v>
      </c>
      <c r="R202" s="146">
        <f t="shared" si="2"/>
        <v>4.2000000000000002E-4</v>
      </c>
      <c r="S202" s="146">
        <v>0</v>
      </c>
      <c r="T202" s="147">
        <f t="shared" si="3"/>
        <v>0</v>
      </c>
      <c r="AR202" s="148" t="s">
        <v>300</v>
      </c>
      <c r="AT202" s="148" t="s">
        <v>295</v>
      </c>
      <c r="AU202" s="148" t="s">
        <v>85</v>
      </c>
      <c r="AY202" s="17" t="s">
        <v>293</v>
      </c>
      <c r="BE202" s="149">
        <f t="shared" si="4"/>
        <v>0</v>
      </c>
      <c r="BF202" s="149">
        <f t="shared" si="5"/>
        <v>0</v>
      </c>
      <c r="BG202" s="149">
        <f t="shared" si="6"/>
        <v>0</v>
      </c>
      <c r="BH202" s="149">
        <f t="shared" si="7"/>
        <v>0</v>
      </c>
      <c r="BI202" s="149">
        <f t="shared" si="8"/>
        <v>0</v>
      </c>
      <c r="BJ202" s="17" t="s">
        <v>83</v>
      </c>
      <c r="BK202" s="149">
        <f t="shared" si="9"/>
        <v>0</v>
      </c>
      <c r="BL202" s="17" t="s">
        <v>300</v>
      </c>
      <c r="BM202" s="148" t="s">
        <v>4198</v>
      </c>
    </row>
    <row r="203" spans="2:65" s="1" customFormat="1" ht="24.2" customHeight="1">
      <c r="B203" s="32"/>
      <c r="C203" s="174" t="s">
        <v>791</v>
      </c>
      <c r="D203" s="174" t="s">
        <v>530</v>
      </c>
      <c r="E203" s="175" t="s">
        <v>4199</v>
      </c>
      <c r="F203" s="176" t="s">
        <v>4200</v>
      </c>
      <c r="G203" s="177" t="s">
        <v>909</v>
      </c>
      <c r="H203" s="178">
        <v>2</v>
      </c>
      <c r="I203" s="179"/>
      <c r="J203" s="180">
        <f t="shared" si="0"/>
        <v>0</v>
      </c>
      <c r="K203" s="176" t="s">
        <v>299</v>
      </c>
      <c r="L203" s="181"/>
      <c r="M203" s="182" t="s">
        <v>1</v>
      </c>
      <c r="N203" s="183" t="s">
        <v>41</v>
      </c>
      <c r="P203" s="146">
        <f t="shared" si="1"/>
        <v>0</v>
      </c>
      <c r="Q203" s="146">
        <v>8.0000000000000002E-3</v>
      </c>
      <c r="R203" s="146">
        <f t="shared" si="2"/>
        <v>1.6E-2</v>
      </c>
      <c r="S203" s="146">
        <v>0</v>
      </c>
      <c r="T203" s="147">
        <f t="shared" si="3"/>
        <v>0</v>
      </c>
      <c r="AR203" s="148" t="s">
        <v>396</v>
      </c>
      <c r="AT203" s="148" t="s">
        <v>530</v>
      </c>
      <c r="AU203" s="148" t="s">
        <v>85</v>
      </c>
      <c r="AY203" s="17" t="s">
        <v>293</v>
      </c>
      <c r="BE203" s="149">
        <f t="shared" si="4"/>
        <v>0</v>
      </c>
      <c r="BF203" s="149">
        <f t="shared" si="5"/>
        <v>0</v>
      </c>
      <c r="BG203" s="149">
        <f t="shared" si="6"/>
        <v>0</v>
      </c>
      <c r="BH203" s="149">
        <f t="shared" si="7"/>
        <v>0</v>
      </c>
      <c r="BI203" s="149">
        <f t="shared" si="8"/>
        <v>0</v>
      </c>
      <c r="BJ203" s="17" t="s">
        <v>83</v>
      </c>
      <c r="BK203" s="149">
        <f t="shared" si="9"/>
        <v>0</v>
      </c>
      <c r="BL203" s="17" t="s">
        <v>300</v>
      </c>
      <c r="BM203" s="148" t="s">
        <v>4201</v>
      </c>
    </row>
    <row r="204" spans="2:65" s="1" customFormat="1" ht="24.2" customHeight="1">
      <c r="B204" s="32"/>
      <c r="C204" s="137" t="s">
        <v>809</v>
      </c>
      <c r="D204" s="137" t="s">
        <v>295</v>
      </c>
      <c r="E204" s="138" t="s">
        <v>4202</v>
      </c>
      <c r="F204" s="139" t="s">
        <v>4203</v>
      </c>
      <c r="G204" s="140" t="s">
        <v>909</v>
      </c>
      <c r="H204" s="141">
        <v>25</v>
      </c>
      <c r="I204" s="142"/>
      <c r="J204" s="143">
        <f t="shared" si="0"/>
        <v>0</v>
      </c>
      <c r="K204" s="139" t="s">
        <v>299</v>
      </c>
      <c r="L204" s="32"/>
      <c r="M204" s="144" t="s">
        <v>1</v>
      </c>
      <c r="N204" s="145" t="s">
        <v>41</v>
      </c>
      <c r="P204" s="146">
        <f t="shared" si="1"/>
        <v>0</v>
      </c>
      <c r="Q204" s="146">
        <v>0</v>
      </c>
      <c r="R204" s="146">
        <f t="shared" si="2"/>
        <v>0</v>
      </c>
      <c r="S204" s="146">
        <v>0</v>
      </c>
      <c r="T204" s="147">
        <f t="shared" si="3"/>
        <v>0</v>
      </c>
      <c r="AR204" s="148" t="s">
        <v>300</v>
      </c>
      <c r="AT204" s="148" t="s">
        <v>295</v>
      </c>
      <c r="AU204" s="148" t="s">
        <v>85</v>
      </c>
      <c r="AY204" s="17" t="s">
        <v>293</v>
      </c>
      <c r="BE204" s="149">
        <f t="shared" si="4"/>
        <v>0</v>
      </c>
      <c r="BF204" s="149">
        <f t="shared" si="5"/>
        <v>0</v>
      </c>
      <c r="BG204" s="149">
        <f t="shared" si="6"/>
        <v>0</v>
      </c>
      <c r="BH204" s="149">
        <f t="shared" si="7"/>
        <v>0</v>
      </c>
      <c r="BI204" s="149">
        <f t="shared" si="8"/>
        <v>0</v>
      </c>
      <c r="BJ204" s="17" t="s">
        <v>83</v>
      </c>
      <c r="BK204" s="149">
        <f t="shared" si="9"/>
        <v>0</v>
      </c>
      <c r="BL204" s="17" t="s">
        <v>300</v>
      </c>
      <c r="BM204" s="148" t="s">
        <v>4204</v>
      </c>
    </row>
    <row r="205" spans="2:65" s="1" customFormat="1" ht="33" customHeight="1">
      <c r="B205" s="32"/>
      <c r="C205" s="174" t="s">
        <v>824</v>
      </c>
      <c r="D205" s="174" t="s">
        <v>530</v>
      </c>
      <c r="E205" s="175" t="s">
        <v>4205</v>
      </c>
      <c r="F205" s="176" t="s">
        <v>4206</v>
      </c>
      <c r="G205" s="177" t="s">
        <v>909</v>
      </c>
      <c r="H205" s="178">
        <v>5</v>
      </c>
      <c r="I205" s="179"/>
      <c r="J205" s="180">
        <f t="shared" si="0"/>
        <v>0</v>
      </c>
      <c r="K205" s="176" t="s">
        <v>299</v>
      </c>
      <c r="L205" s="181"/>
      <c r="M205" s="182" t="s">
        <v>1</v>
      </c>
      <c r="N205" s="183" t="s">
        <v>41</v>
      </c>
      <c r="P205" s="146">
        <f t="shared" si="1"/>
        <v>0</v>
      </c>
      <c r="Q205" s="146">
        <v>8.6999999999999994E-3</v>
      </c>
      <c r="R205" s="146">
        <f t="shared" si="2"/>
        <v>4.3499999999999997E-2</v>
      </c>
      <c r="S205" s="146">
        <v>0</v>
      </c>
      <c r="T205" s="147">
        <f t="shared" si="3"/>
        <v>0</v>
      </c>
      <c r="AR205" s="148" t="s">
        <v>396</v>
      </c>
      <c r="AT205" s="148" t="s">
        <v>530</v>
      </c>
      <c r="AU205" s="148" t="s">
        <v>85</v>
      </c>
      <c r="AY205" s="17" t="s">
        <v>293</v>
      </c>
      <c r="BE205" s="149">
        <f t="shared" si="4"/>
        <v>0</v>
      </c>
      <c r="BF205" s="149">
        <f t="shared" si="5"/>
        <v>0</v>
      </c>
      <c r="BG205" s="149">
        <f t="shared" si="6"/>
        <v>0</v>
      </c>
      <c r="BH205" s="149">
        <f t="shared" si="7"/>
        <v>0</v>
      </c>
      <c r="BI205" s="149">
        <f t="shared" si="8"/>
        <v>0</v>
      </c>
      <c r="BJ205" s="17" t="s">
        <v>83</v>
      </c>
      <c r="BK205" s="149">
        <f t="shared" si="9"/>
        <v>0</v>
      </c>
      <c r="BL205" s="17" t="s">
        <v>300</v>
      </c>
      <c r="BM205" s="148" t="s">
        <v>4207</v>
      </c>
    </row>
    <row r="206" spans="2:65" s="1" customFormat="1" ht="24.2" customHeight="1">
      <c r="B206" s="32"/>
      <c r="C206" s="174" t="s">
        <v>834</v>
      </c>
      <c r="D206" s="174" t="s">
        <v>530</v>
      </c>
      <c r="E206" s="175" t="s">
        <v>4208</v>
      </c>
      <c r="F206" s="176" t="s">
        <v>4209</v>
      </c>
      <c r="G206" s="177" t="s">
        <v>909</v>
      </c>
      <c r="H206" s="178">
        <v>7</v>
      </c>
      <c r="I206" s="179"/>
      <c r="J206" s="180">
        <f t="shared" si="0"/>
        <v>0</v>
      </c>
      <c r="K206" s="176" t="s">
        <v>299</v>
      </c>
      <c r="L206" s="181"/>
      <c r="M206" s="182" t="s">
        <v>1</v>
      </c>
      <c r="N206" s="183" t="s">
        <v>41</v>
      </c>
      <c r="P206" s="146">
        <f t="shared" si="1"/>
        <v>0</v>
      </c>
      <c r="Q206" s="146">
        <v>1.1599999999999999E-2</v>
      </c>
      <c r="R206" s="146">
        <f t="shared" si="2"/>
        <v>8.1199999999999994E-2</v>
      </c>
      <c r="S206" s="146">
        <v>0</v>
      </c>
      <c r="T206" s="147">
        <f t="shared" si="3"/>
        <v>0</v>
      </c>
      <c r="AR206" s="148" t="s">
        <v>396</v>
      </c>
      <c r="AT206" s="148" t="s">
        <v>530</v>
      </c>
      <c r="AU206" s="148" t="s">
        <v>85</v>
      </c>
      <c r="AY206" s="17" t="s">
        <v>293</v>
      </c>
      <c r="BE206" s="149">
        <f t="shared" si="4"/>
        <v>0</v>
      </c>
      <c r="BF206" s="149">
        <f t="shared" si="5"/>
        <v>0</v>
      </c>
      <c r="BG206" s="149">
        <f t="shared" si="6"/>
        <v>0</v>
      </c>
      <c r="BH206" s="149">
        <f t="shared" si="7"/>
        <v>0</v>
      </c>
      <c r="BI206" s="149">
        <f t="shared" si="8"/>
        <v>0</v>
      </c>
      <c r="BJ206" s="17" t="s">
        <v>83</v>
      </c>
      <c r="BK206" s="149">
        <f t="shared" si="9"/>
        <v>0</v>
      </c>
      <c r="BL206" s="17" t="s">
        <v>300</v>
      </c>
      <c r="BM206" s="148" t="s">
        <v>4210</v>
      </c>
    </row>
    <row r="207" spans="2:65" s="1" customFormat="1" ht="24.2" customHeight="1">
      <c r="B207" s="32"/>
      <c r="C207" s="174" t="s">
        <v>862</v>
      </c>
      <c r="D207" s="174" t="s">
        <v>530</v>
      </c>
      <c r="E207" s="175" t="s">
        <v>4211</v>
      </c>
      <c r="F207" s="176" t="s">
        <v>4212</v>
      </c>
      <c r="G207" s="177" t="s">
        <v>909</v>
      </c>
      <c r="H207" s="178">
        <v>11</v>
      </c>
      <c r="I207" s="179"/>
      <c r="J207" s="180">
        <f t="shared" si="0"/>
        <v>0</v>
      </c>
      <c r="K207" s="176" t="s">
        <v>299</v>
      </c>
      <c r="L207" s="181"/>
      <c r="M207" s="182" t="s">
        <v>1</v>
      </c>
      <c r="N207" s="183" t="s">
        <v>41</v>
      </c>
      <c r="P207" s="146">
        <f t="shared" si="1"/>
        <v>0</v>
      </c>
      <c r="Q207" s="146">
        <v>8.8000000000000005E-3</v>
      </c>
      <c r="R207" s="146">
        <f t="shared" si="2"/>
        <v>9.6800000000000011E-2</v>
      </c>
      <c r="S207" s="146">
        <v>0</v>
      </c>
      <c r="T207" s="147">
        <f t="shared" si="3"/>
        <v>0</v>
      </c>
      <c r="AR207" s="148" t="s">
        <v>396</v>
      </c>
      <c r="AT207" s="148" t="s">
        <v>530</v>
      </c>
      <c r="AU207" s="148" t="s">
        <v>85</v>
      </c>
      <c r="AY207" s="17" t="s">
        <v>293</v>
      </c>
      <c r="BE207" s="149">
        <f t="shared" si="4"/>
        <v>0</v>
      </c>
      <c r="BF207" s="149">
        <f t="shared" si="5"/>
        <v>0</v>
      </c>
      <c r="BG207" s="149">
        <f t="shared" si="6"/>
        <v>0</v>
      </c>
      <c r="BH207" s="149">
        <f t="shared" si="7"/>
        <v>0</v>
      </c>
      <c r="BI207" s="149">
        <f t="shared" si="8"/>
        <v>0</v>
      </c>
      <c r="BJ207" s="17" t="s">
        <v>83</v>
      </c>
      <c r="BK207" s="149">
        <f t="shared" si="9"/>
        <v>0</v>
      </c>
      <c r="BL207" s="17" t="s">
        <v>300</v>
      </c>
      <c r="BM207" s="148" t="s">
        <v>4213</v>
      </c>
    </row>
    <row r="208" spans="2:65" s="1" customFormat="1" ht="24.2" customHeight="1">
      <c r="B208" s="32"/>
      <c r="C208" s="174" t="s">
        <v>890</v>
      </c>
      <c r="D208" s="174" t="s">
        <v>530</v>
      </c>
      <c r="E208" s="175" t="s">
        <v>4214</v>
      </c>
      <c r="F208" s="176" t="s">
        <v>4215</v>
      </c>
      <c r="G208" s="177" t="s">
        <v>909</v>
      </c>
      <c r="H208" s="178">
        <v>1</v>
      </c>
      <c r="I208" s="179"/>
      <c r="J208" s="180">
        <f t="shared" si="0"/>
        <v>0</v>
      </c>
      <c r="K208" s="176" t="s">
        <v>299</v>
      </c>
      <c r="L208" s="181"/>
      <c r="M208" s="182" t="s">
        <v>1</v>
      </c>
      <c r="N208" s="183" t="s">
        <v>41</v>
      </c>
      <c r="P208" s="146">
        <f t="shared" si="1"/>
        <v>0</v>
      </c>
      <c r="Q208" s="146">
        <v>9.1999999999999998E-3</v>
      </c>
      <c r="R208" s="146">
        <f t="shared" si="2"/>
        <v>9.1999999999999998E-3</v>
      </c>
      <c r="S208" s="146">
        <v>0</v>
      </c>
      <c r="T208" s="147">
        <f t="shared" si="3"/>
        <v>0</v>
      </c>
      <c r="AR208" s="148" t="s">
        <v>396</v>
      </c>
      <c r="AT208" s="148" t="s">
        <v>530</v>
      </c>
      <c r="AU208" s="148" t="s">
        <v>85</v>
      </c>
      <c r="AY208" s="17" t="s">
        <v>293</v>
      </c>
      <c r="BE208" s="149">
        <f t="shared" si="4"/>
        <v>0</v>
      </c>
      <c r="BF208" s="149">
        <f t="shared" si="5"/>
        <v>0</v>
      </c>
      <c r="BG208" s="149">
        <f t="shared" si="6"/>
        <v>0</v>
      </c>
      <c r="BH208" s="149">
        <f t="shared" si="7"/>
        <v>0</v>
      </c>
      <c r="BI208" s="149">
        <f t="shared" si="8"/>
        <v>0</v>
      </c>
      <c r="BJ208" s="17" t="s">
        <v>83</v>
      </c>
      <c r="BK208" s="149">
        <f t="shared" si="9"/>
        <v>0</v>
      </c>
      <c r="BL208" s="17" t="s">
        <v>300</v>
      </c>
      <c r="BM208" s="148" t="s">
        <v>4216</v>
      </c>
    </row>
    <row r="209" spans="2:65" s="1" customFormat="1" ht="24.2" customHeight="1">
      <c r="B209" s="32"/>
      <c r="C209" s="174" t="s">
        <v>901</v>
      </c>
      <c r="D209" s="174" t="s">
        <v>530</v>
      </c>
      <c r="E209" s="175" t="s">
        <v>4217</v>
      </c>
      <c r="F209" s="176" t="s">
        <v>4218</v>
      </c>
      <c r="G209" s="177" t="s">
        <v>909</v>
      </c>
      <c r="H209" s="178">
        <v>1</v>
      </c>
      <c r="I209" s="179"/>
      <c r="J209" s="180">
        <f t="shared" si="0"/>
        <v>0</v>
      </c>
      <c r="K209" s="176" t="s">
        <v>299</v>
      </c>
      <c r="L209" s="181"/>
      <c r="M209" s="182" t="s">
        <v>1</v>
      </c>
      <c r="N209" s="183" t="s">
        <v>41</v>
      </c>
      <c r="P209" s="146">
        <f t="shared" si="1"/>
        <v>0</v>
      </c>
      <c r="Q209" s="146">
        <v>1.04E-2</v>
      </c>
      <c r="R209" s="146">
        <f t="shared" si="2"/>
        <v>1.04E-2</v>
      </c>
      <c r="S209" s="146">
        <v>0</v>
      </c>
      <c r="T209" s="147">
        <f t="shared" si="3"/>
        <v>0</v>
      </c>
      <c r="AR209" s="148" t="s">
        <v>396</v>
      </c>
      <c r="AT209" s="148" t="s">
        <v>530</v>
      </c>
      <c r="AU209" s="148" t="s">
        <v>85</v>
      </c>
      <c r="AY209" s="17" t="s">
        <v>293</v>
      </c>
      <c r="BE209" s="149">
        <f t="shared" si="4"/>
        <v>0</v>
      </c>
      <c r="BF209" s="149">
        <f t="shared" si="5"/>
        <v>0</v>
      </c>
      <c r="BG209" s="149">
        <f t="shared" si="6"/>
        <v>0</v>
      </c>
      <c r="BH209" s="149">
        <f t="shared" si="7"/>
        <v>0</v>
      </c>
      <c r="BI209" s="149">
        <f t="shared" si="8"/>
        <v>0</v>
      </c>
      <c r="BJ209" s="17" t="s">
        <v>83</v>
      </c>
      <c r="BK209" s="149">
        <f t="shared" si="9"/>
        <v>0</v>
      </c>
      <c r="BL209" s="17" t="s">
        <v>300</v>
      </c>
      <c r="BM209" s="148" t="s">
        <v>4219</v>
      </c>
    </row>
    <row r="210" spans="2:65" s="1" customFormat="1" ht="24.2" customHeight="1">
      <c r="B210" s="32"/>
      <c r="C210" s="137" t="s">
        <v>906</v>
      </c>
      <c r="D210" s="137" t="s">
        <v>295</v>
      </c>
      <c r="E210" s="138" t="s">
        <v>4220</v>
      </c>
      <c r="F210" s="139" t="s">
        <v>4221</v>
      </c>
      <c r="G210" s="140" t="s">
        <v>909</v>
      </c>
      <c r="H210" s="141">
        <v>17</v>
      </c>
      <c r="I210" s="142"/>
      <c r="J210" s="143">
        <f t="shared" si="0"/>
        <v>0</v>
      </c>
      <c r="K210" s="139" t="s">
        <v>299</v>
      </c>
      <c r="L210" s="32"/>
      <c r="M210" s="144" t="s">
        <v>1</v>
      </c>
      <c r="N210" s="145" t="s">
        <v>41</v>
      </c>
      <c r="P210" s="146">
        <f t="shared" si="1"/>
        <v>0</v>
      </c>
      <c r="Q210" s="146">
        <v>1.67E-3</v>
      </c>
      <c r="R210" s="146">
        <f t="shared" si="2"/>
        <v>2.8390000000000002E-2</v>
      </c>
      <c r="S210" s="146">
        <v>0</v>
      </c>
      <c r="T210" s="147">
        <f t="shared" si="3"/>
        <v>0</v>
      </c>
      <c r="AR210" s="148" t="s">
        <v>300</v>
      </c>
      <c r="AT210" s="148" t="s">
        <v>295</v>
      </c>
      <c r="AU210" s="148" t="s">
        <v>85</v>
      </c>
      <c r="AY210" s="17" t="s">
        <v>293</v>
      </c>
      <c r="BE210" s="149">
        <f t="shared" si="4"/>
        <v>0</v>
      </c>
      <c r="BF210" s="149">
        <f t="shared" si="5"/>
        <v>0</v>
      </c>
      <c r="BG210" s="149">
        <f t="shared" si="6"/>
        <v>0</v>
      </c>
      <c r="BH210" s="149">
        <f t="shared" si="7"/>
        <v>0</v>
      </c>
      <c r="BI210" s="149">
        <f t="shared" si="8"/>
        <v>0</v>
      </c>
      <c r="BJ210" s="17" t="s">
        <v>83</v>
      </c>
      <c r="BK210" s="149">
        <f t="shared" si="9"/>
        <v>0</v>
      </c>
      <c r="BL210" s="17" t="s">
        <v>300</v>
      </c>
      <c r="BM210" s="148" t="s">
        <v>4222</v>
      </c>
    </row>
    <row r="211" spans="2:65" s="1" customFormat="1" ht="24.2" customHeight="1">
      <c r="B211" s="32"/>
      <c r="C211" s="174" t="s">
        <v>912</v>
      </c>
      <c r="D211" s="174" t="s">
        <v>530</v>
      </c>
      <c r="E211" s="175" t="s">
        <v>4223</v>
      </c>
      <c r="F211" s="176" t="s">
        <v>4224</v>
      </c>
      <c r="G211" s="177" t="s">
        <v>909</v>
      </c>
      <c r="H211" s="178">
        <v>4</v>
      </c>
      <c r="I211" s="179"/>
      <c r="J211" s="180">
        <f t="shared" si="0"/>
        <v>0</v>
      </c>
      <c r="K211" s="176" t="s">
        <v>299</v>
      </c>
      <c r="L211" s="181"/>
      <c r="M211" s="182" t="s">
        <v>1</v>
      </c>
      <c r="N211" s="183" t="s">
        <v>41</v>
      </c>
      <c r="P211" s="146">
        <f t="shared" si="1"/>
        <v>0</v>
      </c>
      <c r="Q211" s="146">
        <v>1.6799999999999999E-2</v>
      </c>
      <c r="R211" s="146">
        <f t="shared" si="2"/>
        <v>6.7199999999999996E-2</v>
      </c>
      <c r="S211" s="146">
        <v>0</v>
      </c>
      <c r="T211" s="147">
        <f t="shared" si="3"/>
        <v>0</v>
      </c>
      <c r="AR211" s="148" t="s">
        <v>396</v>
      </c>
      <c r="AT211" s="148" t="s">
        <v>530</v>
      </c>
      <c r="AU211" s="148" t="s">
        <v>85</v>
      </c>
      <c r="AY211" s="17" t="s">
        <v>293</v>
      </c>
      <c r="BE211" s="149">
        <f t="shared" si="4"/>
        <v>0</v>
      </c>
      <c r="BF211" s="149">
        <f t="shared" si="5"/>
        <v>0</v>
      </c>
      <c r="BG211" s="149">
        <f t="shared" si="6"/>
        <v>0</v>
      </c>
      <c r="BH211" s="149">
        <f t="shared" si="7"/>
        <v>0</v>
      </c>
      <c r="BI211" s="149">
        <f t="shared" si="8"/>
        <v>0</v>
      </c>
      <c r="BJ211" s="17" t="s">
        <v>83</v>
      </c>
      <c r="BK211" s="149">
        <f t="shared" si="9"/>
        <v>0</v>
      </c>
      <c r="BL211" s="17" t="s">
        <v>300</v>
      </c>
      <c r="BM211" s="148" t="s">
        <v>4225</v>
      </c>
    </row>
    <row r="212" spans="2:65" s="1" customFormat="1" ht="24.2" customHeight="1">
      <c r="B212" s="32"/>
      <c r="C212" s="174" t="s">
        <v>958</v>
      </c>
      <c r="D212" s="174" t="s">
        <v>530</v>
      </c>
      <c r="E212" s="175" t="s">
        <v>4226</v>
      </c>
      <c r="F212" s="176" t="s">
        <v>4227</v>
      </c>
      <c r="G212" s="177" t="s">
        <v>909</v>
      </c>
      <c r="H212" s="178">
        <v>1</v>
      </c>
      <c r="I212" s="179"/>
      <c r="J212" s="180">
        <f t="shared" si="0"/>
        <v>0</v>
      </c>
      <c r="K212" s="176" t="s">
        <v>1</v>
      </c>
      <c r="L212" s="181"/>
      <c r="M212" s="182" t="s">
        <v>1</v>
      </c>
      <c r="N212" s="183" t="s">
        <v>41</v>
      </c>
      <c r="P212" s="146">
        <f t="shared" si="1"/>
        <v>0</v>
      </c>
      <c r="Q212" s="146">
        <v>4.5999999999999999E-3</v>
      </c>
      <c r="R212" s="146">
        <f t="shared" si="2"/>
        <v>4.5999999999999999E-3</v>
      </c>
      <c r="S212" s="146">
        <v>0</v>
      </c>
      <c r="T212" s="147">
        <f t="shared" si="3"/>
        <v>0</v>
      </c>
      <c r="AR212" s="148" t="s">
        <v>396</v>
      </c>
      <c r="AT212" s="148" t="s">
        <v>530</v>
      </c>
      <c r="AU212" s="148" t="s">
        <v>85</v>
      </c>
      <c r="AY212" s="17" t="s">
        <v>293</v>
      </c>
      <c r="BE212" s="149">
        <f t="shared" si="4"/>
        <v>0</v>
      </c>
      <c r="BF212" s="149">
        <f t="shared" si="5"/>
        <v>0</v>
      </c>
      <c r="BG212" s="149">
        <f t="shared" si="6"/>
        <v>0</v>
      </c>
      <c r="BH212" s="149">
        <f t="shared" si="7"/>
        <v>0</v>
      </c>
      <c r="BI212" s="149">
        <f t="shared" si="8"/>
        <v>0</v>
      </c>
      <c r="BJ212" s="17" t="s">
        <v>83</v>
      </c>
      <c r="BK212" s="149">
        <f t="shared" si="9"/>
        <v>0</v>
      </c>
      <c r="BL212" s="17" t="s">
        <v>300</v>
      </c>
      <c r="BM212" s="148" t="s">
        <v>4228</v>
      </c>
    </row>
    <row r="213" spans="2:65" s="1" customFormat="1" ht="24.2" customHeight="1">
      <c r="B213" s="32"/>
      <c r="C213" s="174" t="s">
        <v>975</v>
      </c>
      <c r="D213" s="174" t="s">
        <v>530</v>
      </c>
      <c r="E213" s="175" t="s">
        <v>4229</v>
      </c>
      <c r="F213" s="176" t="s">
        <v>4230</v>
      </c>
      <c r="G213" s="177" t="s">
        <v>909</v>
      </c>
      <c r="H213" s="178">
        <v>1</v>
      </c>
      <c r="I213" s="179"/>
      <c r="J213" s="180">
        <f t="shared" si="0"/>
        <v>0</v>
      </c>
      <c r="K213" s="176" t="s">
        <v>299</v>
      </c>
      <c r="L213" s="181"/>
      <c r="M213" s="182" t="s">
        <v>1</v>
      </c>
      <c r="N213" s="183" t="s">
        <v>41</v>
      </c>
      <c r="P213" s="146">
        <f t="shared" si="1"/>
        <v>0</v>
      </c>
      <c r="Q213" s="146">
        <v>1.4999999999999999E-2</v>
      </c>
      <c r="R213" s="146">
        <f t="shared" si="2"/>
        <v>1.4999999999999999E-2</v>
      </c>
      <c r="S213" s="146">
        <v>0</v>
      </c>
      <c r="T213" s="147">
        <f t="shared" si="3"/>
        <v>0</v>
      </c>
      <c r="AR213" s="148" t="s">
        <v>396</v>
      </c>
      <c r="AT213" s="148" t="s">
        <v>530</v>
      </c>
      <c r="AU213" s="148" t="s">
        <v>85</v>
      </c>
      <c r="AY213" s="17" t="s">
        <v>293</v>
      </c>
      <c r="BE213" s="149">
        <f t="shared" si="4"/>
        <v>0</v>
      </c>
      <c r="BF213" s="149">
        <f t="shared" si="5"/>
        <v>0</v>
      </c>
      <c r="BG213" s="149">
        <f t="shared" si="6"/>
        <v>0</v>
      </c>
      <c r="BH213" s="149">
        <f t="shared" si="7"/>
        <v>0</v>
      </c>
      <c r="BI213" s="149">
        <f t="shared" si="8"/>
        <v>0</v>
      </c>
      <c r="BJ213" s="17" t="s">
        <v>83</v>
      </c>
      <c r="BK213" s="149">
        <f t="shared" si="9"/>
        <v>0</v>
      </c>
      <c r="BL213" s="17" t="s">
        <v>300</v>
      </c>
      <c r="BM213" s="148" t="s">
        <v>4231</v>
      </c>
    </row>
    <row r="214" spans="2:65" s="1" customFormat="1" ht="24.2" customHeight="1">
      <c r="B214" s="32"/>
      <c r="C214" s="174" t="s">
        <v>993</v>
      </c>
      <c r="D214" s="174" t="s">
        <v>530</v>
      </c>
      <c r="E214" s="175" t="s">
        <v>4232</v>
      </c>
      <c r="F214" s="176" t="s">
        <v>4233</v>
      </c>
      <c r="G214" s="177" t="s">
        <v>909</v>
      </c>
      <c r="H214" s="178">
        <v>1</v>
      </c>
      <c r="I214" s="179"/>
      <c r="J214" s="180">
        <f t="shared" ref="J214:J245" si="10">ROUND(I214*H214,2)</f>
        <v>0</v>
      </c>
      <c r="K214" s="176" t="s">
        <v>299</v>
      </c>
      <c r="L214" s="181"/>
      <c r="M214" s="182" t="s">
        <v>1</v>
      </c>
      <c r="N214" s="183" t="s">
        <v>41</v>
      </c>
      <c r="P214" s="146">
        <f t="shared" ref="P214:P245" si="11">O214*H214</f>
        <v>0</v>
      </c>
      <c r="Q214" s="146">
        <v>9.4999999999999998E-3</v>
      </c>
      <c r="R214" s="146">
        <f t="shared" ref="R214:R245" si="12">Q214*H214</f>
        <v>9.4999999999999998E-3</v>
      </c>
      <c r="S214" s="146">
        <v>0</v>
      </c>
      <c r="T214" s="147">
        <f t="shared" ref="T214:T245" si="13">S214*H214</f>
        <v>0</v>
      </c>
      <c r="AR214" s="148" t="s">
        <v>396</v>
      </c>
      <c r="AT214" s="148" t="s">
        <v>530</v>
      </c>
      <c r="AU214" s="148" t="s">
        <v>85</v>
      </c>
      <c r="AY214" s="17" t="s">
        <v>293</v>
      </c>
      <c r="BE214" s="149">
        <f t="shared" ref="BE214:BE246" si="14">IF(N214="základní",J214,0)</f>
        <v>0</v>
      </c>
      <c r="BF214" s="149">
        <f t="shared" ref="BF214:BF246" si="15">IF(N214="snížená",J214,0)</f>
        <v>0</v>
      </c>
      <c r="BG214" s="149">
        <f t="shared" ref="BG214:BG246" si="16">IF(N214="zákl. přenesená",J214,0)</f>
        <v>0</v>
      </c>
      <c r="BH214" s="149">
        <f t="shared" ref="BH214:BH246" si="17">IF(N214="sníž. přenesená",J214,0)</f>
        <v>0</v>
      </c>
      <c r="BI214" s="149">
        <f t="shared" ref="BI214:BI246" si="18">IF(N214="nulová",J214,0)</f>
        <v>0</v>
      </c>
      <c r="BJ214" s="17" t="s">
        <v>83</v>
      </c>
      <c r="BK214" s="149">
        <f t="shared" ref="BK214:BK246" si="19">ROUND(I214*H214,2)</f>
        <v>0</v>
      </c>
      <c r="BL214" s="17" t="s">
        <v>300</v>
      </c>
      <c r="BM214" s="148" t="s">
        <v>4234</v>
      </c>
    </row>
    <row r="215" spans="2:65" s="1" customFormat="1" ht="24.2" customHeight="1">
      <c r="B215" s="32"/>
      <c r="C215" s="174" t="s">
        <v>1034</v>
      </c>
      <c r="D215" s="174" t="s">
        <v>530</v>
      </c>
      <c r="E215" s="175" t="s">
        <v>4235</v>
      </c>
      <c r="F215" s="176" t="s">
        <v>4236</v>
      </c>
      <c r="G215" s="177" t="s">
        <v>909</v>
      </c>
      <c r="H215" s="178">
        <v>8</v>
      </c>
      <c r="I215" s="179"/>
      <c r="J215" s="180">
        <f t="shared" si="10"/>
        <v>0</v>
      </c>
      <c r="K215" s="176" t="s">
        <v>299</v>
      </c>
      <c r="L215" s="181"/>
      <c r="M215" s="182" t="s">
        <v>1</v>
      </c>
      <c r="N215" s="183" t="s">
        <v>41</v>
      </c>
      <c r="P215" s="146">
        <f t="shared" si="11"/>
        <v>0</v>
      </c>
      <c r="Q215" s="146">
        <v>1.35E-2</v>
      </c>
      <c r="R215" s="146">
        <f t="shared" si="12"/>
        <v>0.108</v>
      </c>
      <c r="S215" s="146">
        <v>0</v>
      </c>
      <c r="T215" s="147">
        <f t="shared" si="13"/>
        <v>0</v>
      </c>
      <c r="AR215" s="148" t="s">
        <v>396</v>
      </c>
      <c r="AT215" s="148" t="s">
        <v>530</v>
      </c>
      <c r="AU215" s="148" t="s">
        <v>85</v>
      </c>
      <c r="AY215" s="17" t="s">
        <v>293</v>
      </c>
      <c r="BE215" s="149">
        <f t="shared" si="14"/>
        <v>0</v>
      </c>
      <c r="BF215" s="149">
        <f t="shared" si="15"/>
        <v>0</v>
      </c>
      <c r="BG215" s="149">
        <f t="shared" si="16"/>
        <v>0</v>
      </c>
      <c r="BH215" s="149">
        <f t="shared" si="17"/>
        <v>0</v>
      </c>
      <c r="BI215" s="149">
        <f t="shared" si="18"/>
        <v>0</v>
      </c>
      <c r="BJ215" s="17" t="s">
        <v>83</v>
      </c>
      <c r="BK215" s="149">
        <f t="shared" si="19"/>
        <v>0</v>
      </c>
      <c r="BL215" s="17" t="s">
        <v>300</v>
      </c>
      <c r="BM215" s="148" t="s">
        <v>4237</v>
      </c>
    </row>
    <row r="216" spans="2:65" s="1" customFormat="1" ht="24.2" customHeight="1">
      <c r="B216" s="32"/>
      <c r="C216" s="174" t="s">
        <v>1053</v>
      </c>
      <c r="D216" s="174" t="s">
        <v>530</v>
      </c>
      <c r="E216" s="175" t="s">
        <v>4238</v>
      </c>
      <c r="F216" s="176" t="s">
        <v>4239</v>
      </c>
      <c r="G216" s="177" t="s">
        <v>909</v>
      </c>
      <c r="H216" s="178">
        <v>1</v>
      </c>
      <c r="I216" s="179"/>
      <c r="J216" s="180">
        <f t="shared" si="10"/>
        <v>0</v>
      </c>
      <c r="K216" s="176" t="s">
        <v>1</v>
      </c>
      <c r="L216" s="181"/>
      <c r="M216" s="182" t="s">
        <v>1</v>
      </c>
      <c r="N216" s="183" t="s">
        <v>41</v>
      </c>
      <c r="P216" s="146">
        <f t="shared" si="11"/>
        <v>0</v>
      </c>
      <c r="Q216" s="146">
        <v>0.01</v>
      </c>
      <c r="R216" s="146">
        <f t="shared" si="12"/>
        <v>0.01</v>
      </c>
      <c r="S216" s="146">
        <v>0</v>
      </c>
      <c r="T216" s="147">
        <f t="shared" si="13"/>
        <v>0</v>
      </c>
      <c r="AR216" s="148" t="s">
        <v>396</v>
      </c>
      <c r="AT216" s="148" t="s">
        <v>530</v>
      </c>
      <c r="AU216" s="148" t="s">
        <v>85</v>
      </c>
      <c r="AY216" s="17" t="s">
        <v>293</v>
      </c>
      <c r="BE216" s="149">
        <f t="shared" si="14"/>
        <v>0</v>
      </c>
      <c r="BF216" s="149">
        <f t="shared" si="15"/>
        <v>0</v>
      </c>
      <c r="BG216" s="149">
        <f t="shared" si="16"/>
        <v>0</v>
      </c>
      <c r="BH216" s="149">
        <f t="shared" si="17"/>
        <v>0</v>
      </c>
      <c r="BI216" s="149">
        <f t="shared" si="18"/>
        <v>0</v>
      </c>
      <c r="BJ216" s="17" t="s">
        <v>83</v>
      </c>
      <c r="BK216" s="149">
        <f t="shared" si="19"/>
        <v>0</v>
      </c>
      <c r="BL216" s="17" t="s">
        <v>300</v>
      </c>
      <c r="BM216" s="148" t="s">
        <v>4240</v>
      </c>
    </row>
    <row r="217" spans="2:65" s="1" customFormat="1" ht="24.2" customHeight="1">
      <c r="B217" s="32"/>
      <c r="C217" s="174" t="s">
        <v>1071</v>
      </c>
      <c r="D217" s="174" t="s">
        <v>530</v>
      </c>
      <c r="E217" s="175" t="s">
        <v>4241</v>
      </c>
      <c r="F217" s="176" t="s">
        <v>4242</v>
      </c>
      <c r="G217" s="177" t="s">
        <v>909</v>
      </c>
      <c r="H217" s="178">
        <v>1</v>
      </c>
      <c r="I217" s="179"/>
      <c r="J217" s="180">
        <f t="shared" si="10"/>
        <v>0</v>
      </c>
      <c r="K217" s="176" t="s">
        <v>1</v>
      </c>
      <c r="L217" s="181"/>
      <c r="M217" s="182" t="s">
        <v>1</v>
      </c>
      <c r="N217" s="183" t="s">
        <v>41</v>
      </c>
      <c r="P217" s="146">
        <f t="shared" si="11"/>
        <v>0</v>
      </c>
      <c r="Q217" s="146">
        <v>0.01</v>
      </c>
      <c r="R217" s="146">
        <f t="shared" si="12"/>
        <v>0.01</v>
      </c>
      <c r="S217" s="146">
        <v>0</v>
      </c>
      <c r="T217" s="147">
        <f t="shared" si="13"/>
        <v>0</v>
      </c>
      <c r="AR217" s="148" t="s">
        <v>396</v>
      </c>
      <c r="AT217" s="148" t="s">
        <v>530</v>
      </c>
      <c r="AU217" s="148" t="s">
        <v>85</v>
      </c>
      <c r="AY217" s="17" t="s">
        <v>293</v>
      </c>
      <c r="BE217" s="149">
        <f t="shared" si="14"/>
        <v>0</v>
      </c>
      <c r="BF217" s="149">
        <f t="shared" si="15"/>
        <v>0</v>
      </c>
      <c r="BG217" s="149">
        <f t="shared" si="16"/>
        <v>0</v>
      </c>
      <c r="BH217" s="149">
        <f t="shared" si="17"/>
        <v>0</v>
      </c>
      <c r="BI217" s="149">
        <f t="shared" si="18"/>
        <v>0</v>
      </c>
      <c r="BJ217" s="17" t="s">
        <v>83</v>
      </c>
      <c r="BK217" s="149">
        <f t="shared" si="19"/>
        <v>0</v>
      </c>
      <c r="BL217" s="17" t="s">
        <v>300</v>
      </c>
      <c r="BM217" s="148" t="s">
        <v>4243</v>
      </c>
    </row>
    <row r="218" spans="2:65" s="1" customFormat="1" ht="24.2" customHeight="1">
      <c r="B218" s="32"/>
      <c r="C218" s="137" t="s">
        <v>1089</v>
      </c>
      <c r="D218" s="137" t="s">
        <v>295</v>
      </c>
      <c r="E218" s="138" t="s">
        <v>4244</v>
      </c>
      <c r="F218" s="139" t="s">
        <v>4245</v>
      </c>
      <c r="G218" s="140" t="s">
        <v>909</v>
      </c>
      <c r="H218" s="141">
        <v>15</v>
      </c>
      <c r="I218" s="142"/>
      <c r="J218" s="143">
        <f t="shared" si="10"/>
        <v>0</v>
      </c>
      <c r="K218" s="139" t="s">
        <v>299</v>
      </c>
      <c r="L218" s="32"/>
      <c r="M218" s="144" t="s">
        <v>1</v>
      </c>
      <c r="N218" s="145" t="s">
        <v>41</v>
      </c>
      <c r="P218" s="146">
        <f t="shared" si="11"/>
        <v>0</v>
      </c>
      <c r="Q218" s="146">
        <v>0</v>
      </c>
      <c r="R218" s="146">
        <f t="shared" si="12"/>
        <v>0</v>
      </c>
      <c r="S218" s="146">
        <v>0</v>
      </c>
      <c r="T218" s="147">
        <f t="shared" si="13"/>
        <v>0</v>
      </c>
      <c r="AR218" s="148" t="s">
        <v>300</v>
      </c>
      <c r="AT218" s="148" t="s">
        <v>295</v>
      </c>
      <c r="AU218" s="148" t="s">
        <v>85</v>
      </c>
      <c r="AY218" s="17" t="s">
        <v>293</v>
      </c>
      <c r="BE218" s="149">
        <f t="shared" si="14"/>
        <v>0</v>
      </c>
      <c r="BF218" s="149">
        <f t="shared" si="15"/>
        <v>0</v>
      </c>
      <c r="BG218" s="149">
        <f t="shared" si="16"/>
        <v>0</v>
      </c>
      <c r="BH218" s="149">
        <f t="shared" si="17"/>
        <v>0</v>
      </c>
      <c r="BI218" s="149">
        <f t="shared" si="18"/>
        <v>0</v>
      </c>
      <c r="BJ218" s="17" t="s">
        <v>83</v>
      </c>
      <c r="BK218" s="149">
        <f t="shared" si="19"/>
        <v>0</v>
      </c>
      <c r="BL218" s="17" t="s">
        <v>300</v>
      </c>
      <c r="BM218" s="148" t="s">
        <v>4246</v>
      </c>
    </row>
    <row r="219" spans="2:65" s="1" customFormat="1" ht="33" customHeight="1">
      <c r="B219" s="32"/>
      <c r="C219" s="174" t="s">
        <v>1105</v>
      </c>
      <c r="D219" s="174" t="s">
        <v>530</v>
      </c>
      <c r="E219" s="175" t="s">
        <v>4247</v>
      </c>
      <c r="F219" s="176" t="s">
        <v>4248</v>
      </c>
      <c r="G219" s="177" t="s">
        <v>909</v>
      </c>
      <c r="H219" s="178">
        <v>4</v>
      </c>
      <c r="I219" s="179"/>
      <c r="J219" s="180">
        <f t="shared" si="10"/>
        <v>0</v>
      </c>
      <c r="K219" s="176" t="s">
        <v>299</v>
      </c>
      <c r="L219" s="181"/>
      <c r="M219" s="182" t="s">
        <v>1</v>
      </c>
      <c r="N219" s="183" t="s">
        <v>41</v>
      </c>
      <c r="P219" s="146">
        <f t="shared" si="11"/>
        <v>0</v>
      </c>
      <c r="Q219" s="146">
        <v>1.4999999999999999E-2</v>
      </c>
      <c r="R219" s="146">
        <f t="shared" si="12"/>
        <v>0.06</v>
      </c>
      <c r="S219" s="146">
        <v>0</v>
      </c>
      <c r="T219" s="147">
        <f t="shared" si="13"/>
        <v>0</v>
      </c>
      <c r="AR219" s="148" t="s">
        <v>396</v>
      </c>
      <c r="AT219" s="148" t="s">
        <v>530</v>
      </c>
      <c r="AU219" s="148" t="s">
        <v>85</v>
      </c>
      <c r="AY219" s="17" t="s">
        <v>293</v>
      </c>
      <c r="BE219" s="149">
        <f t="shared" si="14"/>
        <v>0</v>
      </c>
      <c r="BF219" s="149">
        <f t="shared" si="15"/>
        <v>0</v>
      </c>
      <c r="BG219" s="149">
        <f t="shared" si="16"/>
        <v>0</v>
      </c>
      <c r="BH219" s="149">
        <f t="shared" si="17"/>
        <v>0</v>
      </c>
      <c r="BI219" s="149">
        <f t="shared" si="18"/>
        <v>0</v>
      </c>
      <c r="BJ219" s="17" t="s">
        <v>83</v>
      </c>
      <c r="BK219" s="149">
        <f t="shared" si="19"/>
        <v>0</v>
      </c>
      <c r="BL219" s="17" t="s">
        <v>300</v>
      </c>
      <c r="BM219" s="148" t="s">
        <v>4249</v>
      </c>
    </row>
    <row r="220" spans="2:65" s="1" customFormat="1" ht="33" customHeight="1">
      <c r="B220" s="32"/>
      <c r="C220" s="174" t="s">
        <v>1144</v>
      </c>
      <c r="D220" s="174" t="s">
        <v>530</v>
      </c>
      <c r="E220" s="175" t="s">
        <v>4250</v>
      </c>
      <c r="F220" s="176" t="s">
        <v>4251</v>
      </c>
      <c r="G220" s="177" t="s">
        <v>909</v>
      </c>
      <c r="H220" s="178">
        <v>11</v>
      </c>
      <c r="I220" s="179"/>
      <c r="J220" s="180">
        <f t="shared" si="10"/>
        <v>0</v>
      </c>
      <c r="K220" s="176" t="s">
        <v>299</v>
      </c>
      <c r="L220" s="181"/>
      <c r="M220" s="182" t="s">
        <v>1</v>
      </c>
      <c r="N220" s="183" t="s">
        <v>41</v>
      </c>
      <c r="P220" s="146">
        <f t="shared" si="11"/>
        <v>0</v>
      </c>
      <c r="Q220" s="146">
        <v>1.2E-2</v>
      </c>
      <c r="R220" s="146">
        <f t="shared" si="12"/>
        <v>0.13200000000000001</v>
      </c>
      <c r="S220" s="146">
        <v>0</v>
      </c>
      <c r="T220" s="147">
        <f t="shared" si="13"/>
        <v>0</v>
      </c>
      <c r="AR220" s="148" t="s">
        <v>396</v>
      </c>
      <c r="AT220" s="148" t="s">
        <v>530</v>
      </c>
      <c r="AU220" s="148" t="s">
        <v>85</v>
      </c>
      <c r="AY220" s="17" t="s">
        <v>293</v>
      </c>
      <c r="BE220" s="149">
        <f t="shared" si="14"/>
        <v>0</v>
      </c>
      <c r="BF220" s="149">
        <f t="shared" si="15"/>
        <v>0</v>
      </c>
      <c r="BG220" s="149">
        <f t="shared" si="16"/>
        <v>0</v>
      </c>
      <c r="BH220" s="149">
        <f t="shared" si="17"/>
        <v>0</v>
      </c>
      <c r="BI220" s="149">
        <f t="shared" si="18"/>
        <v>0</v>
      </c>
      <c r="BJ220" s="17" t="s">
        <v>83</v>
      </c>
      <c r="BK220" s="149">
        <f t="shared" si="19"/>
        <v>0</v>
      </c>
      <c r="BL220" s="17" t="s">
        <v>300</v>
      </c>
      <c r="BM220" s="148" t="s">
        <v>4252</v>
      </c>
    </row>
    <row r="221" spans="2:65" s="1" customFormat="1" ht="24.2" customHeight="1">
      <c r="B221" s="32"/>
      <c r="C221" s="137" t="s">
        <v>1148</v>
      </c>
      <c r="D221" s="137" t="s">
        <v>295</v>
      </c>
      <c r="E221" s="138" t="s">
        <v>4253</v>
      </c>
      <c r="F221" s="139" t="s">
        <v>4254</v>
      </c>
      <c r="G221" s="140" t="s">
        <v>909</v>
      </c>
      <c r="H221" s="141">
        <v>4</v>
      </c>
      <c r="I221" s="142"/>
      <c r="J221" s="143">
        <f t="shared" si="10"/>
        <v>0</v>
      </c>
      <c r="K221" s="139" t="s">
        <v>299</v>
      </c>
      <c r="L221" s="32"/>
      <c r="M221" s="144" t="s">
        <v>1</v>
      </c>
      <c r="N221" s="145" t="s">
        <v>41</v>
      </c>
      <c r="P221" s="146">
        <f t="shared" si="11"/>
        <v>0</v>
      </c>
      <c r="Q221" s="146">
        <v>1.7099999999999999E-3</v>
      </c>
      <c r="R221" s="146">
        <f t="shared" si="12"/>
        <v>6.8399999999999997E-3</v>
      </c>
      <c r="S221" s="146">
        <v>0</v>
      </c>
      <c r="T221" s="147">
        <f t="shared" si="13"/>
        <v>0</v>
      </c>
      <c r="AR221" s="148" t="s">
        <v>300</v>
      </c>
      <c r="AT221" s="148" t="s">
        <v>295</v>
      </c>
      <c r="AU221" s="148" t="s">
        <v>85</v>
      </c>
      <c r="AY221" s="17" t="s">
        <v>293</v>
      </c>
      <c r="BE221" s="149">
        <f t="shared" si="14"/>
        <v>0</v>
      </c>
      <c r="BF221" s="149">
        <f t="shared" si="15"/>
        <v>0</v>
      </c>
      <c r="BG221" s="149">
        <f t="shared" si="16"/>
        <v>0</v>
      </c>
      <c r="BH221" s="149">
        <f t="shared" si="17"/>
        <v>0</v>
      </c>
      <c r="BI221" s="149">
        <f t="shared" si="18"/>
        <v>0</v>
      </c>
      <c r="BJ221" s="17" t="s">
        <v>83</v>
      </c>
      <c r="BK221" s="149">
        <f t="shared" si="19"/>
        <v>0</v>
      </c>
      <c r="BL221" s="17" t="s">
        <v>300</v>
      </c>
      <c r="BM221" s="148" t="s">
        <v>4255</v>
      </c>
    </row>
    <row r="222" spans="2:65" s="1" customFormat="1" ht="33" customHeight="1">
      <c r="B222" s="32"/>
      <c r="C222" s="174" t="s">
        <v>1153</v>
      </c>
      <c r="D222" s="174" t="s">
        <v>530</v>
      </c>
      <c r="E222" s="175" t="s">
        <v>4256</v>
      </c>
      <c r="F222" s="176" t="s">
        <v>4257</v>
      </c>
      <c r="G222" s="177" t="s">
        <v>909</v>
      </c>
      <c r="H222" s="178">
        <v>1</v>
      </c>
      <c r="I222" s="179"/>
      <c r="J222" s="180">
        <f t="shared" si="10"/>
        <v>0</v>
      </c>
      <c r="K222" s="176" t="s">
        <v>299</v>
      </c>
      <c r="L222" s="181"/>
      <c r="M222" s="182" t="s">
        <v>1</v>
      </c>
      <c r="N222" s="183" t="s">
        <v>41</v>
      </c>
      <c r="P222" s="146">
        <f t="shared" si="11"/>
        <v>0</v>
      </c>
      <c r="Q222" s="146">
        <v>1.6500000000000001E-2</v>
      </c>
      <c r="R222" s="146">
        <f t="shared" si="12"/>
        <v>1.6500000000000001E-2</v>
      </c>
      <c r="S222" s="146">
        <v>0</v>
      </c>
      <c r="T222" s="147">
        <f t="shared" si="13"/>
        <v>0</v>
      </c>
      <c r="AR222" s="148" t="s">
        <v>396</v>
      </c>
      <c r="AT222" s="148" t="s">
        <v>530</v>
      </c>
      <c r="AU222" s="148" t="s">
        <v>85</v>
      </c>
      <c r="AY222" s="17" t="s">
        <v>293</v>
      </c>
      <c r="BE222" s="149">
        <f t="shared" si="14"/>
        <v>0</v>
      </c>
      <c r="BF222" s="149">
        <f t="shared" si="15"/>
        <v>0</v>
      </c>
      <c r="BG222" s="149">
        <f t="shared" si="16"/>
        <v>0</v>
      </c>
      <c r="BH222" s="149">
        <f t="shared" si="17"/>
        <v>0</v>
      </c>
      <c r="BI222" s="149">
        <f t="shared" si="18"/>
        <v>0</v>
      </c>
      <c r="BJ222" s="17" t="s">
        <v>83</v>
      </c>
      <c r="BK222" s="149">
        <f t="shared" si="19"/>
        <v>0</v>
      </c>
      <c r="BL222" s="17" t="s">
        <v>300</v>
      </c>
      <c r="BM222" s="148" t="s">
        <v>4258</v>
      </c>
    </row>
    <row r="223" spans="2:65" s="1" customFormat="1" ht="24.2" customHeight="1">
      <c r="B223" s="32"/>
      <c r="C223" s="174" t="s">
        <v>1158</v>
      </c>
      <c r="D223" s="174" t="s">
        <v>530</v>
      </c>
      <c r="E223" s="175" t="s">
        <v>4259</v>
      </c>
      <c r="F223" s="176" t="s">
        <v>4260</v>
      </c>
      <c r="G223" s="177" t="s">
        <v>909</v>
      </c>
      <c r="H223" s="178">
        <v>3</v>
      </c>
      <c r="I223" s="179"/>
      <c r="J223" s="180">
        <f t="shared" si="10"/>
        <v>0</v>
      </c>
      <c r="K223" s="176" t="s">
        <v>299</v>
      </c>
      <c r="L223" s="181"/>
      <c r="M223" s="182" t="s">
        <v>1</v>
      </c>
      <c r="N223" s="183" t="s">
        <v>41</v>
      </c>
      <c r="P223" s="146">
        <f t="shared" si="11"/>
        <v>0</v>
      </c>
      <c r="Q223" s="146">
        <v>1.9699999999999999E-2</v>
      </c>
      <c r="R223" s="146">
        <f t="shared" si="12"/>
        <v>5.91E-2</v>
      </c>
      <c r="S223" s="146">
        <v>0</v>
      </c>
      <c r="T223" s="147">
        <f t="shared" si="13"/>
        <v>0</v>
      </c>
      <c r="AR223" s="148" t="s">
        <v>396</v>
      </c>
      <c r="AT223" s="148" t="s">
        <v>530</v>
      </c>
      <c r="AU223" s="148" t="s">
        <v>85</v>
      </c>
      <c r="AY223" s="17" t="s">
        <v>293</v>
      </c>
      <c r="BE223" s="149">
        <f t="shared" si="14"/>
        <v>0</v>
      </c>
      <c r="BF223" s="149">
        <f t="shared" si="15"/>
        <v>0</v>
      </c>
      <c r="BG223" s="149">
        <f t="shared" si="16"/>
        <v>0</v>
      </c>
      <c r="BH223" s="149">
        <f t="shared" si="17"/>
        <v>0</v>
      </c>
      <c r="BI223" s="149">
        <f t="shared" si="18"/>
        <v>0</v>
      </c>
      <c r="BJ223" s="17" t="s">
        <v>83</v>
      </c>
      <c r="BK223" s="149">
        <f t="shared" si="19"/>
        <v>0</v>
      </c>
      <c r="BL223" s="17" t="s">
        <v>300</v>
      </c>
      <c r="BM223" s="148" t="s">
        <v>4261</v>
      </c>
    </row>
    <row r="224" spans="2:65" s="1" customFormat="1" ht="24.2" customHeight="1">
      <c r="B224" s="32"/>
      <c r="C224" s="137" t="s">
        <v>1163</v>
      </c>
      <c r="D224" s="137" t="s">
        <v>295</v>
      </c>
      <c r="E224" s="138" t="s">
        <v>4262</v>
      </c>
      <c r="F224" s="139" t="s">
        <v>4263</v>
      </c>
      <c r="G224" s="140" t="s">
        <v>909</v>
      </c>
      <c r="H224" s="141">
        <v>1</v>
      </c>
      <c r="I224" s="142"/>
      <c r="J224" s="143">
        <f t="shared" si="10"/>
        <v>0</v>
      </c>
      <c r="K224" s="139" t="s">
        <v>299</v>
      </c>
      <c r="L224" s="32"/>
      <c r="M224" s="144" t="s">
        <v>1</v>
      </c>
      <c r="N224" s="145" t="s">
        <v>41</v>
      </c>
      <c r="P224" s="146">
        <f t="shared" si="11"/>
        <v>0</v>
      </c>
      <c r="Q224" s="146">
        <v>2.8700000000000002E-3</v>
      </c>
      <c r="R224" s="146">
        <f t="shared" si="12"/>
        <v>2.8700000000000002E-3</v>
      </c>
      <c r="S224" s="146">
        <v>0</v>
      </c>
      <c r="T224" s="147">
        <f t="shared" si="13"/>
        <v>0</v>
      </c>
      <c r="AR224" s="148" t="s">
        <v>300</v>
      </c>
      <c r="AT224" s="148" t="s">
        <v>295</v>
      </c>
      <c r="AU224" s="148" t="s">
        <v>85</v>
      </c>
      <c r="AY224" s="17" t="s">
        <v>293</v>
      </c>
      <c r="BE224" s="149">
        <f t="shared" si="14"/>
        <v>0</v>
      </c>
      <c r="BF224" s="149">
        <f t="shared" si="15"/>
        <v>0</v>
      </c>
      <c r="BG224" s="149">
        <f t="shared" si="16"/>
        <v>0</v>
      </c>
      <c r="BH224" s="149">
        <f t="shared" si="17"/>
        <v>0</v>
      </c>
      <c r="BI224" s="149">
        <f t="shared" si="18"/>
        <v>0</v>
      </c>
      <c r="BJ224" s="17" t="s">
        <v>83</v>
      </c>
      <c r="BK224" s="149">
        <f t="shared" si="19"/>
        <v>0</v>
      </c>
      <c r="BL224" s="17" t="s">
        <v>300</v>
      </c>
      <c r="BM224" s="148" t="s">
        <v>4264</v>
      </c>
    </row>
    <row r="225" spans="2:65" s="1" customFormat="1" ht="24.2" customHeight="1">
      <c r="B225" s="32"/>
      <c r="C225" s="174" t="s">
        <v>1182</v>
      </c>
      <c r="D225" s="174" t="s">
        <v>530</v>
      </c>
      <c r="E225" s="175" t="s">
        <v>4265</v>
      </c>
      <c r="F225" s="176" t="s">
        <v>4266</v>
      </c>
      <c r="G225" s="177" t="s">
        <v>909</v>
      </c>
      <c r="H225" s="178">
        <v>1</v>
      </c>
      <c r="I225" s="179"/>
      <c r="J225" s="180">
        <f t="shared" si="10"/>
        <v>0</v>
      </c>
      <c r="K225" s="176" t="s">
        <v>1</v>
      </c>
      <c r="L225" s="181"/>
      <c r="M225" s="182" t="s">
        <v>1</v>
      </c>
      <c r="N225" s="183" t="s">
        <v>41</v>
      </c>
      <c r="P225" s="146">
        <f t="shared" si="11"/>
        <v>0</v>
      </c>
      <c r="Q225" s="146">
        <v>2.4799999999999999E-2</v>
      </c>
      <c r="R225" s="146">
        <f t="shared" si="12"/>
        <v>2.4799999999999999E-2</v>
      </c>
      <c r="S225" s="146">
        <v>0</v>
      </c>
      <c r="T225" s="147">
        <f t="shared" si="13"/>
        <v>0</v>
      </c>
      <c r="AR225" s="148" t="s">
        <v>396</v>
      </c>
      <c r="AT225" s="148" t="s">
        <v>530</v>
      </c>
      <c r="AU225" s="148" t="s">
        <v>85</v>
      </c>
      <c r="AY225" s="17" t="s">
        <v>293</v>
      </c>
      <c r="BE225" s="149">
        <f t="shared" si="14"/>
        <v>0</v>
      </c>
      <c r="BF225" s="149">
        <f t="shared" si="15"/>
        <v>0</v>
      </c>
      <c r="BG225" s="149">
        <f t="shared" si="16"/>
        <v>0</v>
      </c>
      <c r="BH225" s="149">
        <f t="shared" si="17"/>
        <v>0</v>
      </c>
      <c r="BI225" s="149">
        <f t="shared" si="18"/>
        <v>0</v>
      </c>
      <c r="BJ225" s="17" t="s">
        <v>83</v>
      </c>
      <c r="BK225" s="149">
        <f t="shared" si="19"/>
        <v>0</v>
      </c>
      <c r="BL225" s="17" t="s">
        <v>300</v>
      </c>
      <c r="BM225" s="148" t="s">
        <v>4267</v>
      </c>
    </row>
    <row r="226" spans="2:65" s="1" customFormat="1" ht="24.2" customHeight="1">
      <c r="B226" s="32"/>
      <c r="C226" s="137" t="s">
        <v>1201</v>
      </c>
      <c r="D226" s="137" t="s">
        <v>295</v>
      </c>
      <c r="E226" s="138" t="s">
        <v>4268</v>
      </c>
      <c r="F226" s="139" t="s">
        <v>4269</v>
      </c>
      <c r="G226" s="140" t="s">
        <v>909</v>
      </c>
      <c r="H226" s="141">
        <v>2</v>
      </c>
      <c r="I226" s="142"/>
      <c r="J226" s="143">
        <f t="shared" si="10"/>
        <v>0</v>
      </c>
      <c r="K226" s="139" t="s">
        <v>299</v>
      </c>
      <c r="L226" s="32"/>
      <c r="M226" s="144" t="s">
        <v>1</v>
      </c>
      <c r="N226" s="145" t="s">
        <v>41</v>
      </c>
      <c r="P226" s="146">
        <f t="shared" si="11"/>
        <v>0</v>
      </c>
      <c r="Q226" s="146">
        <v>5.0499999999999998E-3</v>
      </c>
      <c r="R226" s="146">
        <f t="shared" si="12"/>
        <v>1.01E-2</v>
      </c>
      <c r="S226" s="146">
        <v>0</v>
      </c>
      <c r="T226" s="147">
        <f t="shared" si="13"/>
        <v>0</v>
      </c>
      <c r="AR226" s="148" t="s">
        <v>300</v>
      </c>
      <c r="AT226" s="148" t="s">
        <v>295</v>
      </c>
      <c r="AU226" s="148" t="s">
        <v>85</v>
      </c>
      <c r="AY226" s="17" t="s">
        <v>293</v>
      </c>
      <c r="BE226" s="149">
        <f t="shared" si="14"/>
        <v>0</v>
      </c>
      <c r="BF226" s="149">
        <f t="shared" si="15"/>
        <v>0</v>
      </c>
      <c r="BG226" s="149">
        <f t="shared" si="16"/>
        <v>0</v>
      </c>
      <c r="BH226" s="149">
        <f t="shared" si="17"/>
        <v>0</v>
      </c>
      <c r="BI226" s="149">
        <f t="shared" si="18"/>
        <v>0</v>
      </c>
      <c r="BJ226" s="17" t="s">
        <v>83</v>
      </c>
      <c r="BK226" s="149">
        <f t="shared" si="19"/>
        <v>0</v>
      </c>
      <c r="BL226" s="17" t="s">
        <v>300</v>
      </c>
      <c r="BM226" s="148" t="s">
        <v>4270</v>
      </c>
    </row>
    <row r="227" spans="2:65" s="1" customFormat="1" ht="24.2" customHeight="1">
      <c r="B227" s="32"/>
      <c r="C227" s="174" t="s">
        <v>1205</v>
      </c>
      <c r="D227" s="174" t="s">
        <v>530</v>
      </c>
      <c r="E227" s="175" t="s">
        <v>4271</v>
      </c>
      <c r="F227" s="176" t="s">
        <v>4272</v>
      </c>
      <c r="G227" s="177" t="s">
        <v>909</v>
      </c>
      <c r="H227" s="178">
        <v>1</v>
      </c>
      <c r="I227" s="179"/>
      <c r="J227" s="180">
        <f t="shared" si="10"/>
        <v>0</v>
      </c>
      <c r="K227" s="176" t="s">
        <v>299</v>
      </c>
      <c r="L227" s="181"/>
      <c r="M227" s="182" t="s">
        <v>1</v>
      </c>
      <c r="N227" s="183" t="s">
        <v>41</v>
      </c>
      <c r="P227" s="146">
        <f t="shared" si="11"/>
        <v>0</v>
      </c>
      <c r="Q227" s="146">
        <v>5.1499999999999997E-2</v>
      </c>
      <c r="R227" s="146">
        <f t="shared" si="12"/>
        <v>5.1499999999999997E-2</v>
      </c>
      <c r="S227" s="146">
        <v>0</v>
      </c>
      <c r="T227" s="147">
        <f t="shared" si="13"/>
        <v>0</v>
      </c>
      <c r="AR227" s="148" t="s">
        <v>396</v>
      </c>
      <c r="AT227" s="148" t="s">
        <v>530</v>
      </c>
      <c r="AU227" s="148" t="s">
        <v>85</v>
      </c>
      <c r="AY227" s="17" t="s">
        <v>293</v>
      </c>
      <c r="BE227" s="149">
        <f t="shared" si="14"/>
        <v>0</v>
      </c>
      <c r="BF227" s="149">
        <f t="shared" si="15"/>
        <v>0</v>
      </c>
      <c r="BG227" s="149">
        <f t="shared" si="16"/>
        <v>0</v>
      </c>
      <c r="BH227" s="149">
        <f t="shared" si="17"/>
        <v>0</v>
      </c>
      <c r="BI227" s="149">
        <f t="shared" si="18"/>
        <v>0</v>
      </c>
      <c r="BJ227" s="17" t="s">
        <v>83</v>
      </c>
      <c r="BK227" s="149">
        <f t="shared" si="19"/>
        <v>0</v>
      </c>
      <c r="BL227" s="17" t="s">
        <v>300</v>
      </c>
      <c r="BM227" s="148" t="s">
        <v>4273</v>
      </c>
    </row>
    <row r="228" spans="2:65" s="1" customFormat="1" ht="24.2" customHeight="1">
      <c r="B228" s="32"/>
      <c r="C228" s="174" t="s">
        <v>1211</v>
      </c>
      <c r="D228" s="174" t="s">
        <v>530</v>
      </c>
      <c r="E228" s="175" t="s">
        <v>4274</v>
      </c>
      <c r="F228" s="176" t="s">
        <v>4275</v>
      </c>
      <c r="G228" s="177" t="s">
        <v>909</v>
      </c>
      <c r="H228" s="178">
        <v>1</v>
      </c>
      <c r="I228" s="179"/>
      <c r="J228" s="180">
        <f t="shared" si="10"/>
        <v>0</v>
      </c>
      <c r="K228" s="176" t="s">
        <v>299</v>
      </c>
      <c r="L228" s="181"/>
      <c r="M228" s="182" t="s">
        <v>1</v>
      </c>
      <c r="N228" s="183" t="s">
        <v>41</v>
      </c>
      <c r="P228" s="146">
        <f t="shared" si="11"/>
        <v>0</v>
      </c>
      <c r="Q228" s="146">
        <v>3.0499999999999999E-2</v>
      </c>
      <c r="R228" s="146">
        <f t="shared" si="12"/>
        <v>3.0499999999999999E-2</v>
      </c>
      <c r="S228" s="146">
        <v>0</v>
      </c>
      <c r="T228" s="147">
        <f t="shared" si="13"/>
        <v>0</v>
      </c>
      <c r="AR228" s="148" t="s">
        <v>396</v>
      </c>
      <c r="AT228" s="148" t="s">
        <v>530</v>
      </c>
      <c r="AU228" s="148" t="s">
        <v>85</v>
      </c>
      <c r="AY228" s="17" t="s">
        <v>293</v>
      </c>
      <c r="BE228" s="149">
        <f t="shared" si="14"/>
        <v>0</v>
      </c>
      <c r="BF228" s="149">
        <f t="shared" si="15"/>
        <v>0</v>
      </c>
      <c r="BG228" s="149">
        <f t="shared" si="16"/>
        <v>0</v>
      </c>
      <c r="BH228" s="149">
        <f t="shared" si="17"/>
        <v>0</v>
      </c>
      <c r="BI228" s="149">
        <f t="shared" si="18"/>
        <v>0</v>
      </c>
      <c r="BJ228" s="17" t="s">
        <v>83</v>
      </c>
      <c r="BK228" s="149">
        <f t="shared" si="19"/>
        <v>0</v>
      </c>
      <c r="BL228" s="17" t="s">
        <v>300</v>
      </c>
      <c r="BM228" s="148" t="s">
        <v>4276</v>
      </c>
    </row>
    <row r="229" spans="2:65" s="1" customFormat="1" ht="24.2" customHeight="1">
      <c r="B229" s="32"/>
      <c r="C229" s="137" t="s">
        <v>1217</v>
      </c>
      <c r="D229" s="137" t="s">
        <v>295</v>
      </c>
      <c r="E229" s="138" t="s">
        <v>4277</v>
      </c>
      <c r="F229" s="139" t="s">
        <v>4278</v>
      </c>
      <c r="G229" s="140" t="s">
        <v>909</v>
      </c>
      <c r="H229" s="141">
        <v>1</v>
      </c>
      <c r="I229" s="142"/>
      <c r="J229" s="143">
        <f t="shared" si="10"/>
        <v>0</v>
      </c>
      <c r="K229" s="139" t="s">
        <v>299</v>
      </c>
      <c r="L229" s="32"/>
      <c r="M229" s="144" t="s">
        <v>1</v>
      </c>
      <c r="N229" s="145" t="s">
        <v>41</v>
      </c>
      <c r="P229" s="146">
        <f t="shared" si="11"/>
        <v>0</v>
      </c>
      <c r="Q229" s="146">
        <v>6.4999999999999997E-3</v>
      </c>
      <c r="R229" s="146">
        <f t="shared" si="12"/>
        <v>6.4999999999999997E-3</v>
      </c>
      <c r="S229" s="146">
        <v>0</v>
      </c>
      <c r="T229" s="147">
        <f t="shared" si="13"/>
        <v>0</v>
      </c>
      <c r="AR229" s="148" t="s">
        <v>300</v>
      </c>
      <c r="AT229" s="148" t="s">
        <v>295</v>
      </c>
      <c r="AU229" s="148" t="s">
        <v>85</v>
      </c>
      <c r="AY229" s="17" t="s">
        <v>293</v>
      </c>
      <c r="BE229" s="149">
        <f t="shared" si="14"/>
        <v>0</v>
      </c>
      <c r="BF229" s="149">
        <f t="shared" si="15"/>
        <v>0</v>
      </c>
      <c r="BG229" s="149">
        <f t="shared" si="16"/>
        <v>0</v>
      </c>
      <c r="BH229" s="149">
        <f t="shared" si="17"/>
        <v>0</v>
      </c>
      <c r="BI229" s="149">
        <f t="shared" si="18"/>
        <v>0</v>
      </c>
      <c r="BJ229" s="17" t="s">
        <v>83</v>
      </c>
      <c r="BK229" s="149">
        <f t="shared" si="19"/>
        <v>0</v>
      </c>
      <c r="BL229" s="17" t="s">
        <v>300</v>
      </c>
      <c r="BM229" s="148" t="s">
        <v>4279</v>
      </c>
    </row>
    <row r="230" spans="2:65" s="1" customFormat="1" ht="33" customHeight="1">
      <c r="B230" s="32"/>
      <c r="C230" s="174" t="s">
        <v>1222</v>
      </c>
      <c r="D230" s="174" t="s">
        <v>530</v>
      </c>
      <c r="E230" s="175" t="s">
        <v>4280</v>
      </c>
      <c r="F230" s="176" t="s">
        <v>4281</v>
      </c>
      <c r="G230" s="177" t="s">
        <v>909</v>
      </c>
      <c r="H230" s="178">
        <v>1</v>
      </c>
      <c r="I230" s="179"/>
      <c r="J230" s="180">
        <f t="shared" si="10"/>
        <v>0</v>
      </c>
      <c r="K230" s="176" t="s">
        <v>299</v>
      </c>
      <c r="L230" s="181"/>
      <c r="M230" s="182" t="s">
        <v>1</v>
      </c>
      <c r="N230" s="183" t="s">
        <v>41</v>
      </c>
      <c r="P230" s="146">
        <f t="shared" si="11"/>
        <v>0</v>
      </c>
      <c r="Q230" s="146">
        <v>6.8000000000000005E-2</v>
      </c>
      <c r="R230" s="146">
        <f t="shared" si="12"/>
        <v>6.8000000000000005E-2</v>
      </c>
      <c r="S230" s="146">
        <v>0</v>
      </c>
      <c r="T230" s="147">
        <f t="shared" si="13"/>
        <v>0</v>
      </c>
      <c r="AR230" s="148" t="s">
        <v>396</v>
      </c>
      <c r="AT230" s="148" t="s">
        <v>530</v>
      </c>
      <c r="AU230" s="148" t="s">
        <v>85</v>
      </c>
      <c r="AY230" s="17" t="s">
        <v>293</v>
      </c>
      <c r="BE230" s="149">
        <f t="shared" si="14"/>
        <v>0</v>
      </c>
      <c r="BF230" s="149">
        <f t="shared" si="15"/>
        <v>0</v>
      </c>
      <c r="BG230" s="149">
        <f t="shared" si="16"/>
        <v>0</v>
      </c>
      <c r="BH230" s="149">
        <f t="shared" si="17"/>
        <v>0</v>
      </c>
      <c r="BI230" s="149">
        <f t="shared" si="18"/>
        <v>0</v>
      </c>
      <c r="BJ230" s="17" t="s">
        <v>83</v>
      </c>
      <c r="BK230" s="149">
        <f t="shared" si="19"/>
        <v>0</v>
      </c>
      <c r="BL230" s="17" t="s">
        <v>300</v>
      </c>
      <c r="BM230" s="148" t="s">
        <v>4282</v>
      </c>
    </row>
    <row r="231" spans="2:65" s="1" customFormat="1" ht="24.2" customHeight="1">
      <c r="B231" s="32"/>
      <c r="C231" s="137" t="s">
        <v>1227</v>
      </c>
      <c r="D231" s="137" t="s">
        <v>295</v>
      </c>
      <c r="E231" s="138" t="s">
        <v>4283</v>
      </c>
      <c r="F231" s="139" t="s">
        <v>4284</v>
      </c>
      <c r="G231" s="140" t="s">
        <v>909</v>
      </c>
      <c r="H231" s="141">
        <v>29</v>
      </c>
      <c r="I231" s="142"/>
      <c r="J231" s="143">
        <f t="shared" si="10"/>
        <v>0</v>
      </c>
      <c r="K231" s="139" t="s">
        <v>299</v>
      </c>
      <c r="L231" s="32"/>
      <c r="M231" s="144" t="s">
        <v>1</v>
      </c>
      <c r="N231" s="145" t="s">
        <v>41</v>
      </c>
      <c r="P231" s="146">
        <f t="shared" si="11"/>
        <v>0</v>
      </c>
      <c r="Q231" s="146">
        <v>0</v>
      </c>
      <c r="R231" s="146">
        <f t="shared" si="12"/>
        <v>0</v>
      </c>
      <c r="S231" s="146">
        <v>0</v>
      </c>
      <c r="T231" s="147">
        <f t="shared" si="13"/>
        <v>0</v>
      </c>
      <c r="AR231" s="148" t="s">
        <v>300</v>
      </c>
      <c r="AT231" s="148" t="s">
        <v>295</v>
      </c>
      <c r="AU231" s="148" t="s">
        <v>85</v>
      </c>
      <c r="AY231" s="17" t="s">
        <v>293</v>
      </c>
      <c r="BE231" s="149">
        <f t="shared" si="14"/>
        <v>0</v>
      </c>
      <c r="BF231" s="149">
        <f t="shared" si="15"/>
        <v>0</v>
      </c>
      <c r="BG231" s="149">
        <f t="shared" si="16"/>
        <v>0</v>
      </c>
      <c r="BH231" s="149">
        <f t="shared" si="17"/>
        <v>0</v>
      </c>
      <c r="BI231" s="149">
        <f t="shared" si="18"/>
        <v>0</v>
      </c>
      <c r="BJ231" s="17" t="s">
        <v>83</v>
      </c>
      <c r="BK231" s="149">
        <f t="shared" si="19"/>
        <v>0</v>
      </c>
      <c r="BL231" s="17" t="s">
        <v>300</v>
      </c>
      <c r="BM231" s="148" t="s">
        <v>4285</v>
      </c>
    </row>
    <row r="232" spans="2:65" s="1" customFormat="1" ht="21.75" customHeight="1">
      <c r="B232" s="32"/>
      <c r="C232" s="137" t="s">
        <v>1233</v>
      </c>
      <c r="D232" s="137" t="s">
        <v>295</v>
      </c>
      <c r="E232" s="138" t="s">
        <v>4286</v>
      </c>
      <c r="F232" s="139" t="s">
        <v>4287</v>
      </c>
      <c r="G232" s="140" t="s">
        <v>909</v>
      </c>
      <c r="H232" s="141">
        <v>14</v>
      </c>
      <c r="I232" s="142"/>
      <c r="J232" s="143">
        <f t="shared" si="10"/>
        <v>0</v>
      </c>
      <c r="K232" s="139" t="s">
        <v>299</v>
      </c>
      <c r="L232" s="32"/>
      <c r="M232" s="144" t="s">
        <v>1</v>
      </c>
      <c r="N232" s="145" t="s">
        <v>41</v>
      </c>
      <c r="P232" s="146">
        <f t="shared" si="11"/>
        <v>0</v>
      </c>
      <c r="Q232" s="146">
        <v>7.2000000000000005E-4</v>
      </c>
      <c r="R232" s="146">
        <f t="shared" si="12"/>
        <v>1.008E-2</v>
      </c>
      <c r="S232" s="146">
        <v>0</v>
      </c>
      <c r="T232" s="147">
        <f t="shared" si="13"/>
        <v>0</v>
      </c>
      <c r="AR232" s="148" t="s">
        <v>300</v>
      </c>
      <c r="AT232" s="148" t="s">
        <v>295</v>
      </c>
      <c r="AU232" s="148" t="s">
        <v>85</v>
      </c>
      <c r="AY232" s="17" t="s">
        <v>293</v>
      </c>
      <c r="BE232" s="149">
        <f t="shared" si="14"/>
        <v>0</v>
      </c>
      <c r="BF232" s="149">
        <f t="shared" si="15"/>
        <v>0</v>
      </c>
      <c r="BG232" s="149">
        <f t="shared" si="16"/>
        <v>0</v>
      </c>
      <c r="BH232" s="149">
        <f t="shared" si="17"/>
        <v>0</v>
      </c>
      <c r="BI232" s="149">
        <f t="shared" si="18"/>
        <v>0</v>
      </c>
      <c r="BJ232" s="17" t="s">
        <v>83</v>
      </c>
      <c r="BK232" s="149">
        <f t="shared" si="19"/>
        <v>0</v>
      </c>
      <c r="BL232" s="17" t="s">
        <v>300</v>
      </c>
      <c r="BM232" s="148" t="s">
        <v>4288</v>
      </c>
    </row>
    <row r="233" spans="2:65" s="1" customFormat="1" ht="16.5" customHeight="1">
      <c r="B233" s="32"/>
      <c r="C233" s="174" t="s">
        <v>1250</v>
      </c>
      <c r="D233" s="174" t="s">
        <v>530</v>
      </c>
      <c r="E233" s="175" t="s">
        <v>4289</v>
      </c>
      <c r="F233" s="176" t="s">
        <v>4290</v>
      </c>
      <c r="G233" s="177" t="s">
        <v>909</v>
      </c>
      <c r="H233" s="178">
        <v>14</v>
      </c>
      <c r="I233" s="179"/>
      <c r="J233" s="180">
        <f t="shared" si="10"/>
        <v>0</v>
      </c>
      <c r="K233" s="176" t="s">
        <v>299</v>
      </c>
      <c r="L233" s="181"/>
      <c r="M233" s="182" t="s">
        <v>1</v>
      </c>
      <c r="N233" s="183" t="s">
        <v>41</v>
      </c>
      <c r="P233" s="146">
        <f t="shared" si="11"/>
        <v>0</v>
      </c>
      <c r="Q233" s="146">
        <v>1.0970000000000001E-2</v>
      </c>
      <c r="R233" s="146">
        <f t="shared" si="12"/>
        <v>0.15357999999999999</v>
      </c>
      <c r="S233" s="146">
        <v>0</v>
      </c>
      <c r="T233" s="147">
        <f t="shared" si="13"/>
        <v>0</v>
      </c>
      <c r="AR233" s="148" t="s">
        <v>396</v>
      </c>
      <c r="AT233" s="148" t="s">
        <v>530</v>
      </c>
      <c r="AU233" s="148" t="s">
        <v>85</v>
      </c>
      <c r="AY233" s="17" t="s">
        <v>293</v>
      </c>
      <c r="BE233" s="149">
        <f t="shared" si="14"/>
        <v>0</v>
      </c>
      <c r="BF233" s="149">
        <f t="shared" si="15"/>
        <v>0</v>
      </c>
      <c r="BG233" s="149">
        <f t="shared" si="16"/>
        <v>0</v>
      </c>
      <c r="BH233" s="149">
        <f t="shared" si="17"/>
        <v>0</v>
      </c>
      <c r="BI233" s="149">
        <f t="shared" si="18"/>
        <v>0</v>
      </c>
      <c r="BJ233" s="17" t="s">
        <v>83</v>
      </c>
      <c r="BK233" s="149">
        <f t="shared" si="19"/>
        <v>0</v>
      </c>
      <c r="BL233" s="17" t="s">
        <v>300</v>
      </c>
      <c r="BM233" s="148" t="s">
        <v>4291</v>
      </c>
    </row>
    <row r="234" spans="2:65" s="1" customFormat="1" ht="21.75" customHeight="1">
      <c r="B234" s="32"/>
      <c r="C234" s="137" t="s">
        <v>1255</v>
      </c>
      <c r="D234" s="137" t="s">
        <v>295</v>
      </c>
      <c r="E234" s="138" t="s">
        <v>4292</v>
      </c>
      <c r="F234" s="139" t="s">
        <v>4293</v>
      </c>
      <c r="G234" s="140" t="s">
        <v>909</v>
      </c>
      <c r="H234" s="141">
        <v>7</v>
      </c>
      <c r="I234" s="142"/>
      <c r="J234" s="143">
        <f t="shared" si="10"/>
        <v>0</v>
      </c>
      <c r="K234" s="139" t="s">
        <v>299</v>
      </c>
      <c r="L234" s="32"/>
      <c r="M234" s="144" t="s">
        <v>1</v>
      </c>
      <c r="N234" s="145" t="s">
        <v>41</v>
      </c>
      <c r="P234" s="146">
        <f t="shared" si="11"/>
        <v>0</v>
      </c>
      <c r="Q234" s="146">
        <v>1.6199999999999999E-3</v>
      </c>
      <c r="R234" s="146">
        <f t="shared" si="12"/>
        <v>1.1339999999999999E-2</v>
      </c>
      <c r="S234" s="146">
        <v>0</v>
      </c>
      <c r="T234" s="147">
        <f t="shared" si="13"/>
        <v>0</v>
      </c>
      <c r="AR234" s="148" t="s">
        <v>300</v>
      </c>
      <c r="AT234" s="148" t="s">
        <v>295</v>
      </c>
      <c r="AU234" s="148" t="s">
        <v>85</v>
      </c>
      <c r="AY234" s="17" t="s">
        <v>293</v>
      </c>
      <c r="BE234" s="149">
        <f t="shared" si="14"/>
        <v>0</v>
      </c>
      <c r="BF234" s="149">
        <f t="shared" si="15"/>
        <v>0</v>
      </c>
      <c r="BG234" s="149">
        <f t="shared" si="16"/>
        <v>0</v>
      </c>
      <c r="BH234" s="149">
        <f t="shared" si="17"/>
        <v>0</v>
      </c>
      <c r="BI234" s="149">
        <f t="shared" si="18"/>
        <v>0</v>
      </c>
      <c r="BJ234" s="17" t="s">
        <v>83</v>
      </c>
      <c r="BK234" s="149">
        <f t="shared" si="19"/>
        <v>0</v>
      </c>
      <c r="BL234" s="17" t="s">
        <v>300</v>
      </c>
      <c r="BM234" s="148" t="s">
        <v>4294</v>
      </c>
    </row>
    <row r="235" spans="2:65" s="1" customFormat="1" ht="16.5" customHeight="1">
      <c r="B235" s="32"/>
      <c r="C235" s="174" t="s">
        <v>1261</v>
      </c>
      <c r="D235" s="174" t="s">
        <v>530</v>
      </c>
      <c r="E235" s="175" t="s">
        <v>4295</v>
      </c>
      <c r="F235" s="176" t="s">
        <v>4296</v>
      </c>
      <c r="G235" s="177" t="s">
        <v>909</v>
      </c>
      <c r="H235" s="178">
        <v>7</v>
      </c>
      <c r="I235" s="179"/>
      <c r="J235" s="180">
        <f t="shared" si="10"/>
        <v>0</v>
      </c>
      <c r="K235" s="176" t="s">
        <v>299</v>
      </c>
      <c r="L235" s="181"/>
      <c r="M235" s="182" t="s">
        <v>1</v>
      </c>
      <c r="N235" s="183" t="s">
        <v>41</v>
      </c>
      <c r="P235" s="146">
        <f t="shared" si="11"/>
        <v>0</v>
      </c>
      <c r="Q235" s="146">
        <v>1.847E-2</v>
      </c>
      <c r="R235" s="146">
        <f t="shared" si="12"/>
        <v>0.12929000000000002</v>
      </c>
      <c r="S235" s="146">
        <v>0</v>
      </c>
      <c r="T235" s="147">
        <f t="shared" si="13"/>
        <v>0</v>
      </c>
      <c r="AR235" s="148" t="s">
        <v>396</v>
      </c>
      <c r="AT235" s="148" t="s">
        <v>530</v>
      </c>
      <c r="AU235" s="148" t="s">
        <v>85</v>
      </c>
      <c r="AY235" s="17" t="s">
        <v>293</v>
      </c>
      <c r="BE235" s="149">
        <f t="shared" si="14"/>
        <v>0</v>
      </c>
      <c r="BF235" s="149">
        <f t="shared" si="15"/>
        <v>0</v>
      </c>
      <c r="BG235" s="149">
        <f t="shared" si="16"/>
        <v>0</v>
      </c>
      <c r="BH235" s="149">
        <f t="shared" si="17"/>
        <v>0</v>
      </c>
      <c r="BI235" s="149">
        <f t="shared" si="18"/>
        <v>0</v>
      </c>
      <c r="BJ235" s="17" t="s">
        <v>83</v>
      </c>
      <c r="BK235" s="149">
        <f t="shared" si="19"/>
        <v>0</v>
      </c>
      <c r="BL235" s="17" t="s">
        <v>300</v>
      </c>
      <c r="BM235" s="148" t="s">
        <v>4297</v>
      </c>
    </row>
    <row r="236" spans="2:65" s="1" customFormat="1" ht="24.2" customHeight="1">
      <c r="B236" s="32"/>
      <c r="C236" s="174" t="s">
        <v>1266</v>
      </c>
      <c r="D236" s="174" t="s">
        <v>530</v>
      </c>
      <c r="E236" s="175" t="s">
        <v>4298</v>
      </c>
      <c r="F236" s="176" t="s">
        <v>4299</v>
      </c>
      <c r="G236" s="177" t="s">
        <v>909</v>
      </c>
      <c r="H236" s="178">
        <v>4</v>
      </c>
      <c r="I236" s="179"/>
      <c r="J236" s="180">
        <f t="shared" si="10"/>
        <v>0</v>
      </c>
      <c r="K236" s="176" t="s">
        <v>1</v>
      </c>
      <c r="L236" s="181"/>
      <c r="M236" s="182" t="s">
        <v>1</v>
      </c>
      <c r="N236" s="183" t="s">
        <v>41</v>
      </c>
      <c r="P236" s="146">
        <f t="shared" si="11"/>
        <v>0</v>
      </c>
      <c r="Q236" s="146">
        <v>6.5399999999999998E-3</v>
      </c>
      <c r="R236" s="146">
        <f t="shared" si="12"/>
        <v>2.6159999999999999E-2</v>
      </c>
      <c r="S236" s="146">
        <v>0</v>
      </c>
      <c r="T236" s="147">
        <f t="shared" si="13"/>
        <v>0</v>
      </c>
      <c r="AR236" s="148" t="s">
        <v>396</v>
      </c>
      <c r="AT236" s="148" t="s">
        <v>530</v>
      </c>
      <c r="AU236" s="148" t="s">
        <v>85</v>
      </c>
      <c r="AY236" s="17" t="s">
        <v>293</v>
      </c>
      <c r="BE236" s="149">
        <f t="shared" si="14"/>
        <v>0</v>
      </c>
      <c r="BF236" s="149">
        <f t="shared" si="15"/>
        <v>0</v>
      </c>
      <c r="BG236" s="149">
        <f t="shared" si="16"/>
        <v>0</v>
      </c>
      <c r="BH236" s="149">
        <f t="shared" si="17"/>
        <v>0</v>
      </c>
      <c r="BI236" s="149">
        <f t="shared" si="18"/>
        <v>0</v>
      </c>
      <c r="BJ236" s="17" t="s">
        <v>83</v>
      </c>
      <c r="BK236" s="149">
        <f t="shared" si="19"/>
        <v>0</v>
      </c>
      <c r="BL236" s="17" t="s">
        <v>300</v>
      </c>
      <c r="BM236" s="148" t="s">
        <v>4300</v>
      </c>
    </row>
    <row r="237" spans="2:65" s="1" customFormat="1" ht="16.5" customHeight="1">
      <c r="B237" s="32"/>
      <c r="C237" s="137" t="s">
        <v>1271</v>
      </c>
      <c r="D237" s="137" t="s">
        <v>295</v>
      </c>
      <c r="E237" s="138" t="s">
        <v>4301</v>
      </c>
      <c r="F237" s="139" t="s">
        <v>4302</v>
      </c>
      <c r="G237" s="140" t="s">
        <v>909</v>
      </c>
      <c r="H237" s="141">
        <v>4</v>
      </c>
      <c r="I237" s="142"/>
      <c r="J237" s="143">
        <f t="shared" si="10"/>
        <v>0</v>
      </c>
      <c r="K237" s="139" t="s">
        <v>299</v>
      </c>
      <c r="L237" s="32"/>
      <c r="M237" s="144" t="s">
        <v>1</v>
      </c>
      <c r="N237" s="145" t="s">
        <v>41</v>
      </c>
      <c r="P237" s="146">
        <f t="shared" si="11"/>
        <v>0</v>
      </c>
      <c r="Q237" s="146">
        <v>1.3600000000000001E-3</v>
      </c>
      <c r="R237" s="146">
        <f t="shared" si="12"/>
        <v>5.4400000000000004E-3</v>
      </c>
      <c r="S237" s="146">
        <v>0</v>
      </c>
      <c r="T237" s="147">
        <f t="shared" si="13"/>
        <v>0</v>
      </c>
      <c r="AR237" s="148" t="s">
        <v>300</v>
      </c>
      <c r="AT237" s="148" t="s">
        <v>295</v>
      </c>
      <c r="AU237" s="148" t="s">
        <v>85</v>
      </c>
      <c r="AY237" s="17" t="s">
        <v>293</v>
      </c>
      <c r="BE237" s="149">
        <f t="shared" si="14"/>
        <v>0</v>
      </c>
      <c r="BF237" s="149">
        <f t="shared" si="15"/>
        <v>0</v>
      </c>
      <c r="BG237" s="149">
        <f t="shared" si="16"/>
        <v>0</v>
      </c>
      <c r="BH237" s="149">
        <f t="shared" si="17"/>
        <v>0</v>
      </c>
      <c r="BI237" s="149">
        <f t="shared" si="18"/>
        <v>0</v>
      </c>
      <c r="BJ237" s="17" t="s">
        <v>83</v>
      </c>
      <c r="BK237" s="149">
        <f t="shared" si="19"/>
        <v>0</v>
      </c>
      <c r="BL237" s="17" t="s">
        <v>300</v>
      </c>
      <c r="BM237" s="148" t="s">
        <v>4303</v>
      </c>
    </row>
    <row r="238" spans="2:65" s="1" customFormat="1" ht="24.2" customHeight="1">
      <c r="B238" s="32"/>
      <c r="C238" s="174" t="s">
        <v>1276</v>
      </c>
      <c r="D238" s="174" t="s">
        <v>530</v>
      </c>
      <c r="E238" s="175" t="s">
        <v>4304</v>
      </c>
      <c r="F238" s="176" t="s">
        <v>4305</v>
      </c>
      <c r="G238" s="177" t="s">
        <v>909</v>
      </c>
      <c r="H238" s="178">
        <v>4</v>
      </c>
      <c r="I238" s="179"/>
      <c r="J238" s="180">
        <f t="shared" si="10"/>
        <v>0</v>
      </c>
      <c r="K238" s="176" t="s">
        <v>299</v>
      </c>
      <c r="L238" s="181"/>
      <c r="M238" s="182" t="s">
        <v>1</v>
      </c>
      <c r="N238" s="183" t="s">
        <v>41</v>
      </c>
      <c r="P238" s="146">
        <f t="shared" si="11"/>
        <v>0</v>
      </c>
      <c r="Q238" s="146">
        <v>4.2500000000000003E-2</v>
      </c>
      <c r="R238" s="146">
        <f t="shared" si="12"/>
        <v>0.17</v>
      </c>
      <c r="S238" s="146">
        <v>0</v>
      </c>
      <c r="T238" s="147">
        <f t="shared" si="13"/>
        <v>0</v>
      </c>
      <c r="AR238" s="148" t="s">
        <v>396</v>
      </c>
      <c r="AT238" s="148" t="s">
        <v>530</v>
      </c>
      <c r="AU238" s="148" t="s">
        <v>85</v>
      </c>
      <c r="AY238" s="17" t="s">
        <v>293</v>
      </c>
      <c r="BE238" s="149">
        <f t="shared" si="14"/>
        <v>0</v>
      </c>
      <c r="BF238" s="149">
        <f t="shared" si="15"/>
        <v>0</v>
      </c>
      <c r="BG238" s="149">
        <f t="shared" si="16"/>
        <v>0</v>
      </c>
      <c r="BH238" s="149">
        <f t="shared" si="17"/>
        <v>0</v>
      </c>
      <c r="BI238" s="149">
        <f t="shared" si="18"/>
        <v>0</v>
      </c>
      <c r="BJ238" s="17" t="s">
        <v>83</v>
      </c>
      <c r="BK238" s="149">
        <f t="shared" si="19"/>
        <v>0</v>
      </c>
      <c r="BL238" s="17" t="s">
        <v>300</v>
      </c>
      <c r="BM238" s="148" t="s">
        <v>4306</v>
      </c>
    </row>
    <row r="239" spans="2:65" s="1" customFormat="1" ht="21.75" customHeight="1">
      <c r="B239" s="32"/>
      <c r="C239" s="137" t="s">
        <v>1281</v>
      </c>
      <c r="D239" s="137" t="s">
        <v>295</v>
      </c>
      <c r="E239" s="138" t="s">
        <v>4307</v>
      </c>
      <c r="F239" s="139" t="s">
        <v>4308</v>
      </c>
      <c r="G239" s="140" t="s">
        <v>909</v>
      </c>
      <c r="H239" s="141">
        <v>7</v>
      </c>
      <c r="I239" s="142"/>
      <c r="J239" s="143">
        <f t="shared" si="10"/>
        <v>0</v>
      </c>
      <c r="K239" s="139" t="s">
        <v>299</v>
      </c>
      <c r="L239" s="32"/>
      <c r="M239" s="144" t="s">
        <v>1</v>
      </c>
      <c r="N239" s="145" t="s">
        <v>41</v>
      </c>
      <c r="P239" s="146">
        <f t="shared" si="11"/>
        <v>0</v>
      </c>
      <c r="Q239" s="146">
        <v>1.65E-3</v>
      </c>
      <c r="R239" s="146">
        <f t="shared" si="12"/>
        <v>1.155E-2</v>
      </c>
      <c r="S239" s="146">
        <v>0</v>
      </c>
      <c r="T239" s="147">
        <f t="shared" si="13"/>
        <v>0</v>
      </c>
      <c r="AR239" s="148" t="s">
        <v>300</v>
      </c>
      <c r="AT239" s="148" t="s">
        <v>295</v>
      </c>
      <c r="AU239" s="148" t="s">
        <v>85</v>
      </c>
      <c r="AY239" s="17" t="s">
        <v>293</v>
      </c>
      <c r="BE239" s="149">
        <f t="shared" si="14"/>
        <v>0</v>
      </c>
      <c r="BF239" s="149">
        <f t="shared" si="15"/>
        <v>0</v>
      </c>
      <c r="BG239" s="149">
        <f t="shared" si="16"/>
        <v>0</v>
      </c>
      <c r="BH239" s="149">
        <f t="shared" si="17"/>
        <v>0</v>
      </c>
      <c r="BI239" s="149">
        <f t="shared" si="18"/>
        <v>0</v>
      </c>
      <c r="BJ239" s="17" t="s">
        <v>83</v>
      </c>
      <c r="BK239" s="149">
        <f t="shared" si="19"/>
        <v>0</v>
      </c>
      <c r="BL239" s="17" t="s">
        <v>300</v>
      </c>
      <c r="BM239" s="148" t="s">
        <v>4309</v>
      </c>
    </row>
    <row r="240" spans="2:65" s="1" customFormat="1" ht="16.5" customHeight="1">
      <c r="B240" s="32"/>
      <c r="C240" s="174" t="s">
        <v>1285</v>
      </c>
      <c r="D240" s="174" t="s">
        <v>530</v>
      </c>
      <c r="E240" s="175" t="s">
        <v>4310</v>
      </c>
      <c r="F240" s="176" t="s">
        <v>4311</v>
      </c>
      <c r="G240" s="177" t="s">
        <v>909</v>
      </c>
      <c r="H240" s="178">
        <v>7</v>
      </c>
      <c r="I240" s="179"/>
      <c r="J240" s="180">
        <f t="shared" si="10"/>
        <v>0</v>
      </c>
      <c r="K240" s="176" t="s">
        <v>299</v>
      </c>
      <c r="L240" s="181"/>
      <c r="M240" s="182" t="s">
        <v>1</v>
      </c>
      <c r="N240" s="183" t="s">
        <v>41</v>
      </c>
      <c r="P240" s="146">
        <f t="shared" si="11"/>
        <v>0</v>
      </c>
      <c r="Q240" s="146">
        <v>2.4500000000000001E-2</v>
      </c>
      <c r="R240" s="146">
        <f t="shared" si="12"/>
        <v>0.17150000000000001</v>
      </c>
      <c r="S240" s="146">
        <v>0</v>
      </c>
      <c r="T240" s="147">
        <f t="shared" si="13"/>
        <v>0</v>
      </c>
      <c r="AR240" s="148" t="s">
        <v>396</v>
      </c>
      <c r="AT240" s="148" t="s">
        <v>530</v>
      </c>
      <c r="AU240" s="148" t="s">
        <v>85</v>
      </c>
      <c r="AY240" s="17" t="s">
        <v>293</v>
      </c>
      <c r="BE240" s="149">
        <f t="shared" si="14"/>
        <v>0</v>
      </c>
      <c r="BF240" s="149">
        <f t="shared" si="15"/>
        <v>0</v>
      </c>
      <c r="BG240" s="149">
        <f t="shared" si="16"/>
        <v>0</v>
      </c>
      <c r="BH240" s="149">
        <f t="shared" si="17"/>
        <v>0</v>
      </c>
      <c r="BI240" s="149">
        <f t="shared" si="18"/>
        <v>0</v>
      </c>
      <c r="BJ240" s="17" t="s">
        <v>83</v>
      </c>
      <c r="BK240" s="149">
        <f t="shared" si="19"/>
        <v>0</v>
      </c>
      <c r="BL240" s="17" t="s">
        <v>300</v>
      </c>
      <c r="BM240" s="148" t="s">
        <v>4312</v>
      </c>
    </row>
    <row r="241" spans="2:65" s="1" customFormat="1" ht="24.2" customHeight="1">
      <c r="B241" s="32"/>
      <c r="C241" s="174" t="s">
        <v>1290</v>
      </c>
      <c r="D241" s="174" t="s">
        <v>530</v>
      </c>
      <c r="E241" s="175" t="s">
        <v>4313</v>
      </c>
      <c r="F241" s="176" t="s">
        <v>4314</v>
      </c>
      <c r="G241" s="177" t="s">
        <v>909</v>
      </c>
      <c r="H241" s="178">
        <v>3</v>
      </c>
      <c r="I241" s="179"/>
      <c r="J241" s="180">
        <f t="shared" si="10"/>
        <v>0</v>
      </c>
      <c r="K241" s="176" t="s">
        <v>1</v>
      </c>
      <c r="L241" s="181"/>
      <c r="M241" s="182" t="s">
        <v>1</v>
      </c>
      <c r="N241" s="183" t="s">
        <v>41</v>
      </c>
      <c r="P241" s="146">
        <f t="shared" si="11"/>
        <v>0</v>
      </c>
      <c r="Q241" s="146">
        <v>6.5399999999999998E-3</v>
      </c>
      <c r="R241" s="146">
        <f t="shared" si="12"/>
        <v>1.9619999999999999E-2</v>
      </c>
      <c r="S241" s="146">
        <v>0</v>
      </c>
      <c r="T241" s="147">
        <f t="shared" si="13"/>
        <v>0</v>
      </c>
      <c r="AR241" s="148" t="s">
        <v>396</v>
      </c>
      <c r="AT241" s="148" t="s">
        <v>530</v>
      </c>
      <c r="AU241" s="148" t="s">
        <v>85</v>
      </c>
      <c r="AY241" s="17" t="s">
        <v>293</v>
      </c>
      <c r="BE241" s="149">
        <f t="shared" si="14"/>
        <v>0</v>
      </c>
      <c r="BF241" s="149">
        <f t="shared" si="15"/>
        <v>0</v>
      </c>
      <c r="BG241" s="149">
        <f t="shared" si="16"/>
        <v>0</v>
      </c>
      <c r="BH241" s="149">
        <f t="shared" si="17"/>
        <v>0</v>
      </c>
      <c r="BI241" s="149">
        <f t="shared" si="18"/>
        <v>0</v>
      </c>
      <c r="BJ241" s="17" t="s">
        <v>83</v>
      </c>
      <c r="BK241" s="149">
        <f t="shared" si="19"/>
        <v>0</v>
      </c>
      <c r="BL241" s="17" t="s">
        <v>300</v>
      </c>
      <c r="BM241" s="148" t="s">
        <v>4315</v>
      </c>
    </row>
    <row r="242" spans="2:65" s="1" customFormat="1" ht="21.75" customHeight="1">
      <c r="B242" s="32"/>
      <c r="C242" s="137" t="s">
        <v>1295</v>
      </c>
      <c r="D242" s="137" t="s">
        <v>295</v>
      </c>
      <c r="E242" s="138" t="s">
        <v>4316</v>
      </c>
      <c r="F242" s="139" t="s">
        <v>4317</v>
      </c>
      <c r="G242" s="140" t="s">
        <v>909</v>
      </c>
      <c r="H242" s="141">
        <v>1</v>
      </c>
      <c r="I242" s="142"/>
      <c r="J242" s="143">
        <f t="shared" si="10"/>
        <v>0</v>
      </c>
      <c r="K242" s="139" t="s">
        <v>299</v>
      </c>
      <c r="L242" s="32"/>
      <c r="M242" s="144" t="s">
        <v>1</v>
      </c>
      <c r="N242" s="145" t="s">
        <v>41</v>
      </c>
      <c r="P242" s="146">
        <f t="shared" si="11"/>
        <v>0</v>
      </c>
      <c r="Q242" s="146">
        <v>5.0800000000000003E-3</v>
      </c>
      <c r="R242" s="146">
        <f t="shared" si="12"/>
        <v>5.0800000000000003E-3</v>
      </c>
      <c r="S242" s="146">
        <v>0</v>
      </c>
      <c r="T242" s="147">
        <f t="shared" si="13"/>
        <v>0</v>
      </c>
      <c r="AR242" s="148" t="s">
        <v>300</v>
      </c>
      <c r="AT242" s="148" t="s">
        <v>295</v>
      </c>
      <c r="AU242" s="148" t="s">
        <v>85</v>
      </c>
      <c r="AY242" s="17" t="s">
        <v>293</v>
      </c>
      <c r="BE242" s="149">
        <f t="shared" si="14"/>
        <v>0</v>
      </c>
      <c r="BF242" s="149">
        <f t="shared" si="15"/>
        <v>0</v>
      </c>
      <c r="BG242" s="149">
        <f t="shared" si="16"/>
        <v>0</v>
      </c>
      <c r="BH242" s="149">
        <f t="shared" si="17"/>
        <v>0</v>
      </c>
      <c r="BI242" s="149">
        <f t="shared" si="18"/>
        <v>0</v>
      </c>
      <c r="BJ242" s="17" t="s">
        <v>83</v>
      </c>
      <c r="BK242" s="149">
        <f t="shared" si="19"/>
        <v>0</v>
      </c>
      <c r="BL242" s="17" t="s">
        <v>300</v>
      </c>
      <c r="BM242" s="148" t="s">
        <v>4318</v>
      </c>
    </row>
    <row r="243" spans="2:65" s="1" customFormat="1" ht="16.5" customHeight="1">
      <c r="B243" s="32"/>
      <c r="C243" s="174" t="s">
        <v>1299</v>
      </c>
      <c r="D243" s="174" t="s">
        <v>530</v>
      </c>
      <c r="E243" s="175" t="s">
        <v>4319</v>
      </c>
      <c r="F243" s="176" t="s">
        <v>4320</v>
      </c>
      <c r="G243" s="177" t="s">
        <v>909</v>
      </c>
      <c r="H243" s="178">
        <v>1</v>
      </c>
      <c r="I243" s="179"/>
      <c r="J243" s="180">
        <f t="shared" si="10"/>
        <v>0</v>
      </c>
      <c r="K243" s="176" t="s">
        <v>299</v>
      </c>
      <c r="L243" s="181"/>
      <c r="M243" s="182" t="s">
        <v>1</v>
      </c>
      <c r="N243" s="183" t="s">
        <v>41</v>
      </c>
      <c r="P243" s="146">
        <f t="shared" si="11"/>
        <v>0</v>
      </c>
      <c r="Q243" s="146">
        <v>0.1</v>
      </c>
      <c r="R243" s="146">
        <f t="shared" si="12"/>
        <v>0.1</v>
      </c>
      <c r="S243" s="146">
        <v>0</v>
      </c>
      <c r="T243" s="147">
        <f t="shared" si="13"/>
        <v>0</v>
      </c>
      <c r="AR243" s="148" t="s">
        <v>396</v>
      </c>
      <c r="AT243" s="148" t="s">
        <v>530</v>
      </c>
      <c r="AU243" s="148" t="s">
        <v>85</v>
      </c>
      <c r="AY243" s="17" t="s">
        <v>293</v>
      </c>
      <c r="BE243" s="149">
        <f t="shared" si="14"/>
        <v>0</v>
      </c>
      <c r="BF243" s="149">
        <f t="shared" si="15"/>
        <v>0</v>
      </c>
      <c r="BG243" s="149">
        <f t="shared" si="16"/>
        <v>0</v>
      </c>
      <c r="BH243" s="149">
        <f t="shared" si="17"/>
        <v>0</v>
      </c>
      <c r="BI243" s="149">
        <f t="shared" si="18"/>
        <v>0</v>
      </c>
      <c r="BJ243" s="17" t="s">
        <v>83</v>
      </c>
      <c r="BK243" s="149">
        <f t="shared" si="19"/>
        <v>0</v>
      </c>
      <c r="BL243" s="17" t="s">
        <v>300</v>
      </c>
      <c r="BM243" s="148" t="s">
        <v>4321</v>
      </c>
    </row>
    <row r="244" spans="2:65" s="1" customFormat="1" ht="16.5" customHeight="1">
      <c r="B244" s="32"/>
      <c r="C244" s="137" t="s">
        <v>1303</v>
      </c>
      <c r="D244" s="137" t="s">
        <v>295</v>
      </c>
      <c r="E244" s="138" t="s">
        <v>4322</v>
      </c>
      <c r="F244" s="139" t="s">
        <v>4323</v>
      </c>
      <c r="G244" s="140" t="s">
        <v>711</v>
      </c>
      <c r="H244" s="141">
        <v>10.1</v>
      </c>
      <c r="I244" s="142"/>
      <c r="J244" s="143">
        <f t="shared" si="10"/>
        <v>0</v>
      </c>
      <c r="K244" s="139" t="s">
        <v>299</v>
      </c>
      <c r="L244" s="32"/>
      <c r="M244" s="144" t="s">
        <v>1</v>
      </c>
      <c r="N244" s="145" t="s">
        <v>41</v>
      </c>
      <c r="P244" s="146">
        <f t="shared" si="11"/>
        <v>0</v>
      </c>
      <c r="Q244" s="146">
        <v>0</v>
      </c>
      <c r="R244" s="146">
        <f t="shared" si="12"/>
        <v>0</v>
      </c>
      <c r="S244" s="146">
        <v>0</v>
      </c>
      <c r="T244" s="147">
        <f t="shared" si="13"/>
        <v>0</v>
      </c>
      <c r="AR244" s="148" t="s">
        <v>300</v>
      </c>
      <c r="AT244" s="148" t="s">
        <v>295</v>
      </c>
      <c r="AU244" s="148" t="s">
        <v>85</v>
      </c>
      <c r="AY244" s="17" t="s">
        <v>293</v>
      </c>
      <c r="BE244" s="149">
        <f t="shared" si="14"/>
        <v>0</v>
      </c>
      <c r="BF244" s="149">
        <f t="shared" si="15"/>
        <v>0</v>
      </c>
      <c r="BG244" s="149">
        <f t="shared" si="16"/>
        <v>0</v>
      </c>
      <c r="BH244" s="149">
        <f t="shared" si="17"/>
        <v>0</v>
      </c>
      <c r="BI244" s="149">
        <f t="shared" si="18"/>
        <v>0</v>
      </c>
      <c r="BJ244" s="17" t="s">
        <v>83</v>
      </c>
      <c r="BK244" s="149">
        <f t="shared" si="19"/>
        <v>0</v>
      </c>
      <c r="BL244" s="17" t="s">
        <v>300</v>
      </c>
      <c r="BM244" s="148" t="s">
        <v>4324</v>
      </c>
    </row>
    <row r="245" spans="2:65" s="1" customFormat="1" ht="21.75" customHeight="1">
      <c r="B245" s="32"/>
      <c r="C245" s="137" t="s">
        <v>1309</v>
      </c>
      <c r="D245" s="137" t="s">
        <v>295</v>
      </c>
      <c r="E245" s="138" t="s">
        <v>4325</v>
      </c>
      <c r="F245" s="139" t="s">
        <v>4326</v>
      </c>
      <c r="G245" s="140" t="s">
        <v>711</v>
      </c>
      <c r="H245" s="141">
        <v>216.4</v>
      </c>
      <c r="I245" s="142"/>
      <c r="J245" s="143">
        <f t="shared" si="10"/>
        <v>0</v>
      </c>
      <c r="K245" s="139" t="s">
        <v>299</v>
      </c>
      <c r="L245" s="32"/>
      <c r="M245" s="144" t="s">
        <v>1</v>
      </c>
      <c r="N245" s="145" t="s">
        <v>41</v>
      </c>
      <c r="P245" s="146">
        <f t="shared" si="11"/>
        <v>0</v>
      </c>
      <c r="Q245" s="146">
        <v>0</v>
      </c>
      <c r="R245" s="146">
        <f t="shared" si="12"/>
        <v>0</v>
      </c>
      <c r="S245" s="146">
        <v>0</v>
      </c>
      <c r="T245" s="147">
        <f t="shared" si="13"/>
        <v>0</v>
      </c>
      <c r="AR245" s="148" t="s">
        <v>300</v>
      </c>
      <c r="AT245" s="148" t="s">
        <v>295</v>
      </c>
      <c r="AU245" s="148" t="s">
        <v>85</v>
      </c>
      <c r="AY245" s="17" t="s">
        <v>293</v>
      </c>
      <c r="BE245" s="149">
        <f t="shared" si="14"/>
        <v>0</v>
      </c>
      <c r="BF245" s="149">
        <f t="shared" si="15"/>
        <v>0</v>
      </c>
      <c r="BG245" s="149">
        <f t="shared" si="16"/>
        <v>0</v>
      </c>
      <c r="BH245" s="149">
        <f t="shared" si="17"/>
        <v>0</v>
      </c>
      <c r="BI245" s="149">
        <f t="shared" si="18"/>
        <v>0</v>
      </c>
      <c r="BJ245" s="17" t="s">
        <v>83</v>
      </c>
      <c r="BK245" s="149">
        <f t="shared" si="19"/>
        <v>0</v>
      </c>
      <c r="BL245" s="17" t="s">
        <v>300</v>
      </c>
      <c r="BM245" s="148" t="s">
        <v>4327</v>
      </c>
    </row>
    <row r="246" spans="2:65" s="1" customFormat="1" ht="24.2" customHeight="1">
      <c r="B246" s="32"/>
      <c r="C246" s="137" t="s">
        <v>1348</v>
      </c>
      <c r="D246" s="137" t="s">
        <v>295</v>
      </c>
      <c r="E246" s="138" t="s">
        <v>4328</v>
      </c>
      <c r="F246" s="139" t="s">
        <v>4329</v>
      </c>
      <c r="G246" s="140" t="s">
        <v>711</v>
      </c>
      <c r="H246" s="141">
        <v>226.5</v>
      </c>
      <c r="I246" s="142"/>
      <c r="J246" s="143">
        <f t="shared" ref="J246:J277" si="20">ROUND(I246*H246,2)</f>
        <v>0</v>
      </c>
      <c r="K246" s="139" t="s">
        <v>299</v>
      </c>
      <c r="L246" s="32"/>
      <c r="M246" s="144" t="s">
        <v>1</v>
      </c>
      <c r="N246" s="145" t="s">
        <v>41</v>
      </c>
      <c r="P246" s="146">
        <f t="shared" ref="P246:P277" si="21">O246*H246</f>
        <v>0</v>
      </c>
      <c r="Q246" s="146">
        <v>0</v>
      </c>
      <c r="R246" s="146">
        <f t="shared" ref="R246:R277" si="22">Q246*H246</f>
        <v>0</v>
      </c>
      <c r="S246" s="146">
        <v>0</v>
      </c>
      <c r="T246" s="147">
        <f t="shared" ref="T246:T277" si="23">S246*H246</f>
        <v>0</v>
      </c>
      <c r="AR246" s="148" t="s">
        <v>300</v>
      </c>
      <c r="AT246" s="148" t="s">
        <v>295</v>
      </c>
      <c r="AU246" s="148" t="s">
        <v>85</v>
      </c>
      <c r="AY246" s="17" t="s">
        <v>293</v>
      </c>
      <c r="BE246" s="149">
        <f t="shared" si="14"/>
        <v>0</v>
      </c>
      <c r="BF246" s="149">
        <f t="shared" si="15"/>
        <v>0</v>
      </c>
      <c r="BG246" s="149">
        <f t="shared" si="16"/>
        <v>0</v>
      </c>
      <c r="BH246" s="149">
        <f t="shared" si="17"/>
        <v>0</v>
      </c>
      <c r="BI246" s="149">
        <f t="shared" si="18"/>
        <v>0</v>
      </c>
      <c r="BJ246" s="17" t="s">
        <v>83</v>
      </c>
      <c r="BK246" s="149">
        <f t="shared" si="19"/>
        <v>0</v>
      </c>
      <c r="BL246" s="17" t="s">
        <v>300</v>
      </c>
      <c r="BM246" s="148" t="s">
        <v>4330</v>
      </c>
    </row>
    <row r="247" spans="2:65" s="12" customFormat="1" ht="11.25">
      <c r="B247" s="150"/>
      <c r="D247" s="151" t="s">
        <v>302</v>
      </c>
      <c r="E247" s="152" t="s">
        <v>1</v>
      </c>
      <c r="F247" s="153" t="s">
        <v>4331</v>
      </c>
      <c r="H247" s="154">
        <v>226.5</v>
      </c>
      <c r="I247" s="155"/>
      <c r="L247" s="150"/>
      <c r="M247" s="156"/>
      <c r="T247" s="157"/>
      <c r="AT247" s="152" t="s">
        <v>302</v>
      </c>
      <c r="AU247" s="152" t="s">
        <v>85</v>
      </c>
      <c r="AV247" s="12" t="s">
        <v>85</v>
      </c>
      <c r="AW247" s="12" t="s">
        <v>32</v>
      </c>
      <c r="AX247" s="12" t="s">
        <v>83</v>
      </c>
      <c r="AY247" s="152" t="s">
        <v>293</v>
      </c>
    </row>
    <row r="248" spans="2:65" s="1" customFormat="1" ht="16.5" customHeight="1">
      <c r="B248" s="32"/>
      <c r="C248" s="137" t="s">
        <v>1353</v>
      </c>
      <c r="D248" s="137" t="s">
        <v>295</v>
      </c>
      <c r="E248" s="138" t="s">
        <v>4332</v>
      </c>
      <c r="F248" s="139" t="s">
        <v>4333</v>
      </c>
      <c r="G248" s="140" t="s">
        <v>909</v>
      </c>
      <c r="H248" s="141">
        <v>7</v>
      </c>
      <c r="I248" s="142"/>
      <c r="J248" s="143">
        <f>ROUND(I248*H248,2)</f>
        <v>0</v>
      </c>
      <c r="K248" s="139" t="s">
        <v>299</v>
      </c>
      <c r="L248" s="32"/>
      <c r="M248" s="144" t="s">
        <v>1</v>
      </c>
      <c r="N248" s="145" t="s">
        <v>41</v>
      </c>
      <c r="P248" s="146">
        <f>O248*H248</f>
        <v>0</v>
      </c>
      <c r="Q248" s="146">
        <v>0.04</v>
      </c>
      <c r="R248" s="146">
        <f>Q248*H248</f>
        <v>0.28000000000000003</v>
      </c>
      <c r="S248" s="146">
        <v>0</v>
      </c>
      <c r="T248" s="147">
        <f>S248*H248</f>
        <v>0</v>
      </c>
      <c r="AR248" s="148" t="s">
        <v>300</v>
      </c>
      <c r="AT248" s="148" t="s">
        <v>295</v>
      </c>
      <c r="AU248" s="148" t="s">
        <v>85</v>
      </c>
      <c r="AY248" s="17" t="s">
        <v>293</v>
      </c>
      <c r="BE248" s="149">
        <f>IF(N248="základní",J248,0)</f>
        <v>0</v>
      </c>
      <c r="BF248" s="149">
        <f>IF(N248="snížená",J248,0)</f>
        <v>0</v>
      </c>
      <c r="BG248" s="149">
        <f>IF(N248="zákl. přenesená",J248,0)</f>
        <v>0</v>
      </c>
      <c r="BH248" s="149">
        <f>IF(N248="sníž. přenesená",J248,0)</f>
        <v>0</v>
      </c>
      <c r="BI248" s="149">
        <f>IF(N248="nulová",J248,0)</f>
        <v>0</v>
      </c>
      <c r="BJ248" s="17" t="s">
        <v>83</v>
      </c>
      <c r="BK248" s="149">
        <f>ROUND(I248*H248,2)</f>
        <v>0</v>
      </c>
      <c r="BL248" s="17" t="s">
        <v>300</v>
      </c>
      <c r="BM248" s="148" t="s">
        <v>4334</v>
      </c>
    </row>
    <row r="249" spans="2:65" s="1" customFormat="1" ht="24.2" customHeight="1">
      <c r="B249" s="32"/>
      <c r="C249" s="174" t="s">
        <v>1357</v>
      </c>
      <c r="D249" s="174" t="s">
        <v>530</v>
      </c>
      <c r="E249" s="175" t="s">
        <v>4335</v>
      </c>
      <c r="F249" s="176" t="s">
        <v>4336</v>
      </c>
      <c r="G249" s="177" t="s">
        <v>909</v>
      </c>
      <c r="H249" s="178">
        <v>7</v>
      </c>
      <c r="I249" s="179"/>
      <c r="J249" s="180">
        <f>ROUND(I249*H249,2)</f>
        <v>0</v>
      </c>
      <c r="K249" s="176" t="s">
        <v>299</v>
      </c>
      <c r="L249" s="181"/>
      <c r="M249" s="182" t="s">
        <v>1</v>
      </c>
      <c r="N249" s="183" t="s">
        <v>41</v>
      </c>
      <c r="P249" s="146">
        <f>O249*H249</f>
        <v>0</v>
      </c>
      <c r="Q249" s="146">
        <v>1.3299999999999999E-2</v>
      </c>
      <c r="R249" s="146">
        <f>Q249*H249</f>
        <v>9.3099999999999988E-2</v>
      </c>
      <c r="S249" s="146">
        <v>0</v>
      </c>
      <c r="T249" s="147">
        <f>S249*H249</f>
        <v>0</v>
      </c>
      <c r="AR249" s="148" t="s">
        <v>396</v>
      </c>
      <c r="AT249" s="148" t="s">
        <v>530</v>
      </c>
      <c r="AU249" s="148" t="s">
        <v>85</v>
      </c>
      <c r="AY249" s="17" t="s">
        <v>293</v>
      </c>
      <c r="BE249" s="149">
        <f>IF(N249="základní",J249,0)</f>
        <v>0</v>
      </c>
      <c r="BF249" s="149">
        <f>IF(N249="snížená",J249,0)</f>
        <v>0</v>
      </c>
      <c r="BG249" s="149">
        <f>IF(N249="zákl. přenesená",J249,0)</f>
        <v>0</v>
      </c>
      <c r="BH249" s="149">
        <f>IF(N249="sníž. přenesená",J249,0)</f>
        <v>0</v>
      </c>
      <c r="BI249" s="149">
        <f>IF(N249="nulová",J249,0)</f>
        <v>0</v>
      </c>
      <c r="BJ249" s="17" t="s">
        <v>83</v>
      </c>
      <c r="BK249" s="149">
        <f>ROUND(I249*H249,2)</f>
        <v>0</v>
      </c>
      <c r="BL249" s="17" t="s">
        <v>300</v>
      </c>
      <c r="BM249" s="148" t="s">
        <v>4337</v>
      </c>
    </row>
    <row r="250" spans="2:65" s="1" customFormat="1" ht="16.5" customHeight="1">
      <c r="B250" s="32"/>
      <c r="C250" s="137" t="s">
        <v>1362</v>
      </c>
      <c r="D250" s="137" t="s">
        <v>295</v>
      </c>
      <c r="E250" s="138" t="s">
        <v>4338</v>
      </c>
      <c r="F250" s="139" t="s">
        <v>4339</v>
      </c>
      <c r="G250" s="140" t="s">
        <v>909</v>
      </c>
      <c r="H250" s="141">
        <v>4</v>
      </c>
      <c r="I250" s="142"/>
      <c r="J250" s="143">
        <f>ROUND(I250*H250,2)</f>
        <v>0</v>
      </c>
      <c r="K250" s="139" t="s">
        <v>299</v>
      </c>
      <c r="L250" s="32"/>
      <c r="M250" s="144" t="s">
        <v>1</v>
      </c>
      <c r="N250" s="145" t="s">
        <v>41</v>
      </c>
      <c r="P250" s="146">
        <f>O250*H250</f>
        <v>0</v>
      </c>
      <c r="Q250" s="146">
        <v>0.05</v>
      </c>
      <c r="R250" s="146">
        <f>Q250*H250</f>
        <v>0.2</v>
      </c>
      <c r="S250" s="146">
        <v>0</v>
      </c>
      <c r="T250" s="147">
        <f>S250*H250</f>
        <v>0</v>
      </c>
      <c r="AR250" s="148" t="s">
        <v>300</v>
      </c>
      <c r="AT250" s="148" t="s">
        <v>295</v>
      </c>
      <c r="AU250" s="148" t="s">
        <v>85</v>
      </c>
      <c r="AY250" s="17" t="s">
        <v>293</v>
      </c>
      <c r="BE250" s="149">
        <f>IF(N250="základní",J250,0)</f>
        <v>0</v>
      </c>
      <c r="BF250" s="149">
        <f>IF(N250="snížená",J250,0)</f>
        <v>0</v>
      </c>
      <c r="BG250" s="149">
        <f>IF(N250="zákl. přenesená",J250,0)</f>
        <v>0</v>
      </c>
      <c r="BH250" s="149">
        <f>IF(N250="sníž. přenesená",J250,0)</f>
        <v>0</v>
      </c>
      <c r="BI250" s="149">
        <f>IF(N250="nulová",J250,0)</f>
        <v>0</v>
      </c>
      <c r="BJ250" s="17" t="s">
        <v>83</v>
      </c>
      <c r="BK250" s="149">
        <f>ROUND(I250*H250,2)</f>
        <v>0</v>
      </c>
      <c r="BL250" s="17" t="s">
        <v>300</v>
      </c>
      <c r="BM250" s="148" t="s">
        <v>4340</v>
      </c>
    </row>
    <row r="251" spans="2:65" s="1" customFormat="1" ht="16.5" customHeight="1">
      <c r="B251" s="32"/>
      <c r="C251" s="174" t="s">
        <v>1366</v>
      </c>
      <c r="D251" s="174" t="s">
        <v>530</v>
      </c>
      <c r="E251" s="175" t="s">
        <v>4341</v>
      </c>
      <c r="F251" s="176" t="s">
        <v>4342</v>
      </c>
      <c r="G251" s="177" t="s">
        <v>909</v>
      </c>
      <c r="H251" s="178">
        <v>4</v>
      </c>
      <c r="I251" s="179"/>
      <c r="J251" s="180">
        <f>ROUND(I251*H251,2)</f>
        <v>0</v>
      </c>
      <c r="K251" s="176" t="s">
        <v>299</v>
      </c>
      <c r="L251" s="181"/>
      <c r="M251" s="182" t="s">
        <v>1</v>
      </c>
      <c r="N251" s="183" t="s">
        <v>41</v>
      </c>
      <c r="P251" s="146">
        <f>O251*H251</f>
        <v>0</v>
      </c>
      <c r="Q251" s="146">
        <v>2.9499999999999998E-2</v>
      </c>
      <c r="R251" s="146">
        <f>Q251*H251</f>
        <v>0.11799999999999999</v>
      </c>
      <c r="S251" s="146">
        <v>0</v>
      </c>
      <c r="T251" s="147">
        <f>S251*H251</f>
        <v>0</v>
      </c>
      <c r="AR251" s="148" t="s">
        <v>396</v>
      </c>
      <c r="AT251" s="148" t="s">
        <v>530</v>
      </c>
      <c r="AU251" s="148" t="s">
        <v>85</v>
      </c>
      <c r="AY251" s="17" t="s">
        <v>293</v>
      </c>
      <c r="BE251" s="149">
        <f>IF(N251="základní",J251,0)</f>
        <v>0</v>
      </c>
      <c r="BF251" s="149">
        <f>IF(N251="snížená",J251,0)</f>
        <v>0</v>
      </c>
      <c r="BG251" s="149">
        <f>IF(N251="zákl. přenesená",J251,0)</f>
        <v>0</v>
      </c>
      <c r="BH251" s="149">
        <f>IF(N251="sníž. přenesená",J251,0)</f>
        <v>0</v>
      </c>
      <c r="BI251" s="149">
        <f>IF(N251="nulová",J251,0)</f>
        <v>0</v>
      </c>
      <c r="BJ251" s="17" t="s">
        <v>83</v>
      </c>
      <c r="BK251" s="149">
        <f>ROUND(I251*H251,2)</f>
        <v>0</v>
      </c>
      <c r="BL251" s="17" t="s">
        <v>300</v>
      </c>
      <c r="BM251" s="148" t="s">
        <v>4343</v>
      </c>
    </row>
    <row r="252" spans="2:65" s="11" customFormat="1" ht="22.9" customHeight="1">
      <c r="B252" s="125"/>
      <c r="D252" s="126" t="s">
        <v>75</v>
      </c>
      <c r="E252" s="135" t="s">
        <v>1411</v>
      </c>
      <c r="F252" s="135" t="s">
        <v>1412</v>
      </c>
      <c r="I252" s="128"/>
      <c r="J252" s="136">
        <f>BK252</f>
        <v>0</v>
      </c>
      <c r="L252" s="125"/>
      <c r="M252" s="130"/>
      <c r="P252" s="131">
        <f>SUM(P253:P254)</f>
        <v>0</v>
      </c>
      <c r="R252" s="131">
        <f>SUM(R253:R254)</f>
        <v>0</v>
      </c>
      <c r="T252" s="132">
        <f>SUM(T253:T254)</f>
        <v>0</v>
      </c>
      <c r="AR252" s="126" t="s">
        <v>83</v>
      </c>
      <c r="AT252" s="133" t="s">
        <v>75</v>
      </c>
      <c r="AU252" s="133" t="s">
        <v>83</v>
      </c>
      <c r="AY252" s="126" t="s">
        <v>293</v>
      </c>
      <c r="BK252" s="134">
        <f>SUM(BK253:BK254)</f>
        <v>0</v>
      </c>
    </row>
    <row r="253" spans="2:65" s="1" customFormat="1" ht="21.75" customHeight="1">
      <c r="B253" s="32"/>
      <c r="C253" s="137" t="s">
        <v>1370</v>
      </c>
      <c r="D253" s="137" t="s">
        <v>295</v>
      </c>
      <c r="E253" s="138" t="s">
        <v>3432</v>
      </c>
      <c r="F253" s="139" t="s">
        <v>3433</v>
      </c>
      <c r="G253" s="140" t="s">
        <v>533</v>
      </c>
      <c r="H253" s="141">
        <v>233.06299999999999</v>
      </c>
      <c r="I253" s="142"/>
      <c r="J253" s="143">
        <f>ROUND(I253*H253,2)</f>
        <v>0</v>
      </c>
      <c r="K253" s="139" t="s">
        <v>299</v>
      </c>
      <c r="L253" s="32"/>
      <c r="M253" s="144" t="s">
        <v>1</v>
      </c>
      <c r="N253" s="145" t="s">
        <v>41</v>
      </c>
      <c r="P253" s="146">
        <f>O253*H253</f>
        <v>0</v>
      </c>
      <c r="Q253" s="146">
        <v>0</v>
      </c>
      <c r="R253" s="146">
        <f>Q253*H253</f>
        <v>0</v>
      </c>
      <c r="S253" s="146">
        <v>0</v>
      </c>
      <c r="T253" s="147">
        <f>S253*H253</f>
        <v>0</v>
      </c>
      <c r="AR253" s="148" t="s">
        <v>300</v>
      </c>
      <c r="AT253" s="148" t="s">
        <v>295</v>
      </c>
      <c r="AU253" s="148" t="s">
        <v>85</v>
      </c>
      <c r="AY253" s="17" t="s">
        <v>293</v>
      </c>
      <c r="BE253" s="149">
        <f>IF(N253="základní",J253,0)</f>
        <v>0</v>
      </c>
      <c r="BF253" s="149">
        <f>IF(N253="snížená",J253,0)</f>
        <v>0</v>
      </c>
      <c r="BG253" s="149">
        <f>IF(N253="zákl. přenesená",J253,0)</f>
        <v>0</v>
      </c>
      <c r="BH253" s="149">
        <f>IF(N253="sníž. přenesená",J253,0)</f>
        <v>0</v>
      </c>
      <c r="BI253" s="149">
        <f>IF(N253="nulová",J253,0)</f>
        <v>0</v>
      </c>
      <c r="BJ253" s="17" t="s">
        <v>83</v>
      </c>
      <c r="BK253" s="149">
        <f>ROUND(I253*H253,2)</f>
        <v>0</v>
      </c>
      <c r="BL253" s="17" t="s">
        <v>300</v>
      </c>
      <c r="BM253" s="148" t="s">
        <v>4344</v>
      </c>
    </row>
    <row r="254" spans="2:65" s="1" customFormat="1" ht="33" customHeight="1">
      <c r="B254" s="32"/>
      <c r="C254" s="137" t="s">
        <v>1375</v>
      </c>
      <c r="D254" s="137" t="s">
        <v>295</v>
      </c>
      <c r="E254" s="138" t="s">
        <v>3435</v>
      </c>
      <c r="F254" s="139" t="s">
        <v>3436</v>
      </c>
      <c r="G254" s="140" t="s">
        <v>533</v>
      </c>
      <c r="H254" s="141">
        <v>233.06299999999999</v>
      </c>
      <c r="I254" s="142"/>
      <c r="J254" s="143">
        <f>ROUND(I254*H254,2)</f>
        <v>0</v>
      </c>
      <c r="K254" s="139" t="s">
        <v>299</v>
      </c>
      <c r="L254" s="32"/>
      <c r="M254" s="144" t="s">
        <v>1</v>
      </c>
      <c r="N254" s="145" t="s">
        <v>41</v>
      </c>
      <c r="P254" s="146">
        <f>O254*H254</f>
        <v>0</v>
      </c>
      <c r="Q254" s="146">
        <v>0</v>
      </c>
      <c r="R254" s="146">
        <f>Q254*H254</f>
        <v>0</v>
      </c>
      <c r="S254" s="146">
        <v>0</v>
      </c>
      <c r="T254" s="147">
        <f>S254*H254</f>
        <v>0</v>
      </c>
      <c r="AR254" s="148" t="s">
        <v>300</v>
      </c>
      <c r="AT254" s="148" t="s">
        <v>295</v>
      </c>
      <c r="AU254" s="148" t="s">
        <v>85</v>
      </c>
      <c r="AY254" s="17" t="s">
        <v>293</v>
      </c>
      <c r="BE254" s="149">
        <f>IF(N254="základní",J254,0)</f>
        <v>0</v>
      </c>
      <c r="BF254" s="149">
        <f>IF(N254="snížená",J254,0)</f>
        <v>0</v>
      </c>
      <c r="BG254" s="149">
        <f>IF(N254="zákl. přenesená",J254,0)</f>
        <v>0</v>
      </c>
      <c r="BH254" s="149">
        <f>IF(N254="sníž. přenesená",J254,0)</f>
        <v>0</v>
      </c>
      <c r="BI254" s="149">
        <f>IF(N254="nulová",J254,0)</f>
        <v>0</v>
      </c>
      <c r="BJ254" s="17" t="s">
        <v>83</v>
      </c>
      <c r="BK254" s="149">
        <f>ROUND(I254*H254,2)</f>
        <v>0</v>
      </c>
      <c r="BL254" s="17" t="s">
        <v>300</v>
      </c>
      <c r="BM254" s="148" t="s">
        <v>4345</v>
      </c>
    </row>
    <row r="255" spans="2:65" s="11" customFormat="1" ht="25.9" customHeight="1">
      <c r="B255" s="125"/>
      <c r="D255" s="126" t="s">
        <v>75</v>
      </c>
      <c r="E255" s="127" t="s">
        <v>530</v>
      </c>
      <c r="F255" s="127" t="s">
        <v>3500</v>
      </c>
      <c r="I255" s="128"/>
      <c r="J255" s="129">
        <f>BK255</f>
        <v>0</v>
      </c>
      <c r="L255" s="125"/>
      <c r="M255" s="130"/>
      <c r="P255" s="131">
        <f>P256</f>
        <v>0</v>
      </c>
      <c r="R255" s="131">
        <f>R256</f>
        <v>0.34729199999999993</v>
      </c>
      <c r="T255" s="132">
        <f>T256</f>
        <v>0</v>
      </c>
      <c r="AR255" s="126" t="s">
        <v>156</v>
      </c>
      <c r="AT255" s="133" t="s">
        <v>75</v>
      </c>
      <c r="AU255" s="133" t="s">
        <v>76</v>
      </c>
      <c r="AY255" s="126" t="s">
        <v>293</v>
      </c>
      <c r="BK255" s="134">
        <f>BK256</f>
        <v>0</v>
      </c>
    </row>
    <row r="256" spans="2:65" s="11" customFormat="1" ht="22.9" customHeight="1">
      <c r="B256" s="125"/>
      <c r="D256" s="126" t="s">
        <v>75</v>
      </c>
      <c r="E256" s="135" t="s">
        <v>3694</v>
      </c>
      <c r="F256" s="135" t="s">
        <v>3695</v>
      </c>
      <c r="I256" s="128"/>
      <c r="J256" s="136">
        <f>BK256</f>
        <v>0</v>
      </c>
      <c r="L256" s="125"/>
      <c r="M256" s="130"/>
      <c r="P256" s="131">
        <f>SUM(P257:P274)</f>
        <v>0</v>
      </c>
      <c r="R256" s="131">
        <f>SUM(R257:R274)</f>
        <v>0.34729199999999993</v>
      </c>
      <c r="T256" s="132">
        <f>SUM(T257:T274)</f>
        <v>0</v>
      </c>
      <c r="AR256" s="126" t="s">
        <v>156</v>
      </c>
      <c r="AT256" s="133" t="s">
        <v>75</v>
      </c>
      <c r="AU256" s="133" t="s">
        <v>83</v>
      </c>
      <c r="AY256" s="126" t="s">
        <v>293</v>
      </c>
      <c r="BK256" s="134">
        <f>SUM(BK257:BK274)</f>
        <v>0</v>
      </c>
    </row>
    <row r="257" spans="2:65" s="1" customFormat="1" ht="16.5" customHeight="1">
      <c r="B257" s="32"/>
      <c r="C257" s="137" t="s">
        <v>1379</v>
      </c>
      <c r="D257" s="137" t="s">
        <v>295</v>
      </c>
      <c r="E257" s="138" t="s">
        <v>4346</v>
      </c>
      <c r="F257" s="139" t="s">
        <v>4347</v>
      </c>
      <c r="G257" s="140" t="s">
        <v>711</v>
      </c>
      <c r="H257" s="141">
        <v>129.22</v>
      </c>
      <c r="I257" s="142"/>
      <c r="J257" s="143">
        <f t="shared" ref="J257:J273" si="24">ROUND(I257*H257,2)</f>
        <v>0</v>
      </c>
      <c r="K257" s="139" t="s">
        <v>1</v>
      </c>
      <c r="L257" s="32"/>
      <c r="M257" s="144" t="s">
        <v>1</v>
      </c>
      <c r="N257" s="145" t="s">
        <v>41</v>
      </c>
      <c r="P257" s="146">
        <f t="shared" ref="P257:P273" si="25">O257*H257</f>
        <v>0</v>
      </c>
      <c r="Q257" s="146">
        <v>0</v>
      </c>
      <c r="R257" s="146">
        <f t="shared" ref="R257:R273" si="26">Q257*H257</f>
        <v>0</v>
      </c>
      <c r="S257" s="146">
        <v>0</v>
      </c>
      <c r="T257" s="147">
        <f t="shared" ref="T257:T273" si="27">S257*H257</f>
        <v>0</v>
      </c>
      <c r="AR257" s="148" t="s">
        <v>1255</v>
      </c>
      <c r="AT257" s="148" t="s">
        <v>295</v>
      </c>
      <c r="AU257" s="148" t="s">
        <v>85</v>
      </c>
      <c r="AY257" s="17" t="s">
        <v>293</v>
      </c>
      <c r="BE257" s="149">
        <f t="shared" ref="BE257:BE273" si="28">IF(N257="základní",J257,0)</f>
        <v>0</v>
      </c>
      <c r="BF257" s="149">
        <f t="shared" ref="BF257:BF273" si="29">IF(N257="snížená",J257,0)</f>
        <v>0</v>
      </c>
      <c r="BG257" s="149">
        <f t="shared" ref="BG257:BG273" si="30">IF(N257="zákl. přenesená",J257,0)</f>
        <v>0</v>
      </c>
      <c r="BH257" s="149">
        <f t="shared" ref="BH257:BH273" si="31">IF(N257="sníž. přenesená",J257,0)</f>
        <v>0</v>
      </c>
      <c r="BI257" s="149">
        <f t="shared" ref="BI257:BI273" si="32">IF(N257="nulová",J257,0)</f>
        <v>0</v>
      </c>
      <c r="BJ257" s="17" t="s">
        <v>83</v>
      </c>
      <c r="BK257" s="149">
        <f t="shared" ref="BK257:BK273" si="33">ROUND(I257*H257,2)</f>
        <v>0</v>
      </c>
      <c r="BL257" s="17" t="s">
        <v>1255</v>
      </c>
      <c r="BM257" s="148" t="s">
        <v>4348</v>
      </c>
    </row>
    <row r="258" spans="2:65" s="1" customFormat="1" ht="21.75" customHeight="1">
      <c r="B258" s="32"/>
      <c r="C258" s="174" t="s">
        <v>1383</v>
      </c>
      <c r="D258" s="174" t="s">
        <v>530</v>
      </c>
      <c r="E258" s="175" t="s">
        <v>4349</v>
      </c>
      <c r="F258" s="176" t="s">
        <v>4350</v>
      </c>
      <c r="G258" s="177" t="s">
        <v>711</v>
      </c>
      <c r="H258" s="178">
        <v>129.22</v>
      </c>
      <c r="I258" s="179"/>
      <c r="J258" s="180">
        <f t="shared" si="24"/>
        <v>0</v>
      </c>
      <c r="K258" s="176" t="s">
        <v>299</v>
      </c>
      <c r="L258" s="181"/>
      <c r="M258" s="182" t="s">
        <v>1</v>
      </c>
      <c r="N258" s="183" t="s">
        <v>41</v>
      </c>
      <c r="P258" s="146">
        <f t="shared" si="25"/>
        <v>0</v>
      </c>
      <c r="Q258" s="146">
        <v>2.0999999999999999E-3</v>
      </c>
      <c r="R258" s="146">
        <f t="shared" si="26"/>
        <v>0.27136199999999999</v>
      </c>
      <c r="S258" s="146">
        <v>0</v>
      </c>
      <c r="T258" s="147">
        <f t="shared" si="27"/>
        <v>0</v>
      </c>
      <c r="AR258" s="148" t="s">
        <v>4061</v>
      </c>
      <c r="AT258" s="148" t="s">
        <v>530</v>
      </c>
      <c r="AU258" s="148" t="s">
        <v>85</v>
      </c>
      <c r="AY258" s="17" t="s">
        <v>293</v>
      </c>
      <c r="BE258" s="149">
        <f t="shared" si="28"/>
        <v>0</v>
      </c>
      <c r="BF258" s="149">
        <f t="shared" si="29"/>
        <v>0</v>
      </c>
      <c r="BG258" s="149">
        <f t="shared" si="30"/>
        <v>0</v>
      </c>
      <c r="BH258" s="149">
        <f t="shared" si="31"/>
        <v>0</v>
      </c>
      <c r="BI258" s="149">
        <f t="shared" si="32"/>
        <v>0</v>
      </c>
      <c r="BJ258" s="17" t="s">
        <v>83</v>
      </c>
      <c r="BK258" s="149">
        <f t="shared" si="33"/>
        <v>0</v>
      </c>
      <c r="BL258" s="17" t="s">
        <v>4061</v>
      </c>
      <c r="BM258" s="148" t="s">
        <v>4351</v>
      </c>
    </row>
    <row r="259" spans="2:65" s="1" customFormat="1" ht="16.5" customHeight="1">
      <c r="B259" s="32"/>
      <c r="C259" s="137" t="s">
        <v>1391</v>
      </c>
      <c r="D259" s="137" t="s">
        <v>295</v>
      </c>
      <c r="E259" s="138" t="s">
        <v>4352</v>
      </c>
      <c r="F259" s="139" t="s">
        <v>4353</v>
      </c>
      <c r="G259" s="140" t="s">
        <v>711</v>
      </c>
      <c r="H259" s="141">
        <v>7.3</v>
      </c>
      <c r="I259" s="142"/>
      <c r="J259" s="143">
        <f t="shared" si="24"/>
        <v>0</v>
      </c>
      <c r="K259" s="139" t="s">
        <v>1</v>
      </c>
      <c r="L259" s="32"/>
      <c r="M259" s="144" t="s">
        <v>1</v>
      </c>
      <c r="N259" s="145" t="s">
        <v>41</v>
      </c>
      <c r="P259" s="146">
        <f t="shared" si="25"/>
        <v>0</v>
      </c>
      <c r="Q259" s="146">
        <v>0</v>
      </c>
      <c r="R259" s="146">
        <f t="shared" si="26"/>
        <v>0</v>
      </c>
      <c r="S259" s="146">
        <v>0</v>
      </c>
      <c r="T259" s="147">
        <f t="shared" si="27"/>
        <v>0</v>
      </c>
      <c r="AR259" s="148" t="s">
        <v>1255</v>
      </c>
      <c r="AT259" s="148" t="s">
        <v>295</v>
      </c>
      <c r="AU259" s="148" t="s">
        <v>85</v>
      </c>
      <c r="AY259" s="17" t="s">
        <v>293</v>
      </c>
      <c r="BE259" s="149">
        <f t="shared" si="28"/>
        <v>0</v>
      </c>
      <c r="BF259" s="149">
        <f t="shared" si="29"/>
        <v>0</v>
      </c>
      <c r="BG259" s="149">
        <f t="shared" si="30"/>
        <v>0</v>
      </c>
      <c r="BH259" s="149">
        <f t="shared" si="31"/>
        <v>0</v>
      </c>
      <c r="BI259" s="149">
        <f t="shared" si="32"/>
        <v>0</v>
      </c>
      <c r="BJ259" s="17" t="s">
        <v>83</v>
      </c>
      <c r="BK259" s="149">
        <f t="shared" si="33"/>
        <v>0</v>
      </c>
      <c r="BL259" s="17" t="s">
        <v>1255</v>
      </c>
      <c r="BM259" s="148" t="s">
        <v>4354</v>
      </c>
    </row>
    <row r="260" spans="2:65" s="1" customFormat="1" ht="24.2" customHeight="1">
      <c r="B260" s="32"/>
      <c r="C260" s="174" t="s">
        <v>1396</v>
      </c>
      <c r="D260" s="174" t="s">
        <v>530</v>
      </c>
      <c r="E260" s="175" t="s">
        <v>4355</v>
      </c>
      <c r="F260" s="176" t="s">
        <v>4356</v>
      </c>
      <c r="G260" s="177" t="s">
        <v>711</v>
      </c>
      <c r="H260" s="178">
        <v>7.3</v>
      </c>
      <c r="I260" s="179"/>
      <c r="J260" s="180">
        <f t="shared" si="24"/>
        <v>0</v>
      </c>
      <c r="K260" s="176" t="s">
        <v>299</v>
      </c>
      <c r="L260" s="181"/>
      <c r="M260" s="182" t="s">
        <v>1</v>
      </c>
      <c r="N260" s="183" t="s">
        <v>41</v>
      </c>
      <c r="P260" s="146">
        <f t="shared" si="25"/>
        <v>0</v>
      </c>
      <c r="Q260" s="146">
        <v>4.1000000000000003E-3</v>
      </c>
      <c r="R260" s="146">
        <f t="shared" si="26"/>
        <v>2.9930000000000002E-2</v>
      </c>
      <c r="S260" s="146">
        <v>0</v>
      </c>
      <c r="T260" s="147">
        <f t="shared" si="27"/>
        <v>0</v>
      </c>
      <c r="AR260" s="148" t="s">
        <v>4061</v>
      </c>
      <c r="AT260" s="148" t="s">
        <v>530</v>
      </c>
      <c r="AU260" s="148" t="s">
        <v>85</v>
      </c>
      <c r="AY260" s="17" t="s">
        <v>293</v>
      </c>
      <c r="BE260" s="149">
        <f t="shared" si="28"/>
        <v>0</v>
      </c>
      <c r="BF260" s="149">
        <f t="shared" si="29"/>
        <v>0</v>
      </c>
      <c r="BG260" s="149">
        <f t="shared" si="30"/>
        <v>0</v>
      </c>
      <c r="BH260" s="149">
        <f t="shared" si="31"/>
        <v>0</v>
      </c>
      <c r="BI260" s="149">
        <f t="shared" si="32"/>
        <v>0</v>
      </c>
      <c r="BJ260" s="17" t="s">
        <v>83</v>
      </c>
      <c r="BK260" s="149">
        <f t="shared" si="33"/>
        <v>0</v>
      </c>
      <c r="BL260" s="17" t="s">
        <v>4061</v>
      </c>
      <c r="BM260" s="148" t="s">
        <v>4357</v>
      </c>
    </row>
    <row r="261" spans="2:65" s="1" customFormat="1" ht="24.2" customHeight="1">
      <c r="B261" s="32"/>
      <c r="C261" s="137" t="s">
        <v>1401</v>
      </c>
      <c r="D261" s="137" t="s">
        <v>295</v>
      </c>
      <c r="E261" s="138" t="s">
        <v>4358</v>
      </c>
      <c r="F261" s="139" t="s">
        <v>4359</v>
      </c>
      <c r="G261" s="140" t="s">
        <v>909</v>
      </c>
      <c r="H261" s="141">
        <v>56</v>
      </c>
      <c r="I261" s="142"/>
      <c r="J261" s="143">
        <f t="shared" si="24"/>
        <v>0</v>
      </c>
      <c r="K261" s="139" t="s">
        <v>1</v>
      </c>
      <c r="L261" s="32"/>
      <c r="M261" s="144" t="s">
        <v>1</v>
      </c>
      <c r="N261" s="145" t="s">
        <v>41</v>
      </c>
      <c r="P261" s="146">
        <f t="shared" si="25"/>
        <v>0</v>
      </c>
      <c r="Q261" s="146">
        <v>1.0000000000000001E-5</v>
      </c>
      <c r="R261" s="146">
        <f t="shared" si="26"/>
        <v>5.6000000000000006E-4</v>
      </c>
      <c r="S261" s="146">
        <v>0</v>
      </c>
      <c r="T261" s="147">
        <f t="shared" si="27"/>
        <v>0</v>
      </c>
      <c r="AR261" s="148" t="s">
        <v>1255</v>
      </c>
      <c r="AT261" s="148" t="s">
        <v>295</v>
      </c>
      <c r="AU261" s="148" t="s">
        <v>85</v>
      </c>
      <c r="AY261" s="17" t="s">
        <v>293</v>
      </c>
      <c r="BE261" s="149">
        <f t="shared" si="28"/>
        <v>0</v>
      </c>
      <c r="BF261" s="149">
        <f t="shared" si="29"/>
        <v>0</v>
      </c>
      <c r="BG261" s="149">
        <f t="shared" si="30"/>
        <v>0</v>
      </c>
      <c r="BH261" s="149">
        <f t="shared" si="31"/>
        <v>0</v>
      </c>
      <c r="BI261" s="149">
        <f t="shared" si="32"/>
        <v>0</v>
      </c>
      <c r="BJ261" s="17" t="s">
        <v>83</v>
      </c>
      <c r="BK261" s="149">
        <f t="shared" si="33"/>
        <v>0</v>
      </c>
      <c r="BL261" s="17" t="s">
        <v>1255</v>
      </c>
      <c r="BM261" s="148" t="s">
        <v>4360</v>
      </c>
    </row>
    <row r="262" spans="2:65" s="1" customFormat="1" ht="24.2" customHeight="1">
      <c r="B262" s="32"/>
      <c r="C262" s="174" t="s">
        <v>1406</v>
      </c>
      <c r="D262" s="174" t="s">
        <v>530</v>
      </c>
      <c r="E262" s="175" t="s">
        <v>4361</v>
      </c>
      <c r="F262" s="176" t="s">
        <v>4362</v>
      </c>
      <c r="G262" s="177" t="s">
        <v>909</v>
      </c>
      <c r="H262" s="178">
        <v>26</v>
      </c>
      <c r="I262" s="179"/>
      <c r="J262" s="180">
        <f t="shared" si="24"/>
        <v>0</v>
      </c>
      <c r="K262" s="176" t="s">
        <v>299</v>
      </c>
      <c r="L262" s="181"/>
      <c r="M262" s="182" t="s">
        <v>1</v>
      </c>
      <c r="N262" s="183" t="s">
        <v>41</v>
      </c>
      <c r="P262" s="146">
        <f t="shared" si="25"/>
        <v>0</v>
      </c>
      <c r="Q262" s="146">
        <v>3.1E-4</v>
      </c>
      <c r="R262" s="146">
        <f t="shared" si="26"/>
        <v>8.0599999999999995E-3</v>
      </c>
      <c r="S262" s="146">
        <v>0</v>
      </c>
      <c r="T262" s="147">
        <f t="shared" si="27"/>
        <v>0</v>
      </c>
      <c r="AR262" s="148" t="s">
        <v>4061</v>
      </c>
      <c r="AT262" s="148" t="s">
        <v>530</v>
      </c>
      <c r="AU262" s="148" t="s">
        <v>85</v>
      </c>
      <c r="AY262" s="17" t="s">
        <v>293</v>
      </c>
      <c r="BE262" s="149">
        <f t="shared" si="28"/>
        <v>0</v>
      </c>
      <c r="BF262" s="149">
        <f t="shared" si="29"/>
        <v>0</v>
      </c>
      <c r="BG262" s="149">
        <f t="shared" si="30"/>
        <v>0</v>
      </c>
      <c r="BH262" s="149">
        <f t="shared" si="31"/>
        <v>0</v>
      </c>
      <c r="BI262" s="149">
        <f t="shared" si="32"/>
        <v>0</v>
      </c>
      <c r="BJ262" s="17" t="s">
        <v>83</v>
      </c>
      <c r="BK262" s="149">
        <f t="shared" si="33"/>
        <v>0</v>
      </c>
      <c r="BL262" s="17" t="s">
        <v>4061</v>
      </c>
      <c r="BM262" s="148" t="s">
        <v>4363</v>
      </c>
    </row>
    <row r="263" spans="2:65" s="1" customFormat="1" ht="24.2" customHeight="1">
      <c r="B263" s="32"/>
      <c r="C263" s="174" t="s">
        <v>1413</v>
      </c>
      <c r="D263" s="174" t="s">
        <v>530</v>
      </c>
      <c r="E263" s="175" t="s">
        <v>4364</v>
      </c>
      <c r="F263" s="176" t="s">
        <v>4365</v>
      </c>
      <c r="G263" s="177" t="s">
        <v>909</v>
      </c>
      <c r="H263" s="178">
        <v>7</v>
      </c>
      <c r="I263" s="179"/>
      <c r="J263" s="180">
        <f t="shared" si="24"/>
        <v>0</v>
      </c>
      <c r="K263" s="176" t="s">
        <v>1</v>
      </c>
      <c r="L263" s="181"/>
      <c r="M263" s="182" t="s">
        <v>1</v>
      </c>
      <c r="N263" s="183" t="s">
        <v>41</v>
      </c>
      <c r="P263" s="146">
        <f t="shared" si="25"/>
        <v>0</v>
      </c>
      <c r="Q263" s="146">
        <v>3.1E-4</v>
      </c>
      <c r="R263" s="146">
        <f t="shared" si="26"/>
        <v>2.1700000000000001E-3</v>
      </c>
      <c r="S263" s="146">
        <v>0</v>
      </c>
      <c r="T263" s="147">
        <f t="shared" si="27"/>
        <v>0</v>
      </c>
      <c r="AR263" s="148" t="s">
        <v>4061</v>
      </c>
      <c r="AT263" s="148" t="s">
        <v>530</v>
      </c>
      <c r="AU263" s="148" t="s">
        <v>85</v>
      </c>
      <c r="AY263" s="17" t="s">
        <v>293</v>
      </c>
      <c r="BE263" s="149">
        <f t="shared" si="28"/>
        <v>0</v>
      </c>
      <c r="BF263" s="149">
        <f t="shared" si="29"/>
        <v>0</v>
      </c>
      <c r="BG263" s="149">
        <f t="shared" si="30"/>
        <v>0</v>
      </c>
      <c r="BH263" s="149">
        <f t="shared" si="31"/>
        <v>0</v>
      </c>
      <c r="BI263" s="149">
        <f t="shared" si="32"/>
        <v>0</v>
      </c>
      <c r="BJ263" s="17" t="s">
        <v>83</v>
      </c>
      <c r="BK263" s="149">
        <f t="shared" si="33"/>
        <v>0</v>
      </c>
      <c r="BL263" s="17" t="s">
        <v>4061</v>
      </c>
      <c r="BM263" s="148" t="s">
        <v>4366</v>
      </c>
    </row>
    <row r="264" spans="2:65" s="1" customFormat="1" ht="24.2" customHeight="1">
      <c r="B264" s="32"/>
      <c r="C264" s="174" t="s">
        <v>1421</v>
      </c>
      <c r="D264" s="174" t="s">
        <v>530</v>
      </c>
      <c r="E264" s="175" t="s">
        <v>4367</v>
      </c>
      <c r="F264" s="176" t="s">
        <v>4368</v>
      </c>
      <c r="G264" s="177" t="s">
        <v>909</v>
      </c>
      <c r="H264" s="178">
        <v>1</v>
      </c>
      <c r="I264" s="179"/>
      <c r="J264" s="180">
        <f t="shared" si="24"/>
        <v>0</v>
      </c>
      <c r="K264" s="176" t="s">
        <v>1</v>
      </c>
      <c r="L264" s="181"/>
      <c r="M264" s="182" t="s">
        <v>1</v>
      </c>
      <c r="N264" s="183" t="s">
        <v>41</v>
      </c>
      <c r="P264" s="146">
        <f t="shared" si="25"/>
        <v>0</v>
      </c>
      <c r="Q264" s="146">
        <v>3.1E-4</v>
      </c>
      <c r="R264" s="146">
        <f t="shared" si="26"/>
        <v>3.1E-4</v>
      </c>
      <c r="S264" s="146">
        <v>0</v>
      </c>
      <c r="T264" s="147">
        <f t="shared" si="27"/>
        <v>0</v>
      </c>
      <c r="AR264" s="148" t="s">
        <v>4061</v>
      </c>
      <c r="AT264" s="148" t="s">
        <v>530</v>
      </c>
      <c r="AU264" s="148" t="s">
        <v>85</v>
      </c>
      <c r="AY264" s="17" t="s">
        <v>293</v>
      </c>
      <c r="BE264" s="149">
        <f t="shared" si="28"/>
        <v>0</v>
      </c>
      <c r="BF264" s="149">
        <f t="shared" si="29"/>
        <v>0</v>
      </c>
      <c r="BG264" s="149">
        <f t="shared" si="30"/>
        <v>0</v>
      </c>
      <c r="BH264" s="149">
        <f t="shared" si="31"/>
        <v>0</v>
      </c>
      <c r="BI264" s="149">
        <f t="shared" si="32"/>
        <v>0</v>
      </c>
      <c r="BJ264" s="17" t="s">
        <v>83</v>
      </c>
      <c r="BK264" s="149">
        <f t="shared" si="33"/>
        <v>0</v>
      </c>
      <c r="BL264" s="17" t="s">
        <v>4061</v>
      </c>
      <c r="BM264" s="148" t="s">
        <v>4369</v>
      </c>
    </row>
    <row r="265" spans="2:65" s="1" customFormat="1" ht="16.5" customHeight="1">
      <c r="B265" s="32"/>
      <c r="C265" s="174" t="s">
        <v>1477</v>
      </c>
      <c r="D265" s="174" t="s">
        <v>530</v>
      </c>
      <c r="E265" s="175" t="s">
        <v>4370</v>
      </c>
      <c r="F265" s="176" t="s">
        <v>4371</v>
      </c>
      <c r="G265" s="177" t="s">
        <v>909</v>
      </c>
      <c r="H265" s="178">
        <v>11</v>
      </c>
      <c r="I265" s="179"/>
      <c r="J265" s="180">
        <f t="shared" si="24"/>
        <v>0</v>
      </c>
      <c r="K265" s="176" t="s">
        <v>1</v>
      </c>
      <c r="L265" s="181"/>
      <c r="M265" s="182" t="s">
        <v>1</v>
      </c>
      <c r="N265" s="183" t="s">
        <v>41</v>
      </c>
      <c r="P265" s="146">
        <f t="shared" si="25"/>
        <v>0</v>
      </c>
      <c r="Q265" s="146">
        <v>1.9000000000000001E-4</v>
      </c>
      <c r="R265" s="146">
        <f t="shared" si="26"/>
        <v>2.0900000000000003E-3</v>
      </c>
      <c r="S265" s="146">
        <v>0</v>
      </c>
      <c r="T265" s="147">
        <f t="shared" si="27"/>
        <v>0</v>
      </c>
      <c r="AR265" s="148" t="s">
        <v>4061</v>
      </c>
      <c r="AT265" s="148" t="s">
        <v>530</v>
      </c>
      <c r="AU265" s="148" t="s">
        <v>85</v>
      </c>
      <c r="AY265" s="17" t="s">
        <v>293</v>
      </c>
      <c r="BE265" s="149">
        <f t="shared" si="28"/>
        <v>0</v>
      </c>
      <c r="BF265" s="149">
        <f t="shared" si="29"/>
        <v>0</v>
      </c>
      <c r="BG265" s="149">
        <f t="shared" si="30"/>
        <v>0</v>
      </c>
      <c r="BH265" s="149">
        <f t="shared" si="31"/>
        <v>0</v>
      </c>
      <c r="BI265" s="149">
        <f t="shared" si="32"/>
        <v>0</v>
      </c>
      <c r="BJ265" s="17" t="s">
        <v>83</v>
      </c>
      <c r="BK265" s="149">
        <f t="shared" si="33"/>
        <v>0</v>
      </c>
      <c r="BL265" s="17" t="s">
        <v>4061</v>
      </c>
      <c r="BM265" s="148" t="s">
        <v>4372</v>
      </c>
    </row>
    <row r="266" spans="2:65" s="1" customFormat="1" ht="16.5" customHeight="1">
      <c r="B266" s="32"/>
      <c r="C266" s="174" t="s">
        <v>1534</v>
      </c>
      <c r="D266" s="174" t="s">
        <v>530</v>
      </c>
      <c r="E266" s="175" t="s">
        <v>4373</v>
      </c>
      <c r="F266" s="176" t="s">
        <v>4374</v>
      </c>
      <c r="G266" s="177" t="s">
        <v>909</v>
      </c>
      <c r="H266" s="178">
        <v>11</v>
      </c>
      <c r="I266" s="179"/>
      <c r="J266" s="180">
        <f t="shared" si="24"/>
        <v>0</v>
      </c>
      <c r="K266" s="176" t="s">
        <v>1</v>
      </c>
      <c r="L266" s="181"/>
      <c r="M266" s="182" t="s">
        <v>1</v>
      </c>
      <c r="N266" s="183" t="s">
        <v>41</v>
      </c>
      <c r="P266" s="146">
        <f t="shared" si="25"/>
        <v>0</v>
      </c>
      <c r="Q266" s="146">
        <v>2.2000000000000001E-3</v>
      </c>
      <c r="R266" s="146">
        <f t="shared" si="26"/>
        <v>2.4200000000000003E-2</v>
      </c>
      <c r="S266" s="146">
        <v>0</v>
      </c>
      <c r="T266" s="147">
        <f t="shared" si="27"/>
        <v>0</v>
      </c>
      <c r="AR266" s="148" t="s">
        <v>4061</v>
      </c>
      <c r="AT266" s="148" t="s">
        <v>530</v>
      </c>
      <c r="AU266" s="148" t="s">
        <v>85</v>
      </c>
      <c r="AY266" s="17" t="s">
        <v>293</v>
      </c>
      <c r="BE266" s="149">
        <f t="shared" si="28"/>
        <v>0</v>
      </c>
      <c r="BF266" s="149">
        <f t="shared" si="29"/>
        <v>0</v>
      </c>
      <c r="BG266" s="149">
        <f t="shared" si="30"/>
        <v>0</v>
      </c>
      <c r="BH266" s="149">
        <f t="shared" si="31"/>
        <v>0</v>
      </c>
      <c r="BI266" s="149">
        <f t="shared" si="32"/>
        <v>0</v>
      </c>
      <c r="BJ266" s="17" t="s">
        <v>83</v>
      </c>
      <c r="BK266" s="149">
        <f t="shared" si="33"/>
        <v>0</v>
      </c>
      <c r="BL266" s="17" t="s">
        <v>4061</v>
      </c>
      <c r="BM266" s="148" t="s">
        <v>4375</v>
      </c>
    </row>
    <row r="267" spans="2:65" s="1" customFormat="1" ht="24.2" customHeight="1">
      <c r="B267" s="32"/>
      <c r="C267" s="137" t="s">
        <v>1540</v>
      </c>
      <c r="D267" s="137" t="s">
        <v>295</v>
      </c>
      <c r="E267" s="138" t="s">
        <v>4376</v>
      </c>
      <c r="F267" s="139" t="s">
        <v>4377</v>
      </c>
      <c r="G267" s="140" t="s">
        <v>909</v>
      </c>
      <c r="H267" s="141">
        <v>6</v>
      </c>
      <c r="I267" s="142"/>
      <c r="J267" s="143">
        <f t="shared" si="24"/>
        <v>0</v>
      </c>
      <c r="K267" s="139" t="s">
        <v>1</v>
      </c>
      <c r="L267" s="32"/>
      <c r="M267" s="144" t="s">
        <v>1</v>
      </c>
      <c r="N267" s="145" t="s">
        <v>41</v>
      </c>
      <c r="P267" s="146">
        <f t="shared" si="25"/>
        <v>0</v>
      </c>
      <c r="Q267" s="146">
        <v>1.0000000000000001E-5</v>
      </c>
      <c r="R267" s="146">
        <f t="shared" si="26"/>
        <v>6.0000000000000008E-5</v>
      </c>
      <c r="S267" s="146">
        <v>0</v>
      </c>
      <c r="T267" s="147">
        <f t="shared" si="27"/>
        <v>0</v>
      </c>
      <c r="AR267" s="148" t="s">
        <v>1255</v>
      </c>
      <c r="AT267" s="148" t="s">
        <v>295</v>
      </c>
      <c r="AU267" s="148" t="s">
        <v>85</v>
      </c>
      <c r="AY267" s="17" t="s">
        <v>293</v>
      </c>
      <c r="BE267" s="149">
        <f t="shared" si="28"/>
        <v>0</v>
      </c>
      <c r="BF267" s="149">
        <f t="shared" si="29"/>
        <v>0</v>
      </c>
      <c r="BG267" s="149">
        <f t="shared" si="30"/>
        <v>0</v>
      </c>
      <c r="BH267" s="149">
        <f t="shared" si="31"/>
        <v>0</v>
      </c>
      <c r="BI267" s="149">
        <f t="shared" si="32"/>
        <v>0</v>
      </c>
      <c r="BJ267" s="17" t="s">
        <v>83</v>
      </c>
      <c r="BK267" s="149">
        <f t="shared" si="33"/>
        <v>0</v>
      </c>
      <c r="BL267" s="17" t="s">
        <v>1255</v>
      </c>
      <c r="BM267" s="148" t="s">
        <v>4378</v>
      </c>
    </row>
    <row r="268" spans="2:65" s="1" customFormat="1" ht="16.5" customHeight="1">
      <c r="B268" s="32"/>
      <c r="C268" s="174" t="s">
        <v>1545</v>
      </c>
      <c r="D268" s="174" t="s">
        <v>530</v>
      </c>
      <c r="E268" s="175" t="s">
        <v>4379</v>
      </c>
      <c r="F268" s="176" t="s">
        <v>4380</v>
      </c>
      <c r="G268" s="177" t="s">
        <v>909</v>
      </c>
      <c r="H268" s="178">
        <v>1</v>
      </c>
      <c r="I268" s="179"/>
      <c r="J268" s="180">
        <f t="shared" si="24"/>
        <v>0</v>
      </c>
      <c r="K268" s="176" t="s">
        <v>1</v>
      </c>
      <c r="L268" s="181"/>
      <c r="M268" s="182" t="s">
        <v>1</v>
      </c>
      <c r="N268" s="183" t="s">
        <v>41</v>
      </c>
      <c r="P268" s="146">
        <f t="shared" si="25"/>
        <v>0</v>
      </c>
      <c r="Q268" s="146">
        <v>4.8000000000000001E-4</v>
      </c>
      <c r="R268" s="146">
        <f t="shared" si="26"/>
        <v>4.8000000000000001E-4</v>
      </c>
      <c r="S268" s="146">
        <v>0</v>
      </c>
      <c r="T268" s="147">
        <f t="shared" si="27"/>
        <v>0</v>
      </c>
      <c r="AR268" s="148" t="s">
        <v>4061</v>
      </c>
      <c r="AT268" s="148" t="s">
        <v>530</v>
      </c>
      <c r="AU268" s="148" t="s">
        <v>85</v>
      </c>
      <c r="AY268" s="17" t="s">
        <v>293</v>
      </c>
      <c r="BE268" s="149">
        <f t="shared" si="28"/>
        <v>0</v>
      </c>
      <c r="BF268" s="149">
        <f t="shared" si="29"/>
        <v>0</v>
      </c>
      <c r="BG268" s="149">
        <f t="shared" si="30"/>
        <v>0</v>
      </c>
      <c r="BH268" s="149">
        <f t="shared" si="31"/>
        <v>0</v>
      </c>
      <c r="BI268" s="149">
        <f t="shared" si="32"/>
        <v>0</v>
      </c>
      <c r="BJ268" s="17" t="s">
        <v>83</v>
      </c>
      <c r="BK268" s="149">
        <f t="shared" si="33"/>
        <v>0</v>
      </c>
      <c r="BL268" s="17" t="s">
        <v>4061</v>
      </c>
      <c r="BM268" s="148" t="s">
        <v>4381</v>
      </c>
    </row>
    <row r="269" spans="2:65" s="1" customFormat="1" ht="24.2" customHeight="1">
      <c r="B269" s="32"/>
      <c r="C269" s="174" t="s">
        <v>1549</v>
      </c>
      <c r="D269" s="174" t="s">
        <v>530</v>
      </c>
      <c r="E269" s="175" t="s">
        <v>4382</v>
      </c>
      <c r="F269" s="176" t="s">
        <v>4383</v>
      </c>
      <c r="G269" s="177" t="s">
        <v>909</v>
      </c>
      <c r="H269" s="178">
        <v>2</v>
      </c>
      <c r="I269" s="179"/>
      <c r="J269" s="180">
        <f t="shared" si="24"/>
        <v>0</v>
      </c>
      <c r="K269" s="176" t="s">
        <v>299</v>
      </c>
      <c r="L269" s="181"/>
      <c r="M269" s="182" t="s">
        <v>1</v>
      </c>
      <c r="N269" s="183" t="s">
        <v>41</v>
      </c>
      <c r="P269" s="146">
        <f t="shared" si="25"/>
        <v>0</v>
      </c>
      <c r="Q269" s="146">
        <v>4.0999999999999999E-4</v>
      </c>
      <c r="R269" s="146">
        <f t="shared" si="26"/>
        <v>8.1999999999999998E-4</v>
      </c>
      <c r="S269" s="146">
        <v>0</v>
      </c>
      <c r="T269" s="147">
        <f t="shared" si="27"/>
        <v>0</v>
      </c>
      <c r="AR269" s="148" t="s">
        <v>4061</v>
      </c>
      <c r="AT269" s="148" t="s">
        <v>530</v>
      </c>
      <c r="AU269" s="148" t="s">
        <v>85</v>
      </c>
      <c r="AY269" s="17" t="s">
        <v>293</v>
      </c>
      <c r="BE269" s="149">
        <f t="shared" si="28"/>
        <v>0</v>
      </c>
      <c r="BF269" s="149">
        <f t="shared" si="29"/>
        <v>0</v>
      </c>
      <c r="BG269" s="149">
        <f t="shared" si="30"/>
        <v>0</v>
      </c>
      <c r="BH269" s="149">
        <f t="shared" si="31"/>
        <v>0</v>
      </c>
      <c r="BI269" s="149">
        <f t="shared" si="32"/>
        <v>0</v>
      </c>
      <c r="BJ269" s="17" t="s">
        <v>83</v>
      </c>
      <c r="BK269" s="149">
        <f t="shared" si="33"/>
        <v>0</v>
      </c>
      <c r="BL269" s="17" t="s">
        <v>4061</v>
      </c>
      <c r="BM269" s="148" t="s">
        <v>4384</v>
      </c>
    </row>
    <row r="270" spans="2:65" s="1" customFormat="1" ht="24.2" customHeight="1">
      <c r="B270" s="32"/>
      <c r="C270" s="174" t="s">
        <v>1553</v>
      </c>
      <c r="D270" s="174" t="s">
        <v>530</v>
      </c>
      <c r="E270" s="175" t="s">
        <v>4385</v>
      </c>
      <c r="F270" s="176" t="s">
        <v>4386</v>
      </c>
      <c r="G270" s="177" t="s">
        <v>909</v>
      </c>
      <c r="H270" s="178">
        <v>1</v>
      </c>
      <c r="I270" s="179"/>
      <c r="J270" s="180">
        <f t="shared" si="24"/>
        <v>0</v>
      </c>
      <c r="K270" s="176" t="s">
        <v>1</v>
      </c>
      <c r="L270" s="181"/>
      <c r="M270" s="182" t="s">
        <v>1</v>
      </c>
      <c r="N270" s="183" t="s">
        <v>41</v>
      </c>
      <c r="P270" s="146">
        <f t="shared" si="25"/>
        <v>0</v>
      </c>
      <c r="Q270" s="146">
        <v>4.4999999999999999E-4</v>
      </c>
      <c r="R270" s="146">
        <f t="shared" si="26"/>
        <v>4.4999999999999999E-4</v>
      </c>
      <c r="S270" s="146">
        <v>0</v>
      </c>
      <c r="T270" s="147">
        <f t="shared" si="27"/>
        <v>0</v>
      </c>
      <c r="AR270" s="148" t="s">
        <v>4061</v>
      </c>
      <c r="AT270" s="148" t="s">
        <v>530</v>
      </c>
      <c r="AU270" s="148" t="s">
        <v>85</v>
      </c>
      <c r="AY270" s="17" t="s">
        <v>293</v>
      </c>
      <c r="BE270" s="149">
        <f t="shared" si="28"/>
        <v>0</v>
      </c>
      <c r="BF270" s="149">
        <f t="shared" si="29"/>
        <v>0</v>
      </c>
      <c r="BG270" s="149">
        <f t="shared" si="30"/>
        <v>0</v>
      </c>
      <c r="BH270" s="149">
        <f t="shared" si="31"/>
        <v>0</v>
      </c>
      <c r="BI270" s="149">
        <f t="shared" si="32"/>
        <v>0</v>
      </c>
      <c r="BJ270" s="17" t="s">
        <v>83</v>
      </c>
      <c r="BK270" s="149">
        <f t="shared" si="33"/>
        <v>0</v>
      </c>
      <c r="BL270" s="17" t="s">
        <v>4061</v>
      </c>
      <c r="BM270" s="148" t="s">
        <v>4387</v>
      </c>
    </row>
    <row r="271" spans="2:65" s="1" customFormat="1" ht="16.5" customHeight="1">
      <c r="B271" s="32"/>
      <c r="C271" s="174" t="s">
        <v>1982</v>
      </c>
      <c r="D271" s="174" t="s">
        <v>530</v>
      </c>
      <c r="E271" s="175" t="s">
        <v>4388</v>
      </c>
      <c r="F271" s="176" t="s">
        <v>4389</v>
      </c>
      <c r="G271" s="177" t="s">
        <v>909</v>
      </c>
      <c r="H271" s="178">
        <v>1</v>
      </c>
      <c r="I271" s="179"/>
      <c r="J271" s="180">
        <f t="shared" si="24"/>
        <v>0</v>
      </c>
      <c r="K271" s="176" t="s">
        <v>1</v>
      </c>
      <c r="L271" s="181"/>
      <c r="M271" s="182" t="s">
        <v>1</v>
      </c>
      <c r="N271" s="183" t="s">
        <v>41</v>
      </c>
      <c r="P271" s="146">
        <f t="shared" si="25"/>
        <v>0</v>
      </c>
      <c r="Q271" s="146">
        <v>3.2000000000000002E-3</v>
      </c>
      <c r="R271" s="146">
        <f t="shared" si="26"/>
        <v>3.2000000000000002E-3</v>
      </c>
      <c r="S271" s="146">
        <v>0</v>
      </c>
      <c r="T271" s="147">
        <f t="shared" si="27"/>
        <v>0</v>
      </c>
      <c r="AR271" s="148" t="s">
        <v>4061</v>
      </c>
      <c r="AT271" s="148" t="s">
        <v>530</v>
      </c>
      <c r="AU271" s="148" t="s">
        <v>85</v>
      </c>
      <c r="AY271" s="17" t="s">
        <v>293</v>
      </c>
      <c r="BE271" s="149">
        <f t="shared" si="28"/>
        <v>0</v>
      </c>
      <c r="BF271" s="149">
        <f t="shared" si="29"/>
        <v>0</v>
      </c>
      <c r="BG271" s="149">
        <f t="shared" si="30"/>
        <v>0</v>
      </c>
      <c r="BH271" s="149">
        <f t="shared" si="31"/>
        <v>0</v>
      </c>
      <c r="BI271" s="149">
        <f t="shared" si="32"/>
        <v>0</v>
      </c>
      <c r="BJ271" s="17" t="s">
        <v>83</v>
      </c>
      <c r="BK271" s="149">
        <f t="shared" si="33"/>
        <v>0</v>
      </c>
      <c r="BL271" s="17" t="s">
        <v>4061</v>
      </c>
      <c r="BM271" s="148" t="s">
        <v>4390</v>
      </c>
    </row>
    <row r="272" spans="2:65" s="1" customFormat="1" ht="16.5" customHeight="1">
      <c r="B272" s="32"/>
      <c r="C272" s="174" t="s">
        <v>1987</v>
      </c>
      <c r="D272" s="174" t="s">
        <v>530</v>
      </c>
      <c r="E272" s="175" t="s">
        <v>4391</v>
      </c>
      <c r="F272" s="176" t="s">
        <v>4392</v>
      </c>
      <c r="G272" s="177" t="s">
        <v>909</v>
      </c>
      <c r="H272" s="178">
        <v>1</v>
      </c>
      <c r="I272" s="179"/>
      <c r="J272" s="180">
        <f t="shared" si="24"/>
        <v>0</v>
      </c>
      <c r="K272" s="176" t="s">
        <v>1</v>
      </c>
      <c r="L272" s="181"/>
      <c r="M272" s="182" t="s">
        <v>1</v>
      </c>
      <c r="N272" s="183" t="s">
        <v>41</v>
      </c>
      <c r="P272" s="146">
        <f t="shared" si="25"/>
        <v>0</v>
      </c>
      <c r="Q272" s="146">
        <v>3.5999999999999999E-3</v>
      </c>
      <c r="R272" s="146">
        <f t="shared" si="26"/>
        <v>3.5999999999999999E-3</v>
      </c>
      <c r="S272" s="146">
        <v>0</v>
      </c>
      <c r="T272" s="147">
        <f t="shared" si="27"/>
        <v>0</v>
      </c>
      <c r="AR272" s="148" t="s">
        <v>4061</v>
      </c>
      <c r="AT272" s="148" t="s">
        <v>530</v>
      </c>
      <c r="AU272" s="148" t="s">
        <v>85</v>
      </c>
      <c r="AY272" s="17" t="s">
        <v>293</v>
      </c>
      <c r="BE272" s="149">
        <f t="shared" si="28"/>
        <v>0</v>
      </c>
      <c r="BF272" s="149">
        <f t="shared" si="29"/>
        <v>0</v>
      </c>
      <c r="BG272" s="149">
        <f t="shared" si="30"/>
        <v>0</v>
      </c>
      <c r="BH272" s="149">
        <f t="shared" si="31"/>
        <v>0</v>
      </c>
      <c r="BI272" s="149">
        <f t="shared" si="32"/>
        <v>0</v>
      </c>
      <c r="BJ272" s="17" t="s">
        <v>83</v>
      </c>
      <c r="BK272" s="149">
        <f t="shared" si="33"/>
        <v>0</v>
      </c>
      <c r="BL272" s="17" t="s">
        <v>4061</v>
      </c>
      <c r="BM272" s="148" t="s">
        <v>4393</v>
      </c>
    </row>
    <row r="273" spans="2:65" s="1" customFormat="1" ht="24.2" customHeight="1">
      <c r="B273" s="32"/>
      <c r="C273" s="137" t="s">
        <v>1992</v>
      </c>
      <c r="D273" s="137" t="s">
        <v>295</v>
      </c>
      <c r="E273" s="138" t="s">
        <v>4394</v>
      </c>
      <c r="F273" s="139" t="s">
        <v>4395</v>
      </c>
      <c r="G273" s="140" t="s">
        <v>711</v>
      </c>
      <c r="H273" s="141">
        <v>136.52000000000001</v>
      </c>
      <c r="I273" s="142"/>
      <c r="J273" s="143">
        <f t="shared" si="24"/>
        <v>0</v>
      </c>
      <c r="K273" s="139" t="s">
        <v>299</v>
      </c>
      <c r="L273" s="32"/>
      <c r="M273" s="144" t="s">
        <v>1</v>
      </c>
      <c r="N273" s="145" t="s">
        <v>41</v>
      </c>
      <c r="P273" s="146">
        <f t="shared" si="25"/>
        <v>0</v>
      </c>
      <c r="Q273" s="146">
        <v>0</v>
      </c>
      <c r="R273" s="146">
        <f t="shared" si="26"/>
        <v>0</v>
      </c>
      <c r="S273" s="146">
        <v>0</v>
      </c>
      <c r="T273" s="147">
        <f t="shared" si="27"/>
        <v>0</v>
      </c>
      <c r="AR273" s="148" t="s">
        <v>1255</v>
      </c>
      <c r="AT273" s="148" t="s">
        <v>295</v>
      </c>
      <c r="AU273" s="148" t="s">
        <v>85</v>
      </c>
      <c r="AY273" s="17" t="s">
        <v>293</v>
      </c>
      <c r="BE273" s="149">
        <f t="shared" si="28"/>
        <v>0</v>
      </c>
      <c r="BF273" s="149">
        <f t="shared" si="29"/>
        <v>0</v>
      </c>
      <c r="BG273" s="149">
        <f t="shared" si="30"/>
        <v>0</v>
      </c>
      <c r="BH273" s="149">
        <f t="shared" si="31"/>
        <v>0</v>
      </c>
      <c r="BI273" s="149">
        <f t="shared" si="32"/>
        <v>0</v>
      </c>
      <c r="BJ273" s="17" t="s">
        <v>83</v>
      </c>
      <c r="BK273" s="149">
        <f t="shared" si="33"/>
        <v>0</v>
      </c>
      <c r="BL273" s="17" t="s">
        <v>1255</v>
      </c>
      <c r="BM273" s="148" t="s">
        <v>4396</v>
      </c>
    </row>
    <row r="274" spans="2:65" s="12" customFormat="1" ht="11.25">
      <c r="B274" s="150"/>
      <c r="D274" s="151" t="s">
        <v>302</v>
      </c>
      <c r="E274" s="152" t="s">
        <v>1</v>
      </c>
      <c r="F274" s="153" t="s">
        <v>4397</v>
      </c>
      <c r="H274" s="154">
        <v>136.52000000000001</v>
      </c>
      <c r="I274" s="155"/>
      <c r="L274" s="150"/>
      <c r="M274" s="199"/>
      <c r="N274" s="200"/>
      <c r="O274" s="200"/>
      <c r="P274" s="200"/>
      <c r="Q274" s="200"/>
      <c r="R274" s="200"/>
      <c r="S274" s="200"/>
      <c r="T274" s="201"/>
      <c r="AT274" s="152" t="s">
        <v>302</v>
      </c>
      <c r="AU274" s="152" t="s">
        <v>85</v>
      </c>
      <c r="AV274" s="12" t="s">
        <v>85</v>
      </c>
      <c r="AW274" s="12" t="s">
        <v>32</v>
      </c>
      <c r="AX274" s="12" t="s">
        <v>83</v>
      </c>
      <c r="AY274" s="152" t="s">
        <v>293</v>
      </c>
    </row>
    <row r="275" spans="2:65" s="1" customFormat="1" ht="6.95" customHeight="1">
      <c r="B275" s="44"/>
      <c r="C275" s="45"/>
      <c r="D275" s="45"/>
      <c r="E275" s="45"/>
      <c r="F275" s="45"/>
      <c r="G275" s="45"/>
      <c r="H275" s="45"/>
      <c r="I275" s="45"/>
      <c r="J275" s="45"/>
      <c r="K275" s="45"/>
      <c r="L275" s="32"/>
    </row>
  </sheetData>
  <sheetProtection algorithmName="SHA-512" hashValue="XuZnArkE75yu4GlSMwxq8NI69fDMYReapB2+uuURK7MKN+YReGy5V4IlVgbG8sD9ANt9Y6VUqAhwABGPzwqdMg==" saltValue="CbR06pAuipkZDzEr69dPBvy9mqCBmM51SXIZiGeO51kQCeLKOOSWljH6HNYelWpquCiaCD5o+AqA719AFh+LVg==" spinCount="100000" sheet="1" objects="1" scenarios="1" formatColumns="0" formatRows="0" autoFilter="0"/>
  <autoFilter ref="C125:K274" xr:uid="{00000000-0009-0000-0000-00000D000000}"/>
  <mergeCells count="12">
    <mergeCell ref="E118:H118"/>
    <mergeCell ref="L2:V2"/>
    <mergeCell ref="E85:H85"/>
    <mergeCell ref="E87:H87"/>
    <mergeCell ref="E89:H89"/>
    <mergeCell ref="E114:H114"/>
    <mergeCell ref="E116:H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BM344"/>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138</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4398</v>
      </c>
      <c r="F9" s="258"/>
      <c r="G9" s="258"/>
      <c r="H9" s="258"/>
      <c r="L9" s="32"/>
    </row>
    <row r="10" spans="2:46" s="1" customFormat="1" ht="12" customHeight="1">
      <c r="B10" s="32"/>
      <c r="D10" s="27" t="s">
        <v>231</v>
      </c>
      <c r="L10" s="32"/>
    </row>
    <row r="11" spans="2:46" s="1" customFormat="1" ht="16.5" customHeight="1">
      <c r="B11" s="32"/>
      <c r="E11" s="238" t="s">
        <v>4399</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ROUND(J129,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ROUND((SUM(BE129:BE343)),  2)</f>
        <v>0</v>
      </c>
      <c r="I35" s="97">
        <v>0.21</v>
      </c>
      <c r="J35" s="86">
        <f>ROUND(((SUM(BE129:BE343))*I35),  2)</f>
        <v>0</v>
      </c>
      <c r="L35" s="32"/>
    </row>
    <row r="36" spans="2:12" s="1" customFormat="1" ht="14.45" customHeight="1">
      <c r="B36" s="32"/>
      <c r="E36" s="27" t="s">
        <v>42</v>
      </c>
      <c r="F36" s="86">
        <f>ROUND((SUM(BF129:BF343)),  2)</f>
        <v>0</v>
      </c>
      <c r="I36" s="97">
        <v>0.12</v>
      </c>
      <c r="J36" s="86">
        <f>ROUND(((SUM(BF129:BF343))*I36),  2)</f>
        <v>0</v>
      </c>
      <c r="L36" s="32"/>
    </row>
    <row r="37" spans="2:12" s="1" customFormat="1" ht="14.45" hidden="1" customHeight="1">
      <c r="B37" s="32"/>
      <c r="E37" s="27" t="s">
        <v>43</v>
      </c>
      <c r="F37" s="86">
        <f>ROUND((SUM(BG129:BG343)),  2)</f>
        <v>0</v>
      </c>
      <c r="I37" s="97">
        <v>0.21</v>
      </c>
      <c r="J37" s="86">
        <f>0</f>
        <v>0</v>
      </c>
      <c r="L37" s="32"/>
    </row>
    <row r="38" spans="2:12" s="1" customFormat="1" ht="14.45" hidden="1" customHeight="1">
      <c r="B38" s="32"/>
      <c r="E38" s="27" t="s">
        <v>44</v>
      </c>
      <c r="F38" s="86">
        <f>ROUND((SUM(BH129:BH343)),  2)</f>
        <v>0</v>
      </c>
      <c r="I38" s="97">
        <v>0.12</v>
      </c>
      <c r="J38" s="86">
        <f>0</f>
        <v>0</v>
      </c>
      <c r="L38" s="32"/>
    </row>
    <row r="39" spans="2:12" s="1" customFormat="1" ht="14.45" hidden="1" customHeight="1">
      <c r="B39" s="32"/>
      <c r="E39" s="27" t="s">
        <v>45</v>
      </c>
      <c r="F39" s="86">
        <f>ROUND((SUM(BI129:BI343)),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4398</v>
      </c>
      <c r="F87" s="258"/>
      <c r="G87" s="258"/>
      <c r="H87" s="258"/>
      <c r="L87" s="32"/>
    </row>
    <row r="88" spans="2:12" s="1" customFormat="1" ht="12" customHeight="1">
      <c r="B88" s="32"/>
      <c r="C88" s="27" t="s">
        <v>231</v>
      </c>
      <c r="L88" s="32"/>
    </row>
    <row r="89" spans="2:12" s="1" customFormat="1" ht="16.5" customHeight="1">
      <c r="B89" s="32"/>
      <c r="E89" s="238" t="str">
        <f>E11</f>
        <v>SO 601 - Přeložka přípojek kanalizace</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J129</f>
        <v>0</v>
      </c>
      <c r="L98" s="32"/>
      <c r="AU98" s="17" t="s">
        <v>264</v>
      </c>
    </row>
    <row r="99" spans="2:47" s="8" customFormat="1" ht="24.95" customHeight="1">
      <c r="B99" s="109"/>
      <c r="D99" s="110" t="s">
        <v>265</v>
      </c>
      <c r="E99" s="111"/>
      <c r="F99" s="111"/>
      <c r="G99" s="111"/>
      <c r="H99" s="111"/>
      <c r="I99" s="111"/>
      <c r="J99" s="112">
        <f>J130</f>
        <v>0</v>
      </c>
      <c r="L99" s="109"/>
    </row>
    <row r="100" spans="2:47" s="9" customFormat="1" ht="19.899999999999999" customHeight="1">
      <c r="B100" s="113"/>
      <c r="D100" s="114" t="s">
        <v>266</v>
      </c>
      <c r="E100" s="115"/>
      <c r="F100" s="115"/>
      <c r="G100" s="115"/>
      <c r="H100" s="115"/>
      <c r="I100" s="115"/>
      <c r="J100" s="116">
        <f>J131</f>
        <v>0</v>
      </c>
      <c r="L100" s="113"/>
    </row>
    <row r="101" spans="2:47" s="9" customFormat="1" ht="19.899999999999999" customHeight="1">
      <c r="B101" s="113"/>
      <c r="D101" s="114" t="s">
        <v>269</v>
      </c>
      <c r="E101" s="115"/>
      <c r="F101" s="115"/>
      <c r="G101" s="115"/>
      <c r="H101" s="115"/>
      <c r="I101" s="115"/>
      <c r="J101" s="116">
        <f>J193</f>
        <v>0</v>
      </c>
      <c r="L101" s="113"/>
    </row>
    <row r="102" spans="2:47" s="9" customFormat="1" ht="19.899999999999999" customHeight="1">
      <c r="B102" s="113"/>
      <c r="D102" s="114" t="s">
        <v>271</v>
      </c>
      <c r="E102" s="115"/>
      <c r="F102" s="115"/>
      <c r="G102" s="115"/>
      <c r="H102" s="115"/>
      <c r="I102" s="115"/>
      <c r="J102" s="116">
        <f>J210</f>
        <v>0</v>
      </c>
      <c r="L102" s="113"/>
    </row>
    <row r="103" spans="2:47" s="9" customFormat="1" ht="19.899999999999999" customHeight="1">
      <c r="B103" s="113"/>
      <c r="D103" s="114" t="s">
        <v>272</v>
      </c>
      <c r="E103" s="115"/>
      <c r="F103" s="115"/>
      <c r="G103" s="115"/>
      <c r="H103" s="115"/>
      <c r="I103" s="115"/>
      <c r="J103" s="116">
        <f>J307</f>
        <v>0</v>
      </c>
      <c r="L103" s="113"/>
    </row>
    <row r="104" spans="2:47" s="9" customFormat="1" ht="19.899999999999999" customHeight="1">
      <c r="B104" s="113"/>
      <c r="D104" s="114" t="s">
        <v>273</v>
      </c>
      <c r="E104" s="115"/>
      <c r="F104" s="115"/>
      <c r="G104" s="115"/>
      <c r="H104" s="115"/>
      <c r="I104" s="115"/>
      <c r="J104" s="116">
        <f>J312</f>
        <v>0</v>
      </c>
      <c r="L104" s="113"/>
    </row>
    <row r="105" spans="2:47" s="9" customFormat="1" ht="19.899999999999999" customHeight="1">
      <c r="B105" s="113"/>
      <c r="D105" s="114" t="s">
        <v>274</v>
      </c>
      <c r="E105" s="115"/>
      <c r="F105" s="115"/>
      <c r="G105" s="115"/>
      <c r="H105" s="115"/>
      <c r="I105" s="115"/>
      <c r="J105" s="116">
        <f>J334</f>
        <v>0</v>
      </c>
      <c r="L105" s="113"/>
    </row>
    <row r="106" spans="2:47" s="8" customFormat="1" ht="24.95" customHeight="1">
      <c r="B106" s="109"/>
      <c r="D106" s="110" t="s">
        <v>275</v>
      </c>
      <c r="E106" s="111"/>
      <c r="F106" s="111"/>
      <c r="G106" s="111"/>
      <c r="H106" s="111"/>
      <c r="I106" s="111"/>
      <c r="J106" s="112">
        <f>J338</f>
        <v>0</v>
      </c>
      <c r="L106" s="109"/>
    </row>
    <row r="107" spans="2:47" s="9" customFormat="1" ht="19.899999999999999" customHeight="1">
      <c r="B107" s="113"/>
      <c r="D107" s="114" t="s">
        <v>4400</v>
      </c>
      <c r="E107" s="115"/>
      <c r="F107" s="115"/>
      <c r="G107" s="115"/>
      <c r="H107" s="115"/>
      <c r="I107" s="115"/>
      <c r="J107" s="116">
        <f>J339</f>
        <v>0</v>
      </c>
      <c r="L107" s="113"/>
    </row>
    <row r="108" spans="2:47" s="1" customFormat="1" ht="21.75" customHeight="1">
      <c r="B108" s="32"/>
      <c r="L108" s="32"/>
    </row>
    <row r="109" spans="2:47" s="1" customFormat="1" ht="6.95" customHeight="1">
      <c r="B109" s="44"/>
      <c r="C109" s="45"/>
      <c r="D109" s="45"/>
      <c r="E109" s="45"/>
      <c r="F109" s="45"/>
      <c r="G109" s="45"/>
      <c r="H109" s="45"/>
      <c r="I109" s="45"/>
      <c r="J109" s="45"/>
      <c r="K109" s="45"/>
      <c r="L109" s="32"/>
    </row>
    <row r="113" spans="2:20" s="1" customFormat="1" ht="6.95" customHeight="1">
      <c r="B113" s="46"/>
      <c r="C113" s="47"/>
      <c r="D113" s="47"/>
      <c r="E113" s="47"/>
      <c r="F113" s="47"/>
      <c r="G113" s="47"/>
      <c r="H113" s="47"/>
      <c r="I113" s="47"/>
      <c r="J113" s="47"/>
      <c r="K113" s="47"/>
      <c r="L113" s="32"/>
    </row>
    <row r="114" spans="2:20" s="1" customFormat="1" ht="24.95" customHeight="1">
      <c r="B114" s="32"/>
      <c r="C114" s="21" t="s">
        <v>278</v>
      </c>
      <c r="L114" s="32"/>
    </row>
    <row r="115" spans="2:20" s="1" customFormat="1" ht="6.95" customHeight="1">
      <c r="B115" s="32"/>
      <c r="L115" s="32"/>
    </row>
    <row r="116" spans="2:20" s="1" customFormat="1" ht="12" customHeight="1">
      <c r="B116" s="32"/>
      <c r="C116" s="27" t="s">
        <v>16</v>
      </c>
      <c r="L116" s="32"/>
    </row>
    <row r="117" spans="2:20" s="1" customFormat="1" ht="16.5" customHeight="1">
      <c r="B117" s="32"/>
      <c r="E117" s="256" t="str">
        <f>E7</f>
        <v>Stavba sekundárního kolektoru Česká-Středova - 2024</v>
      </c>
      <c r="F117" s="257"/>
      <c r="G117" s="257"/>
      <c r="H117" s="257"/>
      <c r="L117" s="32"/>
    </row>
    <row r="118" spans="2:20" ht="12" customHeight="1">
      <c r="B118" s="20"/>
      <c r="C118" s="27" t="s">
        <v>225</v>
      </c>
      <c r="L118" s="20"/>
    </row>
    <row r="119" spans="2:20" s="1" customFormat="1" ht="16.5" customHeight="1">
      <c r="B119" s="32"/>
      <c r="E119" s="256" t="s">
        <v>4398</v>
      </c>
      <c r="F119" s="258"/>
      <c r="G119" s="258"/>
      <c r="H119" s="258"/>
      <c r="L119" s="32"/>
    </row>
    <row r="120" spans="2:20" s="1" customFormat="1" ht="12" customHeight="1">
      <c r="B120" s="32"/>
      <c r="C120" s="27" t="s">
        <v>231</v>
      </c>
      <c r="L120" s="32"/>
    </row>
    <row r="121" spans="2:20" s="1" customFormat="1" ht="16.5" customHeight="1">
      <c r="B121" s="32"/>
      <c r="E121" s="238" t="str">
        <f>E11</f>
        <v>SO 601 - Přeložka přípojek kanalizace</v>
      </c>
      <c r="F121" s="258"/>
      <c r="G121" s="258"/>
      <c r="H121" s="258"/>
      <c r="L121" s="32"/>
    </row>
    <row r="122" spans="2:20" s="1" customFormat="1" ht="6.95" customHeight="1">
      <c r="B122" s="32"/>
      <c r="L122" s="32"/>
    </row>
    <row r="123" spans="2:20" s="1" customFormat="1" ht="12" customHeight="1">
      <c r="B123" s="32"/>
      <c r="C123" s="27" t="s">
        <v>20</v>
      </c>
      <c r="F123" s="25" t="str">
        <f>F14</f>
        <v>Brno</v>
      </c>
      <c r="I123" s="27" t="s">
        <v>22</v>
      </c>
      <c r="J123" s="52" t="str">
        <f>IF(J14="","",J14)</f>
        <v>8. 8. 2024</v>
      </c>
      <c r="L123" s="32"/>
    </row>
    <row r="124" spans="2:20" s="1" customFormat="1" ht="6.95" customHeight="1">
      <c r="B124" s="32"/>
      <c r="L124" s="32"/>
    </row>
    <row r="125" spans="2:20" s="1" customFormat="1" ht="15.2" customHeight="1">
      <c r="B125" s="32"/>
      <c r="C125" s="27" t="s">
        <v>24</v>
      </c>
      <c r="F125" s="25" t="str">
        <f>E17</f>
        <v>Statutární město Brno</v>
      </c>
      <c r="I125" s="27" t="s">
        <v>30</v>
      </c>
      <c r="J125" s="30" t="str">
        <f>E23</f>
        <v>INGUTIS, spol. s r.o.</v>
      </c>
      <c r="L125" s="32"/>
    </row>
    <row r="126" spans="2:20" s="1" customFormat="1" ht="15.2" customHeight="1">
      <c r="B126" s="32"/>
      <c r="C126" s="27" t="s">
        <v>28</v>
      </c>
      <c r="F126" s="25" t="str">
        <f>IF(E20="","",E20)</f>
        <v>Vyplň údaj</v>
      </c>
      <c r="I126" s="27" t="s">
        <v>33</v>
      </c>
      <c r="J126" s="30" t="str">
        <f>E26</f>
        <v>Ing. J. Duben</v>
      </c>
      <c r="L126" s="32"/>
    </row>
    <row r="127" spans="2:20" s="1" customFormat="1" ht="10.35" customHeight="1">
      <c r="B127" s="32"/>
      <c r="L127" s="32"/>
    </row>
    <row r="128" spans="2:20" s="10" customFormat="1" ht="29.25" customHeight="1">
      <c r="B128" s="117"/>
      <c r="C128" s="118" t="s">
        <v>279</v>
      </c>
      <c r="D128" s="119" t="s">
        <v>61</v>
      </c>
      <c r="E128" s="119" t="s">
        <v>57</v>
      </c>
      <c r="F128" s="119" t="s">
        <v>58</v>
      </c>
      <c r="G128" s="119" t="s">
        <v>280</v>
      </c>
      <c r="H128" s="119" t="s">
        <v>281</v>
      </c>
      <c r="I128" s="119" t="s">
        <v>282</v>
      </c>
      <c r="J128" s="119" t="s">
        <v>262</v>
      </c>
      <c r="K128" s="120" t="s">
        <v>283</v>
      </c>
      <c r="L128" s="117"/>
      <c r="M128" s="59" t="s">
        <v>1</v>
      </c>
      <c r="N128" s="60" t="s">
        <v>40</v>
      </c>
      <c r="O128" s="60" t="s">
        <v>284</v>
      </c>
      <c r="P128" s="60" t="s">
        <v>285</v>
      </c>
      <c r="Q128" s="60" t="s">
        <v>286</v>
      </c>
      <c r="R128" s="60" t="s">
        <v>287</v>
      </c>
      <c r="S128" s="60" t="s">
        <v>288</v>
      </c>
      <c r="T128" s="61" t="s">
        <v>289</v>
      </c>
    </row>
    <row r="129" spans="2:65" s="1" customFormat="1" ht="22.9" customHeight="1">
      <c r="B129" s="32"/>
      <c r="C129" s="64" t="s">
        <v>290</v>
      </c>
      <c r="J129" s="121">
        <f>BK129</f>
        <v>0</v>
      </c>
      <c r="L129" s="32"/>
      <c r="M129" s="62"/>
      <c r="N129" s="53"/>
      <c r="O129" s="53"/>
      <c r="P129" s="122">
        <f>P130+P338</f>
        <v>0</v>
      </c>
      <c r="Q129" s="53"/>
      <c r="R129" s="122">
        <f>R130+R338</f>
        <v>0</v>
      </c>
      <c r="S129" s="53"/>
      <c r="T129" s="123">
        <f>T130+T338</f>
        <v>0</v>
      </c>
      <c r="AT129" s="17" t="s">
        <v>75</v>
      </c>
      <c r="AU129" s="17" t="s">
        <v>264</v>
      </c>
      <c r="BK129" s="124">
        <f>BK130+BK338</f>
        <v>0</v>
      </c>
    </row>
    <row r="130" spans="2:65" s="11" customFormat="1" ht="25.9" customHeight="1">
      <c r="B130" s="125"/>
      <c r="D130" s="126" t="s">
        <v>75</v>
      </c>
      <c r="E130" s="127" t="s">
        <v>291</v>
      </c>
      <c r="F130" s="127" t="s">
        <v>292</v>
      </c>
      <c r="I130" s="128"/>
      <c r="J130" s="129">
        <f>BK130</f>
        <v>0</v>
      </c>
      <c r="L130" s="125"/>
      <c r="M130" s="130"/>
      <c r="P130" s="131">
        <f>P131+P193+P210+P307+P312+P334</f>
        <v>0</v>
      </c>
      <c r="R130" s="131">
        <f>R131+R193+R210+R307+R312+R334</f>
        <v>0</v>
      </c>
      <c r="T130" s="132">
        <f>T131+T193+T210+T307+T312+T334</f>
        <v>0</v>
      </c>
      <c r="AR130" s="126" t="s">
        <v>83</v>
      </c>
      <c r="AT130" s="133" t="s">
        <v>75</v>
      </c>
      <c r="AU130" s="133" t="s">
        <v>76</v>
      </c>
      <c r="AY130" s="126" t="s">
        <v>293</v>
      </c>
      <c r="BK130" s="134">
        <f>BK131+BK193+BK210+BK307+BK312+BK334</f>
        <v>0</v>
      </c>
    </row>
    <row r="131" spans="2:65" s="11" customFormat="1" ht="22.9" customHeight="1">
      <c r="B131" s="125"/>
      <c r="D131" s="126" t="s">
        <v>75</v>
      </c>
      <c r="E131" s="135" t="s">
        <v>83</v>
      </c>
      <c r="F131" s="135" t="s">
        <v>294</v>
      </c>
      <c r="I131" s="128"/>
      <c r="J131" s="136">
        <f>BK131</f>
        <v>0</v>
      </c>
      <c r="L131" s="125"/>
      <c r="M131" s="130"/>
      <c r="P131" s="131">
        <f>SUM(P132:P192)</f>
        <v>0</v>
      </c>
      <c r="R131" s="131">
        <f>SUM(R132:R192)</f>
        <v>0</v>
      </c>
      <c r="T131" s="132">
        <f>SUM(T132:T192)</f>
        <v>0</v>
      </c>
      <c r="AR131" s="126" t="s">
        <v>83</v>
      </c>
      <c r="AT131" s="133" t="s">
        <v>75</v>
      </c>
      <c r="AU131" s="133" t="s">
        <v>83</v>
      </c>
      <c r="AY131" s="126" t="s">
        <v>293</v>
      </c>
      <c r="BK131" s="134">
        <f>SUM(BK132:BK192)</f>
        <v>0</v>
      </c>
    </row>
    <row r="132" spans="2:65" s="1" customFormat="1" ht="24.2" customHeight="1">
      <c r="B132" s="32"/>
      <c r="C132" s="137" t="s">
        <v>83</v>
      </c>
      <c r="D132" s="137" t="s">
        <v>295</v>
      </c>
      <c r="E132" s="138" t="s">
        <v>4401</v>
      </c>
      <c r="F132" s="139" t="s">
        <v>4402</v>
      </c>
      <c r="G132" s="140" t="s">
        <v>767</v>
      </c>
      <c r="H132" s="141">
        <v>219.57</v>
      </c>
      <c r="I132" s="142"/>
      <c r="J132" s="143">
        <f>ROUND(I132*H132,2)</f>
        <v>0</v>
      </c>
      <c r="K132" s="139" t="s">
        <v>299</v>
      </c>
      <c r="L132" s="32"/>
      <c r="M132" s="144" t="s">
        <v>1</v>
      </c>
      <c r="N132" s="145" t="s">
        <v>41</v>
      </c>
      <c r="P132" s="146">
        <f>O132*H132</f>
        <v>0</v>
      </c>
      <c r="Q132" s="146">
        <v>0</v>
      </c>
      <c r="R132" s="146">
        <f>Q132*H132</f>
        <v>0</v>
      </c>
      <c r="S132" s="146">
        <v>0</v>
      </c>
      <c r="T132" s="147">
        <f>S132*H132</f>
        <v>0</v>
      </c>
      <c r="AR132" s="148" t="s">
        <v>300</v>
      </c>
      <c r="AT132" s="148" t="s">
        <v>295</v>
      </c>
      <c r="AU132" s="148" t="s">
        <v>85</v>
      </c>
      <c r="AY132" s="17" t="s">
        <v>293</v>
      </c>
      <c r="BE132" s="149">
        <f>IF(N132="základní",J132,0)</f>
        <v>0</v>
      </c>
      <c r="BF132" s="149">
        <f>IF(N132="snížená",J132,0)</f>
        <v>0</v>
      </c>
      <c r="BG132" s="149">
        <f>IF(N132="zákl. přenesená",J132,0)</f>
        <v>0</v>
      </c>
      <c r="BH132" s="149">
        <f>IF(N132="sníž. přenesená",J132,0)</f>
        <v>0</v>
      </c>
      <c r="BI132" s="149">
        <f>IF(N132="nulová",J132,0)</f>
        <v>0</v>
      </c>
      <c r="BJ132" s="17" t="s">
        <v>83</v>
      </c>
      <c r="BK132" s="149">
        <f>ROUND(I132*H132,2)</f>
        <v>0</v>
      </c>
      <c r="BL132" s="17" t="s">
        <v>300</v>
      </c>
      <c r="BM132" s="148" t="s">
        <v>85</v>
      </c>
    </row>
    <row r="133" spans="2:65" s="12" customFormat="1" ht="11.25">
      <c r="B133" s="150"/>
      <c r="D133" s="151" t="s">
        <v>302</v>
      </c>
      <c r="E133" s="152" t="s">
        <v>1</v>
      </c>
      <c r="F133" s="153" t="s">
        <v>4403</v>
      </c>
      <c r="H133" s="154">
        <v>24.1</v>
      </c>
      <c r="I133" s="155"/>
      <c r="L133" s="150"/>
      <c r="M133" s="156"/>
      <c r="T133" s="157"/>
      <c r="AT133" s="152" t="s">
        <v>302</v>
      </c>
      <c r="AU133" s="152" t="s">
        <v>85</v>
      </c>
      <c r="AV133" s="12" t="s">
        <v>85</v>
      </c>
      <c r="AW133" s="12" t="s">
        <v>32</v>
      </c>
      <c r="AX133" s="12" t="s">
        <v>76</v>
      </c>
      <c r="AY133" s="152" t="s">
        <v>293</v>
      </c>
    </row>
    <row r="134" spans="2:65" s="12" customFormat="1" ht="11.25">
      <c r="B134" s="150"/>
      <c r="D134" s="151" t="s">
        <v>302</v>
      </c>
      <c r="E134" s="152" t="s">
        <v>1</v>
      </c>
      <c r="F134" s="153" t="s">
        <v>4404</v>
      </c>
      <c r="H134" s="154">
        <v>195.47</v>
      </c>
      <c r="I134" s="155"/>
      <c r="L134" s="150"/>
      <c r="M134" s="156"/>
      <c r="T134" s="157"/>
      <c r="AT134" s="152" t="s">
        <v>302</v>
      </c>
      <c r="AU134" s="152" t="s">
        <v>85</v>
      </c>
      <c r="AV134" s="12" t="s">
        <v>85</v>
      </c>
      <c r="AW134" s="12" t="s">
        <v>32</v>
      </c>
      <c r="AX134" s="12" t="s">
        <v>76</v>
      </c>
      <c r="AY134" s="152" t="s">
        <v>293</v>
      </c>
    </row>
    <row r="135" spans="2:65" s="14" customFormat="1" ht="11.25">
      <c r="B135" s="167"/>
      <c r="D135" s="151" t="s">
        <v>302</v>
      </c>
      <c r="E135" s="168" t="s">
        <v>1</v>
      </c>
      <c r="F135" s="169" t="s">
        <v>371</v>
      </c>
      <c r="H135" s="170">
        <v>219.57</v>
      </c>
      <c r="I135" s="171"/>
      <c r="L135" s="167"/>
      <c r="M135" s="172"/>
      <c r="T135" s="173"/>
      <c r="AT135" s="168" t="s">
        <v>302</v>
      </c>
      <c r="AU135" s="168" t="s">
        <v>85</v>
      </c>
      <c r="AV135" s="14" t="s">
        <v>300</v>
      </c>
      <c r="AW135" s="14" t="s">
        <v>32</v>
      </c>
      <c r="AX135" s="14" t="s">
        <v>83</v>
      </c>
      <c r="AY135" s="168" t="s">
        <v>293</v>
      </c>
    </row>
    <row r="136" spans="2:65" s="1" customFormat="1" ht="24.2" customHeight="1">
      <c r="B136" s="32"/>
      <c r="C136" s="137" t="s">
        <v>85</v>
      </c>
      <c r="D136" s="137" t="s">
        <v>295</v>
      </c>
      <c r="E136" s="138" t="s">
        <v>4405</v>
      </c>
      <c r="F136" s="139" t="s">
        <v>4406</v>
      </c>
      <c r="G136" s="140" t="s">
        <v>767</v>
      </c>
      <c r="H136" s="141">
        <v>24.31</v>
      </c>
      <c r="I136" s="142"/>
      <c r="J136" s="143">
        <f>ROUND(I136*H136,2)</f>
        <v>0</v>
      </c>
      <c r="K136" s="139" t="s">
        <v>299</v>
      </c>
      <c r="L136" s="32"/>
      <c r="M136" s="144" t="s">
        <v>1</v>
      </c>
      <c r="N136" s="145" t="s">
        <v>41</v>
      </c>
      <c r="P136" s="146">
        <f>O136*H136</f>
        <v>0</v>
      </c>
      <c r="Q136" s="146">
        <v>0</v>
      </c>
      <c r="R136" s="146">
        <f>Q136*H136</f>
        <v>0</v>
      </c>
      <c r="S136" s="146">
        <v>0</v>
      </c>
      <c r="T136" s="147">
        <f>S136*H136</f>
        <v>0</v>
      </c>
      <c r="AR136" s="148" t="s">
        <v>300</v>
      </c>
      <c r="AT136" s="148" t="s">
        <v>295</v>
      </c>
      <c r="AU136" s="148" t="s">
        <v>85</v>
      </c>
      <c r="AY136" s="17" t="s">
        <v>293</v>
      </c>
      <c r="BE136" s="149">
        <f>IF(N136="základní",J136,0)</f>
        <v>0</v>
      </c>
      <c r="BF136" s="149">
        <f>IF(N136="snížená",J136,0)</f>
        <v>0</v>
      </c>
      <c r="BG136" s="149">
        <f>IF(N136="zákl. přenesená",J136,0)</f>
        <v>0</v>
      </c>
      <c r="BH136" s="149">
        <f>IF(N136="sníž. přenesená",J136,0)</f>
        <v>0</v>
      </c>
      <c r="BI136" s="149">
        <f>IF(N136="nulová",J136,0)</f>
        <v>0</v>
      </c>
      <c r="BJ136" s="17" t="s">
        <v>83</v>
      </c>
      <c r="BK136" s="149">
        <f>ROUND(I136*H136,2)</f>
        <v>0</v>
      </c>
      <c r="BL136" s="17" t="s">
        <v>300</v>
      </c>
      <c r="BM136" s="148" t="s">
        <v>300</v>
      </c>
    </row>
    <row r="137" spans="2:65" s="12" customFormat="1" ht="11.25">
      <c r="B137" s="150"/>
      <c r="D137" s="151" t="s">
        <v>302</v>
      </c>
      <c r="E137" s="152" t="s">
        <v>1</v>
      </c>
      <c r="F137" s="153" t="s">
        <v>4407</v>
      </c>
      <c r="H137" s="154">
        <v>24.31</v>
      </c>
      <c r="I137" s="155"/>
      <c r="L137" s="150"/>
      <c r="M137" s="156"/>
      <c r="T137" s="157"/>
      <c r="AT137" s="152" t="s">
        <v>302</v>
      </c>
      <c r="AU137" s="152" t="s">
        <v>85</v>
      </c>
      <c r="AV137" s="12" t="s">
        <v>85</v>
      </c>
      <c r="AW137" s="12" t="s">
        <v>32</v>
      </c>
      <c r="AX137" s="12" t="s">
        <v>76</v>
      </c>
      <c r="AY137" s="152" t="s">
        <v>293</v>
      </c>
    </row>
    <row r="138" spans="2:65" s="14" customFormat="1" ht="11.25">
      <c r="B138" s="167"/>
      <c r="D138" s="151" t="s">
        <v>302</v>
      </c>
      <c r="E138" s="168" t="s">
        <v>1</v>
      </c>
      <c r="F138" s="169" t="s">
        <v>371</v>
      </c>
      <c r="H138" s="170">
        <v>24.31</v>
      </c>
      <c r="I138" s="171"/>
      <c r="L138" s="167"/>
      <c r="M138" s="172"/>
      <c r="T138" s="173"/>
      <c r="AT138" s="168" t="s">
        <v>302</v>
      </c>
      <c r="AU138" s="168" t="s">
        <v>85</v>
      </c>
      <c r="AV138" s="14" t="s">
        <v>300</v>
      </c>
      <c r="AW138" s="14" t="s">
        <v>32</v>
      </c>
      <c r="AX138" s="14" t="s">
        <v>83</v>
      </c>
      <c r="AY138" s="168" t="s">
        <v>293</v>
      </c>
    </row>
    <row r="139" spans="2:65" s="1" customFormat="1" ht="33" customHeight="1">
      <c r="B139" s="32"/>
      <c r="C139" s="137" t="s">
        <v>156</v>
      </c>
      <c r="D139" s="137" t="s">
        <v>295</v>
      </c>
      <c r="E139" s="138" t="s">
        <v>4408</v>
      </c>
      <c r="F139" s="139" t="s">
        <v>4409</v>
      </c>
      <c r="G139" s="140" t="s">
        <v>767</v>
      </c>
      <c r="H139" s="141">
        <v>195.47</v>
      </c>
      <c r="I139" s="142"/>
      <c r="J139" s="143">
        <f>ROUND(I139*H139,2)</f>
        <v>0</v>
      </c>
      <c r="K139" s="139" t="s">
        <v>299</v>
      </c>
      <c r="L139" s="32"/>
      <c r="M139" s="144" t="s">
        <v>1</v>
      </c>
      <c r="N139" s="145" t="s">
        <v>41</v>
      </c>
      <c r="P139" s="146">
        <f>O139*H139</f>
        <v>0</v>
      </c>
      <c r="Q139" s="146">
        <v>0</v>
      </c>
      <c r="R139" s="146">
        <f>Q139*H139</f>
        <v>0</v>
      </c>
      <c r="S139" s="146">
        <v>0</v>
      </c>
      <c r="T139" s="147">
        <f>S139*H139</f>
        <v>0</v>
      </c>
      <c r="AR139" s="148" t="s">
        <v>300</v>
      </c>
      <c r="AT139" s="148" t="s">
        <v>295</v>
      </c>
      <c r="AU139" s="148" t="s">
        <v>85</v>
      </c>
      <c r="AY139" s="17" t="s">
        <v>293</v>
      </c>
      <c r="BE139" s="149">
        <f>IF(N139="základní",J139,0)</f>
        <v>0</v>
      </c>
      <c r="BF139" s="149">
        <f>IF(N139="snížená",J139,0)</f>
        <v>0</v>
      </c>
      <c r="BG139" s="149">
        <f>IF(N139="zákl. přenesená",J139,0)</f>
        <v>0</v>
      </c>
      <c r="BH139" s="149">
        <f>IF(N139="sníž. přenesená",J139,0)</f>
        <v>0</v>
      </c>
      <c r="BI139" s="149">
        <f>IF(N139="nulová",J139,0)</f>
        <v>0</v>
      </c>
      <c r="BJ139" s="17" t="s">
        <v>83</v>
      </c>
      <c r="BK139" s="149">
        <f>ROUND(I139*H139,2)</f>
        <v>0</v>
      </c>
      <c r="BL139" s="17" t="s">
        <v>300</v>
      </c>
      <c r="BM139" s="148" t="s">
        <v>327</v>
      </c>
    </row>
    <row r="140" spans="2:65" s="12" customFormat="1" ht="11.25">
      <c r="B140" s="150"/>
      <c r="D140" s="151" t="s">
        <v>302</v>
      </c>
      <c r="E140" s="152" t="s">
        <v>1</v>
      </c>
      <c r="F140" s="153" t="s">
        <v>4410</v>
      </c>
      <c r="H140" s="154">
        <v>195.47</v>
      </c>
      <c r="I140" s="155"/>
      <c r="L140" s="150"/>
      <c r="M140" s="156"/>
      <c r="T140" s="157"/>
      <c r="AT140" s="152" t="s">
        <v>302</v>
      </c>
      <c r="AU140" s="152" t="s">
        <v>85</v>
      </c>
      <c r="AV140" s="12" t="s">
        <v>85</v>
      </c>
      <c r="AW140" s="12" t="s">
        <v>32</v>
      </c>
      <c r="AX140" s="12" t="s">
        <v>76</v>
      </c>
      <c r="AY140" s="152" t="s">
        <v>293</v>
      </c>
    </row>
    <row r="141" spans="2:65" s="14" customFormat="1" ht="11.25">
      <c r="B141" s="167"/>
      <c r="D141" s="151" t="s">
        <v>302</v>
      </c>
      <c r="E141" s="168" t="s">
        <v>1</v>
      </c>
      <c r="F141" s="169" t="s">
        <v>371</v>
      </c>
      <c r="H141" s="170">
        <v>195.47</v>
      </c>
      <c r="I141" s="171"/>
      <c r="L141" s="167"/>
      <c r="M141" s="172"/>
      <c r="T141" s="173"/>
      <c r="AT141" s="168" t="s">
        <v>302</v>
      </c>
      <c r="AU141" s="168" t="s">
        <v>85</v>
      </c>
      <c r="AV141" s="14" t="s">
        <v>300</v>
      </c>
      <c r="AW141" s="14" t="s">
        <v>32</v>
      </c>
      <c r="AX141" s="14" t="s">
        <v>83</v>
      </c>
      <c r="AY141" s="168" t="s">
        <v>293</v>
      </c>
    </row>
    <row r="142" spans="2:65" s="1" customFormat="1" ht="24.2" customHeight="1">
      <c r="B142" s="32"/>
      <c r="C142" s="137" t="s">
        <v>300</v>
      </c>
      <c r="D142" s="137" t="s">
        <v>295</v>
      </c>
      <c r="E142" s="138" t="s">
        <v>4411</v>
      </c>
      <c r="F142" s="139" t="s">
        <v>4412</v>
      </c>
      <c r="G142" s="140" t="s">
        <v>711</v>
      </c>
      <c r="H142" s="141">
        <v>70.400000000000006</v>
      </c>
      <c r="I142" s="142"/>
      <c r="J142" s="143">
        <f>ROUND(I142*H142,2)</f>
        <v>0</v>
      </c>
      <c r="K142" s="139" t="s">
        <v>299</v>
      </c>
      <c r="L142" s="32"/>
      <c r="M142" s="144" t="s">
        <v>1</v>
      </c>
      <c r="N142" s="145" t="s">
        <v>41</v>
      </c>
      <c r="P142" s="146">
        <f>O142*H142</f>
        <v>0</v>
      </c>
      <c r="Q142" s="146">
        <v>0</v>
      </c>
      <c r="R142" s="146">
        <f>Q142*H142</f>
        <v>0</v>
      </c>
      <c r="S142" s="146">
        <v>0</v>
      </c>
      <c r="T142" s="147">
        <f>S142*H142</f>
        <v>0</v>
      </c>
      <c r="AR142" s="148" t="s">
        <v>300</v>
      </c>
      <c r="AT142" s="148" t="s">
        <v>295</v>
      </c>
      <c r="AU142" s="148" t="s">
        <v>85</v>
      </c>
      <c r="AY142" s="17" t="s">
        <v>293</v>
      </c>
      <c r="BE142" s="149">
        <f>IF(N142="základní",J142,0)</f>
        <v>0</v>
      </c>
      <c r="BF142" s="149">
        <f>IF(N142="snížená",J142,0)</f>
        <v>0</v>
      </c>
      <c r="BG142" s="149">
        <f>IF(N142="zákl. přenesená",J142,0)</f>
        <v>0</v>
      </c>
      <c r="BH142" s="149">
        <f>IF(N142="sníž. přenesená",J142,0)</f>
        <v>0</v>
      </c>
      <c r="BI142" s="149">
        <f>IF(N142="nulová",J142,0)</f>
        <v>0</v>
      </c>
      <c r="BJ142" s="17" t="s">
        <v>83</v>
      </c>
      <c r="BK142" s="149">
        <f>ROUND(I142*H142,2)</f>
        <v>0</v>
      </c>
      <c r="BL142" s="17" t="s">
        <v>300</v>
      </c>
      <c r="BM142" s="148" t="s">
        <v>396</v>
      </c>
    </row>
    <row r="143" spans="2:65" s="12" customFormat="1" ht="11.25">
      <c r="B143" s="150"/>
      <c r="D143" s="151" t="s">
        <v>302</v>
      </c>
      <c r="E143" s="152" t="s">
        <v>1</v>
      </c>
      <c r="F143" s="153" t="s">
        <v>4413</v>
      </c>
      <c r="H143" s="154">
        <v>70.400000000000006</v>
      </c>
      <c r="I143" s="155"/>
      <c r="L143" s="150"/>
      <c r="M143" s="156"/>
      <c r="T143" s="157"/>
      <c r="AT143" s="152" t="s">
        <v>302</v>
      </c>
      <c r="AU143" s="152" t="s">
        <v>85</v>
      </c>
      <c r="AV143" s="12" t="s">
        <v>85</v>
      </c>
      <c r="AW143" s="12" t="s">
        <v>32</v>
      </c>
      <c r="AX143" s="12" t="s">
        <v>76</v>
      </c>
      <c r="AY143" s="152" t="s">
        <v>293</v>
      </c>
    </row>
    <row r="144" spans="2:65" s="14" customFormat="1" ht="11.25">
      <c r="B144" s="167"/>
      <c r="D144" s="151" t="s">
        <v>302</v>
      </c>
      <c r="E144" s="168" t="s">
        <v>1</v>
      </c>
      <c r="F144" s="169" t="s">
        <v>371</v>
      </c>
      <c r="H144" s="170">
        <v>70.400000000000006</v>
      </c>
      <c r="I144" s="171"/>
      <c r="L144" s="167"/>
      <c r="M144" s="172"/>
      <c r="T144" s="173"/>
      <c r="AT144" s="168" t="s">
        <v>302</v>
      </c>
      <c r="AU144" s="168" t="s">
        <v>85</v>
      </c>
      <c r="AV144" s="14" t="s">
        <v>300</v>
      </c>
      <c r="AW144" s="14" t="s">
        <v>32</v>
      </c>
      <c r="AX144" s="14" t="s">
        <v>83</v>
      </c>
      <c r="AY144" s="168" t="s">
        <v>293</v>
      </c>
    </row>
    <row r="145" spans="2:65" s="1" customFormat="1" ht="33" customHeight="1">
      <c r="B145" s="32"/>
      <c r="C145" s="137" t="s">
        <v>320</v>
      </c>
      <c r="D145" s="137" t="s">
        <v>295</v>
      </c>
      <c r="E145" s="138" t="s">
        <v>4414</v>
      </c>
      <c r="F145" s="139" t="s">
        <v>4415</v>
      </c>
      <c r="G145" s="140" t="s">
        <v>311</v>
      </c>
      <c r="H145" s="141">
        <v>939.56</v>
      </c>
      <c r="I145" s="142"/>
      <c r="J145" s="143">
        <f>ROUND(I145*H145,2)</f>
        <v>0</v>
      </c>
      <c r="K145" s="139" t="s">
        <v>299</v>
      </c>
      <c r="L145" s="32"/>
      <c r="M145" s="144" t="s">
        <v>1</v>
      </c>
      <c r="N145" s="145" t="s">
        <v>41</v>
      </c>
      <c r="P145" s="146">
        <f>O145*H145</f>
        <v>0</v>
      </c>
      <c r="Q145" s="146">
        <v>0</v>
      </c>
      <c r="R145" s="146">
        <f>Q145*H145</f>
        <v>0</v>
      </c>
      <c r="S145" s="146">
        <v>0</v>
      </c>
      <c r="T145" s="147">
        <f>S145*H145</f>
        <v>0</v>
      </c>
      <c r="AR145" s="148" t="s">
        <v>300</v>
      </c>
      <c r="AT145" s="148" t="s">
        <v>295</v>
      </c>
      <c r="AU145" s="148" t="s">
        <v>85</v>
      </c>
      <c r="AY145" s="17" t="s">
        <v>293</v>
      </c>
      <c r="BE145" s="149">
        <f>IF(N145="základní",J145,0)</f>
        <v>0</v>
      </c>
      <c r="BF145" s="149">
        <f>IF(N145="snížená",J145,0)</f>
        <v>0</v>
      </c>
      <c r="BG145" s="149">
        <f>IF(N145="zákl. přenesená",J145,0)</f>
        <v>0</v>
      </c>
      <c r="BH145" s="149">
        <f>IF(N145="sníž. přenesená",J145,0)</f>
        <v>0</v>
      </c>
      <c r="BI145" s="149">
        <f>IF(N145="nulová",J145,0)</f>
        <v>0</v>
      </c>
      <c r="BJ145" s="17" t="s">
        <v>83</v>
      </c>
      <c r="BK145" s="149">
        <f>ROUND(I145*H145,2)</f>
        <v>0</v>
      </c>
      <c r="BL145" s="17" t="s">
        <v>300</v>
      </c>
      <c r="BM145" s="148" t="s">
        <v>449</v>
      </c>
    </row>
    <row r="146" spans="2:65" s="1" customFormat="1" ht="33" customHeight="1">
      <c r="B146" s="32"/>
      <c r="C146" s="137" t="s">
        <v>327</v>
      </c>
      <c r="D146" s="137" t="s">
        <v>295</v>
      </c>
      <c r="E146" s="138" t="s">
        <v>4416</v>
      </c>
      <c r="F146" s="139" t="s">
        <v>4417</v>
      </c>
      <c r="G146" s="140" t="s">
        <v>311</v>
      </c>
      <c r="H146" s="141">
        <v>104.396</v>
      </c>
      <c r="I146" s="142"/>
      <c r="J146" s="143">
        <f>ROUND(I146*H146,2)</f>
        <v>0</v>
      </c>
      <c r="K146" s="139" t="s">
        <v>299</v>
      </c>
      <c r="L146" s="32"/>
      <c r="M146" s="144" t="s">
        <v>1</v>
      </c>
      <c r="N146" s="145" t="s">
        <v>41</v>
      </c>
      <c r="P146" s="146">
        <f>O146*H146</f>
        <v>0</v>
      </c>
      <c r="Q146" s="146">
        <v>0</v>
      </c>
      <c r="R146" s="146">
        <f>Q146*H146</f>
        <v>0</v>
      </c>
      <c r="S146" s="146">
        <v>0</v>
      </c>
      <c r="T146" s="147">
        <f>S146*H146</f>
        <v>0</v>
      </c>
      <c r="AR146" s="148" t="s">
        <v>300</v>
      </c>
      <c r="AT146" s="148" t="s">
        <v>295</v>
      </c>
      <c r="AU146" s="148" t="s">
        <v>85</v>
      </c>
      <c r="AY146" s="17" t="s">
        <v>293</v>
      </c>
      <c r="BE146" s="149">
        <f>IF(N146="základní",J146,0)</f>
        <v>0</v>
      </c>
      <c r="BF146" s="149">
        <f>IF(N146="snížená",J146,0)</f>
        <v>0</v>
      </c>
      <c r="BG146" s="149">
        <f>IF(N146="zákl. přenesená",J146,0)</f>
        <v>0</v>
      </c>
      <c r="BH146" s="149">
        <f>IF(N146="sníž. přenesená",J146,0)</f>
        <v>0</v>
      </c>
      <c r="BI146" s="149">
        <f>IF(N146="nulová",J146,0)</f>
        <v>0</v>
      </c>
      <c r="BJ146" s="17" t="s">
        <v>83</v>
      </c>
      <c r="BK146" s="149">
        <f>ROUND(I146*H146,2)</f>
        <v>0</v>
      </c>
      <c r="BL146" s="17" t="s">
        <v>300</v>
      </c>
      <c r="BM146" s="148" t="s">
        <v>8</v>
      </c>
    </row>
    <row r="147" spans="2:65" s="13" customFormat="1" ht="11.25">
      <c r="B147" s="158"/>
      <c r="D147" s="151" t="s">
        <v>302</v>
      </c>
      <c r="E147" s="159" t="s">
        <v>1</v>
      </c>
      <c r="F147" s="160" t="s">
        <v>4418</v>
      </c>
      <c r="H147" s="159" t="s">
        <v>1</v>
      </c>
      <c r="I147" s="161"/>
      <c r="L147" s="158"/>
      <c r="M147" s="162"/>
      <c r="T147" s="163"/>
      <c r="AT147" s="159" t="s">
        <v>302</v>
      </c>
      <c r="AU147" s="159" t="s">
        <v>85</v>
      </c>
      <c r="AV147" s="13" t="s">
        <v>83</v>
      </c>
      <c r="AW147" s="13" t="s">
        <v>32</v>
      </c>
      <c r="AX147" s="13" t="s">
        <v>76</v>
      </c>
      <c r="AY147" s="159" t="s">
        <v>293</v>
      </c>
    </row>
    <row r="148" spans="2:65" s="12" customFormat="1" ht="11.25">
      <c r="B148" s="150"/>
      <c r="D148" s="151" t="s">
        <v>302</v>
      </c>
      <c r="E148" s="152" t="s">
        <v>1</v>
      </c>
      <c r="F148" s="153" t="s">
        <v>4419</v>
      </c>
      <c r="H148" s="154">
        <v>104.396</v>
      </c>
      <c r="I148" s="155"/>
      <c r="L148" s="150"/>
      <c r="M148" s="156"/>
      <c r="T148" s="157"/>
      <c r="AT148" s="152" t="s">
        <v>302</v>
      </c>
      <c r="AU148" s="152" t="s">
        <v>85</v>
      </c>
      <c r="AV148" s="12" t="s">
        <v>85</v>
      </c>
      <c r="AW148" s="12" t="s">
        <v>32</v>
      </c>
      <c r="AX148" s="12" t="s">
        <v>76</v>
      </c>
      <c r="AY148" s="152" t="s">
        <v>293</v>
      </c>
    </row>
    <row r="149" spans="2:65" s="14" customFormat="1" ht="11.25">
      <c r="B149" s="167"/>
      <c r="D149" s="151" t="s">
        <v>302</v>
      </c>
      <c r="E149" s="168" t="s">
        <v>1</v>
      </c>
      <c r="F149" s="169" t="s">
        <v>371</v>
      </c>
      <c r="H149" s="170">
        <v>104.396</v>
      </c>
      <c r="I149" s="171"/>
      <c r="L149" s="167"/>
      <c r="M149" s="172"/>
      <c r="T149" s="173"/>
      <c r="AT149" s="168" t="s">
        <v>302</v>
      </c>
      <c r="AU149" s="168" t="s">
        <v>85</v>
      </c>
      <c r="AV149" s="14" t="s">
        <v>300</v>
      </c>
      <c r="AW149" s="14" t="s">
        <v>32</v>
      </c>
      <c r="AX149" s="14" t="s">
        <v>83</v>
      </c>
      <c r="AY149" s="168" t="s">
        <v>293</v>
      </c>
    </row>
    <row r="150" spans="2:65" s="1" customFormat="1" ht="21.75" customHeight="1">
      <c r="B150" s="32"/>
      <c r="C150" s="137" t="s">
        <v>372</v>
      </c>
      <c r="D150" s="137" t="s">
        <v>295</v>
      </c>
      <c r="E150" s="138" t="s">
        <v>4420</v>
      </c>
      <c r="F150" s="139" t="s">
        <v>4421</v>
      </c>
      <c r="G150" s="140" t="s">
        <v>767</v>
      </c>
      <c r="H150" s="141">
        <v>2002</v>
      </c>
      <c r="I150" s="142"/>
      <c r="J150" s="143">
        <f>ROUND(I150*H150,2)</f>
        <v>0</v>
      </c>
      <c r="K150" s="139" t="s">
        <v>299</v>
      </c>
      <c r="L150" s="32"/>
      <c r="M150" s="144" t="s">
        <v>1</v>
      </c>
      <c r="N150" s="145" t="s">
        <v>41</v>
      </c>
      <c r="P150" s="146">
        <f>O150*H150</f>
        <v>0</v>
      </c>
      <c r="Q150" s="146">
        <v>0</v>
      </c>
      <c r="R150" s="146">
        <f>Q150*H150</f>
        <v>0</v>
      </c>
      <c r="S150" s="146">
        <v>0</v>
      </c>
      <c r="T150" s="147">
        <f>S150*H150</f>
        <v>0</v>
      </c>
      <c r="AR150" s="148" t="s">
        <v>300</v>
      </c>
      <c r="AT150" s="148" t="s">
        <v>295</v>
      </c>
      <c r="AU150" s="148" t="s">
        <v>85</v>
      </c>
      <c r="AY150" s="17" t="s">
        <v>293</v>
      </c>
      <c r="BE150" s="149">
        <f>IF(N150="základní",J150,0)</f>
        <v>0</v>
      </c>
      <c r="BF150" s="149">
        <f>IF(N150="snížená",J150,0)</f>
        <v>0</v>
      </c>
      <c r="BG150" s="149">
        <f>IF(N150="zákl. přenesená",J150,0)</f>
        <v>0</v>
      </c>
      <c r="BH150" s="149">
        <f>IF(N150="sníž. přenesená",J150,0)</f>
        <v>0</v>
      </c>
      <c r="BI150" s="149">
        <f>IF(N150="nulová",J150,0)</f>
        <v>0</v>
      </c>
      <c r="BJ150" s="17" t="s">
        <v>83</v>
      </c>
      <c r="BK150" s="149">
        <f>ROUND(I150*H150,2)</f>
        <v>0</v>
      </c>
      <c r="BL150" s="17" t="s">
        <v>300</v>
      </c>
      <c r="BM150" s="148" t="s">
        <v>584</v>
      </c>
    </row>
    <row r="151" spans="2:65" s="12" customFormat="1" ht="11.25">
      <c r="B151" s="150"/>
      <c r="D151" s="151" t="s">
        <v>302</v>
      </c>
      <c r="E151" s="152" t="s">
        <v>1</v>
      </c>
      <c r="F151" s="153" t="s">
        <v>4422</v>
      </c>
      <c r="H151" s="154">
        <v>2169</v>
      </c>
      <c r="I151" s="155"/>
      <c r="L151" s="150"/>
      <c r="M151" s="156"/>
      <c r="T151" s="157"/>
      <c r="AT151" s="152" t="s">
        <v>302</v>
      </c>
      <c r="AU151" s="152" t="s">
        <v>85</v>
      </c>
      <c r="AV151" s="12" t="s">
        <v>85</v>
      </c>
      <c r="AW151" s="12" t="s">
        <v>32</v>
      </c>
      <c r="AX151" s="12" t="s">
        <v>76</v>
      </c>
      <c r="AY151" s="152" t="s">
        <v>293</v>
      </c>
    </row>
    <row r="152" spans="2:65" s="12" customFormat="1" ht="22.5">
      <c r="B152" s="150"/>
      <c r="D152" s="151" t="s">
        <v>302</v>
      </c>
      <c r="E152" s="152" t="s">
        <v>1</v>
      </c>
      <c r="F152" s="153" t="s">
        <v>4423</v>
      </c>
      <c r="H152" s="154">
        <v>-167</v>
      </c>
      <c r="I152" s="155"/>
      <c r="L152" s="150"/>
      <c r="M152" s="156"/>
      <c r="T152" s="157"/>
      <c r="AT152" s="152" t="s">
        <v>302</v>
      </c>
      <c r="AU152" s="152" t="s">
        <v>85</v>
      </c>
      <c r="AV152" s="12" t="s">
        <v>85</v>
      </c>
      <c r="AW152" s="12" t="s">
        <v>32</v>
      </c>
      <c r="AX152" s="12" t="s">
        <v>76</v>
      </c>
      <c r="AY152" s="152" t="s">
        <v>293</v>
      </c>
    </row>
    <row r="153" spans="2:65" s="14" customFormat="1" ht="11.25">
      <c r="B153" s="167"/>
      <c r="D153" s="151" t="s">
        <v>302</v>
      </c>
      <c r="E153" s="168" t="s">
        <v>1</v>
      </c>
      <c r="F153" s="169" t="s">
        <v>371</v>
      </c>
      <c r="H153" s="170">
        <v>2002</v>
      </c>
      <c r="I153" s="171"/>
      <c r="L153" s="167"/>
      <c r="M153" s="172"/>
      <c r="T153" s="173"/>
      <c r="AT153" s="168" t="s">
        <v>302</v>
      </c>
      <c r="AU153" s="168" t="s">
        <v>85</v>
      </c>
      <c r="AV153" s="14" t="s">
        <v>300</v>
      </c>
      <c r="AW153" s="14" t="s">
        <v>32</v>
      </c>
      <c r="AX153" s="14" t="s">
        <v>83</v>
      </c>
      <c r="AY153" s="168" t="s">
        <v>293</v>
      </c>
    </row>
    <row r="154" spans="2:65" s="1" customFormat="1" ht="24.2" customHeight="1">
      <c r="B154" s="32"/>
      <c r="C154" s="137" t="s">
        <v>396</v>
      </c>
      <c r="D154" s="137" t="s">
        <v>295</v>
      </c>
      <c r="E154" s="138" t="s">
        <v>4424</v>
      </c>
      <c r="F154" s="139" t="s">
        <v>4425</v>
      </c>
      <c r="G154" s="140" t="s">
        <v>767</v>
      </c>
      <c r="H154" s="141">
        <v>2002</v>
      </c>
      <c r="I154" s="142"/>
      <c r="J154" s="143">
        <f>ROUND(I154*H154,2)</f>
        <v>0</v>
      </c>
      <c r="K154" s="139" t="s">
        <v>299</v>
      </c>
      <c r="L154" s="32"/>
      <c r="M154" s="144" t="s">
        <v>1</v>
      </c>
      <c r="N154" s="145" t="s">
        <v>41</v>
      </c>
      <c r="P154" s="146">
        <f>O154*H154</f>
        <v>0</v>
      </c>
      <c r="Q154" s="146">
        <v>0</v>
      </c>
      <c r="R154" s="146">
        <f>Q154*H154</f>
        <v>0</v>
      </c>
      <c r="S154" s="146">
        <v>0</v>
      </c>
      <c r="T154" s="147">
        <f>S154*H154</f>
        <v>0</v>
      </c>
      <c r="AR154" s="148" t="s">
        <v>300</v>
      </c>
      <c r="AT154" s="148" t="s">
        <v>295</v>
      </c>
      <c r="AU154" s="148" t="s">
        <v>85</v>
      </c>
      <c r="AY154" s="17" t="s">
        <v>293</v>
      </c>
      <c r="BE154" s="149">
        <f>IF(N154="základní",J154,0)</f>
        <v>0</v>
      </c>
      <c r="BF154" s="149">
        <f>IF(N154="snížená",J154,0)</f>
        <v>0</v>
      </c>
      <c r="BG154" s="149">
        <f>IF(N154="zákl. přenesená",J154,0)</f>
        <v>0</v>
      </c>
      <c r="BH154" s="149">
        <f>IF(N154="sníž. přenesená",J154,0)</f>
        <v>0</v>
      </c>
      <c r="BI154" s="149">
        <f>IF(N154="nulová",J154,0)</f>
        <v>0</v>
      </c>
      <c r="BJ154" s="17" t="s">
        <v>83</v>
      </c>
      <c r="BK154" s="149">
        <f>ROUND(I154*H154,2)</f>
        <v>0</v>
      </c>
      <c r="BL154" s="17" t="s">
        <v>300</v>
      </c>
      <c r="BM154" s="148" t="s">
        <v>624</v>
      </c>
    </row>
    <row r="155" spans="2:65" s="1" customFormat="1" ht="33" customHeight="1">
      <c r="B155" s="32"/>
      <c r="C155" s="137" t="s">
        <v>415</v>
      </c>
      <c r="D155" s="137" t="s">
        <v>295</v>
      </c>
      <c r="E155" s="138" t="s">
        <v>4426</v>
      </c>
      <c r="F155" s="139" t="s">
        <v>4427</v>
      </c>
      <c r="G155" s="140" t="s">
        <v>311</v>
      </c>
      <c r="H155" s="141">
        <v>1043.9559999999999</v>
      </c>
      <c r="I155" s="142"/>
      <c r="J155" s="143">
        <f>ROUND(I155*H155,2)</f>
        <v>0</v>
      </c>
      <c r="K155" s="139" t="s">
        <v>299</v>
      </c>
      <c r="L155" s="32"/>
      <c r="M155" s="144" t="s">
        <v>1</v>
      </c>
      <c r="N155" s="145" t="s">
        <v>41</v>
      </c>
      <c r="P155" s="146">
        <f>O155*H155</f>
        <v>0</v>
      </c>
      <c r="Q155" s="146">
        <v>0</v>
      </c>
      <c r="R155" s="146">
        <f>Q155*H155</f>
        <v>0</v>
      </c>
      <c r="S155" s="146">
        <v>0</v>
      </c>
      <c r="T155" s="147">
        <f>S155*H155</f>
        <v>0</v>
      </c>
      <c r="AR155" s="148" t="s">
        <v>300</v>
      </c>
      <c r="AT155" s="148" t="s">
        <v>295</v>
      </c>
      <c r="AU155" s="148" t="s">
        <v>85</v>
      </c>
      <c r="AY155" s="17" t="s">
        <v>293</v>
      </c>
      <c r="BE155" s="149">
        <f>IF(N155="základní",J155,0)</f>
        <v>0</v>
      </c>
      <c r="BF155" s="149">
        <f>IF(N155="snížená",J155,0)</f>
        <v>0</v>
      </c>
      <c r="BG155" s="149">
        <f>IF(N155="zákl. přenesená",J155,0)</f>
        <v>0</v>
      </c>
      <c r="BH155" s="149">
        <f>IF(N155="sníž. přenesená",J155,0)</f>
        <v>0</v>
      </c>
      <c r="BI155" s="149">
        <f>IF(N155="nulová",J155,0)</f>
        <v>0</v>
      </c>
      <c r="BJ155" s="17" t="s">
        <v>83</v>
      </c>
      <c r="BK155" s="149">
        <f>ROUND(I155*H155,2)</f>
        <v>0</v>
      </c>
      <c r="BL155" s="17" t="s">
        <v>300</v>
      </c>
      <c r="BM155" s="148" t="s">
        <v>660</v>
      </c>
    </row>
    <row r="156" spans="2:65" s="12" customFormat="1" ht="11.25">
      <c r="B156" s="150"/>
      <c r="D156" s="151" t="s">
        <v>302</v>
      </c>
      <c r="E156" s="152" t="s">
        <v>1</v>
      </c>
      <c r="F156" s="153" t="s">
        <v>4428</v>
      </c>
      <c r="H156" s="154">
        <v>1043.9559999999999</v>
      </c>
      <c r="I156" s="155"/>
      <c r="L156" s="150"/>
      <c r="M156" s="156"/>
      <c r="T156" s="157"/>
      <c r="AT156" s="152" t="s">
        <v>302</v>
      </c>
      <c r="AU156" s="152" t="s">
        <v>85</v>
      </c>
      <c r="AV156" s="12" t="s">
        <v>85</v>
      </c>
      <c r="AW156" s="12" t="s">
        <v>32</v>
      </c>
      <c r="AX156" s="12" t="s">
        <v>76</v>
      </c>
      <c r="AY156" s="152" t="s">
        <v>293</v>
      </c>
    </row>
    <row r="157" spans="2:65" s="14" customFormat="1" ht="11.25">
      <c r="B157" s="167"/>
      <c r="D157" s="151" t="s">
        <v>302</v>
      </c>
      <c r="E157" s="168" t="s">
        <v>1</v>
      </c>
      <c r="F157" s="169" t="s">
        <v>371</v>
      </c>
      <c r="H157" s="170">
        <v>1043.9559999999999</v>
      </c>
      <c r="I157" s="171"/>
      <c r="L157" s="167"/>
      <c r="M157" s="172"/>
      <c r="T157" s="173"/>
      <c r="AT157" s="168" t="s">
        <v>302</v>
      </c>
      <c r="AU157" s="168" t="s">
        <v>85</v>
      </c>
      <c r="AV157" s="14" t="s">
        <v>300</v>
      </c>
      <c r="AW157" s="14" t="s">
        <v>32</v>
      </c>
      <c r="AX157" s="14" t="s">
        <v>83</v>
      </c>
      <c r="AY157" s="168" t="s">
        <v>293</v>
      </c>
    </row>
    <row r="158" spans="2:65" s="1" customFormat="1" ht="24.2" customHeight="1">
      <c r="B158" s="32"/>
      <c r="C158" s="137" t="s">
        <v>449</v>
      </c>
      <c r="D158" s="137" t="s">
        <v>295</v>
      </c>
      <c r="E158" s="138" t="s">
        <v>4429</v>
      </c>
      <c r="F158" s="139" t="s">
        <v>4430</v>
      </c>
      <c r="G158" s="140" t="s">
        <v>767</v>
      </c>
      <c r="H158" s="141">
        <v>220.22</v>
      </c>
      <c r="I158" s="142"/>
      <c r="J158" s="143">
        <f>ROUND(I158*H158,2)</f>
        <v>0</v>
      </c>
      <c r="K158" s="139" t="s">
        <v>299</v>
      </c>
      <c r="L158" s="32"/>
      <c r="M158" s="144" t="s">
        <v>1</v>
      </c>
      <c r="N158" s="145" t="s">
        <v>41</v>
      </c>
      <c r="P158" s="146">
        <f>O158*H158</f>
        <v>0</v>
      </c>
      <c r="Q158" s="146">
        <v>0</v>
      </c>
      <c r="R158" s="146">
        <f>Q158*H158</f>
        <v>0</v>
      </c>
      <c r="S158" s="146">
        <v>0</v>
      </c>
      <c r="T158" s="147">
        <f>S158*H158</f>
        <v>0</v>
      </c>
      <c r="AR158" s="148" t="s">
        <v>300</v>
      </c>
      <c r="AT158" s="148" t="s">
        <v>295</v>
      </c>
      <c r="AU158" s="148" t="s">
        <v>85</v>
      </c>
      <c r="AY158" s="17" t="s">
        <v>293</v>
      </c>
      <c r="BE158" s="149">
        <f>IF(N158="základní",J158,0)</f>
        <v>0</v>
      </c>
      <c r="BF158" s="149">
        <f>IF(N158="snížená",J158,0)</f>
        <v>0</v>
      </c>
      <c r="BG158" s="149">
        <f>IF(N158="zákl. přenesená",J158,0)</f>
        <v>0</v>
      </c>
      <c r="BH158" s="149">
        <f>IF(N158="sníž. přenesená",J158,0)</f>
        <v>0</v>
      </c>
      <c r="BI158" s="149">
        <f>IF(N158="nulová",J158,0)</f>
        <v>0</v>
      </c>
      <c r="BJ158" s="17" t="s">
        <v>83</v>
      </c>
      <c r="BK158" s="149">
        <f>ROUND(I158*H158,2)</f>
        <v>0</v>
      </c>
      <c r="BL158" s="17" t="s">
        <v>300</v>
      </c>
      <c r="BM158" s="148" t="s">
        <v>686</v>
      </c>
    </row>
    <row r="159" spans="2:65" s="12" customFormat="1" ht="11.25">
      <c r="B159" s="150"/>
      <c r="D159" s="151" t="s">
        <v>302</v>
      </c>
      <c r="E159" s="152" t="s">
        <v>1</v>
      </c>
      <c r="F159" s="153" t="s">
        <v>4431</v>
      </c>
      <c r="H159" s="154">
        <v>238.59</v>
      </c>
      <c r="I159" s="155"/>
      <c r="L159" s="150"/>
      <c r="M159" s="156"/>
      <c r="T159" s="157"/>
      <c r="AT159" s="152" t="s">
        <v>302</v>
      </c>
      <c r="AU159" s="152" t="s">
        <v>85</v>
      </c>
      <c r="AV159" s="12" t="s">
        <v>85</v>
      </c>
      <c r="AW159" s="12" t="s">
        <v>32</v>
      </c>
      <c r="AX159" s="12" t="s">
        <v>76</v>
      </c>
      <c r="AY159" s="152" t="s">
        <v>293</v>
      </c>
    </row>
    <row r="160" spans="2:65" s="12" customFormat="1" ht="22.5">
      <c r="B160" s="150"/>
      <c r="D160" s="151" t="s">
        <v>302</v>
      </c>
      <c r="E160" s="152" t="s">
        <v>1</v>
      </c>
      <c r="F160" s="153" t="s">
        <v>4432</v>
      </c>
      <c r="H160" s="154">
        <v>-18.37</v>
      </c>
      <c r="I160" s="155"/>
      <c r="L160" s="150"/>
      <c r="M160" s="156"/>
      <c r="T160" s="157"/>
      <c r="AT160" s="152" t="s">
        <v>302</v>
      </c>
      <c r="AU160" s="152" t="s">
        <v>85</v>
      </c>
      <c r="AV160" s="12" t="s">
        <v>85</v>
      </c>
      <c r="AW160" s="12" t="s">
        <v>32</v>
      </c>
      <c r="AX160" s="12" t="s">
        <v>76</v>
      </c>
      <c r="AY160" s="152" t="s">
        <v>293</v>
      </c>
    </row>
    <row r="161" spans="2:65" s="14" customFormat="1" ht="11.25">
      <c r="B161" s="167"/>
      <c r="D161" s="151" t="s">
        <v>302</v>
      </c>
      <c r="E161" s="168" t="s">
        <v>1</v>
      </c>
      <c r="F161" s="169" t="s">
        <v>371</v>
      </c>
      <c r="H161" s="170">
        <v>220.22</v>
      </c>
      <c r="I161" s="171"/>
      <c r="L161" s="167"/>
      <c r="M161" s="172"/>
      <c r="T161" s="173"/>
      <c r="AT161" s="168" t="s">
        <v>302</v>
      </c>
      <c r="AU161" s="168" t="s">
        <v>85</v>
      </c>
      <c r="AV161" s="14" t="s">
        <v>300</v>
      </c>
      <c r="AW161" s="14" t="s">
        <v>32</v>
      </c>
      <c r="AX161" s="14" t="s">
        <v>83</v>
      </c>
      <c r="AY161" s="168" t="s">
        <v>293</v>
      </c>
    </row>
    <row r="162" spans="2:65" s="1" customFormat="1" ht="33" customHeight="1">
      <c r="B162" s="32"/>
      <c r="C162" s="137" t="s">
        <v>529</v>
      </c>
      <c r="D162" s="137" t="s">
        <v>295</v>
      </c>
      <c r="E162" s="138" t="s">
        <v>4433</v>
      </c>
      <c r="F162" s="139" t="s">
        <v>4434</v>
      </c>
      <c r="G162" s="140" t="s">
        <v>533</v>
      </c>
      <c r="H162" s="141">
        <v>1879.1210000000001</v>
      </c>
      <c r="I162" s="142"/>
      <c r="J162" s="143">
        <f>ROUND(I162*H162,2)</f>
        <v>0</v>
      </c>
      <c r="K162" s="139" t="s">
        <v>299</v>
      </c>
      <c r="L162" s="32"/>
      <c r="M162" s="144" t="s">
        <v>1</v>
      </c>
      <c r="N162" s="145" t="s">
        <v>41</v>
      </c>
      <c r="P162" s="146">
        <f>O162*H162</f>
        <v>0</v>
      </c>
      <c r="Q162" s="146">
        <v>0</v>
      </c>
      <c r="R162" s="146">
        <f>Q162*H162</f>
        <v>0</v>
      </c>
      <c r="S162" s="146">
        <v>0</v>
      </c>
      <c r="T162" s="147">
        <f>S162*H162</f>
        <v>0</v>
      </c>
      <c r="AR162" s="148" t="s">
        <v>300</v>
      </c>
      <c r="AT162" s="148" t="s">
        <v>295</v>
      </c>
      <c r="AU162" s="148" t="s">
        <v>85</v>
      </c>
      <c r="AY162" s="17" t="s">
        <v>293</v>
      </c>
      <c r="BE162" s="149">
        <f>IF(N162="základní",J162,0)</f>
        <v>0</v>
      </c>
      <c r="BF162" s="149">
        <f>IF(N162="snížená",J162,0)</f>
        <v>0</v>
      </c>
      <c r="BG162" s="149">
        <f>IF(N162="zákl. přenesená",J162,0)</f>
        <v>0</v>
      </c>
      <c r="BH162" s="149">
        <f>IF(N162="sníž. přenesená",J162,0)</f>
        <v>0</v>
      </c>
      <c r="BI162" s="149">
        <f>IF(N162="nulová",J162,0)</f>
        <v>0</v>
      </c>
      <c r="BJ162" s="17" t="s">
        <v>83</v>
      </c>
      <c r="BK162" s="149">
        <f>ROUND(I162*H162,2)</f>
        <v>0</v>
      </c>
      <c r="BL162" s="17" t="s">
        <v>300</v>
      </c>
      <c r="BM162" s="148" t="s">
        <v>694</v>
      </c>
    </row>
    <row r="163" spans="2:65" s="12" customFormat="1" ht="11.25">
      <c r="B163" s="150"/>
      <c r="D163" s="151" t="s">
        <v>302</v>
      </c>
      <c r="E163" s="152" t="s">
        <v>1</v>
      </c>
      <c r="F163" s="153" t="s">
        <v>4435</v>
      </c>
      <c r="H163" s="154">
        <v>1879.1210000000001</v>
      </c>
      <c r="I163" s="155"/>
      <c r="L163" s="150"/>
      <c r="M163" s="156"/>
      <c r="T163" s="157"/>
      <c r="AT163" s="152" t="s">
        <v>302</v>
      </c>
      <c r="AU163" s="152" t="s">
        <v>85</v>
      </c>
      <c r="AV163" s="12" t="s">
        <v>85</v>
      </c>
      <c r="AW163" s="12" t="s">
        <v>32</v>
      </c>
      <c r="AX163" s="12" t="s">
        <v>76</v>
      </c>
      <c r="AY163" s="152" t="s">
        <v>293</v>
      </c>
    </row>
    <row r="164" spans="2:65" s="14" customFormat="1" ht="11.25">
      <c r="B164" s="167"/>
      <c r="D164" s="151" t="s">
        <v>302</v>
      </c>
      <c r="E164" s="168" t="s">
        <v>1</v>
      </c>
      <c r="F164" s="169" t="s">
        <v>371</v>
      </c>
      <c r="H164" s="170">
        <v>1879.1210000000001</v>
      </c>
      <c r="I164" s="171"/>
      <c r="L164" s="167"/>
      <c r="M164" s="172"/>
      <c r="T164" s="173"/>
      <c r="AT164" s="168" t="s">
        <v>302</v>
      </c>
      <c r="AU164" s="168" t="s">
        <v>85</v>
      </c>
      <c r="AV164" s="14" t="s">
        <v>300</v>
      </c>
      <c r="AW164" s="14" t="s">
        <v>32</v>
      </c>
      <c r="AX164" s="14" t="s">
        <v>83</v>
      </c>
      <c r="AY164" s="168" t="s">
        <v>293</v>
      </c>
    </row>
    <row r="165" spans="2:65" s="1" customFormat="1" ht="24.2" customHeight="1">
      <c r="B165" s="32"/>
      <c r="C165" s="137" t="s">
        <v>8</v>
      </c>
      <c r="D165" s="137" t="s">
        <v>295</v>
      </c>
      <c r="E165" s="138" t="s">
        <v>1757</v>
      </c>
      <c r="F165" s="139" t="s">
        <v>1758</v>
      </c>
      <c r="G165" s="140" t="s">
        <v>311</v>
      </c>
      <c r="H165" s="141">
        <v>923.52800000000002</v>
      </c>
      <c r="I165" s="142"/>
      <c r="J165" s="143">
        <f>ROUND(I165*H165,2)</f>
        <v>0</v>
      </c>
      <c r="K165" s="139" t="s">
        <v>299</v>
      </c>
      <c r="L165" s="32"/>
      <c r="M165" s="144" t="s">
        <v>1</v>
      </c>
      <c r="N165" s="145" t="s">
        <v>41</v>
      </c>
      <c r="P165" s="146">
        <f>O165*H165</f>
        <v>0</v>
      </c>
      <c r="Q165" s="146">
        <v>0</v>
      </c>
      <c r="R165" s="146">
        <f>Q165*H165</f>
        <v>0</v>
      </c>
      <c r="S165" s="146">
        <v>0</v>
      </c>
      <c r="T165" s="147">
        <f>S165*H165</f>
        <v>0</v>
      </c>
      <c r="AR165" s="148" t="s">
        <v>300</v>
      </c>
      <c r="AT165" s="148" t="s">
        <v>295</v>
      </c>
      <c r="AU165" s="148" t="s">
        <v>85</v>
      </c>
      <c r="AY165" s="17" t="s">
        <v>293</v>
      </c>
      <c r="BE165" s="149">
        <f>IF(N165="základní",J165,0)</f>
        <v>0</v>
      </c>
      <c r="BF165" s="149">
        <f>IF(N165="snížená",J165,0)</f>
        <v>0</v>
      </c>
      <c r="BG165" s="149">
        <f>IF(N165="zákl. přenesená",J165,0)</f>
        <v>0</v>
      </c>
      <c r="BH165" s="149">
        <f>IF(N165="sníž. přenesená",J165,0)</f>
        <v>0</v>
      </c>
      <c r="BI165" s="149">
        <f>IF(N165="nulová",J165,0)</f>
        <v>0</v>
      </c>
      <c r="BJ165" s="17" t="s">
        <v>83</v>
      </c>
      <c r="BK165" s="149">
        <f>ROUND(I165*H165,2)</f>
        <v>0</v>
      </c>
      <c r="BL165" s="17" t="s">
        <v>300</v>
      </c>
      <c r="BM165" s="148" t="s">
        <v>704</v>
      </c>
    </row>
    <row r="166" spans="2:65" s="13" customFormat="1" ht="11.25">
      <c r="B166" s="158"/>
      <c r="D166" s="151" t="s">
        <v>302</v>
      </c>
      <c r="E166" s="159" t="s">
        <v>1</v>
      </c>
      <c r="F166" s="160" t="s">
        <v>4436</v>
      </c>
      <c r="H166" s="159" t="s">
        <v>1</v>
      </c>
      <c r="I166" s="161"/>
      <c r="L166" s="158"/>
      <c r="M166" s="162"/>
      <c r="T166" s="163"/>
      <c r="AT166" s="159" t="s">
        <v>302</v>
      </c>
      <c r="AU166" s="159" t="s">
        <v>85</v>
      </c>
      <c r="AV166" s="13" t="s">
        <v>83</v>
      </c>
      <c r="AW166" s="13" t="s">
        <v>32</v>
      </c>
      <c r="AX166" s="13" t="s">
        <v>76</v>
      </c>
      <c r="AY166" s="159" t="s">
        <v>293</v>
      </c>
    </row>
    <row r="167" spans="2:65" s="12" customFormat="1" ht="11.25">
      <c r="B167" s="150"/>
      <c r="D167" s="151" t="s">
        <v>302</v>
      </c>
      <c r="E167" s="152" t="s">
        <v>1</v>
      </c>
      <c r="F167" s="153" t="s">
        <v>4428</v>
      </c>
      <c r="H167" s="154">
        <v>1043.9559999999999</v>
      </c>
      <c r="I167" s="155"/>
      <c r="L167" s="150"/>
      <c r="M167" s="156"/>
      <c r="T167" s="157"/>
      <c r="AT167" s="152" t="s">
        <v>302</v>
      </c>
      <c r="AU167" s="152" t="s">
        <v>85</v>
      </c>
      <c r="AV167" s="12" t="s">
        <v>85</v>
      </c>
      <c r="AW167" s="12" t="s">
        <v>32</v>
      </c>
      <c r="AX167" s="12" t="s">
        <v>76</v>
      </c>
      <c r="AY167" s="152" t="s">
        <v>293</v>
      </c>
    </row>
    <row r="168" spans="2:65" s="13" customFormat="1" ht="11.25">
      <c r="B168" s="158"/>
      <c r="D168" s="151" t="s">
        <v>302</v>
      </c>
      <c r="E168" s="159" t="s">
        <v>1</v>
      </c>
      <c r="F168" s="160" t="s">
        <v>4437</v>
      </c>
      <c r="H168" s="159" t="s">
        <v>1</v>
      </c>
      <c r="I168" s="161"/>
      <c r="L168" s="158"/>
      <c r="M168" s="162"/>
      <c r="T168" s="163"/>
      <c r="AT168" s="159" t="s">
        <v>302</v>
      </c>
      <c r="AU168" s="159" t="s">
        <v>85</v>
      </c>
      <c r="AV168" s="13" t="s">
        <v>83</v>
      </c>
      <c r="AW168" s="13" t="s">
        <v>32</v>
      </c>
      <c r="AX168" s="13" t="s">
        <v>76</v>
      </c>
      <c r="AY168" s="159" t="s">
        <v>293</v>
      </c>
    </row>
    <row r="169" spans="2:65" s="12" customFormat="1" ht="11.25">
      <c r="B169" s="150"/>
      <c r="D169" s="151" t="s">
        <v>302</v>
      </c>
      <c r="E169" s="152" t="s">
        <v>1</v>
      </c>
      <c r="F169" s="153" t="s">
        <v>4438</v>
      </c>
      <c r="H169" s="154">
        <v>-33.033000000000001</v>
      </c>
      <c r="I169" s="155"/>
      <c r="L169" s="150"/>
      <c r="M169" s="156"/>
      <c r="T169" s="157"/>
      <c r="AT169" s="152" t="s">
        <v>302</v>
      </c>
      <c r="AU169" s="152" t="s">
        <v>85</v>
      </c>
      <c r="AV169" s="12" t="s">
        <v>85</v>
      </c>
      <c r="AW169" s="12" t="s">
        <v>32</v>
      </c>
      <c r="AX169" s="12" t="s">
        <v>76</v>
      </c>
      <c r="AY169" s="152" t="s">
        <v>293</v>
      </c>
    </row>
    <row r="170" spans="2:65" s="13" customFormat="1" ht="11.25">
      <c r="B170" s="158"/>
      <c r="D170" s="151" t="s">
        <v>302</v>
      </c>
      <c r="E170" s="159" t="s">
        <v>1</v>
      </c>
      <c r="F170" s="160" t="s">
        <v>4439</v>
      </c>
      <c r="H170" s="159" t="s">
        <v>1</v>
      </c>
      <c r="I170" s="161"/>
      <c r="L170" s="158"/>
      <c r="M170" s="162"/>
      <c r="T170" s="163"/>
      <c r="AT170" s="159" t="s">
        <v>302</v>
      </c>
      <c r="AU170" s="159" t="s">
        <v>85</v>
      </c>
      <c r="AV170" s="13" t="s">
        <v>83</v>
      </c>
      <c r="AW170" s="13" t="s">
        <v>32</v>
      </c>
      <c r="AX170" s="13" t="s">
        <v>76</v>
      </c>
      <c r="AY170" s="159" t="s">
        <v>293</v>
      </c>
    </row>
    <row r="171" spans="2:65" s="12" customFormat="1" ht="11.25">
      <c r="B171" s="150"/>
      <c r="D171" s="151" t="s">
        <v>302</v>
      </c>
      <c r="E171" s="152" t="s">
        <v>1</v>
      </c>
      <c r="F171" s="153" t="s">
        <v>4440</v>
      </c>
      <c r="H171" s="154">
        <v>-120.319</v>
      </c>
      <c r="I171" s="155"/>
      <c r="L171" s="150"/>
      <c r="M171" s="156"/>
      <c r="T171" s="157"/>
      <c r="AT171" s="152" t="s">
        <v>302</v>
      </c>
      <c r="AU171" s="152" t="s">
        <v>85</v>
      </c>
      <c r="AV171" s="12" t="s">
        <v>85</v>
      </c>
      <c r="AW171" s="12" t="s">
        <v>32</v>
      </c>
      <c r="AX171" s="12" t="s">
        <v>76</v>
      </c>
      <c r="AY171" s="152" t="s">
        <v>293</v>
      </c>
    </row>
    <row r="172" spans="2:65" s="13" customFormat="1" ht="11.25">
      <c r="B172" s="158"/>
      <c r="D172" s="151" t="s">
        <v>302</v>
      </c>
      <c r="E172" s="159" t="s">
        <v>1</v>
      </c>
      <c r="F172" s="160" t="s">
        <v>4441</v>
      </c>
      <c r="H172" s="159" t="s">
        <v>1</v>
      </c>
      <c r="I172" s="161"/>
      <c r="L172" s="158"/>
      <c r="M172" s="162"/>
      <c r="T172" s="163"/>
      <c r="AT172" s="159" t="s">
        <v>302</v>
      </c>
      <c r="AU172" s="159" t="s">
        <v>85</v>
      </c>
      <c r="AV172" s="13" t="s">
        <v>83</v>
      </c>
      <c r="AW172" s="13" t="s">
        <v>32</v>
      </c>
      <c r="AX172" s="13" t="s">
        <v>76</v>
      </c>
      <c r="AY172" s="159" t="s">
        <v>293</v>
      </c>
    </row>
    <row r="173" spans="2:65" s="12" customFormat="1" ht="11.25">
      <c r="B173" s="150"/>
      <c r="D173" s="151" t="s">
        <v>302</v>
      </c>
      <c r="E173" s="152" t="s">
        <v>1</v>
      </c>
      <c r="F173" s="153" t="s">
        <v>4442</v>
      </c>
      <c r="H173" s="154">
        <v>-22.021999999999998</v>
      </c>
      <c r="I173" s="155"/>
      <c r="L173" s="150"/>
      <c r="M173" s="156"/>
      <c r="T173" s="157"/>
      <c r="AT173" s="152" t="s">
        <v>302</v>
      </c>
      <c r="AU173" s="152" t="s">
        <v>85</v>
      </c>
      <c r="AV173" s="12" t="s">
        <v>85</v>
      </c>
      <c r="AW173" s="12" t="s">
        <v>32</v>
      </c>
      <c r="AX173" s="12" t="s">
        <v>76</v>
      </c>
      <c r="AY173" s="152" t="s">
        <v>293</v>
      </c>
    </row>
    <row r="174" spans="2:65" s="13" customFormat="1" ht="11.25">
      <c r="B174" s="158"/>
      <c r="D174" s="151" t="s">
        <v>302</v>
      </c>
      <c r="E174" s="159" t="s">
        <v>1</v>
      </c>
      <c r="F174" s="160" t="s">
        <v>4443</v>
      </c>
      <c r="H174" s="159" t="s">
        <v>1</v>
      </c>
      <c r="I174" s="161"/>
      <c r="L174" s="158"/>
      <c r="M174" s="162"/>
      <c r="T174" s="163"/>
      <c r="AT174" s="159" t="s">
        <v>302</v>
      </c>
      <c r="AU174" s="159" t="s">
        <v>85</v>
      </c>
      <c r="AV174" s="13" t="s">
        <v>83</v>
      </c>
      <c r="AW174" s="13" t="s">
        <v>32</v>
      </c>
      <c r="AX174" s="13" t="s">
        <v>76</v>
      </c>
      <c r="AY174" s="159" t="s">
        <v>293</v>
      </c>
    </row>
    <row r="175" spans="2:65" s="12" customFormat="1" ht="11.25">
      <c r="B175" s="150"/>
      <c r="D175" s="151" t="s">
        <v>302</v>
      </c>
      <c r="E175" s="152" t="s">
        <v>1</v>
      </c>
      <c r="F175" s="153" t="s">
        <v>4444</v>
      </c>
      <c r="H175" s="154">
        <v>6.0780000000000003</v>
      </c>
      <c r="I175" s="155"/>
      <c r="L175" s="150"/>
      <c r="M175" s="156"/>
      <c r="T175" s="157"/>
      <c r="AT175" s="152" t="s">
        <v>302</v>
      </c>
      <c r="AU175" s="152" t="s">
        <v>85</v>
      </c>
      <c r="AV175" s="12" t="s">
        <v>85</v>
      </c>
      <c r="AW175" s="12" t="s">
        <v>32</v>
      </c>
      <c r="AX175" s="12" t="s">
        <v>76</v>
      </c>
      <c r="AY175" s="152" t="s">
        <v>293</v>
      </c>
    </row>
    <row r="176" spans="2:65" s="12" customFormat="1" ht="11.25">
      <c r="B176" s="150"/>
      <c r="D176" s="151" t="s">
        <v>302</v>
      </c>
      <c r="E176" s="152" t="s">
        <v>1</v>
      </c>
      <c r="F176" s="153" t="s">
        <v>4445</v>
      </c>
      <c r="H176" s="154">
        <v>48.868000000000002</v>
      </c>
      <c r="I176" s="155"/>
      <c r="L176" s="150"/>
      <c r="M176" s="156"/>
      <c r="T176" s="157"/>
      <c r="AT176" s="152" t="s">
        <v>302</v>
      </c>
      <c r="AU176" s="152" t="s">
        <v>85</v>
      </c>
      <c r="AV176" s="12" t="s">
        <v>85</v>
      </c>
      <c r="AW176" s="12" t="s">
        <v>32</v>
      </c>
      <c r="AX176" s="12" t="s">
        <v>76</v>
      </c>
      <c r="AY176" s="152" t="s">
        <v>293</v>
      </c>
    </row>
    <row r="177" spans="2:65" s="14" customFormat="1" ht="11.25">
      <c r="B177" s="167"/>
      <c r="D177" s="151" t="s">
        <v>302</v>
      </c>
      <c r="E177" s="168" t="s">
        <v>1</v>
      </c>
      <c r="F177" s="169" t="s">
        <v>371</v>
      </c>
      <c r="H177" s="170">
        <v>923.52799999999991</v>
      </c>
      <c r="I177" s="171"/>
      <c r="L177" s="167"/>
      <c r="M177" s="172"/>
      <c r="T177" s="173"/>
      <c r="AT177" s="168" t="s">
        <v>302</v>
      </c>
      <c r="AU177" s="168" t="s">
        <v>85</v>
      </c>
      <c r="AV177" s="14" t="s">
        <v>300</v>
      </c>
      <c r="AW177" s="14" t="s">
        <v>32</v>
      </c>
      <c r="AX177" s="14" t="s">
        <v>83</v>
      </c>
      <c r="AY177" s="168" t="s">
        <v>293</v>
      </c>
    </row>
    <row r="178" spans="2:65" s="1" customFormat="1" ht="16.5" customHeight="1">
      <c r="B178" s="32"/>
      <c r="C178" s="174" t="s">
        <v>573</v>
      </c>
      <c r="D178" s="174" t="s">
        <v>530</v>
      </c>
      <c r="E178" s="175" t="s">
        <v>4446</v>
      </c>
      <c r="F178" s="176" t="s">
        <v>4447</v>
      </c>
      <c r="G178" s="177" t="s">
        <v>533</v>
      </c>
      <c r="H178" s="178">
        <v>1939.4090000000001</v>
      </c>
      <c r="I178" s="179"/>
      <c r="J178" s="180">
        <f>ROUND(I178*H178,2)</f>
        <v>0</v>
      </c>
      <c r="K178" s="176" t="s">
        <v>299</v>
      </c>
      <c r="L178" s="181"/>
      <c r="M178" s="182" t="s">
        <v>1</v>
      </c>
      <c r="N178" s="183" t="s">
        <v>41</v>
      </c>
      <c r="P178" s="146">
        <f>O178*H178</f>
        <v>0</v>
      </c>
      <c r="Q178" s="146">
        <v>0</v>
      </c>
      <c r="R178" s="146">
        <f>Q178*H178</f>
        <v>0</v>
      </c>
      <c r="S178" s="146">
        <v>0</v>
      </c>
      <c r="T178" s="147">
        <f>S178*H178</f>
        <v>0</v>
      </c>
      <c r="AR178" s="148" t="s">
        <v>396</v>
      </c>
      <c r="AT178" s="148" t="s">
        <v>530</v>
      </c>
      <c r="AU178" s="148" t="s">
        <v>85</v>
      </c>
      <c r="AY178" s="17" t="s">
        <v>293</v>
      </c>
      <c r="BE178" s="149">
        <f>IF(N178="základní",J178,0)</f>
        <v>0</v>
      </c>
      <c r="BF178" s="149">
        <f>IF(N178="snížená",J178,0)</f>
        <v>0</v>
      </c>
      <c r="BG178" s="149">
        <f>IF(N178="zákl. přenesená",J178,0)</f>
        <v>0</v>
      </c>
      <c r="BH178" s="149">
        <f>IF(N178="sníž. přenesená",J178,0)</f>
        <v>0</v>
      </c>
      <c r="BI178" s="149">
        <f>IF(N178="nulová",J178,0)</f>
        <v>0</v>
      </c>
      <c r="BJ178" s="17" t="s">
        <v>83</v>
      </c>
      <c r="BK178" s="149">
        <f>ROUND(I178*H178,2)</f>
        <v>0</v>
      </c>
      <c r="BL178" s="17" t="s">
        <v>300</v>
      </c>
      <c r="BM178" s="148" t="s">
        <v>737</v>
      </c>
    </row>
    <row r="179" spans="2:65" s="12" customFormat="1" ht="11.25">
      <c r="B179" s="150"/>
      <c r="D179" s="151" t="s">
        <v>302</v>
      </c>
      <c r="E179" s="152" t="s">
        <v>1</v>
      </c>
      <c r="F179" s="153" t="s">
        <v>4448</v>
      </c>
      <c r="H179" s="154">
        <v>1939.4090000000001</v>
      </c>
      <c r="I179" s="155"/>
      <c r="L179" s="150"/>
      <c r="M179" s="156"/>
      <c r="T179" s="157"/>
      <c r="AT179" s="152" t="s">
        <v>302</v>
      </c>
      <c r="AU179" s="152" t="s">
        <v>85</v>
      </c>
      <c r="AV179" s="12" t="s">
        <v>85</v>
      </c>
      <c r="AW179" s="12" t="s">
        <v>32</v>
      </c>
      <c r="AX179" s="12" t="s">
        <v>76</v>
      </c>
      <c r="AY179" s="152" t="s">
        <v>293</v>
      </c>
    </row>
    <row r="180" spans="2:65" s="14" customFormat="1" ht="11.25">
      <c r="B180" s="167"/>
      <c r="D180" s="151" t="s">
        <v>302</v>
      </c>
      <c r="E180" s="168" t="s">
        <v>1</v>
      </c>
      <c r="F180" s="169" t="s">
        <v>371</v>
      </c>
      <c r="H180" s="170">
        <v>1939.4090000000001</v>
      </c>
      <c r="I180" s="171"/>
      <c r="L180" s="167"/>
      <c r="M180" s="172"/>
      <c r="T180" s="173"/>
      <c r="AT180" s="168" t="s">
        <v>302</v>
      </c>
      <c r="AU180" s="168" t="s">
        <v>85</v>
      </c>
      <c r="AV180" s="14" t="s">
        <v>300</v>
      </c>
      <c r="AW180" s="14" t="s">
        <v>32</v>
      </c>
      <c r="AX180" s="14" t="s">
        <v>83</v>
      </c>
      <c r="AY180" s="168" t="s">
        <v>293</v>
      </c>
    </row>
    <row r="181" spans="2:65" s="1" customFormat="1" ht="24.2" customHeight="1">
      <c r="B181" s="32"/>
      <c r="C181" s="137" t="s">
        <v>584</v>
      </c>
      <c r="D181" s="137" t="s">
        <v>295</v>
      </c>
      <c r="E181" s="138" t="s">
        <v>4449</v>
      </c>
      <c r="F181" s="139" t="s">
        <v>4450</v>
      </c>
      <c r="G181" s="140" t="s">
        <v>311</v>
      </c>
      <c r="H181" s="141">
        <v>120.319</v>
      </c>
      <c r="I181" s="142"/>
      <c r="J181" s="143">
        <f>ROUND(I181*H181,2)</f>
        <v>0</v>
      </c>
      <c r="K181" s="139" t="s">
        <v>299</v>
      </c>
      <c r="L181" s="32"/>
      <c r="M181" s="144" t="s">
        <v>1</v>
      </c>
      <c r="N181" s="145" t="s">
        <v>41</v>
      </c>
      <c r="P181" s="146">
        <f>O181*H181</f>
        <v>0</v>
      </c>
      <c r="Q181" s="146">
        <v>0</v>
      </c>
      <c r="R181" s="146">
        <f>Q181*H181</f>
        <v>0</v>
      </c>
      <c r="S181" s="146">
        <v>0</v>
      </c>
      <c r="T181" s="147">
        <f>S181*H181</f>
        <v>0</v>
      </c>
      <c r="AR181" s="148" t="s">
        <v>300</v>
      </c>
      <c r="AT181" s="148" t="s">
        <v>295</v>
      </c>
      <c r="AU181" s="148" t="s">
        <v>85</v>
      </c>
      <c r="AY181" s="17" t="s">
        <v>293</v>
      </c>
      <c r="BE181" s="149">
        <f>IF(N181="základní",J181,0)</f>
        <v>0</v>
      </c>
      <c r="BF181" s="149">
        <f>IF(N181="snížená",J181,0)</f>
        <v>0</v>
      </c>
      <c r="BG181" s="149">
        <f>IF(N181="zákl. přenesená",J181,0)</f>
        <v>0</v>
      </c>
      <c r="BH181" s="149">
        <f>IF(N181="sníž. přenesená",J181,0)</f>
        <v>0</v>
      </c>
      <c r="BI181" s="149">
        <f>IF(N181="nulová",J181,0)</f>
        <v>0</v>
      </c>
      <c r="BJ181" s="17" t="s">
        <v>83</v>
      </c>
      <c r="BK181" s="149">
        <f>ROUND(I181*H181,2)</f>
        <v>0</v>
      </c>
      <c r="BL181" s="17" t="s">
        <v>300</v>
      </c>
      <c r="BM181" s="148" t="s">
        <v>764</v>
      </c>
    </row>
    <row r="182" spans="2:65" s="13" customFormat="1" ht="11.25">
      <c r="B182" s="158"/>
      <c r="D182" s="151" t="s">
        <v>302</v>
      </c>
      <c r="E182" s="159" t="s">
        <v>1</v>
      </c>
      <c r="F182" s="160" t="s">
        <v>4451</v>
      </c>
      <c r="H182" s="159" t="s">
        <v>1</v>
      </c>
      <c r="I182" s="161"/>
      <c r="L182" s="158"/>
      <c r="M182" s="162"/>
      <c r="T182" s="163"/>
      <c r="AT182" s="159" t="s">
        <v>302</v>
      </c>
      <c r="AU182" s="159" t="s">
        <v>85</v>
      </c>
      <c r="AV182" s="13" t="s">
        <v>83</v>
      </c>
      <c r="AW182" s="13" t="s">
        <v>32</v>
      </c>
      <c r="AX182" s="13" t="s">
        <v>76</v>
      </c>
      <c r="AY182" s="159" t="s">
        <v>293</v>
      </c>
    </row>
    <row r="183" spans="2:65" s="12" customFormat="1" ht="11.25">
      <c r="B183" s="150"/>
      <c r="D183" s="151" t="s">
        <v>302</v>
      </c>
      <c r="E183" s="152" t="s">
        <v>1</v>
      </c>
      <c r="F183" s="153" t="s">
        <v>4452</v>
      </c>
      <c r="H183" s="154">
        <v>110.38500000000001</v>
      </c>
      <c r="I183" s="155"/>
      <c r="L183" s="150"/>
      <c r="M183" s="156"/>
      <c r="T183" s="157"/>
      <c r="AT183" s="152" t="s">
        <v>302</v>
      </c>
      <c r="AU183" s="152" t="s">
        <v>85</v>
      </c>
      <c r="AV183" s="12" t="s">
        <v>85</v>
      </c>
      <c r="AW183" s="12" t="s">
        <v>32</v>
      </c>
      <c r="AX183" s="12" t="s">
        <v>76</v>
      </c>
      <c r="AY183" s="152" t="s">
        <v>293</v>
      </c>
    </row>
    <row r="184" spans="2:65" s="12" customFormat="1" ht="22.5">
      <c r="B184" s="150"/>
      <c r="D184" s="151" t="s">
        <v>302</v>
      </c>
      <c r="E184" s="152" t="s">
        <v>1</v>
      </c>
      <c r="F184" s="153" t="s">
        <v>4453</v>
      </c>
      <c r="H184" s="154">
        <v>-9.9700000000000006</v>
      </c>
      <c r="I184" s="155"/>
      <c r="L184" s="150"/>
      <c r="M184" s="156"/>
      <c r="T184" s="157"/>
      <c r="AT184" s="152" t="s">
        <v>302</v>
      </c>
      <c r="AU184" s="152" t="s">
        <v>85</v>
      </c>
      <c r="AV184" s="12" t="s">
        <v>85</v>
      </c>
      <c r="AW184" s="12" t="s">
        <v>32</v>
      </c>
      <c r="AX184" s="12" t="s">
        <v>76</v>
      </c>
      <c r="AY184" s="152" t="s">
        <v>293</v>
      </c>
    </row>
    <row r="185" spans="2:65" s="12" customFormat="1" ht="11.25">
      <c r="B185" s="150"/>
      <c r="D185" s="151" t="s">
        <v>302</v>
      </c>
      <c r="E185" s="152" t="s">
        <v>1</v>
      </c>
      <c r="F185" s="153" t="s">
        <v>4454</v>
      </c>
      <c r="H185" s="154">
        <v>19.904</v>
      </c>
      <c r="I185" s="155"/>
      <c r="L185" s="150"/>
      <c r="M185" s="156"/>
      <c r="T185" s="157"/>
      <c r="AT185" s="152" t="s">
        <v>302</v>
      </c>
      <c r="AU185" s="152" t="s">
        <v>85</v>
      </c>
      <c r="AV185" s="12" t="s">
        <v>85</v>
      </c>
      <c r="AW185" s="12" t="s">
        <v>32</v>
      </c>
      <c r="AX185" s="12" t="s">
        <v>76</v>
      </c>
      <c r="AY185" s="152" t="s">
        <v>293</v>
      </c>
    </row>
    <row r="186" spans="2:65" s="14" customFormat="1" ht="11.25">
      <c r="B186" s="167"/>
      <c r="D186" s="151" t="s">
        <v>302</v>
      </c>
      <c r="E186" s="168" t="s">
        <v>1</v>
      </c>
      <c r="F186" s="169" t="s">
        <v>371</v>
      </c>
      <c r="H186" s="170">
        <v>120.319</v>
      </c>
      <c r="I186" s="171"/>
      <c r="L186" s="167"/>
      <c r="M186" s="172"/>
      <c r="T186" s="173"/>
      <c r="AT186" s="168" t="s">
        <v>302</v>
      </c>
      <c r="AU186" s="168" t="s">
        <v>85</v>
      </c>
      <c r="AV186" s="14" t="s">
        <v>300</v>
      </c>
      <c r="AW186" s="14" t="s">
        <v>32</v>
      </c>
      <c r="AX186" s="14" t="s">
        <v>83</v>
      </c>
      <c r="AY186" s="168" t="s">
        <v>293</v>
      </c>
    </row>
    <row r="187" spans="2:65" s="1" customFormat="1" ht="16.5" customHeight="1">
      <c r="B187" s="32"/>
      <c r="C187" s="174" t="s">
        <v>606</v>
      </c>
      <c r="D187" s="174" t="s">
        <v>530</v>
      </c>
      <c r="E187" s="175" t="s">
        <v>4455</v>
      </c>
      <c r="F187" s="176" t="s">
        <v>4456</v>
      </c>
      <c r="G187" s="177" t="s">
        <v>533</v>
      </c>
      <c r="H187" s="178">
        <v>252.67</v>
      </c>
      <c r="I187" s="179"/>
      <c r="J187" s="180">
        <f>ROUND(I187*H187,2)</f>
        <v>0</v>
      </c>
      <c r="K187" s="176" t="s">
        <v>299</v>
      </c>
      <c r="L187" s="181"/>
      <c r="M187" s="182" t="s">
        <v>1</v>
      </c>
      <c r="N187" s="183" t="s">
        <v>41</v>
      </c>
      <c r="P187" s="146">
        <f>O187*H187</f>
        <v>0</v>
      </c>
      <c r="Q187" s="146">
        <v>0</v>
      </c>
      <c r="R187" s="146">
        <f>Q187*H187</f>
        <v>0</v>
      </c>
      <c r="S187" s="146">
        <v>0</v>
      </c>
      <c r="T187" s="147">
        <f>S187*H187</f>
        <v>0</v>
      </c>
      <c r="AR187" s="148" t="s">
        <v>396</v>
      </c>
      <c r="AT187" s="148" t="s">
        <v>530</v>
      </c>
      <c r="AU187" s="148" t="s">
        <v>85</v>
      </c>
      <c r="AY187" s="17" t="s">
        <v>293</v>
      </c>
      <c r="BE187" s="149">
        <f>IF(N187="základní",J187,0)</f>
        <v>0</v>
      </c>
      <c r="BF187" s="149">
        <f>IF(N187="snížená",J187,0)</f>
        <v>0</v>
      </c>
      <c r="BG187" s="149">
        <f>IF(N187="zákl. přenesená",J187,0)</f>
        <v>0</v>
      </c>
      <c r="BH187" s="149">
        <f>IF(N187="sníž. přenesená",J187,0)</f>
        <v>0</v>
      </c>
      <c r="BI187" s="149">
        <f>IF(N187="nulová",J187,0)</f>
        <v>0</v>
      </c>
      <c r="BJ187" s="17" t="s">
        <v>83</v>
      </c>
      <c r="BK187" s="149">
        <f>ROUND(I187*H187,2)</f>
        <v>0</v>
      </c>
      <c r="BL187" s="17" t="s">
        <v>300</v>
      </c>
      <c r="BM187" s="148" t="s">
        <v>777</v>
      </c>
    </row>
    <row r="188" spans="2:65" s="12" customFormat="1" ht="11.25">
      <c r="B188" s="150"/>
      <c r="D188" s="151" t="s">
        <v>302</v>
      </c>
      <c r="E188" s="152" t="s">
        <v>1</v>
      </c>
      <c r="F188" s="153" t="s">
        <v>4457</v>
      </c>
      <c r="H188" s="154">
        <v>252.67</v>
      </c>
      <c r="I188" s="155"/>
      <c r="L188" s="150"/>
      <c r="M188" s="156"/>
      <c r="T188" s="157"/>
      <c r="AT188" s="152" t="s">
        <v>302</v>
      </c>
      <c r="AU188" s="152" t="s">
        <v>85</v>
      </c>
      <c r="AV188" s="12" t="s">
        <v>85</v>
      </c>
      <c r="AW188" s="12" t="s">
        <v>32</v>
      </c>
      <c r="AX188" s="12" t="s">
        <v>76</v>
      </c>
      <c r="AY188" s="152" t="s">
        <v>293</v>
      </c>
    </row>
    <row r="189" spans="2:65" s="14" customFormat="1" ht="11.25">
      <c r="B189" s="167"/>
      <c r="D189" s="151" t="s">
        <v>302</v>
      </c>
      <c r="E189" s="168" t="s">
        <v>1</v>
      </c>
      <c r="F189" s="169" t="s">
        <v>371</v>
      </c>
      <c r="H189" s="170">
        <v>252.67</v>
      </c>
      <c r="I189" s="171"/>
      <c r="L189" s="167"/>
      <c r="M189" s="172"/>
      <c r="T189" s="173"/>
      <c r="AT189" s="168" t="s">
        <v>302</v>
      </c>
      <c r="AU189" s="168" t="s">
        <v>85</v>
      </c>
      <c r="AV189" s="14" t="s">
        <v>300</v>
      </c>
      <c r="AW189" s="14" t="s">
        <v>32</v>
      </c>
      <c r="AX189" s="14" t="s">
        <v>83</v>
      </c>
      <c r="AY189" s="168" t="s">
        <v>293</v>
      </c>
    </row>
    <row r="190" spans="2:65" s="1" customFormat="1" ht="33" customHeight="1">
      <c r="B190" s="32"/>
      <c r="C190" s="137" t="s">
        <v>624</v>
      </c>
      <c r="D190" s="137" t="s">
        <v>295</v>
      </c>
      <c r="E190" s="138" t="s">
        <v>4458</v>
      </c>
      <c r="F190" s="139" t="s">
        <v>4459</v>
      </c>
      <c r="G190" s="140" t="s">
        <v>533</v>
      </c>
      <c r="H190" s="141">
        <v>2192.0790000000002</v>
      </c>
      <c r="I190" s="142"/>
      <c r="J190" s="143">
        <f>ROUND(I190*H190,2)</f>
        <v>0</v>
      </c>
      <c r="K190" s="139" t="s">
        <v>299</v>
      </c>
      <c r="L190" s="32"/>
      <c r="M190" s="144" t="s">
        <v>1</v>
      </c>
      <c r="N190" s="145" t="s">
        <v>41</v>
      </c>
      <c r="P190" s="146">
        <f>O190*H190</f>
        <v>0</v>
      </c>
      <c r="Q190" s="146">
        <v>0</v>
      </c>
      <c r="R190" s="146">
        <f>Q190*H190</f>
        <v>0</v>
      </c>
      <c r="S190" s="146">
        <v>0</v>
      </c>
      <c r="T190" s="147">
        <f>S190*H190</f>
        <v>0</v>
      </c>
      <c r="AR190" s="148" t="s">
        <v>300</v>
      </c>
      <c r="AT190" s="148" t="s">
        <v>295</v>
      </c>
      <c r="AU190" s="148" t="s">
        <v>85</v>
      </c>
      <c r="AY190" s="17" t="s">
        <v>293</v>
      </c>
      <c r="BE190" s="149">
        <f>IF(N190="základní",J190,0)</f>
        <v>0</v>
      </c>
      <c r="BF190" s="149">
        <f>IF(N190="snížená",J190,0)</f>
        <v>0</v>
      </c>
      <c r="BG190" s="149">
        <f>IF(N190="zákl. přenesená",J190,0)</f>
        <v>0</v>
      </c>
      <c r="BH190" s="149">
        <f>IF(N190="sníž. přenesená",J190,0)</f>
        <v>0</v>
      </c>
      <c r="BI190" s="149">
        <f>IF(N190="nulová",J190,0)</f>
        <v>0</v>
      </c>
      <c r="BJ190" s="17" t="s">
        <v>83</v>
      </c>
      <c r="BK190" s="149">
        <f>ROUND(I190*H190,2)</f>
        <v>0</v>
      </c>
      <c r="BL190" s="17" t="s">
        <v>300</v>
      </c>
      <c r="BM190" s="148" t="s">
        <v>787</v>
      </c>
    </row>
    <row r="191" spans="2:65" s="12" customFormat="1" ht="11.25">
      <c r="B191" s="150"/>
      <c r="D191" s="151" t="s">
        <v>302</v>
      </c>
      <c r="E191" s="152" t="s">
        <v>1</v>
      </c>
      <c r="F191" s="153" t="s">
        <v>4460</v>
      </c>
      <c r="H191" s="154">
        <v>2192.0790000000002</v>
      </c>
      <c r="I191" s="155"/>
      <c r="L191" s="150"/>
      <c r="M191" s="156"/>
      <c r="T191" s="157"/>
      <c r="AT191" s="152" t="s">
        <v>302</v>
      </c>
      <c r="AU191" s="152" t="s">
        <v>85</v>
      </c>
      <c r="AV191" s="12" t="s">
        <v>85</v>
      </c>
      <c r="AW191" s="12" t="s">
        <v>32</v>
      </c>
      <c r="AX191" s="12" t="s">
        <v>76</v>
      </c>
      <c r="AY191" s="152" t="s">
        <v>293</v>
      </c>
    </row>
    <row r="192" spans="2:65" s="14" customFormat="1" ht="11.25">
      <c r="B192" s="167"/>
      <c r="D192" s="151" t="s">
        <v>302</v>
      </c>
      <c r="E192" s="168" t="s">
        <v>1</v>
      </c>
      <c r="F192" s="169" t="s">
        <v>371</v>
      </c>
      <c r="H192" s="170">
        <v>2192.0790000000002</v>
      </c>
      <c r="I192" s="171"/>
      <c r="L192" s="167"/>
      <c r="M192" s="172"/>
      <c r="T192" s="173"/>
      <c r="AT192" s="168" t="s">
        <v>302</v>
      </c>
      <c r="AU192" s="168" t="s">
        <v>85</v>
      </c>
      <c r="AV192" s="14" t="s">
        <v>300</v>
      </c>
      <c r="AW192" s="14" t="s">
        <v>32</v>
      </c>
      <c r="AX192" s="14" t="s">
        <v>83</v>
      </c>
      <c r="AY192" s="168" t="s">
        <v>293</v>
      </c>
    </row>
    <row r="193" spans="2:65" s="11" customFormat="1" ht="22.9" customHeight="1">
      <c r="B193" s="125"/>
      <c r="D193" s="126" t="s">
        <v>75</v>
      </c>
      <c r="E193" s="135" t="s">
        <v>300</v>
      </c>
      <c r="F193" s="135" t="s">
        <v>1210</v>
      </c>
      <c r="I193" s="128"/>
      <c r="J193" s="136">
        <f>BK193</f>
        <v>0</v>
      </c>
      <c r="L193" s="125"/>
      <c r="M193" s="130"/>
      <c r="P193" s="131">
        <f>SUM(P194:P209)</f>
        <v>0</v>
      </c>
      <c r="R193" s="131">
        <f>SUM(R194:R209)</f>
        <v>0</v>
      </c>
      <c r="T193" s="132">
        <f>SUM(T194:T209)</f>
        <v>0</v>
      </c>
      <c r="AR193" s="126" t="s">
        <v>83</v>
      </c>
      <c r="AT193" s="133" t="s">
        <v>75</v>
      </c>
      <c r="AU193" s="133" t="s">
        <v>83</v>
      </c>
      <c r="AY193" s="126" t="s">
        <v>293</v>
      </c>
      <c r="BK193" s="134">
        <f>SUM(BK194:BK209)</f>
        <v>0</v>
      </c>
    </row>
    <row r="194" spans="2:65" s="1" customFormat="1" ht="24.2" customHeight="1">
      <c r="B194" s="32"/>
      <c r="C194" s="137" t="s">
        <v>645</v>
      </c>
      <c r="D194" s="137" t="s">
        <v>295</v>
      </c>
      <c r="E194" s="138" t="s">
        <v>1859</v>
      </c>
      <c r="F194" s="139" t="s">
        <v>4461</v>
      </c>
      <c r="G194" s="140" t="s">
        <v>311</v>
      </c>
      <c r="H194" s="141">
        <v>33.033000000000001</v>
      </c>
      <c r="I194" s="142"/>
      <c r="J194" s="143">
        <f>ROUND(I194*H194,2)</f>
        <v>0</v>
      </c>
      <c r="K194" s="139" t="s">
        <v>299</v>
      </c>
      <c r="L194" s="32"/>
      <c r="M194" s="144" t="s">
        <v>1</v>
      </c>
      <c r="N194" s="145" t="s">
        <v>41</v>
      </c>
      <c r="P194" s="146">
        <f>O194*H194</f>
        <v>0</v>
      </c>
      <c r="Q194" s="146">
        <v>0</v>
      </c>
      <c r="R194" s="146">
        <f>Q194*H194</f>
        <v>0</v>
      </c>
      <c r="S194" s="146">
        <v>0</v>
      </c>
      <c r="T194" s="147">
        <f>S194*H194</f>
        <v>0</v>
      </c>
      <c r="AR194" s="148" t="s">
        <v>300</v>
      </c>
      <c r="AT194" s="148" t="s">
        <v>295</v>
      </c>
      <c r="AU194" s="148" t="s">
        <v>85</v>
      </c>
      <c r="AY194" s="17" t="s">
        <v>293</v>
      </c>
      <c r="BE194" s="149">
        <f>IF(N194="základní",J194,0)</f>
        <v>0</v>
      </c>
      <c r="BF194" s="149">
        <f>IF(N194="snížená",J194,0)</f>
        <v>0</v>
      </c>
      <c r="BG194" s="149">
        <f>IF(N194="zákl. přenesená",J194,0)</f>
        <v>0</v>
      </c>
      <c r="BH194" s="149">
        <f>IF(N194="sníž. přenesená",J194,0)</f>
        <v>0</v>
      </c>
      <c r="BI194" s="149">
        <f>IF(N194="nulová",J194,0)</f>
        <v>0</v>
      </c>
      <c r="BJ194" s="17" t="s">
        <v>83</v>
      </c>
      <c r="BK194" s="149">
        <f>ROUND(I194*H194,2)</f>
        <v>0</v>
      </c>
      <c r="BL194" s="17" t="s">
        <v>300</v>
      </c>
      <c r="BM194" s="148" t="s">
        <v>809</v>
      </c>
    </row>
    <row r="195" spans="2:65" s="12" customFormat="1" ht="11.25">
      <c r="B195" s="150"/>
      <c r="D195" s="151" t="s">
        <v>302</v>
      </c>
      <c r="E195" s="152" t="s">
        <v>1</v>
      </c>
      <c r="F195" s="153" t="s">
        <v>4462</v>
      </c>
      <c r="H195" s="154">
        <v>35.789000000000001</v>
      </c>
      <c r="I195" s="155"/>
      <c r="L195" s="150"/>
      <c r="M195" s="156"/>
      <c r="T195" s="157"/>
      <c r="AT195" s="152" t="s">
        <v>302</v>
      </c>
      <c r="AU195" s="152" t="s">
        <v>85</v>
      </c>
      <c r="AV195" s="12" t="s">
        <v>85</v>
      </c>
      <c r="AW195" s="12" t="s">
        <v>32</v>
      </c>
      <c r="AX195" s="12" t="s">
        <v>76</v>
      </c>
      <c r="AY195" s="152" t="s">
        <v>293</v>
      </c>
    </row>
    <row r="196" spans="2:65" s="12" customFormat="1" ht="22.5">
      <c r="B196" s="150"/>
      <c r="D196" s="151" t="s">
        <v>302</v>
      </c>
      <c r="E196" s="152" t="s">
        <v>1</v>
      </c>
      <c r="F196" s="153" t="s">
        <v>4463</v>
      </c>
      <c r="H196" s="154">
        <v>-2.7559999999999998</v>
      </c>
      <c r="I196" s="155"/>
      <c r="L196" s="150"/>
      <c r="M196" s="156"/>
      <c r="T196" s="157"/>
      <c r="AT196" s="152" t="s">
        <v>302</v>
      </c>
      <c r="AU196" s="152" t="s">
        <v>85</v>
      </c>
      <c r="AV196" s="12" t="s">
        <v>85</v>
      </c>
      <c r="AW196" s="12" t="s">
        <v>32</v>
      </c>
      <c r="AX196" s="12" t="s">
        <v>76</v>
      </c>
      <c r="AY196" s="152" t="s">
        <v>293</v>
      </c>
    </row>
    <row r="197" spans="2:65" s="14" customFormat="1" ht="11.25">
      <c r="B197" s="167"/>
      <c r="D197" s="151" t="s">
        <v>302</v>
      </c>
      <c r="E197" s="168" t="s">
        <v>1</v>
      </c>
      <c r="F197" s="169" t="s">
        <v>371</v>
      </c>
      <c r="H197" s="170">
        <v>33.033000000000001</v>
      </c>
      <c r="I197" s="171"/>
      <c r="L197" s="167"/>
      <c r="M197" s="172"/>
      <c r="T197" s="173"/>
      <c r="AT197" s="168" t="s">
        <v>302</v>
      </c>
      <c r="AU197" s="168" t="s">
        <v>85</v>
      </c>
      <c r="AV197" s="14" t="s">
        <v>300</v>
      </c>
      <c r="AW197" s="14" t="s">
        <v>32</v>
      </c>
      <c r="AX197" s="14" t="s">
        <v>83</v>
      </c>
      <c r="AY197" s="168" t="s">
        <v>293</v>
      </c>
    </row>
    <row r="198" spans="2:65" s="1" customFormat="1" ht="24.2" customHeight="1">
      <c r="B198" s="32"/>
      <c r="C198" s="137" t="s">
        <v>660</v>
      </c>
      <c r="D198" s="137" t="s">
        <v>295</v>
      </c>
      <c r="E198" s="138" t="s">
        <v>4464</v>
      </c>
      <c r="F198" s="139" t="s">
        <v>4465</v>
      </c>
      <c r="G198" s="140" t="s">
        <v>311</v>
      </c>
      <c r="H198" s="141">
        <v>22.021999999999998</v>
      </c>
      <c r="I198" s="142"/>
      <c r="J198" s="143">
        <f>ROUND(I198*H198,2)</f>
        <v>0</v>
      </c>
      <c r="K198" s="139" t="s">
        <v>299</v>
      </c>
      <c r="L198" s="32"/>
      <c r="M198" s="144" t="s">
        <v>1</v>
      </c>
      <c r="N198" s="145" t="s">
        <v>41</v>
      </c>
      <c r="P198" s="146">
        <f>O198*H198</f>
        <v>0</v>
      </c>
      <c r="Q198" s="146">
        <v>0</v>
      </c>
      <c r="R198" s="146">
        <f>Q198*H198</f>
        <v>0</v>
      </c>
      <c r="S198" s="146">
        <v>0</v>
      </c>
      <c r="T198" s="147">
        <f>S198*H198</f>
        <v>0</v>
      </c>
      <c r="AR198" s="148" t="s">
        <v>300</v>
      </c>
      <c r="AT198" s="148" t="s">
        <v>295</v>
      </c>
      <c r="AU198" s="148" t="s">
        <v>85</v>
      </c>
      <c r="AY198" s="17" t="s">
        <v>293</v>
      </c>
      <c r="BE198" s="149">
        <f>IF(N198="základní",J198,0)</f>
        <v>0</v>
      </c>
      <c r="BF198" s="149">
        <f>IF(N198="snížená",J198,0)</f>
        <v>0</v>
      </c>
      <c r="BG198" s="149">
        <f>IF(N198="zákl. přenesená",J198,0)</f>
        <v>0</v>
      </c>
      <c r="BH198" s="149">
        <f>IF(N198="sníž. přenesená",J198,0)</f>
        <v>0</v>
      </c>
      <c r="BI198" s="149">
        <f>IF(N198="nulová",J198,0)</f>
        <v>0</v>
      </c>
      <c r="BJ198" s="17" t="s">
        <v>83</v>
      </c>
      <c r="BK198" s="149">
        <f>ROUND(I198*H198,2)</f>
        <v>0</v>
      </c>
      <c r="BL198" s="17" t="s">
        <v>300</v>
      </c>
      <c r="BM198" s="148" t="s">
        <v>834</v>
      </c>
    </row>
    <row r="199" spans="2:65" s="12" customFormat="1" ht="11.25">
      <c r="B199" s="150"/>
      <c r="D199" s="151" t="s">
        <v>302</v>
      </c>
      <c r="E199" s="152" t="s">
        <v>1</v>
      </c>
      <c r="F199" s="153" t="s">
        <v>4466</v>
      </c>
      <c r="H199" s="154">
        <v>23.859000000000002</v>
      </c>
      <c r="I199" s="155"/>
      <c r="L199" s="150"/>
      <c r="M199" s="156"/>
      <c r="T199" s="157"/>
      <c r="AT199" s="152" t="s">
        <v>302</v>
      </c>
      <c r="AU199" s="152" t="s">
        <v>85</v>
      </c>
      <c r="AV199" s="12" t="s">
        <v>85</v>
      </c>
      <c r="AW199" s="12" t="s">
        <v>32</v>
      </c>
      <c r="AX199" s="12" t="s">
        <v>76</v>
      </c>
      <c r="AY199" s="152" t="s">
        <v>293</v>
      </c>
    </row>
    <row r="200" spans="2:65" s="12" customFormat="1" ht="22.5">
      <c r="B200" s="150"/>
      <c r="D200" s="151" t="s">
        <v>302</v>
      </c>
      <c r="E200" s="152" t="s">
        <v>1</v>
      </c>
      <c r="F200" s="153" t="s">
        <v>4467</v>
      </c>
      <c r="H200" s="154">
        <v>-1.837</v>
      </c>
      <c r="I200" s="155"/>
      <c r="L200" s="150"/>
      <c r="M200" s="156"/>
      <c r="T200" s="157"/>
      <c r="AT200" s="152" t="s">
        <v>302</v>
      </c>
      <c r="AU200" s="152" t="s">
        <v>85</v>
      </c>
      <c r="AV200" s="12" t="s">
        <v>85</v>
      </c>
      <c r="AW200" s="12" t="s">
        <v>32</v>
      </c>
      <c r="AX200" s="12" t="s">
        <v>76</v>
      </c>
      <c r="AY200" s="152" t="s">
        <v>293</v>
      </c>
    </row>
    <row r="201" spans="2:65" s="14" customFormat="1" ht="11.25">
      <c r="B201" s="167"/>
      <c r="D201" s="151" t="s">
        <v>302</v>
      </c>
      <c r="E201" s="168" t="s">
        <v>1</v>
      </c>
      <c r="F201" s="169" t="s">
        <v>371</v>
      </c>
      <c r="H201" s="170">
        <v>22.022000000000002</v>
      </c>
      <c r="I201" s="171"/>
      <c r="L201" s="167"/>
      <c r="M201" s="172"/>
      <c r="T201" s="173"/>
      <c r="AT201" s="168" t="s">
        <v>302</v>
      </c>
      <c r="AU201" s="168" t="s">
        <v>85</v>
      </c>
      <c r="AV201" s="14" t="s">
        <v>300</v>
      </c>
      <c r="AW201" s="14" t="s">
        <v>32</v>
      </c>
      <c r="AX201" s="14" t="s">
        <v>83</v>
      </c>
      <c r="AY201" s="168" t="s">
        <v>293</v>
      </c>
    </row>
    <row r="202" spans="2:65" s="1" customFormat="1" ht="24.2" customHeight="1">
      <c r="B202" s="32"/>
      <c r="C202" s="137" t="s">
        <v>680</v>
      </c>
      <c r="D202" s="137" t="s">
        <v>295</v>
      </c>
      <c r="E202" s="138" t="s">
        <v>4468</v>
      </c>
      <c r="F202" s="139" t="s">
        <v>4469</v>
      </c>
      <c r="G202" s="140" t="s">
        <v>311</v>
      </c>
      <c r="H202" s="141">
        <v>8.7360000000000007</v>
      </c>
      <c r="I202" s="142"/>
      <c r="J202" s="143">
        <f>ROUND(I202*H202,2)</f>
        <v>0</v>
      </c>
      <c r="K202" s="139" t="s">
        <v>299</v>
      </c>
      <c r="L202" s="32"/>
      <c r="M202" s="144" t="s">
        <v>1</v>
      </c>
      <c r="N202" s="145" t="s">
        <v>41</v>
      </c>
      <c r="P202" s="146">
        <f>O202*H202</f>
        <v>0</v>
      </c>
      <c r="Q202" s="146">
        <v>0</v>
      </c>
      <c r="R202" s="146">
        <f>Q202*H202</f>
        <v>0</v>
      </c>
      <c r="S202" s="146">
        <v>0</v>
      </c>
      <c r="T202" s="147">
        <f>S202*H202</f>
        <v>0</v>
      </c>
      <c r="AR202" s="148" t="s">
        <v>300</v>
      </c>
      <c r="AT202" s="148" t="s">
        <v>295</v>
      </c>
      <c r="AU202" s="148" t="s">
        <v>85</v>
      </c>
      <c r="AY202" s="17" t="s">
        <v>293</v>
      </c>
      <c r="BE202" s="149">
        <f>IF(N202="základní",J202,0)</f>
        <v>0</v>
      </c>
      <c r="BF202" s="149">
        <f>IF(N202="snížená",J202,0)</f>
        <v>0</v>
      </c>
      <c r="BG202" s="149">
        <f>IF(N202="zákl. přenesená",J202,0)</f>
        <v>0</v>
      </c>
      <c r="BH202" s="149">
        <f>IF(N202="sníž. přenesená",J202,0)</f>
        <v>0</v>
      </c>
      <c r="BI202" s="149">
        <f>IF(N202="nulová",J202,0)</f>
        <v>0</v>
      </c>
      <c r="BJ202" s="17" t="s">
        <v>83</v>
      </c>
      <c r="BK202" s="149">
        <f>ROUND(I202*H202,2)</f>
        <v>0</v>
      </c>
      <c r="BL202" s="17" t="s">
        <v>300</v>
      </c>
      <c r="BM202" s="148" t="s">
        <v>890</v>
      </c>
    </row>
    <row r="203" spans="2:65" s="12" customFormat="1" ht="11.25">
      <c r="B203" s="150"/>
      <c r="D203" s="151" t="s">
        <v>302</v>
      </c>
      <c r="E203" s="152" t="s">
        <v>1</v>
      </c>
      <c r="F203" s="153" t="s">
        <v>4470</v>
      </c>
      <c r="H203" s="154">
        <v>8.7360000000000007</v>
      </c>
      <c r="I203" s="155"/>
      <c r="L203" s="150"/>
      <c r="M203" s="156"/>
      <c r="T203" s="157"/>
      <c r="AT203" s="152" t="s">
        <v>302</v>
      </c>
      <c r="AU203" s="152" t="s">
        <v>85</v>
      </c>
      <c r="AV203" s="12" t="s">
        <v>85</v>
      </c>
      <c r="AW203" s="12" t="s">
        <v>32</v>
      </c>
      <c r="AX203" s="12" t="s">
        <v>76</v>
      </c>
      <c r="AY203" s="152" t="s">
        <v>293</v>
      </c>
    </row>
    <row r="204" spans="2:65" s="14" customFormat="1" ht="11.25">
      <c r="B204" s="167"/>
      <c r="D204" s="151" t="s">
        <v>302</v>
      </c>
      <c r="E204" s="168" t="s">
        <v>1</v>
      </c>
      <c r="F204" s="169" t="s">
        <v>371</v>
      </c>
      <c r="H204" s="170">
        <v>8.7360000000000007</v>
      </c>
      <c r="I204" s="171"/>
      <c r="L204" s="167"/>
      <c r="M204" s="172"/>
      <c r="T204" s="173"/>
      <c r="AT204" s="168" t="s">
        <v>302</v>
      </c>
      <c r="AU204" s="168" t="s">
        <v>85</v>
      </c>
      <c r="AV204" s="14" t="s">
        <v>300</v>
      </c>
      <c r="AW204" s="14" t="s">
        <v>32</v>
      </c>
      <c r="AX204" s="14" t="s">
        <v>83</v>
      </c>
      <c r="AY204" s="168" t="s">
        <v>293</v>
      </c>
    </row>
    <row r="205" spans="2:65" s="1" customFormat="1" ht="24.2" customHeight="1">
      <c r="B205" s="32"/>
      <c r="C205" s="137" t="s">
        <v>686</v>
      </c>
      <c r="D205" s="137" t="s">
        <v>295</v>
      </c>
      <c r="E205" s="138" t="s">
        <v>4108</v>
      </c>
      <c r="F205" s="139" t="s">
        <v>4109</v>
      </c>
      <c r="G205" s="140" t="s">
        <v>767</v>
      </c>
      <c r="H205" s="141">
        <v>27.04</v>
      </c>
      <c r="I205" s="142"/>
      <c r="J205" s="143">
        <f>ROUND(I205*H205,2)</f>
        <v>0</v>
      </c>
      <c r="K205" s="139" t="s">
        <v>299</v>
      </c>
      <c r="L205" s="32"/>
      <c r="M205" s="144" t="s">
        <v>1</v>
      </c>
      <c r="N205" s="145" t="s">
        <v>41</v>
      </c>
      <c r="P205" s="146">
        <f>O205*H205</f>
        <v>0</v>
      </c>
      <c r="Q205" s="146">
        <v>0</v>
      </c>
      <c r="R205" s="146">
        <f>Q205*H205</f>
        <v>0</v>
      </c>
      <c r="S205" s="146">
        <v>0</v>
      </c>
      <c r="T205" s="147">
        <f>S205*H205</f>
        <v>0</v>
      </c>
      <c r="AR205" s="148" t="s">
        <v>300</v>
      </c>
      <c r="AT205" s="148" t="s">
        <v>295</v>
      </c>
      <c r="AU205" s="148" t="s">
        <v>85</v>
      </c>
      <c r="AY205" s="17" t="s">
        <v>293</v>
      </c>
      <c r="BE205" s="149">
        <f>IF(N205="základní",J205,0)</f>
        <v>0</v>
      </c>
      <c r="BF205" s="149">
        <f>IF(N205="snížená",J205,0)</f>
        <v>0</v>
      </c>
      <c r="BG205" s="149">
        <f>IF(N205="zákl. přenesená",J205,0)</f>
        <v>0</v>
      </c>
      <c r="BH205" s="149">
        <f>IF(N205="sníž. přenesená",J205,0)</f>
        <v>0</v>
      </c>
      <c r="BI205" s="149">
        <f>IF(N205="nulová",J205,0)</f>
        <v>0</v>
      </c>
      <c r="BJ205" s="17" t="s">
        <v>83</v>
      </c>
      <c r="BK205" s="149">
        <f>ROUND(I205*H205,2)</f>
        <v>0</v>
      </c>
      <c r="BL205" s="17" t="s">
        <v>300</v>
      </c>
      <c r="BM205" s="148" t="s">
        <v>906</v>
      </c>
    </row>
    <row r="206" spans="2:65" s="12" customFormat="1" ht="11.25">
      <c r="B206" s="150"/>
      <c r="D206" s="151" t="s">
        <v>302</v>
      </c>
      <c r="E206" s="152" t="s">
        <v>1</v>
      </c>
      <c r="F206" s="153" t="s">
        <v>4471</v>
      </c>
      <c r="H206" s="154">
        <v>27.04</v>
      </c>
      <c r="I206" s="155"/>
      <c r="L206" s="150"/>
      <c r="M206" s="156"/>
      <c r="T206" s="157"/>
      <c r="AT206" s="152" t="s">
        <v>302</v>
      </c>
      <c r="AU206" s="152" t="s">
        <v>85</v>
      </c>
      <c r="AV206" s="12" t="s">
        <v>85</v>
      </c>
      <c r="AW206" s="12" t="s">
        <v>32</v>
      </c>
      <c r="AX206" s="12" t="s">
        <v>76</v>
      </c>
      <c r="AY206" s="152" t="s">
        <v>293</v>
      </c>
    </row>
    <row r="207" spans="2:65" s="14" customFormat="1" ht="11.25">
      <c r="B207" s="167"/>
      <c r="D207" s="151" t="s">
        <v>302</v>
      </c>
      <c r="E207" s="168" t="s">
        <v>1</v>
      </c>
      <c r="F207" s="169" t="s">
        <v>371</v>
      </c>
      <c r="H207" s="170">
        <v>27.04</v>
      </c>
      <c r="I207" s="171"/>
      <c r="L207" s="167"/>
      <c r="M207" s="172"/>
      <c r="T207" s="173"/>
      <c r="AT207" s="168" t="s">
        <v>302</v>
      </c>
      <c r="AU207" s="168" t="s">
        <v>85</v>
      </c>
      <c r="AV207" s="14" t="s">
        <v>300</v>
      </c>
      <c r="AW207" s="14" t="s">
        <v>32</v>
      </c>
      <c r="AX207" s="14" t="s">
        <v>83</v>
      </c>
      <c r="AY207" s="168" t="s">
        <v>293</v>
      </c>
    </row>
    <row r="208" spans="2:65" s="1" customFormat="1" ht="24.2" customHeight="1">
      <c r="B208" s="32"/>
      <c r="C208" s="137" t="s">
        <v>7</v>
      </c>
      <c r="D208" s="137" t="s">
        <v>295</v>
      </c>
      <c r="E208" s="138" t="s">
        <v>4122</v>
      </c>
      <c r="F208" s="139" t="s">
        <v>4123</v>
      </c>
      <c r="G208" s="140" t="s">
        <v>767</v>
      </c>
      <c r="H208" s="141">
        <v>27.04</v>
      </c>
      <c r="I208" s="142"/>
      <c r="J208" s="143">
        <f>ROUND(I208*H208,2)</f>
        <v>0</v>
      </c>
      <c r="K208" s="139" t="s">
        <v>299</v>
      </c>
      <c r="L208" s="32"/>
      <c r="M208" s="144" t="s">
        <v>1</v>
      </c>
      <c r="N208" s="145" t="s">
        <v>41</v>
      </c>
      <c r="P208" s="146">
        <f>O208*H208</f>
        <v>0</v>
      </c>
      <c r="Q208" s="146">
        <v>0</v>
      </c>
      <c r="R208" s="146">
        <f>Q208*H208</f>
        <v>0</v>
      </c>
      <c r="S208" s="146">
        <v>0</v>
      </c>
      <c r="T208" s="147">
        <f>S208*H208</f>
        <v>0</v>
      </c>
      <c r="AR208" s="148" t="s">
        <v>300</v>
      </c>
      <c r="AT208" s="148" t="s">
        <v>295</v>
      </c>
      <c r="AU208" s="148" t="s">
        <v>85</v>
      </c>
      <c r="AY208" s="17" t="s">
        <v>293</v>
      </c>
      <c r="BE208" s="149">
        <f>IF(N208="základní",J208,0)</f>
        <v>0</v>
      </c>
      <c r="BF208" s="149">
        <f>IF(N208="snížená",J208,0)</f>
        <v>0</v>
      </c>
      <c r="BG208" s="149">
        <f>IF(N208="zákl. přenesená",J208,0)</f>
        <v>0</v>
      </c>
      <c r="BH208" s="149">
        <f>IF(N208="sníž. přenesená",J208,0)</f>
        <v>0</v>
      </c>
      <c r="BI208" s="149">
        <f>IF(N208="nulová",J208,0)</f>
        <v>0</v>
      </c>
      <c r="BJ208" s="17" t="s">
        <v>83</v>
      </c>
      <c r="BK208" s="149">
        <f>ROUND(I208*H208,2)</f>
        <v>0</v>
      </c>
      <c r="BL208" s="17" t="s">
        <v>300</v>
      </c>
      <c r="BM208" s="148" t="s">
        <v>958</v>
      </c>
    </row>
    <row r="209" spans="2:65" s="1" customFormat="1" ht="16.5" customHeight="1">
      <c r="B209" s="32"/>
      <c r="C209" s="137" t="s">
        <v>694</v>
      </c>
      <c r="D209" s="137" t="s">
        <v>295</v>
      </c>
      <c r="E209" s="138" t="s">
        <v>4472</v>
      </c>
      <c r="F209" s="139" t="s">
        <v>4473</v>
      </c>
      <c r="G209" s="140" t="s">
        <v>3444</v>
      </c>
      <c r="H209" s="141">
        <v>200</v>
      </c>
      <c r="I209" s="142"/>
      <c r="J209" s="143">
        <f>ROUND(I209*H209,2)</f>
        <v>0</v>
      </c>
      <c r="K209" s="139" t="s">
        <v>1</v>
      </c>
      <c r="L209" s="32"/>
      <c r="M209" s="144" t="s">
        <v>1</v>
      </c>
      <c r="N209" s="145" t="s">
        <v>41</v>
      </c>
      <c r="P209" s="146">
        <f>O209*H209</f>
        <v>0</v>
      </c>
      <c r="Q209" s="146">
        <v>0</v>
      </c>
      <c r="R209" s="146">
        <f>Q209*H209</f>
        <v>0</v>
      </c>
      <c r="S209" s="146">
        <v>0</v>
      </c>
      <c r="T209" s="147">
        <f>S209*H209</f>
        <v>0</v>
      </c>
      <c r="AR209" s="148" t="s">
        <v>300</v>
      </c>
      <c r="AT209" s="148" t="s">
        <v>295</v>
      </c>
      <c r="AU209" s="148" t="s">
        <v>85</v>
      </c>
      <c r="AY209" s="17" t="s">
        <v>293</v>
      </c>
      <c r="BE209" s="149">
        <f>IF(N209="základní",J209,0)</f>
        <v>0</v>
      </c>
      <c r="BF209" s="149">
        <f>IF(N209="snížená",J209,0)</f>
        <v>0</v>
      </c>
      <c r="BG209" s="149">
        <f>IF(N209="zákl. přenesená",J209,0)</f>
        <v>0</v>
      </c>
      <c r="BH209" s="149">
        <f>IF(N209="sníž. přenesená",J209,0)</f>
        <v>0</v>
      </c>
      <c r="BI209" s="149">
        <f>IF(N209="nulová",J209,0)</f>
        <v>0</v>
      </c>
      <c r="BJ209" s="17" t="s">
        <v>83</v>
      </c>
      <c r="BK209" s="149">
        <f>ROUND(I209*H209,2)</f>
        <v>0</v>
      </c>
      <c r="BL209" s="17" t="s">
        <v>300</v>
      </c>
      <c r="BM209" s="148" t="s">
        <v>993</v>
      </c>
    </row>
    <row r="210" spans="2:65" s="11" customFormat="1" ht="22.9" customHeight="1">
      <c r="B210" s="125"/>
      <c r="D210" s="126" t="s">
        <v>75</v>
      </c>
      <c r="E210" s="135" t="s">
        <v>396</v>
      </c>
      <c r="F210" s="135" t="s">
        <v>1260</v>
      </c>
      <c r="I210" s="128"/>
      <c r="J210" s="136">
        <f>BK210</f>
        <v>0</v>
      </c>
      <c r="L210" s="125"/>
      <c r="M210" s="130"/>
      <c r="P210" s="131">
        <f>SUM(P211:P306)</f>
        <v>0</v>
      </c>
      <c r="R210" s="131">
        <f>SUM(R211:R306)</f>
        <v>0</v>
      </c>
      <c r="T210" s="132">
        <f>SUM(T211:T306)</f>
        <v>0</v>
      </c>
      <c r="AR210" s="126" t="s">
        <v>83</v>
      </c>
      <c r="AT210" s="133" t="s">
        <v>75</v>
      </c>
      <c r="AU210" s="133" t="s">
        <v>83</v>
      </c>
      <c r="AY210" s="126" t="s">
        <v>293</v>
      </c>
      <c r="BK210" s="134">
        <f>SUM(BK211:BK306)</f>
        <v>0</v>
      </c>
    </row>
    <row r="211" spans="2:65" s="1" customFormat="1" ht="24.2" customHeight="1">
      <c r="B211" s="32"/>
      <c r="C211" s="137" t="s">
        <v>699</v>
      </c>
      <c r="D211" s="137" t="s">
        <v>295</v>
      </c>
      <c r="E211" s="138" t="s">
        <v>4474</v>
      </c>
      <c r="F211" s="139" t="s">
        <v>4475</v>
      </c>
      <c r="G211" s="140" t="s">
        <v>711</v>
      </c>
      <c r="H211" s="141">
        <v>94</v>
      </c>
      <c r="I211" s="142"/>
      <c r="J211" s="143">
        <f>ROUND(I211*H211,2)</f>
        <v>0</v>
      </c>
      <c r="K211" s="139" t="s">
        <v>1</v>
      </c>
      <c r="L211" s="32"/>
      <c r="M211" s="144" t="s">
        <v>1</v>
      </c>
      <c r="N211" s="145" t="s">
        <v>41</v>
      </c>
      <c r="P211" s="146">
        <f>O211*H211</f>
        <v>0</v>
      </c>
      <c r="Q211" s="146">
        <v>0</v>
      </c>
      <c r="R211" s="146">
        <f>Q211*H211</f>
        <v>0</v>
      </c>
      <c r="S211" s="146">
        <v>0</v>
      </c>
      <c r="T211" s="147">
        <f>S211*H211</f>
        <v>0</v>
      </c>
      <c r="AR211" s="148" t="s">
        <v>300</v>
      </c>
      <c r="AT211" s="148" t="s">
        <v>295</v>
      </c>
      <c r="AU211" s="148" t="s">
        <v>85</v>
      </c>
      <c r="AY211" s="17" t="s">
        <v>293</v>
      </c>
      <c r="BE211" s="149">
        <f>IF(N211="základní",J211,0)</f>
        <v>0</v>
      </c>
      <c r="BF211" s="149">
        <f>IF(N211="snížená",J211,0)</f>
        <v>0</v>
      </c>
      <c r="BG211" s="149">
        <f>IF(N211="zákl. přenesená",J211,0)</f>
        <v>0</v>
      </c>
      <c r="BH211" s="149">
        <f>IF(N211="sníž. přenesená",J211,0)</f>
        <v>0</v>
      </c>
      <c r="BI211" s="149">
        <f>IF(N211="nulová",J211,0)</f>
        <v>0</v>
      </c>
      <c r="BJ211" s="17" t="s">
        <v>83</v>
      </c>
      <c r="BK211" s="149">
        <f>ROUND(I211*H211,2)</f>
        <v>0</v>
      </c>
      <c r="BL211" s="17" t="s">
        <v>300</v>
      </c>
      <c r="BM211" s="148" t="s">
        <v>1053</v>
      </c>
    </row>
    <row r="212" spans="2:65" s="13" customFormat="1" ht="11.25">
      <c r="B212" s="158"/>
      <c r="D212" s="151" t="s">
        <v>302</v>
      </c>
      <c r="E212" s="159" t="s">
        <v>1</v>
      </c>
      <c r="F212" s="160" t="s">
        <v>4476</v>
      </c>
      <c r="H212" s="159" t="s">
        <v>1</v>
      </c>
      <c r="I212" s="161"/>
      <c r="L212" s="158"/>
      <c r="M212" s="162"/>
      <c r="T212" s="163"/>
      <c r="AT212" s="159" t="s">
        <v>302</v>
      </c>
      <c r="AU212" s="159" t="s">
        <v>85</v>
      </c>
      <c r="AV212" s="13" t="s">
        <v>83</v>
      </c>
      <c r="AW212" s="13" t="s">
        <v>32</v>
      </c>
      <c r="AX212" s="13" t="s">
        <v>76</v>
      </c>
      <c r="AY212" s="159" t="s">
        <v>293</v>
      </c>
    </row>
    <row r="213" spans="2:65" s="12" customFormat="1" ht="11.25">
      <c r="B213" s="150"/>
      <c r="D213" s="151" t="s">
        <v>302</v>
      </c>
      <c r="E213" s="152" t="s">
        <v>1</v>
      </c>
      <c r="F213" s="153" t="s">
        <v>4477</v>
      </c>
      <c r="H213" s="154">
        <v>94</v>
      </c>
      <c r="I213" s="155"/>
      <c r="L213" s="150"/>
      <c r="M213" s="156"/>
      <c r="T213" s="157"/>
      <c r="AT213" s="152" t="s">
        <v>302</v>
      </c>
      <c r="AU213" s="152" t="s">
        <v>85</v>
      </c>
      <c r="AV213" s="12" t="s">
        <v>85</v>
      </c>
      <c r="AW213" s="12" t="s">
        <v>32</v>
      </c>
      <c r="AX213" s="12" t="s">
        <v>76</v>
      </c>
      <c r="AY213" s="152" t="s">
        <v>293</v>
      </c>
    </row>
    <row r="214" spans="2:65" s="14" customFormat="1" ht="11.25">
      <c r="B214" s="167"/>
      <c r="D214" s="151" t="s">
        <v>302</v>
      </c>
      <c r="E214" s="168" t="s">
        <v>1</v>
      </c>
      <c r="F214" s="169" t="s">
        <v>371</v>
      </c>
      <c r="H214" s="170">
        <v>94</v>
      </c>
      <c r="I214" s="171"/>
      <c r="L214" s="167"/>
      <c r="M214" s="172"/>
      <c r="T214" s="173"/>
      <c r="AT214" s="168" t="s">
        <v>302</v>
      </c>
      <c r="AU214" s="168" t="s">
        <v>85</v>
      </c>
      <c r="AV214" s="14" t="s">
        <v>300</v>
      </c>
      <c r="AW214" s="14" t="s">
        <v>32</v>
      </c>
      <c r="AX214" s="14" t="s">
        <v>83</v>
      </c>
      <c r="AY214" s="168" t="s">
        <v>293</v>
      </c>
    </row>
    <row r="215" spans="2:65" s="1" customFormat="1" ht="24.2" customHeight="1">
      <c r="B215" s="32"/>
      <c r="C215" s="137" t="s">
        <v>704</v>
      </c>
      <c r="D215" s="137" t="s">
        <v>295</v>
      </c>
      <c r="E215" s="138" t="s">
        <v>4478</v>
      </c>
      <c r="F215" s="139" t="s">
        <v>4479</v>
      </c>
      <c r="G215" s="140" t="s">
        <v>711</v>
      </c>
      <c r="H215" s="141">
        <v>30.05</v>
      </c>
      <c r="I215" s="142"/>
      <c r="J215" s="143">
        <f>ROUND(I215*H215,2)</f>
        <v>0</v>
      </c>
      <c r="K215" s="139" t="s">
        <v>299</v>
      </c>
      <c r="L215" s="32"/>
      <c r="M215" s="144" t="s">
        <v>1</v>
      </c>
      <c r="N215" s="145" t="s">
        <v>41</v>
      </c>
      <c r="P215" s="146">
        <f>O215*H215</f>
        <v>0</v>
      </c>
      <c r="Q215" s="146">
        <v>0</v>
      </c>
      <c r="R215" s="146">
        <f>Q215*H215</f>
        <v>0</v>
      </c>
      <c r="S215" s="146">
        <v>0</v>
      </c>
      <c r="T215" s="147">
        <f>S215*H215</f>
        <v>0</v>
      </c>
      <c r="AR215" s="148" t="s">
        <v>300</v>
      </c>
      <c r="AT215" s="148" t="s">
        <v>295</v>
      </c>
      <c r="AU215" s="148" t="s">
        <v>85</v>
      </c>
      <c r="AY215" s="17" t="s">
        <v>293</v>
      </c>
      <c r="BE215" s="149">
        <f>IF(N215="základní",J215,0)</f>
        <v>0</v>
      </c>
      <c r="BF215" s="149">
        <f>IF(N215="snížená",J215,0)</f>
        <v>0</v>
      </c>
      <c r="BG215" s="149">
        <f>IF(N215="zákl. přenesená",J215,0)</f>
        <v>0</v>
      </c>
      <c r="BH215" s="149">
        <f>IF(N215="sníž. přenesená",J215,0)</f>
        <v>0</v>
      </c>
      <c r="BI215" s="149">
        <f>IF(N215="nulová",J215,0)</f>
        <v>0</v>
      </c>
      <c r="BJ215" s="17" t="s">
        <v>83</v>
      </c>
      <c r="BK215" s="149">
        <f>ROUND(I215*H215,2)</f>
        <v>0</v>
      </c>
      <c r="BL215" s="17" t="s">
        <v>300</v>
      </c>
      <c r="BM215" s="148" t="s">
        <v>1089</v>
      </c>
    </row>
    <row r="216" spans="2:65" s="12" customFormat="1" ht="11.25">
      <c r="B216" s="150"/>
      <c r="D216" s="151" t="s">
        <v>302</v>
      </c>
      <c r="E216" s="152" t="s">
        <v>1</v>
      </c>
      <c r="F216" s="153" t="s">
        <v>4480</v>
      </c>
      <c r="H216" s="154">
        <v>30.05</v>
      </c>
      <c r="I216" s="155"/>
      <c r="L216" s="150"/>
      <c r="M216" s="156"/>
      <c r="T216" s="157"/>
      <c r="AT216" s="152" t="s">
        <v>302</v>
      </c>
      <c r="AU216" s="152" t="s">
        <v>85</v>
      </c>
      <c r="AV216" s="12" t="s">
        <v>85</v>
      </c>
      <c r="AW216" s="12" t="s">
        <v>32</v>
      </c>
      <c r="AX216" s="12" t="s">
        <v>76</v>
      </c>
      <c r="AY216" s="152" t="s">
        <v>293</v>
      </c>
    </row>
    <row r="217" spans="2:65" s="14" customFormat="1" ht="11.25">
      <c r="B217" s="167"/>
      <c r="D217" s="151" t="s">
        <v>302</v>
      </c>
      <c r="E217" s="168" t="s">
        <v>1</v>
      </c>
      <c r="F217" s="169" t="s">
        <v>371</v>
      </c>
      <c r="H217" s="170">
        <v>30.05</v>
      </c>
      <c r="I217" s="171"/>
      <c r="L217" s="167"/>
      <c r="M217" s="172"/>
      <c r="T217" s="173"/>
      <c r="AT217" s="168" t="s">
        <v>302</v>
      </c>
      <c r="AU217" s="168" t="s">
        <v>85</v>
      </c>
      <c r="AV217" s="14" t="s">
        <v>300</v>
      </c>
      <c r="AW217" s="14" t="s">
        <v>32</v>
      </c>
      <c r="AX217" s="14" t="s">
        <v>83</v>
      </c>
      <c r="AY217" s="168" t="s">
        <v>293</v>
      </c>
    </row>
    <row r="218" spans="2:65" s="1" customFormat="1" ht="16.5" customHeight="1">
      <c r="B218" s="32"/>
      <c r="C218" s="174" t="s">
        <v>708</v>
      </c>
      <c r="D218" s="174" t="s">
        <v>530</v>
      </c>
      <c r="E218" s="175" t="s">
        <v>4481</v>
      </c>
      <c r="F218" s="176" t="s">
        <v>4482</v>
      </c>
      <c r="G218" s="177" t="s">
        <v>711</v>
      </c>
      <c r="H218" s="178">
        <v>31.553000000000001</v>
      </c>
      <c r="I218" s="179"/>
      <c r="J218" s="180">
        <f>ROUND(I218*H218,2)</f>
        <v>0</v>
      </c>
      <c r="K218" s="176" t="s">
        <v>299</v>
      </c>
      <c r="L218" s="181"/>
      <c r="M218" s="182" t="s">
        <v>1</v>
      </c>
      <c r="N218" s="183" t="s">
        <v>41</v>
      </c>
      <c r="P218" s="146">
        <f>O218*H218</f>
        <v>0</v>
      </c>
      <c r="Q218" s="146">
        <v>0</v>
      </c>
      <c r="R218" s="146">
        <f>Q218*H218</f>
        <v>0</v>
      </c>
      <c r="S218" s="146">
        <v>0</v>
      </c>
      <c r="T218" s="147">
        <f>S218*H218</f>
        <v>0</v>
      </c>
      <c r="AR218" s="148" t="s">
        <v>396</v>
      </c>
      <c r="AT218" s="148" t="s">
        <v>530</v>
      </c>
      <c r="AU218" s="148" t="s">
        <v>85</v>
      </c>
      <c r="AY218" s="17" t="s">
        <v>293</v>
      </c>
      <c r="BE218" s="149">
        <f>IF(N218="základní",J218,0)</f>
        <v>0</v>
      </c>
      <c r="BF218" s="149">
        <f>IF(N218="snížená",J218,0)</f>
        <v>0</v>
      </c>
      <c r="BG218" s="149">
        <f>IF(N218="zákl. přenesená",J218,0)</f>
        <v>0</v>
      </c>
      <c r="BH218" s="149">
        <f>IF(N218="sníž. přenesená",J218,0)</f>
        <v>0</v>
      </c>
      <c r="BI218" s="149">
        <f>IF(N218="nulová",J218,0)</f>
        <v>0</v>
      </c>
      <c r="BJ218" s="17" t="s">
        <v>83</v>
      </c>
      <c r="BK218" s="149">
        <f>ROUND(I218*H218,2)</f>
        <v>0</v>
      </c>
      <c r="BL218" s="17" t="s">
        <v>300</v>
      </c>
      <c r="BM218" s="148" t="s">
        <v>1144</v>
      </c>
    </row>
    <row r="219" spans="2:65" s="12" customFormat="1" ht="11.25">
      <c r="B219" s="150"/>
      <c r="D219" s="151" t="s">
        <v>302</v>
      </c>
      <c r="E219" s="152" t="s">
        <v>1</v>
      </c>
      <c r="F219" s="153" t="s">
        <v>4483</v>
      </c>
      <c r="H219" s="154">
        <v>31.553000000000001</v>
      </c>
      <c r="I219" s="155"/>
      <c r="L219" s="150"/>
      <c r="M219" s="156"/>
      <c r="T219" s="157"/>
      <c r="AT219" s="152" t="s">
        <v>302</v>
      </c>
      <c r="AU219" s="152" t="s">
        <v>85</v>
      </c>
      <c r="AV219" s="12" t="s">
        <v>85</v>
      </c>
      <c r="AW219" s="12" t="s">
        <v>32</v>
      </c>
      <c r="AX219" s="12" t="s">
        <v>76</v>
      </c>
      <c r="AY219" s="152" t="s">
        <v>293</v>
      </c>
    </row>
    <row r="220" spans="2:65" s="14" customFormat="1" ht="11.25">
      <c r="B220" s="167"/>
      <c r="D220" s="151" t="s">
        <v>302</v>
      </c>
      <c r="E220" s="168" t="s">
        <v>1</v>
      </c>
      <c r="F220" s="169" t="s">
        <v>371</v>
      </c>
      <c r="H220" s="170">
        <v>31.553000000000001</v>
      </c>
      <c r="I220" s="171"/>
      <c r="L220" s="167"/>
      <c r="M220" s="172"/>
      <c r="T220" s="173"/>
      <c r="AT220" s="168" t="s">
        <v>302</v>
      </c>
      <c r="AU220" s="168" t="s">
        <v>85</v>
      </c>
      <c r="AV220" s="14" t="s">
        <v>300</v>
      </c>
      <c r="AW220" s="14" t="s">
        <v>32</v>
      </c>
      <c r="AX220" s="14" t="s">
        <v>83</v>
      </c>
      <c r="AY220" s="168" t="s">
        <v>293</v>
      </c>
    </row>
    <row r="221" spans="2:65" s="1" customFormat="1" ht="33" customHeight="1">
      <c r="B221" s="32"/>
      <c r="C221" s="137" t="s">
        <v>737</v>
      </c>
      <c r="D221" s="137" t="s">
        <v>295</v>
      </c>
      <c r="E221" s="138" t="s">
        <v>3340</v>
      </c>
      <c r="F221" s="139" t="s">
        <v>4484</v>
      </c>
      <c r="G221" s="140" t="s">
        <v>711</v>
      </c>
      <c r="H221" s="141">
        <v>191.35</v>
      </c>
      <c r="I221" s="142"/>
      <c r="J221" s="143">
        <f>ROUND(I221*H221,2)</f>
        <v>0</v>
      </c>
      <c r="K221" s="139" t="s">
        <v>299</v>
      </c>
      <c r="L221" s="32"/>
      <c r="M221" s="144" t="s">
        <v>1</v>
      </c>
      <c r="N221" s="145" t="s">
        <v>41</v>
      </c>
      <c r="P221" s="146">
        <f>O221*H221</f>
        <v>0</v>
      </c>
      <c r="Q221" s="146">
        <v>0</v>
      </c>
      <c r="R221" s="146">
        <f>Q221*H221</f>
        <v>0</v>
      </c>
      <c r="S221" s="146">
        <v>0</v>
      </c>
      <c r="T221" s="147">
        <f>S221*H221</f>
        <v>0</v>
      </c>
      <c r="AR221" s="148" t="s">
        <v>300</v>
      </c>
      <c r="AT221" s="148" t="s">
        <v>295</v>
      </c>
      <c r="AU221" s="148" t="s">
        <v>85</v>
      </c>
      <c r="AY221" s="17" t="s">
        <v>293</v>
      </c>
      <c r="BE221" s="149">
        <f>IF(N221="základní",J221,0)</f>
        <v>0</v>
      </c>
      <c r="BF221" s="149">
        <f>IF(N221="snížená",J221,0)</f>
        <v>0</v>
      </c>
      <c r="BG221" s="149">
        <f>IF(N221="zákl. přenesená",J221,0)</f>
        <v>0</v>
      </c>
      <c r="BH221" s="149">
        <f>IF(N221="sníž. přenesená",J221,0)</f>
        <v>0</v>
      </c>
      <c r="BI221" s="149">
        <f>IF(N221="nulová",J221,0)</f>
        <v>0</v>
      </c>
      <c r="BJ221" s="17" t="s">
        <v>83</v>
      </c>
      <c r="BK221" s="149">
        <f>ROUND(I221*H221,2)</f>
        <v>0</v>
      </c>
      <c r="BL221" s="17" t="s">
        <v>300</v>
      </c>
      <c r="BM221" s="148" t="s">
        <v>1153</v>
      </c>
    </row>
    <row r="222" spans="2:65" s="12" customFormat="1" ht="11.25">
      <c r="B222" s="150"/>
      <c r="D222" s="151" t="s">
        <v>302</v>
      </c>
      <c r="E222" s="152" t="s">
        <v>1</v>
      </c>
      <c r="F222" s="153" t="s">
        <v>4485</v>
      </c>
      <c r="H222" s="154">
        <v>135.9</v>
      </c>
      <c r="I222" s="155"/>
      <c r="L222" s="150"/>
      <c r="M222" s="156"/>
      <c r="T222" s="157"/>
      <c r="AT222" s="152" t="s">
        <v>302</v>
      </c>
      <c r="AU222" s="152" t="s">
        <v>85</v>
      </c>
      <c r="AV222" s="12" t="s">
        <v>85</v>
      </c>
      <c r="AW222" s="12" t="s">
        <v>32</v>
      </c>
      <c r="AX222" s="12" t="s">
        <v>76</v>
      </c>
      <c r="AY222" s="152" t="s">
        <v>293</v>
      </c>
    </row>
    <row r="223" spans="2:65" s="12" customFormat="1" ht="11.25">
      <c r="B223" s="150"/>
      <c r="D223" s="151" t="s">
        <v>302</v>
      </c>
      <c r="E223" s="152" t="s">
        <v>1</v>
      </c>
      <c r="F223" s="153" t="s">
        <v>4486</v>
      </c>
      <c r="H223" s="154">
        <v>49</v>
      </c>
      <c r="I223" s="155"/>
      <c r="L223" s="150"/>
      <c r="M223" s="156"/>
      <c r="T223" s="157"/>
      <c r="AT223" s="152" t="s">
        <v>302</v>
      </c>
      <c r="AU223" s="152" t="s">
        <v>85</v>
      </c>
      <c r="AV223" s="12" t="s">
        <v>85</v>
      </c>
      <c r="AW223" s="12" t="s">
        <v>32</v>
      </c>
      <c r="AX223" s="12" t="s">
        <v>76</v>
      </c>
      <c r="AY223" s="152" t="s">
        <v>293</v>
      </c>
    </row>
    <row r="224" spans="2:65" s="12" customFormat="1" ht="11.25">
      <c r="B224" s="150"/>
      <c r="D224" s="151" t="s">
        <v>302</v>
      </c>
      <c r="E224" s="152" t="s">
        <v>1</v>
      </c>
      <c r="F224" s="153" t="s">
        <v>4487</v>
      </c>
      <c r="H224" s="154">
        <v>6.45</v>
      </c>
      <c r="I224" s="155"/>
      <c r="L224" s="150"/>
      <c r="M224" s="156"/>
      <c r="T224" s="157"/>
      <c r="AT224" s="152" t="s">
        <v>302</v>
      </c>
      <c r="AU224" s="152" t="s">
        <v>85</v>
      </c>
      <c r="AV224" s="12" t="s">
        <v>85</v>
      </c>
      <c r="AW224" s="12" t="s">
        <v>32</v>
      </c>
      <c r="AX224" s="12" t="s">
        <v>76</v>
      </c>
      <c r="AY224" s="152" t="s">
        <v>293</v>
      </c>
    </row>
    <row r="225" spans="2:65" s="14" customFormat="1" ht="11.25">
      <c r="B225" s="167"/>
      <c r="D225" s="151" t="s">
        <v>302</v>
      </c>
      <c r="E225" s="168" t="s">
        <v>1</v>
      </c>
      <c r="F225" s="169" t="s">
        <v>371</v>
      </c>
      <c r="H225" s="170">
        <v>191.35</v>
      </c>
      <c r="I225" s="171"/>
      <c r="L225" s="167"/>
      <c r="M225" s="172"/>
      <c r="T225" s="173"/>
      <c r="AT225" s="168" t="s">
        <v>302</v>
      </c>
      <c r="AU225" s="168" t="s">
        <v>85</v>
      </c>
      <c r="AV225" s="14" t="s">
        <v>300</v>
      </c>
      <c r="AW225" s="14" t="s">
        <v>32</v>
      </c>
      <c r="AX225" s="14" t="s">
        <v>83</v>
      </c>
      <c r="AY225" s="168" t="s">
        <v>293</v>
      </c>
    </row>
    <row r="226" spans="2:65" s="1" customFormat="1" ht="16.5" customHeight="1">
      <c r="B226" s="32"/>
      <c r="C226" s="174" t="s">
        <v>746</v>
      </c>
      <c r="D226" s="174" t="s">
        <v>530</v>
      </c>
      <c r="E226" s="175" t="s">
        <v>4488</v>
      </c>
      <c r="F226" s="176" t="s">
        <v>4489</v>
      </c>
      <c r="G226" s="177" t="s">
        <v>711</v>
      </c>
      <c r="H226" s="178">
        <v>200.91800000000001</v>
      </c>
      <c r="I226" s="179"/>
      <c r="J226" s="180">
        <f>ROUND(I226*H226,2)</f>
        <v>0</v>
      </c>
      <c r="K226" s="176" t="s">
        <v>299</v>
      </c>
      <c r="L226" s="181"/>
      <c r="M226" s="182" t="s">
        <v>1</v>
      </c>
      <c r="N226" s="183" t="s">
        <v>41</v>
      </c>
      <c r="P226" s="146">
        <f>O226*H226</f>
        <v>0</v>
      </c>
      <c r="Q226" s="146">
        <v>0</v>
      </c>
      <c r="R226" s="146">
        <f>Q226*H226</f>
        <v>0</v>
      </c>
      <c r="S226" s="146">
        <v>0</v>
      </c>
      <c r="T226" s="147">
        <f>S226*H226</f>
        <v>0</v>
      </c>
      <c r="AR226" s="148" t="s">
        <v>396</v>
      </c>
      <c r="AT226" s="148" t="s">
        <v>530</v>
      </c>
      <c r="AU226" s="148" t="s">
        <v>85</v>
      </c>
      <c r="AY226" s="17" t="s">
        <v>293</v>
      </c>
      <c r="BE226" s="149">
        <f>IF(N226="základní",J226,0)</f>
        <v>0</v>
      </c>
      <c r="BF226" s="149">
        <f>IF(N226="snížená",J226,0)</f>
        <v>0</v>
      </c>
      <c r="BG226" s="149">
        <f>IF(N226="zákl. přenesená",J226,0)</f>
        <v>0</v>
      </c>
      <c r="BH226" s="149">
        <f>IF(N226="sníž. přenesená",J226,0)</f>
        <v>0</v>
      </c>
      <c r="BI226" s="149">
        <f>IF(N226="nulová",J226,0)</f>
        <v>0</v>
      </c>
      <c r="BJ226" s="17" t="s">
        <v>83</v>
      </c>
      <c r="BK226" s="149">
        <f>ROUND(I226*H226,2)</f>
        <v>0</v>
      </c>
      <c r="BL226" s="17" t="s">
        <v>300</v>
      </c>
      <c r="BM226" s="148" t="s">
        <v>1163</v>
      </c>
    </row>
    <row r="227" spans="2:65" s="12" customFormat="1" ht="11.25">
      <c r="B227" s="150"/>
      <c r="D227" s="151" t="s">
        <v>302</v>
      </c>
      <c r="E227" s="152" t="s">
        <v>1</v>
      </c>
      <c r="F227" s="153" t="s">
        <v>4490</v>
      </c>
      <c r="H227" s="154">
        <v>200.91800000000001</v>
      </c>
      <c r="I227" s="155"/>
      <c r="L227" s="150"/>
      <c r="M227" s="156"/>
      <c r="T227" s="157"/>
      <c r="AT227" s="152" t="s">
        <v>302</v>
      </c>
      <c r="AU227" s="152" t="s">
        <v>85</v>
      </c>
      <c r="AV227" s="12" t="s">
        <v>85</v>
      </c>
      <c r="AW227" s="12" t="s">
        <v>32</v>
      </c>
      <c r="AX227" s="12" t="s">
        <v>76</v>
      </c>
      <c r="AY227" s="152" t="s">
        <v>293</v>
      </c>
    </row>
    <row r="228" spans="2:65" s="14" customFormat="1" ht="11.25">
      <c r="B228" s="167"/>
      <c r="D228" s="151" t="s">
        <v>302</v>
      </c>
      <c r="E228" s="168" t="s">
        <v>1</v>
      </c>
      <c r="F228" s="169" t="s">
        <v>371</v>
      </c>
      <c r="H228" s="170">
        <v>200.91800000000001</v>
      </c>
      <c r="I228" s="171"/>
      <c r="L228" s="167"/>
      <c r="M228" s="172"/>
      <c r="T228" s="173"/>
      <c r="AT228" s="168" t="s">
        <v>302</v>
      </c>
      <c r="AU228" s="168" t="s">
        <v>85</v>
      </c>
      <c r="AV228" s="14" t="s">
        <v>300</v>
      </c>
      <c r="AW228" s="14" t="s">
        <v>32</v>
      </c>
      <c r="AX228" s="14" t="s">
        <v>83</v>
      </c>
      <c r="AY228" s="168" t="s">
        <v>293</v>
      </c>
    </row>
    <row r="229" spans="2:65" s="1" customFormat="1" ht="24.2" customHeight="1">
      <c r="B229" s="32"/>
      <c r="C229" s="137" t="s">
        <v>764</v>
      </c>
      <c r="D229" s="137" t="s">
        <v>295</v>
      </c>
      <c r="E229" s="138" t="s">
        <v>3347</v>
      </c>
      <c r="F229" s="139" t="s">
        <v>3348</v>
      </c>
      <c r="G229" s="140" t="s">
        <v>711</v>
      </c>
      <c r="H229" s="141">
        <v>32.75</v>
      </c>
      <c r="I229" s="142"/>
      <c r="J229" s="143">
        <f>ROUND(I229*H229,2)</f>
        <v>0</v>
      </c>
      <c r="K229" s="139" t="s">
        <v>299</v>
      </c>
      <c r="L229" s="32"/>
      <c r="M229" s="144" t="s">
        <v>1</v>
      </c>
      <c r="N229" s="145" t="s">
        <v>41</v>
      </c>
      <c r="P229" s="146">
        <f>O229*H229</f>
        <v>0</v>
      </c>
      <c r="Q229" s="146">
        <v>0</v>
      </c>
      <c r="R229" s="146">
        <f>Q229*H229</f>
        <v>0</v>
      </c>
      <c r="S229" s="146">
        <v>0</v>
      </c>
      <c r="T229" s="147">
        <f>S229*H229</f>
        <v>0</v>
      </c>
      <c r="AR229" s="148" t="s">
        <v>300</v>
      </c>
      <c r="AT229" s="148" t="s">
        <v>295</v>
      </c>
      <c r="AU229" s="148" t="s">
        <v>85</v>
      </c>
      <c r="AY229" s="17" t="s">
        <v>293</v>
      </c>
      <c r="BE229" s="149">
        <f>IF(N229="základní",J229,0)</f>
        <v>0</v>
      </c>
      <c r="BF229" s="149">
        <f>IF(N229="snížená",J229,0)</f>
        <v>0</v>
      </c>
      <c r="BG229" s="149">
        <f>IF(N229="zákl. přenesená",J229,0)</f>
        <v>0</v>
      </c>
      <c r="BH229" s="149">
        <f>IF(N229="sníž. přenesená",J229,0)</f>
        <v>0</v>
      </c>
      <c r="BI229" s="149">
        <f>IF(N229="nulová",J229,0)</f>
        <v>0</v>
      </c>
      <c r="BJ229" s="17" t="s">
        <v>83</v>
      </c>
      <c r="BK229" s="149">
        <f>ROUND(I229*H229,2)</f>
        <v>0</v>
      </c>
      <c r="BL229" s="17" t="s">
        <v>300</v>
      </c>
      <c r="BM229" s="148" t="s">
        <v>1201</v>
      </c>
    </row>
    <row r="230" spans="2:65" s="12" customFormat="1" ht="11.25">
      <c r="B230" s="150"/>
      <c r="D230" s="151" t="s">
        <v>302</v>
      </c>
      <c r="E230" s="152" t="s">
        <v>1</v>
      </c>
      <c r="F230" s="153" t="s">
        <v>4491</v>
      </c>
      <c r="H230" s="154">
        <v>12.5</v>
      </c>
      <c r="I230" s="155"/>
      <c r="L230" s="150"/>
      <c r="M230" s="156"/>
      <c r="T230" s="157"/>
      <c r="AT230" s="152" t="s">
        <v>302</v>
      </c>
      <c r="AU230" s="152" t="s">
        <v>85</v>
      </c>
      <c r="AV230" s="12" t="s">
        <v>85</v>
      </c>
      <c r="AW230" s="12" t="s">
        <v>32</v>
      </c>
      <c r="AX230" s="12" t="s">
        <v>76</v>
      </c>
      <c r="AY230" s="152" t="s">
        <v>293</v>
      </c>
    </row>
    <row r="231" spans="2:65" s="12" customFormat="1" ht="11.25">
      <c r="B231" s="150"/>
      <c r="D231" s="151" t="s">
        <v>302</v>
      </c>
      <c r="E231" s="152" t="s">
        <v>1</v>
      </c>
      <c r="F231" s="153" t="s">
        <v>4492</v>
      </c>
      <c r="H231" s="154">
        <v>19.5</v>
      </c>
      <c r="I231" s="155"/>
      <c r="L231" s="150"/>
      <c r="M231" s="156"/>
      <c r="T231" s="157"/>
      <c r="AT231" s="152" t="s">
        <v>302</v>
      </c>
      <c r="AU231" s="152" t="s">
        <v>85</v>
      </c>
      <c r="AV231" s="12" t="s">
        <v>85</v>
      </c>
      <c r="AW231" s="12" t="s">
        <v>32</v>
      </c>
      <c r="AX231" s="12" t="s">
        <v>76</v>
      </c>
      <c r="AY231" s="152" t="s">
        <v>293</v>
      </c>
    </row>
    <row r="232" spans="2:65" s="12" customFormat="1" ht="11.25">
      <c r="B232" s="150"/>
      <c r="D232" s="151" t="s">
        <v>302</v>
      </c>
      <c r="E232" s="152" t="s">
        <v>1</v>
      </c>
      <c r="F232" s="153" t="s">
        <v>4493</v>
      </c>
      <c r="H232" s="154">
        <v>0.75</v>
      </c>
      <c r="I232" s="155"/>
      <c r="L232" s="150"/>
      <c r="M232" s="156"/>
      <c r="T232" s="157"/>
      <c r="AT232" s="152" t="s">
        <v>302</v>
      </c>
      <c r="AU232" s="152" t="s">
        <v>85</v>
      </c>
      <c r="AV232" s="12" t="s">
        <v>85</v>
      </c>
      <c r="AW232" s="12" t="s">
        <v>32</v>
      </c>
      <c r="AX232" s="12" t="s">
        <v>76</v>
      </c>
      <c r="AY232" s="152" t="s">
        <v>293</v>
      </c>
    </row>
    <row r="233" spans="2:65" s="14" customFormat="1" ht="11.25">
      <c r="B233" s="167"/>
      <c r="D233" s="151" t="s">
        <v>302</v>
      </c>
      <c r="E233" s="168" t="s">
        <v>1</v>
      </c>
      <c r="F233" s="169" t="s">
        <v>371</v>
      </c>
      <c r="H233" s="170">
        <v>32.75</v>
      </c>
      <c r="I233" s="171"/>
      <c r="L233" s="167"/>
      <c r="M233" s="172"/>
      <c r="T233" s="173"/>
      <c r="AT233" s="168" t="s">
        <v>302</v>
      </c>
      <c r="AU233" s="168" t="s">
        <v>85</v>
      </c>
      <c r="AV233" s="14" t="s">
        <v>300</v>
      </c>
      <c r="AW233" s="14" t="s">
        <v>32</v>
      </c>
      <c r="AX233" s="14" t="s">
        <v>83</v>
      </c>
      <c r="AY233" s="168" t="s">
        <v>293</v>
      </c>
    </row>
    <row r="234" spans="2:65" s="1" customFormat="1" ht="16.5" customHeight="1">
      <c r="B234" s="32"/>
      <c r="C234" s="174" t="s">
        <v>773</v>
      </c>
      <c r="D234" s="174" t="s">
        <v>530</v>
      </c>
      <c r="E234" s="175" t="s">
        <v>4494</v>
      </c>
      <c r="F234" s="176" t="s">
        <v>4495</v>
      </c>
      <c r="G234" s="177" t="s">
        <v>711</v>
      </c>
      <c r="H234" s="178">
        <v>34.387999999999998</v>
      </c>
      <c r="I234" s="179"/>
      <c r="J234" s="180">
        <f>ROUND(I234*H234,2)</f>
        <v>0</v>
      </c>
      <c r="K234" s="176" t="s">
        <v>299</v>
      </c>
      <c r="L234" s="181"/>
      <c r="M234" s="182" t="s">
        <v>1</v>
      </c>
      <c r="N234" s="183" t="s">
        <v>41</v>
      </c>
      <c r="P234" s="146">
        <f>O234*H234</f>
        <v>0</v>
      </c>
      <c r="Q234" s="146">
        <v>0</v>
      </c>
      <c r="R234" s="146">
        <f>Q234*H234</f>
        <v>0</v>
      </c>
      <c r="S234" s="146">
        <v>0</v>
      </c>
      <c r="T234" s="147">
        <f>S234*H234</f>
        <v>0</v>
      </c>
      <c r="AR234" s="148" t="s">
        <v>396</v>
      </c>
      <c r="AT234" s="148" t="s">
        <v>530</v>
      </c>
      <c r="AU234" s="148" t="s">
        <v>85</v>
      </c>
      <c r="AY234" s="17" t="s">
        <v>293</v>
      </c>
      <c r="BE234" s="149">
        <f>IF(N234="základní",J234,0)</f>
        <v>0</v>
      </c>
      <c r="BF234" s="149">
        <f>IF(N234="snížená",J234,0)</f>
        <v>0</v>
      </c>
      <c r="BG234" s="149">
        <f>IF(N234="zákl. přenesená",J234,0)</f>
        <v>0</v>
      </c>
      <c r="BH234" s="149">
        <f>IF(N234="sníž. přenesená",J234,0)</f>
        <v>0</v>
      </c>
      <c r="BI234" s="149">
        <f>IF(N234="nulová",J234,0)</f>
        <v>0</v>
      </c>
      <c r="BJ234" s="17" t="s">
        <v>83</v>
      </c>
      <c r="BK234" s="149">
        <f>ROUND(I234*H234,2)</f>
        <v>0</v>
      </c>
      <c r="BL234" s="17" t="s">
        <v>300</v>
      </c>
      <c r="BM234" s="148" t="s">
        <v>1211</v>
      </c>
    </row>
    <row r="235" spans="2:65" s="12" customFormat="1" ht="11.25">
      <c r="B235" s="150"/>
      <c r="D235" s="151" t="s">
        <v>302</v>
      </c>
      <c r="E235" s="152" t="s">
        <v>1</v>
      </c>
      <c r="F235" s="153" t="s">
        <v>4496</v>
      </c>
      <c r="H235" s="154">
        <v>34.387999999999998</v>
      </c>
      <c r="I235" s="155"/>
      <c r="L235" s="150"/>
      <c r="M235" s="156"/>
      <c r="T235" s="157"/>
      <c r="AT235" s="152" t="s">
        <v>302</v>
      </c>
      <c r="AU235" s="152" t="s">
        <v>85</v>
      </c>
      <c r="AV235" s="12" t="s">
        <v>85</v>
      </c>
      <c r="AW235" s="12" t="s">
        <v>32</v>
      </c>
      <c r="AX235" s="12" t="s">
        <v>76</v>
      </c>
      <c r="AY235" s="152" t="s">
        <v>293</v>
      </c>
    </row>
    <row r="236" spans="2:65" s="14" customFormat="1" ht="11.25">
      <c r="B236" s="167"/>
      <c r="D236" s="151" t="s">
        <v>302</v>
      </c>
      <c r="E236" s="168" t="s">
        <v>1</v>
      </c>
      <c r="F236" s="169" t="s">
        <v>371</v>
      </c>
      <c r="H236" s="170">
        <v>34.387999999999998</v>
      </c>
      <c r="I236" s="171"/>
      <c r="L236" s="167"/>
      <c r="M236" s="172"/>
      <c r="T236" s="173"/>
      <c r="AT236" s="168" t="s">
        <v>302</v>
      </c>
      <c r="AU236" s="168" t="s">
        <v>85</v>
      </c>
      <c r="AV236" s="14" t="s">
        <v>300</v>
      </c>
      <c r="AW236" s="14" t="s">
        <v>32</v>
      </c>
      <c r="AX236" s="14" t="s">
        <v>83</v>
      </c>
      <c r="AY236" s="168" t="s">
        <v>293</v>
      </c>
    </row>
    <row r="237" spans="2:65" s="1" customFormat="1" ht="24.2" customHeight="1">
      <c r="B237" s="32"/>
      <c r="C237" s="137" t="s">
        <v>777</v>
      </c>
      <c r="D237" s="137" t="s">
        <v>295</v>
      </c>
      <c r="E237" s="138" t="s">
        <v>4497</v>
      </c>
      <c r="F237" s="139" t="s">
        <v>4498</v>
      </c>
      <c r="G237" s="140" t="s">
        <v>909</v>
      </c>
      <c r="H237" s="141">
        <v>16</v>
      </c>
      <c r="I237" s="142"/>
      <c r="J237" s="143">
        <f>ROUND(I237*H237,2)</f>
        <v>0</v>
      </c>
      <c r="K237" s="139" t="s">
        <v>299</v>
      </c>
      <c r="L237" s="32"/>
      <c r="M237" s="144" t="s">
        <v>1</v>
      </c>
      <c r="N237" s="145" t="s">
        <v>41</v>
      </c>
      <c r="P237" s="146">
        <f>O237*H237</f>
        <v>0</v>
      </c>
      <c r="Q237" s="146">
        <v>0</v>
      </c>
      <c r="R237" s="146">
        <f>Q237*H237</f>
        <v>0</v>
      </c>
      <c r="S237" s="146">
        <v>0</v>
      </c>
      <c r="T237" s="147">
        <f>S237*H237</f>
        <v>0</v>
      </c>
      <c r="AR237" s="148" t="s">
        <v>300</v>
      </c>
      <c r="AT237" s="148" t="s">
        <v>295</v>
      </c>
      <c r="AU237" s="148" t="s">
        <v>85</v>
      </c>
      <c r="AY237" s="17" t="s">
        <v>293</v>
      </c>
      <c r="BE237" s="149">
        <f>IF(N237="základní",J237,0)</f>
        <v>0</v>
      </c>
      <c r="BF237" s="149">
        <f>IF(N237="snížená",J237,0)</f>
        <v>0</v>
      </c>
      <c r="BG237" s="149">
        <f>IF(N237="zákl. přenesená",J237,0)</f>
        <v>0</v>
      </c>
      <c r="BH237" s="149">
        <f>IF(N237="sníž. přenesená",J237,0)</f>
        <v>0</v>
      </c>
      <c r="BI237" s="149">
        <f>IF(N237="nulová",J237,0)</f>
        <v>0</v>
      </c>
      <c r="BJ237" s="17" t="s">
        <v>83</v>
      </c>
      <c r="BK237" s="149">
        <f>ROUND(I237*H237,2)</f>
        <v>0</v>
      </c>
      <c r="BL237" s="17" t="s">
        <v>300</v>
      </c>
      <c r="BM237" s="148" t="s">
        <v>1222</v>
      </c>
    </row>
    <row r="238" spans="2:65" s="12" customFormat="1" ht="11.25">
      <c r="B238" s="150"/>
      <c r="D238" s="151" t="s">
        <v>302</v>
      </c>
      <c r="E238" s="152" t="s">
        <v>1</v>
      </c>
      <c r="F238" s="153" t="s">
        <v>4499</v>
      </c>
      <c r="H238" s="154">
        <v>16</v>
      </c>
      <c r="I238" s="155"/>
      <c r="L238" s="150"/>
      <c r="M238" s="156"/>
      <c r="T238" s="157"/>
      <c r="AT238" s="152" t="s">
        <v>302</v>
      </c>
      <c r="AU238" s="152" t="s">
        <v>85</v>
      </c>
      <c r="AV238" s="12" t="s">
        <v>85</v>
      </c>
      <c r="AW238" s="12" t="s">
        <v>32</v>
      </c>
      <c r="AX238" s="12" t="s">
        <v>76</v>
      </c>
      <c r="AY238" s="152" t="s">
        <v>293</v>
      </c>
    </row>
    <row r="239" spans="2:65" s="14" customFormat="1" ht="11.25">
      <c r="B239" s="167"/>
      <c r="D239" s="151" t="s">
        <v>302</v>
      </c>
      <c r="E239" s="168" t="s">
        <v>1</v>
      </c>
      <c r="F239" s="169" t="s">
        <v>371</v>
      </c>
      <c r="H239" s="170">
        <v>16</v>
      </c>
      <c r="I239" s="171"/>
      <c r="L239" s="167"/>
      <c r="M239" s="172"/>
      <c r="T239" s="173"/>
      <c r="AT239" s="168" t="s">
        <v>302</v>
      </c>
      <c r="AU239" s="168" t="s">
        <v>85</v>
      </c>
      <c r="AV239" s="14" t="s">
        <v>300</v>
      </c>
      <c r="AW239" s="14" t="s">
        <v>32</v>
      </c>
      <c r="AX239" s="14" t="s">
        <v>83</v>
      </c>
      <c r="AY239" s="168" t="s">
        <v>293</v>
      </c>
    </row>
    <row r="240" spans="2:65" s="1" customFormat="1" ht="24.2" customHeight="1">
      <c r="B240" s="32"/>
      <c r="C240" s="174" t="s">
        <v>782</v>
      </c>
      <c r="D240" s="174" t="s">
        <v>530</v>
      </c>
      <c r="E240" s="175" t="s">
        <v>4500</v>
      </c>
      <c r="F240" s="176" t="s">
        <v>4501</v>
      </c>
      <c r="G240" s="177" t="s">
        <v>909</v>
      </c>
      <c r="H240" s="178">
        <v>1</v>
      </c>
      <c r="I240" s="179"/>
      <c r="J240" s="180">
        <f>ROUND(I240*H240,2)</f>
        <v>0</v>
      </c>
      <c r="K240" s="176" t="s">
        <v>1</v>
      </c>
      <c r="L240" s="181"/>
      <c r="M240" s="182" t="s">
        <v>1</v>
      </c>
      <c r="N240" s="183" t="s">
        <v>41</v>
      </c>
      <c r="P240" s="146">
        <f>O240*H240</f>
        <v>0</v>
      </c>
      <c r="Q240" s="146">
        <v>0</v>
      </c>
      <c r="R240" s="146">
        <f>Q240*H240</f>
        <v>0</v>
      </c>
      <c r="S240" s="146">
        <v>0</v>
      </c>
      <c r="T240" s="147">
        <f>S240*H240</f>
        <v>0</v>
      </c>
      <c r="AR240" s="148" t="s">
        <v>396</v>
      </c>
      <c r="AT240" s="148" t="s">
        <v>530</v>
      </c>
      <c r="AU240" s="148" t="s">
        <v>85</v>
      </c>
      <c r="AY240" s="17" t="s">
        <v>293</v>
      </c>
      <c r="BE240" s="149">
        <f>IF(N240="základní",J240,0)</f>
        <v>0</v>
      </c>
      <c r="BF240" s="149">
        <f>IF(N240="snížená",J240,0)</f>
        <v>0</v>
      </c>
      <c r="BG240" s="149">
        <f>IF(N240="zákl. přenesená",J240,0)</f>
        <v>0</v>
      </c>
      <c r="BH240" s="149">
        <f>IF(N240="sníž. přenesená",J240,0)</f>
        <v>0</v>
      </c>
      <c r="BI240" s="149">
        <f>IF(N240="nulová",J240,0)</f>
        <v>0</v>
      </c>
      <c r="BJ240" s="17" t="s">
        <v>83</v>
      </c>
      <c r="BK240" s="149">
        <f>ROUND(I240*H240,2)</f>
        <v>0</v>
      </c>
      <c r="BL240" s="17" t="s">
        <v>300</v>
      </c>
      <c r="BM240" s="148" t="s">
        <v>1233</v>
      </c>
    </row>
    <row r="241" spans="2:65" s="1" customFormat="1" ht="24.2" customHeight="1">
      <c r="B241" s="32"/>
      <c r="C241" s="174" t="s">
        <v>787</v>
      </c>
      <c r="D241" s="174" t="s">
        <v>530</v>
      </c>
      <c r="E241" s="175" t="s">
        <v>4502</v>
      </c>
      <c r="F241" s="176" t="s">
        <v>4503</v>
      </c>
      <c r="G241" s="177" t="s">
        <v>909</v>
      </c>
      <c r="H241" s="178">
        <v>3</v>
      </c>
      <c r="I241" s="179"/>
      <c r="J241" s="180">
        <f>ROUND(I241*H241,2)</f>
        <v>0</v>
      </c>
      <c r="K241" s="176" t="s">
        <v>1</v>
      </c>
      <c r="L241" s="181"/>
      <c r="M241" s="182" t="s">
        <v>1</v>
      </c>
      <c r="N241" s="183" t="s">
        <v>41</v>
      </c>
      <c r="P241" s="146">
        <f>O241*H241</f>
        <v>0</v>
      </c>
      <c r="Q241" s="146">
        <v>0</v>
      </c>
      <c r="R241" s="146">
        <f>Q241*H241</f>
        <v>0</v>
      </c>
      <c r="S241" s="146">
        <v>0</v>
      </c>
      <c r="T241" s="147">
        <f>S241*H241</f>
        <v>0</v>
      </c>
      <c r="AR241" s="148" t="s">
        <v>396</v>
      </c>
      <c r="AT241" s="148" t="s">
        <v>530</v>
      </c>
      <c r="AU241" s="148" t="s">
        <v>85</v>
      </c>
      <c r="AY241" s="17" t="s">
        <v>293</v>
      </c>
      <c r="BE241" s="149">
        <f>IF(N241="základní",J241,0)</f>
        <v>0</v>
      </c>
      <c r="BF241" s="149">
        <f>IF(N241="snížená",J241,0)</f>
        <v>0</v>
      </c>
      <c r="BG241" s="149">
        <f>IF(N241="zákl. přenesená",J241,0)</f>
        <v>0</v>
      </c>
      <c r="BH241" s="149">
        <f>IF(N241="sníž. přenesená",J241,0)</f>
        <v>0</v>
      </c>
      <c r="BI241" s="149">
        <f>IF(N241="nulová",J241,0)</f>
        <v>0</v>
      </c>
      <c r="BJ241" s="17" t="s">
        <v>83</v>
      </c>
      <c r="BK241" s="149">
        <f>ROUND(I241*H241,2)</f>
        <v>0</v>
      </c>
      <c r="BL241" s="17" t="s">
        <v>300</v>
      </c>
      <c r="BM241" s="148" t="s">
        <v>1255</v>
      </c>
    </row>
    <row r="242" spans="2:65" s="1" customFormat="1" ht="24.2" customHeight="1">
      <c r="B242" s="32"/>
      <c r="C242" s="174" t="s">
        <v>791</v>
      </c>
      <c r="D242" s="174" t="s">
        <v>530</v>
      </c>
      <c r="E242" s="175" t="s">
        <v>4504</v>
      </c>
      <c r="F242" s="176" t="s">
        <v>4505</v>
      </c>
      <c r="G242" s="177" t="s">
        <v>909</v>
      </c>
      <c r="H242" s="178">
        <v>4</v>
      </c>
      <c r="I242" s="179"/>
      <c r="J242" s="180">
        <f>ROUND(I242*H242,2)</f>
        <v>0</v>
      </c>
      <c r="K242" s="176" t="s">
        <v>1</v>
      </c>
      <c r="L242" s="181"/>
      <c r="M242" s="182" t="s">
        <v>1</v>
      </c>
      <c r="N242" s="183" t="s">
        <v>41</v>
      </c>
      <c r="P242" s="146">
        <f>O242*H242</f>
        <v>0</v>
      </c>
      <c r="Q242" s="146">
        <v>0</v>
      </c>
      <c r="R242" s="146">
        <f>Q242*H242</f>
        <v>0</v>
      </c>
      <c r="S242" s="146">
        <v>0</v>
      </c>
      <c r="T242" s="147">
        <f>S242*H242</f>
        <v>0</v>
      </c>
      <c r="AR242" s="148" t="s">
        <v>396</v>
      </c>
      <c r="AT242" s="148" t="s">
        <v>530</v>
      </c>
      <c r="AU242" s="148" t="s">
        <v>85</v>
      </c>
      <c r="AY242" s="17" t="s">
        <v>293</v>
      </c>
      <c r="BE242" s="149">
        <f>IF(N242="základní",J242,0)</f>
        <v>0</v>
      </c>
      <c r="BF242" s="149">
        <f>IF(N242="snížená",J242,0)</f>
        <v>0</v>
      </c>
      <c r="BG242" s="149">
        <f>IF(N242="zákl. přenesená",J242,0)</f>
        <v>0</v>
      </c>
      <c r="BH242" s="149">
        <f>IF(N242="sníž. přenesená",J242,0)</f>
        <v>0</v>
      </c>
      <c r="BI242" s="149">
        <f>IF(N242="nulová",J242,0)</f>
        <v>0</v>
      </c>
      <c r="BJ242" s="17" t="s">
        <v>83</v>
      </c>
      <c r="BK242" s="149">
        <f>ROUND(I242*H242,2)</f>
        <v>0</v>
      </c>
      <c r="BL242" s="17" t="s">
        <v>300</v>
      </c>
      <c r="BM242" s="148" t="s">
        <v>1266</v>
      </c>
    </row>
    <row r="243" spans="2:65" s="1" customFormat="1" ht="24.2" customHeight="1">
      <c r="B243" s="32"/>
      <c r="C243" s="174" t="s">
        <v>809</v>
      </c>
      <c r="D243" s="174" t="s">
        <v>530</v>
      </c>
      <c r="E243" s="175" t="s">
        <v>4506</v>
      </c>
      <c r="F243" s="176" t="s">
        <v>4507</v>
      </c>
      <c r="G243" s="177" t="s">
        <v>909</v>
      </c>
      <c r="H243" s="178">
        <v>8</v>
      </c>
      <c r="I243" s="179"/>
      <c r="J243" s="180">
        <f>ROUND(I243*H243,2)</f>
        <v>0</v>
      </c>
      <c r="K243" s="176" t="s">
        <v>1</v>
      </c>
      <c r="L243" s="181"/>
      <c r="M243" s="182" t="s">
        <v>1</v>
      </c>
      <c r="N243" s="183" t="s">
        <v>41</v>
      </c>
      <c r="P243" s="146">
        <f>O243*H243</f>
        <v>0</v>
      </c>
      <c r="Q243" s="146">
        <v>0</v>
      </c>
      <c r="R243" s="146">
        <f>Q243*H243</f>
        <v>0</v>
      </c>
      <c r="S243" s="146">
        <v>0</v>
      </c>
      <c r="T243" s="147">
        <f>S243*H243</f>
        <v>0</v>
      </c>
      <c r="AR243" s="148" t="s">
        <v>396</v>
      </c>
      <c r="AT243" s="148" t="s">
        <v>530</v>
      </c>
      <c r="AU243" s="148" t="s">
        <v>85</v>
      </c>
      <c r="AY243" s="17" t="s">
        <v>293</v>
      </c>
      <c r="BE243" s="149">
        <f>IF(N243="základní",J243,0)</f>
        <v>0</v>
      </c>
      <c r="BF243" s="149">
        <f>IF(N243="snížená",J243,0)</f>
        <v>0</v>
      </c>
      <c r="BG243" s="149">
        <f>IF(N243="zákl. přenesená",J243,0)</f>
        <v>0</v>
      </c>
      <c r="BH243" s="149">
        <f>IF(N243="sníž. přenesená",J243,0)</f>
        <v>0</v>
      </c>
      <c r="BI243" s="149">
        <f>IF(N243="nulová",J243,0)</f>
        <v>0</v>
      </c>
      <c r="BJ243" s="17" t="s">
        <v>83</v>
      </c>
      <c r="BK243" s="149">
        <f>ROUND(I243*H243,2)</f>
        <v>0</v>
      </c>
      <c r="BL243" s="17" t="s">
        <v>300</v>
      </c>
      <c r="BM243" s="148" t="s">
        <v>1276</v>
      </c>
    </row>
    <row r="244" spans="2:65" s="1" customFormat="1" ht="24.2" customHeight="1">
      <c r="B244" s="32"/>
      <c r="C244" s="137" t="s">
        <v>824</v>
      </c>
      <c r="D244" s="137" t="s">
        <v>295</v>
      </c>
      <c r="E244" s="138" t="s">
        <v>3364</v>
      </c>
      <c r="F244" s="139" t="s">
        <v>3365</v>
      </c>
      <c r="G244" s="140" t="s">
        <v>909</v>
      </c>
      <c r="H244" s="141">
        <v>153</v>
      </c>
      <c r="I244" s="142"/>
      <c r="J244" s="143">
        <f>ROUND(I244*H244,2)</f>
        <v>0</v>
      </c>
      <c r="K244" s="139" t="s">
        <v>299</v>
      </c>
      <c r="L244" s="32"/>
      <c r="M244" s="144" t="s">
        <v>1</v>
      </c>
      <c r="N244" s="145" t="s">
        <v>41</v>
      </c>
      <c r="P244" s="146">
        <f>O244*H244</f>
        <v>0</v>
      </c>
      <c r="Q244" s="146">
        <v>0</v>
      </c>
      <c r="R244" s="146">
        <f>Q244*H244</f>
        <v>0</v>
      </c>
      <c r="S244" s="146">
        <v>0</v>
      </c>
      <c r="T244" s="147">
        <f>S244*H244</f>
        <v>0</v>
      </c>
      <c r="AR244" s="148" t="s">
        <v>300</v>
      </c>
      <c r="AT244" s="148" t="s">
        <v>295</v>
      </c>
      <c r="AU244" s="148" t="s">
        <v>85</v>
      </c>
      <c r="AY244" s="17" t="s">
        <v>293</v>
      </c>
      <c r="BE244" s="149">
        <f>IF(N244="základní",J244,0)</f>
        <v>0</v>
      </c>
      <c r="BF244" s="149">
        <f>IF(N244="snížená",J244,0)</f>
        <v>0</v>
      </c>
      <c r="BG244" s="149">
        <f>IF(N244="zákl. přenesená",J244,0)</f>
        <v>0</v>
      </c>
      <c r="BH244" s="149">
        <f>IF(N244="sníž. přenesená",J244,0)</f>
        <v>0</v>
      </c>
      <c r="BI244" s="149">
        <f>IF(N244="nulová",J244,0)</f>
        <v>0</v>
      </c>
      <c r="BJ244" s="17" t="s">
        <v>83</v>
      </c>
      <c r="BK244" s="149">
        <f>ROUND(I244*H244,2)</f>
        <v>0</v>
      </c>
      <c r="BL244" s="17" t="s">
        <v>300</v>
      </c>
      <c r="BM244" s="148" t="s">
        <v>1285</v>
      </c>
    </row>
    <row r="245" spans="2:65" s="12" customFormat="1" ht="11.25">
      <c r="B245" s="150"/>
      <c r="D245" s="151" t="s">
        <v>302</v>
      </c>
      <c r="E245" s="152" t="s">
        <v>1</v>
      </c>
      <c r="F245" s="153" t="s">
        <v>4508</v>
      </c>
      <c r="H245" s="154">
        <v>89</v>
      </c>
      <c r="I245" s="155"/>
      <c r="L245" s="150"/>
      <c r="M245" s="156"/>
      <c r="T245" s="157"/>
      <c r="AT245" s="152" t="s">
        <v>302</v>
      </c>
      <c r="AU245" s="152" t="s">
        <v>85</v>
      </c>
      <c r="AV245" s="12" t="s">
        <v>85</v>
      </c>
      <c r="AW245" s="12" t="s">
        <v>32</v>
      </c>
      <c r="AX245" s="12" t="s">
        <v>76</v>
      </c>
      <c r="AY245" s="152" t="s">
        <v>293</v>
      </c>
    </row>
    <row r="246" spans="2:65" s="12" customFormat="1" ht="11.25">
      <c r="B246" s="150"/>
      <c r="D246" s="151" t="s">
        <v>302</v>
      </c>
      <c r="E246" s="152" t="s">
        <v>1</v>
      </c>
      <c r="F246" s="153" t="s">
        <v>4509</v>
      </c>
      <c r="H246" s="154">
        <v>64</v>
      </c>
      <c r="I246" s="155"/>
      <c r="L246" s="150"/>
      <c r="M246" s="156"/>
      <c r="T246" s="157"/>
      <c r="AT246" s="152" t="s">
        <v>302</v>
      </c>
      <c r="AU246" s="152" t="s">
        <v>85</v>
      </c>
      <c r="AV246" s="12" t="s">
        <v>85</v>
      </c>
      <c r="AW246" s="12" t="s">
        <v>32</v>
      </c>
      <c r="AX246" s="12" t="s">
        <v>76</v>
      </c>
      <c r="AY246" s="152" t="s">
        <v>293</v>
      </c>
    </row>
    <row r="247" spans="2:65" s="14" customFormat="1" ht="11.25">
      <c r="B247" s="167"/>
      <c r="D247" s="151" t="s">
        <v>302</v>
      </c>
      <c r="E247" s="168" t="s">
        <v>1</v>
      </c>
      <c r="F247" s="169" t="s">
        <v>371</v>
      </c>
      <c r="H247" s="170">
        <v>153</v>
      </c>
      <c r="I247" s="171"/>
      <c r="L247" s="167"/>
      <c r="M247" s="172"/>
      <c r="T247" s="173"/>
      <c r="AT247" s="168" t="s">
        <v>302</v>
      </c>
      <c r="AU247" s="168" t="s">
        <v>85</v>
      </c>
      <c r="AV247" s="14" t="s">
        <v>300</v>
      </c>
      <c r="AW247" s="14" t="s">
        <v>32</v>
      </c>
      <c r="AX247" s="14" t="s">
        <v>83</v>
      </c>
      <c r="AY247" s="168" t="s">
        <v>293</v>
      </c>
    </row>
    <row r="248" spans="2:65" s="1" customFormat="1" ht="24.2" customHeight="1">
      <c r="B248" s="32"/>
      <c r="C248" s="174" t="s">
        <v>834</v>
      </c>
      <c r="D248" s="174" t="s">
        <v>530</v>
      </c>
      <c r="E248" s="175" t="s">
        <v>4510</v>
      </c>
      <c r="F248" s="176" t="s">
        <v>4511</v>
      </c>
      <c r="G248" s="177" t="s">
        <v>909</v>
      </c>
      <c r="H248" s="178">
        <v>16</v>
      </c>
      <c r="I248" s="179"/>
      <c r="J248" s="180">
        <f t="shared" ref="J248:J258" si="0">ROUND(I248*H248,2)</f>
        <v>0</v>
      </c>
      <c r="K248" s="176" t="s">
        <v>1</v>
      </c>
      <c r="L248" s="181"/>
      <c r="M248" s="182" t="s">
        <v>1</v>
      </c>
      <c r="N248" s="183" t="s">
        <v>41</v>
      </c>
      <c r="P248" s="146">
        <f t="shared" ref="P248:P258" si="1">O248*H248</f>
        <v>0</v>
      </c>
      <c r="Q248" s="146">
        <v>0</v>
      </c>
      <c r="R248" s="146">
        <f t="shared" ref="R248:R258" si="2">Q248*H248</f>
        <v>0</v>
      </c>
      <c r="S248" s="146">
        <v>0</v>
      </c>
      <c r="T248" s="147">
        <f t="shared" ref="T248:T258" si="3">S248*H248</f>
        <v>0</v>
      </c>
      <c r="AR248" s="148" t="s">
        <v>396</v>
      </c>
      <c r="AT248" s="148" t="s">
        <v>530</v>
      </c>
      <c r="AU248" s="148" t="s">
        <v>85</v>
      </c>
      <c r="AY248" s="17" t="s">
        <v>293</v>
      </c>
      <c r="BE248" s="149">
        <f t="shared" ref="BE248:BE258" si="4">IF(N248="základní",J248,0)</f>
        <v>0</v>
      </c>
      <c r="BF248" s="149">
        <f t="shared" ref="BF248:BF258" si="5">IF(N248="snížená",J248,0)</f>
        <v>0</v>
      </c>
      <c r="BG248" s="149">
        <f t="shared" ref="BG248:BG258" si="6">IF(N248="zákl. přenesená",J248,0)</f>
        <v>0</v>
      </c>
      <c r="BH248" s="149">
        <f t="shared" ref="BH248:BH258" si="7">IF(N248="sníž. přenesená",J248,0)</f>
        <v>0</v>
      </c>
      <c r="BI248" s="149">
        <f t="shared" ref="BI248:BI258" si="8">IF(N248="nulová",J248,0)</f>
        <v>0</v>
      </c>
      <c r="BJ248" s="17" t="s">
        <v>83</v>
      </c>
      <c r="BK248" s="149">
        <f t="shared" ref="BK248:BK258" si="9">ROUND(I248*H248,2)</f>
        <v>0</v>
      </c>
      <c r="BL248" s="17" t="s">
        <v>300</v>
      </c>
      <c r="BM248" s="148" t="s">
        <v>1295</v>
      </c>
    </row>
    <row r="249" spans="2:65" s="1" customFormat="1" ht="24.2" customHeight="1">
      <c r="B249" s="32"/>
      <c r="C249" s="174" t="s">
        <v>862</v>
      </c>
      <c r="D249" s="174" t="s">
        <v>530</v>
      </c>
      <c r="E249" s="175" t="s">
        <v>4512</v>
      </c>
      <c r="F249" s="176" t="s">
        <v>4513</v>
      </c>
      <c r="G249" s="177" t="s">
        <v>909</v>
      </c>
      <c r="H249" s="178">
        <v>8</v>
      </c>
      <c r="I249" s="179"/>
      <c r="J249" s="180">
        <f t="shared" si="0"/>
        <v>0</v>
      </c>
      <c r="K249" s="176" t="s">
        <v>299</v>
      </c>
      <c r="L249" s="181"/>
      <c r="M249" s="182" t="s">
        <v>1</v>
      </c>
      <c r="N249" s="183" t="s">
        <v>41</v>
      </c>
      <c r="P249" s="146">
        <f t="shared" si="1"/>
        <v>0</v>
      </c>
      <c r="Q249" s="146">
        <v>0</v>
      </c>
      <c r="R249" s="146">
        <f t="shared" si="2"/>
        <v>0</v>
      </c>
      <c r="S249" s="146">
        <v>0</v>
      </c>
      <c r="T249" s="147">
        <f t="shared" si="3"/>
        <v>0</v>
      </c>
      <c r="AR249" s="148" t="s">
        <v>396</v>
      </c>
      <c r="AT249" s="148" t="s">
        <v>530</v>
      </c>
      <c r="AU249" s="148" t="s">
        <v>85</v>
      </c>
      <c r="AY249" s="17" t="s">
        <v>293</v>
      </c>
      <c r="BE249" s="149">
        <f t="shared" si="4"/>
        <v>0</v>
      </c>
      <c r="BF249" s="149">
        <f t="shared" si="5"/>
        <v>0</v>
      </c>
      <c r="BG249" s="149">
        <f t="shared" si="6"/>
        <v>0</v>
      </c>
      <c r="BH249" s="149">
        <f t="shared" si="7"/>
        <v>0</v>
      </c>
      <c r="BI249" s="149">
        <f t="shared" si="8"/>
        <v>0</v>
      </c>
      <c r="BJ249" s="17" t="s">
        <v>83</v>
      </c>
      <c r="BK249" s="149">
        <f t="shared" si="9"/>
        <v>0</v>
      </c>
      <c r="BL249" s="17" t="s">
        <v>300</v>
      </c>
      <c r="BM249" s="148" t="s">
        <v>1303</v>
      </c>
    </row>
    <row r="250" spans="2:65" s="1" customFormat="1" ht="24.2" customHeight="1">
      <c r="B250" s="32"/>
      <c r="C250" s="174" t="s">
        <v>890</v>
      </c>
      <c r="D250" s="174" t="s">
        <v>530</v>
      </c>
      <c r="E250" s="175" t="s">
        <v>4514</v>
      </c>
      <c r="F250" s="176" t="s">
        <v>4515</v>
      </c>
      <c r="G250" s="177" t="s">
        <v>909</v>
      </c>
      <c r="H250" s="178">
        <v>16</v>
      </c>
      <c r="I250" s="179"/>
      <c r="J250" s="180">
        <f t="shared" si="0"/>
        <v>0</v>
      </c>
      <c r="K250" s="176" t="s">
        <v>1</v>
      </c>
      <c r="L250" s="181"/>
      <c r="M250" s="182" t="s">
        <v>1</v>
      </c>
      <c r="N250" s="183" t="s">
        <v>41</v>
      </c>
      <c r="P250" s="146">
        <f t="shared" si="1"/>
        <v>0</v>
      </c>
      <c r="Q250" s="146">
        <v>0</v>
      </c>
      <c r="R250" s="146">
        <f t="shared" si="2"/>
        <v>0</v>
      </c>
      <c r="S250" s="146">
        <v>0</v>
      </c>
      <c r="T250" s="147">
        <f t="shared" si="3"/>
        <v>0</v>
      </c>
      <c r="AR250" s="148" t="s">
        <v>396</v>
      </c>
      <c r="AT250" s="148" t="s">
        <v>530</v>
      </c>
      <c r="AU250" s="148" t="s">
        <v>85</v>
      </c>
      <c r="AY250" s="17" t="s">
        <v>293</v>
      </c>
      <c r="BE250" s="149">
        <f t="shared" si="4"/>
        <v>0</v>
      </c>
      <c r="BF250" s="149">
        <f t="shared" si="5"/>
        <v>0</v>
      </c>
      <c r="BG250" s="149">
        <f t="shared" si="6"/>
        <v>0</v>
      </c>
      <c r="BH250" s="149">
        <f t="shared" si="7"/>
        <v>0</v>
      </c>
      <c r="BI250" s="149">
        <f t="shared" si="8"/>
        <v>0</v>
      </c>
      <c r="BJ250" s="17" t="s">
        <v>83</v>
      </c>
      <c r="BK250" s="149">
        <f t="shared" si="9"/>
        <v>0</v>
      </c>
      <c r="BL250" s="17" t="s">
        <v>300</v>
      </c>
      <c r="BM250" s="148" t="s">
        <v>1348</v>
      </c>
    </row>
    <row r="251" spans="2:65" s="1" customFormat="1" ht="24.2" customHeight="1">
      <c r="B251" s="32"/>
      <c r="C251" s="174" t="s">
        <v>901</v>
      </c>
      <c r="D251" s="174" t="s">
        <v>530</v>
      </c>
      <c r="E251" s="175" t="s">
        <v>4516</v>
      </c>
      <c r="F251" s="176" t="s">
        <v>4517</v>
      </c>
      <c r="G251" s="177" t="s">
        <v>909</v>
      </c>
      <c r="H251" s="178">
        <v>8</v>
      </c>
      <c r="I251" s="179"/>
      <c r="J251" s="180">
        <f t="shared" si="0"/>
        <v>0</v>
      </c>
      <c r="K251" s="176" t="s">
        <v>1</v>
      </c>
      <c r="L251" s="181"/>
      <c r="M251" s="182" t="s">
        <v>1</v>
      </c>
      <c r="N251" s="183" t="s">
        <v>41</v>
      </c>
      <c r="P251" s="146">
        <f t="shared" si="1"/>
        <v>0</v>
      </c>
      <c r="Q251" s="146">
        <v>0</v>
      </c>
      <c r="R251" s="146">
        <f t="shared" si="2"/>
        <v>0</v>
      </c>
      <c r="S251" s="146">
        <v>0</v>
      </c>
      <c r="T251" s="147">
        <f t="shared" si="3"/>
        <v>0</v>
      </c>
      <c r="AR251" s="148" t="s">
        <v>396</v>
      </c>
      <c r="AT251" s="148" t="s">
        <v>530</v>
      </c>
      <c r="AU251" s="148" t="s">
        <v>85</v>
      </c>
      <c r="AY251" s="17" t="s">
        <v>293</v>
      </c>
      <c r="BE251" s="149">
        <f t="shared" si="4"/>
        <v>0</v>
      </c>
      <c r="BF251" s="149">
        <f t="shared" si="5"/>
        <v>0</v>
      </c>
      <c r="BG251" s="149">
        <f t="shared" si="6"/>
        <v>0</v>
      </c>
      <c r="BH251" s="149">
        <f t="shared" si="7"/>
        <v>0</v>
      </c>
      <c r="BI251" s="149">
        <f t="shared" si="8"/>
        <v>0</v>
      </c>
      <c r="BJ251" s="17" t="s">
        <v>83</v>
      </c>
      <c r="BK251" s="149">
        <f t="shared" si="9"/>
        <v>0</v>
      </c>
      <c r="BL251" s="17" t="s">
        <v>300</v>
      </c>
      <c r="BM251" s="148" t="s">
        <v>1357</v>
      </c>
    </row>
    <row r="252" spans="2:65" s="1" customFormat="1" ht="24.2" customHeight="1">
      <c r="B252" s="32"/>
      <c r="C252" s="174" t="s">
        <v>906</v>
      </c>
      <c r="D252" s="174" t="s">
        <v>530</v>
      </c>
      <c r="E252" s="175" t="s">
        <v>4518</v>
      </c>
      <c r="F252" s="176" t="s">
        <v>4519</v>
      </c>
      <c r="G252" s="177" t="s">
        <v>909</v>
      </c>
      <c r="H252" s="178">
        <v>16</v>
      </c>
      <c r="I252" s="179"/>
      <c r="J252" s="180">
        <f t="shared" si="0"/>
        <v>0</v>
      </c>
      <c r="K252" s="176" t="s">
        <v>865</v>
      </c>
      <c r="L252" s="181"/>
      <c r="M252" s="182" t="s">
        <v>1</v>
      </c>
      <c r="N252" s="183" t="s">
        <v>41</v>
      </c>
      <c r="P252" s="146">
        <f t="shared" si="1"/>
        <v>0</v>
      </c>
      <c r="Q252" s="146">
        <v>0</v>
      </c>
      <c r="R252" s="146">
        <f t="shared" si="2"/>
        <v>0</v>
      </c>
      <c r="S252" s="146">
        <v>0</v>
      </c>
      <c r="T252" s="147">
        <f t="shared" si="3"/>
        <v>0</v>
      </c>
      <c r="AR252" s="148" t="s">
        <v>396</v>
      </c>
      <c r="AT252" s="148" t="s">
        <v>530</v>
      </c>
      <c r="AU252" s="148" t="s">
        <v>85</v>
      </c>
      <c r="AY252" s="17" t="s">
        <v>293</v>
      </c>
      <c r="BE252" s="149">
        <f t="shared" si="4"/>
        <v>0</v>
      </c>
      <c r="BF252" s="149">
        <f t="shared" si="5"/>
        <v>0</v>
      </c>
      <c r="BG252" s="149">
        <f t="shared" si="6"/>
        <v>0</v>
      </c>
      <c r="BH252" s="149">
        <f t="shared" si="7"/>
        <v>0</v>
      </c>
      <c r="BI252" s="149">
        <f t="shared" si="8"/>
        <v>0</v>
      </c>
      <c r="BJ252" s="17" t="s">
        <v>83</v>
      </c>
      <c r="BK252" s="149">
        <f t="shared" si="9"/>
        <v>0</v>
      </c>
      <c r="BL252" s="17" t="s">
        <v>300</v>
      </c>
      <c r="BM252" s="148" t="s">
        <v>1366</v>
      </c>
    </row>
    <row r="253" spans="2:65" s="1" customFormat="1" ht="24.2" customHeight="1">
      <c r="B253" s="32"/>
      <c r="C253" s="174" t="s">
        <v>912</v>
      </c>
      <c r="D253" s="174" t="s">
        <v>530</v>
      </c>
      <c r="E253" s="175" t="s">
        <v>4520</v>
      </c>
      <c r="F253" s="176" t="s">
        <v>4521</v>
      </c>
      <c r="G253" s="177" t="s">
        <v>909</v>
      </c>
      <c r="H253" s="178">
        <v>5</v>
      </c>
      <c r="I253" s="179"/>
      <c r="J253" s="180">
        <f t="shared" si="0"/>
        <v>0</v>
      </c>
      <c r="K253" s="176" t="s">
        <v>1</v>
      </c>
      <c r="L253" s="181"/>
      <c r="M253" s="182" t="s">
        <v>1</v>
      </c>
      <c r="N253" s="183" t="s">
        <v>41</v>
      </c>
      <c r="P253" s="146">
        <f t="shared" si="1"/>
        <v>0</v>
      </c>
      <c r="Q253" s="146">
        <v>0</v>
      </c>
      <c r="R253" s="146">
        <f t="shared" si="2"/>
        <v>0</v>
      </c>
      <c r="S253" s="146">
        <v>0</v>
      </c>
      <c r="T253" s="147">
        <f t="shared" si="3"/>
        <v>0</v>
      </c>
      <c r="AR253" s="148" t="s">
        <v>396</v>
      </c>
      <c r="AT253" s="148" t="s">
        <v>530</v>
      </c>
      <c r="AU253" s="148" t="s">
        <v>85</v>
      </c>
      <c r="AY253" s="17" t="s">
        <v>293</v>
      </c>
      <c r="BE253" s="149">
        <f t="shared" si="4"/>
        <v>0</v>
      </c>
      <c r="BF253" s="149">
        <f t="shared" si="5"/>
        <v>0</v>
      </c>
      <c r="BG253" s="149">
        <f t="shared" si="6"/>
        <v>0</v>
      </c>
      <c r="BH253" s="149">
        <f t="shared" si="7"/>
        <v>0</v>
      </c>
      <c r="BI253" s="149">
        <f t="shared" si="8"/>
        <v>0</v>
      </c>
      <c r="BJ253" s="17" t="s">
        <v>83</v>
      </c>
      <c r="BK253" s="149">
        <f t="shared" si="9"/>
        <v>0</v>
      </c>
      <c r="BL253" s="17" t="s">
        <v>300</v>
      </c>
      <c r="BM253" s="148" t="s">
        <v>1375</v>
      </c>
    </row>
    <row r="254" spans="2:65" s="1" customFormat="1" ht="24.2" customHeight="1">
      <c r="B254" s="32"/>
      <c r="C254" s="174" t="s">
        <v>958</v>
      </c>
      <c r="D254" s="174" t="s">
        <v>530</v>
      </c>
      <c r="E254" s="175" t="s">
        <v>4522</v>
      </c>
      <c r="F254" s="176" t="s">
        <v>4523</v>
      </c>
      <c r="G254" s="177" t="s">
        <v>909</v>
      </c>
      <c r="H254" s="178">
        <v>17</v>
      </c>
      <c r="I254" s="179"/>
      <c r="J254" s="180">
        <f t="shared" si="0"/>
        <v>0</v>
      </c>
      <c r="K254" s="176" t="s">
        <v>1</v>
      </c>
      <c r="L254" s="181"/>
      <c r="M254" s="182" t="s">
        <v>1</v>
      </c>
      <c r="N254" s="183" t="s">
        <v>41</v>
      </c>
      <c r="P254" s="146">
        <f t="shared" si="1"/>
        <v>0</v>
      </c>
      <c r="Q254" s="146">
        <v>0</v>
      </c>
      <c r="R254" s="146">
        <f t="shared" si="2"/>
        <v>0</v>
      </c>
      <c r="S254" s="146">
        <v>0</v>
      </c>
      <c r="T254" s="147">
        <f t="shared" si="3"/>
        <v>0</v>
      </c>
      <c r="AR254" s="148" t="s">
        <v>396</v>
      </c>
      <c r="AT254" s="148" t="s">
        <v>530</v>
      </c>
      <c r="AU254" s="148" t="s">
        <v>85</v>
      </c>
      <c r="AY254" s="17" t="s">
        <v>293</v>
      </c>
      <c r="BE254" s="149">
        <f t="shared" si="4"/>
        <v>0</v>
      </c>
      <c r="BF254" s="149">
        <f t="shared" si="5"/>
        <v>0</v>
      </c>
      <c r="BG254" s="149">
        <f t="shared" si="6"/>
        <v>0</v>
      </c>
      <c r="BH254" s="149">
        <f t="shared" si="7"/>
        <v>0</v>
      </c>
      <c r="BI254" s="149">
        <f t="shared" si="8"/>
        <v>0</v>
      </c>
      <c r="BJ254" s="17" t="s">
        <v>83</v>
      </c>
      <c r="BK254" s="149">
        <f t="shared" si="9"/>
        <v>0</v>
      </c>
      <c r="BL254" s="17" t="s">
        <v>300</v>
      </c>
      <c r="BM254" s="148" t="s">
        <v>1383</v>
      </c>
    </row>
    <row r="255" spans="2:65" s="1" customFormat="1" ht="24.2" customHeight="1">
      <c r="B255" s="32"/>
      <c r="C255" s="174" t="s">
        <v>975</v>
      </c>
      <c r="D255" s="174" t="s">
        <v>530</v>
      </c>
      <c r="E255" s="175" t="s">
        <v>4524</v>
      </c>
      <c r="F255" s="176" t="s">
        <v>4525</v>
      </c>
      <c r="G255" s="177" t="s">
        <v>909</v>
      </c>
      <c r="H255" s="178">
        <v>28</v>
      </c>
      <c r="I255" s="179"/>
      <c r="J255" s="180">
        <f t="shared" si="0"/>
        <v>0</v>
      </c>
      <c r="K255" s="176" t="s">
        <v>1</v>
      </c>
      <c r="L255" s="181"/>
      <c r="M255" s="182" t="s">
        <v>1</v>
      </c>
      <c r="N255" s="183" t="s">
        <v>41</v>
      </c>
      <c r="P255" s="146">
        <f t="shared" si="1"/>
        <v>0</v>
      </c>
      <c r="Q255" s="146">
        <v>0</v>
      </c>
      <c r="R255" s="146">
        <f t="shared" si="2"/>
        <v>0</v>
      </c>
      <c r="S255" s="146">
        <v>0</v>
      </c>
      <c r="T255" s="147">
        <f t="shared" si="3"/>
        <v>0</v>
      </c>
      <c r="AR255" s="148" t="s">
        <v>396</v>
      </c>
      <c r="AT255" s="148" t="s">
        <v>530</v>
      </c>
      <c r="AU255" s="148" t="s">
        <v>85</v>
      </c>
      <c r="AY255" s="17" t="s">
        <v>293</v>
      </c>
      <c r="BE255" s="149">
        <f t="shared" si="4"/>
        <v>0</v>
      </c>
      <c r="BF255" s="149">
        <f t="shared" si="5"/>
        <v>0</v>
      </c>
      <c r="BG255" s="149">
        <f t="shared" si="6"/>
        <v>0</v>
      </c>
      <c r="BH255" s="149">
        <f t="shared" si="7"/>
        <v>0</v>
      </c>
      <c r="BI255" s="149">
        <f t="shared" si="8"/>
        <v>0</v>
      </c>
      <c r="BJ255" s="17" t="s">
        <v>83</v>
      </c>
      <c r="BK255" s="149">
        <f t="shared" si="9"/>
        <v>0</v>
      </c>
      <c r="BL255" s="17" t="s">
        <v>300</v>
      </c>
      <c r="BM255" s="148" t="s">
        <v>1396</v>
      </c>
    </row>
    <row r="256" spans="2:65" s="1" customFormat="1" ht="24.2" customHeight="1">
      <c r="B256" s="32"/>
      <c r="C256" s="174" t="s">
        <v>993</v>
      </c>
      <c r="D256" s="174" t="s">
        <v>530</v>
      </c>
      <c r="E256" s="175" t="s">
        <v>4526</v>
      </c>
      <c r="F256" s="176" t="s">
        <v>4527</v>
      </c>
      <c r="G256" s="177" t="s">
        <v>909</v>
      </c>
      <c r="H256" s="178">
        <v>31</v>
      </c>
      <c r="I256" s="179"/>
      <c r="J256" s="180">
        <f t="shared" si="0"/>
        <v>0</v>
      </c>
      <c r="K256" s="176" t="s">
        <v>1</v>
      </c>
      <c r="L256" s="181"/>
      <c r="M256" s="182" t="s">
        <v>1</v>
      </c>
      <c r="N256" s="183" t="s">
        <v>41</v>
      </c>
      <c r="P256" s="146">
        <f t="shared" si="1"/>
        <v>0</v>
      </c>
      <c r="Q256" s="146">
        <v>0</v>
      </c>
      <c r="R256" s="146">
        <f t="shared" si="2"/>
        <v>0</v>
      </c>
      <c r="S256" s="146">
        <v>0</v>
      </c>
      <c r="T256" s="147">
        <f t="shared" si="3"/>
        <v>0</v>
      </c>
      <c r="AR256" s="148" t="s">
        <v>396</v>
      </c>
      <c r="AT256" s="148" t="s">
        <v>530</v>
      </c>
      <c r="AU256" s="148" t="s">
        <v>85</v>
      </c>
      <c r="AY256" s="17" t="s">
        <v>293</v>
      </c>
      <c r="BE256" s="149">
        <f t="shared" si="4"/>
        <v>0</v>
      </c>
      <c r="BF256" s="149">
        <f t="shared" si="5"/>
        <v>0</v>
      </c>
      <c r="BG256" s="149">
        <f t="shared" si="6"/>
        <v>0</v>
      </c>
      <c r="BH256" s="149">
        <f t="shared" si="7"/>
        <v>0</v>
      </c>
      <c r="BI256" s="149">
        <f t="shared" si="8"/>
        <v>0</v>
      </c>
      <c r="BJ256" s="17" t="s">
        <v>83</v>
      </c>
      <c r="BK256" s="149">
        <f t="shared" si="9"/>
        <v>0</v>
      </c>
      <c r="BL256" s="17" t="s">
        <v>300</v>
      </c>
      <c r="BM256" s="148" t="s">
        <v>1406</v>
      </c>
    </row>
    <row r="257" spans="2:65" s="1" customFormat="1" ht="24.2" customHeight="1">
      <c r="B257" s="32"/>
      <c r="C257" s="174" t="s">
        <v>1034</v>
      </c>
      <c r="D257" s="174" t="s">
        <v>530</v>
      </c>
      <c r="E257" s="175" t="s">
        <v>4528</v>
      </c>
      <c r="F257" s="176" t="s">
        <v>4529</v>
      </c>
      <c r="G257" s="177" t="s">
        <v>909</v>
      </c>
      <c r="H257" s="178">
        <v>8</v>
      </c>
      <c r="I257" s="179"/>
      <c r="J257" s="180">
        <f t="shared" si="0"/>
        <v>0</v>
      </c>
      <c r="K257" s="176" t="s">
        <v>299</v>
      </c>
      <c r="L257" s="181"/>
      <c r="M257" s="182" t="s">
        <v>1</v>
      </c>
      <c r="N257" s="183" t="s">
        <v>41</v>
      </c>
      <c r="P257" s="146">
        <f t="shared" si="1"/>
        <v>0</v>
      </c>
      <c r="Q257" s="146">
        <v>0</v>
      </c>
      <c r="R257" s="146">
        <f t="shared" si="2"/>
        <v>0</v>
      </c>
      <c r="S257" s="146">
        <v>0</v>
      </c>
      <c r="T257" s="147">
        <f t="shared" si="3"/>
        <v>0</v>
      </c>
      <c r="AR257" s="148" t="s">
        <v>396</v>
      </c>
      <c r="AT257" s="148" t="s">
        <v>530</v>
      </c>
      <c r="AU257" s="148" t="s">
        <v>85</v>
      </c>
      <c r="AY257" s="17" t="s">
        <v>293</v>
      </c>
      <c r="BE257" s="149">
        <f t="shared" si="4"/>
        <v>0</v>
      </c>
      <c r="BF257" s="149">
        <f t="shared" si="5"/>
        <v>0</v>
      </c>
      <c r="BG257" s="149">
        <f t="shared" si="6"/>
        <v>0</v>
      </c>
      <c r="BH257" s="149">
        <f t="shared" si="7"/>
        <v>0</v>
      </c>
      <c r="BI257" s="149">
        <f t="shared" si="8"/>
        <v>0</v>
      </c>
      <c r="BJ257" s="17" t="s">
        <v>83</v>
      </c>
      <c r="BK257" s="149">
        <f t="shared" si="9"/>
        <v>0</v>
      </c>
      <c r="BL257" s="17" t="s">
        <v>300</v>
      </c>
      <c r="BM257" s="148" t="s">
        <v>1421</v>
      </c>
    </row>
    <row r="258" spans="2:65" s="1" customFormat="1" ht="24.2" customHeight="1">
      <c r="B258" s="32"/>
      <c r="C258" s="137" t="s">
        <v>1053</v>
      </c>
      <c r="D258" s="137" t="s">
        <v>295</v>
      </c>
      <c r="E258" s="138" t="s">
        <v>4530</v>
      </c>
      <c r="F258" s="139" t="s">
        <v>4531</v>
      </c>
      <c r="G258" s="140" t="s">
        <v>909</v>
      </c>
      <c r="H258" s="141">
        <v>12</v>
      </c>
      <c r="I258" s="142"/>
      <c r="J258" s="143">
        <f t="shared" si="0"/>
        <v>0</v>
      </c>
      <c r="K258" s="139" t="s">
        <v>299</v>
      </c>
      <c r="L258" s="32"/>
      <c r="M258" s="144" t="s">
        <v>1</v>
      </c>
      <c r="N258" s="145" t="s">
        <v>41</v>
      </c>
      <c r="P258" s="146">
        <f t="shared" si="1"/>
        <v>0</v>
      </c>
      <c r="Q258" s="146">
        <v>0</v>
      </c>
      <c r="R258" s="146">
        <f t="shared" si="2"/>
        <v>0</v>
      </c>
      <c r="S258" s="146">
        <v>0</v>
      </c>
      <c r="T258" s="147">
        <f t="shared" si="3"/>
        <v>0</v>
      </c>
      <c r="AR258" s="148" t="s">
        <v>300</v>
      </c>
      <c r="AT258" s="148" t="s">
        <v>295</v>
      </c>
      <c r="AU258" s="148" t="s">
        <v>85</v>
      </c>
      <c r="AY258" s="17" t="s">
        <v>293</v>
      </c>
      <c r="BE258" s="149">
        <f t="shared" si="4"/>
        <v>0</v>
      </c>
      <c r="BF258" s="149">
        <f t="shared" si="5"/>
        <v>0</v>
      </c>
      <c r="BG258" s="149">
        <f t="shared" si="6"/>
        <v>0</v>
      </c>
      <c r="BH258" s="149">
        <f t="shared" si="7"/>
        <v>0</v>
      </c>
      <c r="BI258" s="149">
        <f t="shared" si="8"/>
        <v>0</v>
      </c>
      <c r="BJ258" s="17" t="s">
        <v>83</v>
      </c>
      <c r="BK258" s="149">
        <f t="shared" si="9"/>
        <v>0</v>
      </c>
      <c r="BL258" s="17" t="s">
        <v>300</v>
      </c>
      <c r="BM258" s="148" t="s">
        <v>1534</v>
      </c>
    </row>
    <row r="259" spans="2:65" s="12" customFormat="1" ht="11.25">
      <c r="B259" s="150"/>
      <c r="D259" s="151" t="s">
        <v>302</v>
      </c>
      <c r="E259" s="152" t="s">
        <v>1</v>
      </c>
      <c r="F259" s="153" t="s">
        <v>300</v>
      </c>
      <c r="H259" s="154">
        <v>4</v>
      </c>
      <c r="I259" s="155"/>
      <c r="L259" s="150"/>
      <c r="M259" s="156"/>
      <c r="T259" s="157"/>
      <c r="AT259" s="152" t="s">
        <v>302</v>
      </c>
      <c r="AU259" s="152" t="s">
        <v>85</v>
      </c>
      <c r="AV259" s="12" t="s">
        <v>85</v>
      </c>
      <c r="AW259" s="12" t="s">
        <v>32</v>
      </c>
      <c r="AX259" s="12" t="s">
        <v>76</v>
      </c>
      <c r="AY259" s="152" t="s">
        <v>293</v>
      </c>
    </row>
    <row r="260" spans="2:65" s="12" customFormat="1" ht="11.25">
      <c r="B260" s="150"/>
      <c r="D260" s="151" t="s">
        <v>302</v>
      </c>
      <c r="E260" s="152" t="s">
        <v>1</v>
      </c>
      <c r="F260" s="153" t="s">
        <v>4532</v>
      </c>
      <c r="H260" s="154">
        <v>8</v>
      </c>
      <c r="I260" s="155"/>
      <c r="L260" s="150"/>
      <c r="M260" s="156"/>
      <c r="T260" s="157"/>
      <c r="AT260" s="152" t="s">
        <v>302</v>
      </c>
      <c r="AU260" s="152" t="s">
        <v>85</v>
      </c>
      <c r="AV260" s="12" t="s">
        <v>85</v>
      </c>
      <c r="AW260" s="12" t="s">
        <v>32</v>
      </c>
      <c r="AX260" s="12" t="s">
        <v>76</v>
      </c>
      <c r="AY260" s="152" t="s">
        <v>293</v>
      </c>
    </row>
    <row r="261" spans="2:65" s="14" customFormat="1" ht="11.25">
      <c r="B261" s="167"/>
      <c r="D261" s="151" t="s">
        <v>302</v>
      </c>
      <c r="E261" s="168" t="s">
        <v>1</v>
      </c>
      <c r="F261" s="169" t="s">
        <v>371</v>
      </c>
      <c r="H261" s="170">
        <v>12</v>
      </c>
      <c r="I261" s="171"/>
      <c r="L261" s="167"/>
      <c r="M261" s="172"/>
      <c r="T261" s="173"/>
      <c r="AT261" s="168" t="s">
        <v>302</v>
      </c>
      <c r="AU261" s="168" t="s">
        <v>85</v>
      </c>
      <c r="AV261" s="14" t="s">
        <v>300</v>
      </c>
      <c r="AW261" s="14" t="s">
        <v>32</v>
      </c>
      <c r="AX261" s="14" t="s">
        <v>83</v>
      </c>
      <c r="AY261" s="168" t="s">
        <v>293</v>
      </c>
    </row>
    <row r="262" spans="2:65" s="1" customFormat="1" ht="24.2" customHeight="1">
      <c r="B262" s="32"/>
      <c r="C262" s="174" t="s">
        <v>1071</v>
      </c>
      <c r="D262" s="174" t="s">
        <v>530</v>
      </c>
      <c r="E262" s="175" t="s">
        <v>4533</v>
      </c>
      <c r="F262" s="176" t="s">
        <v>4534</v>
      </c>
      <c r="G262" s="177" t="s">
        <v>909</v>
      </c>
      <c r="H262" s="178">
        <v>8</v>
      </c>
      <c r="I262" s="179"/>
      <c r="J262" s="180">
        <f>ROUND(I262*H262,2)</f>
        <v>0</v>
      </c>
      <c r="K262" s="176" t="s">
        <v>299</v>
      </c>
      <c r="L262" s="181"/>
      <c r="M262" s="182" t="s">
        <v>1</v>
      </c>
      <c r="N262" s="183" t="s">
        <v>41</v>
      </c>
      <c r="P262" s="146">
        <f>O262*H262</f>
        <v>0</v>
      </c>
      <c r="Q262" s="146">
        <v>0</v>
      </c>
      <c r="R262" s="146">
        <f>Q262*H262</f>
        <v>0</v>
      </c>
      <c r="S262" s="146">
        <v>0</v>
      </c>
      <c r="T262" s="147">
        <f>S262*H262</f>
        <v>0</v>
      </c>
      <c r="AR262" s="148" t="s">
        <v>396</v>
      </c>
      <c r="AT262" s="148" t="s">
        <v>530</v>
      </c>
      <c r="AU262" s="148" t="s">
        <v>85</v>
      </c>
      <c r="AY262" s="17" t="s">
        <v>293</v>
      </c>
      <c r="BE262" s="149">
        <f>IF(N262="základní",J262,0)</f>
        <v>0</v>
      </c>
      <c r="BF262" s="149">
        <f>IF(N262="snížená",J262,0)</f>
        <v>0</v>
      </c>
      <c r="BG262" s="149">
        <f>IF(N262="zákl. přenesená",J262,0)</f>
        <v>0</v>
      </c>
      <c r="BH262" s="149">
        <f>IF(N262="sníž. přenesená",J262,0)</f>
        <v>0</v>
      </c>
      <c r="BI262" s="149">
        <f>IF(N262="nulová",J262,0)</f>
        <v>0</v>
      </c>
      <c r="BJ262" s="17" t="s">
        <v>83</v>
      </c>
      <c r="BK262" s="149">
        <f>ROUND(I262*H262,2)</f>
        <v>0</v>
      </c>
      <c r="BL262" s="17" t="s">
        <v>300</v>
      </c>
      <c r="BM262" s="148" t="s">
        <v>1545</v>
      </c>
    </row>
    <row r="263" spans="2:65" s="1" customFormat="1" ht="24.2" customHeight="1">
      <c r="B263" s="32"/>
      <c r="C263" s="174" t="s">
        <v>1089</v>
      </c>
      <c r="D263" s="174" t="s">
        <v>530</v>
      </c>
      <c r="E263" s="175" t="s">
        <v>4535</v>
      </c>
      <c r="F263" s="176" t="s">
        <v>4536</v>
      </c>
      <c r="G263" s="177" t="s">
        <v>909</v>
      </c>
      <c r="H263" s="178">
        <v>4</v>
      </c>
      <c r="I263" s="179"/>
      <c r="J263" s="180">
        <f>ROUND(I263*H263,2)</f>
        <v>0</v>
      </c>
      <c r="K263" s="176" t="s">
        <v>299</v>
      </c>
      <c r="L263" s="181"/>
      <c r="M263" s="182" t="s">
        <v>1</v>
      </c>
      <c r="N263" s="183" t="s">
        <v>41</v>
      </c>
      <c r="P263" s="146">
        <f>O263*H263</f>
        <v>0</v>
      </c>
      <c r="Q263" s="146">
        <v>0</v>
      </c>
      <c r="R263" s="146">
        <f>Q263*H263</f>
        <v>0</v>
      </c>
      <c r="S263" s="146">
        <v>0</v>
      </c>
      <c r="T263" s="147">
        <f>S263*H263</f>
        <v>0</v>
      </c>
      <c r="AR263" s="148" t="s">
        <v>396</v>
      </c>
      <c r="AT263" s="148" t="s">
        <v>530</v>
      </c>
      <c r="AU263" s="148" t="s">
        <v>85</v>
      </c>
      <c r="AY263" s="17" t="s">
        <v>293</v>
      </c>
      <c r="BE263" s="149">
        <f>IF(N263="základní",J263,0)</f>
        <v>0</v>
      </c>
      <c r="BF263" s="149">
        <f>IF(N263="snížená",J263,0)</f>
        <v>0</v>
      </c>
      <c r="BG263" s="149">
        <f>IF(N263="zákl. přenesená",J263,0)</f>
        <v>0</v>
      </c>
      <c r="BH263" s="149">
        <f>IF(N263="sníž. přenesená",J263,0)</f>
        <v>0</v>
      </c>
      <c r="BI263" s="149">
        <f>IF(N263="nulová",J263,0)</f>
        <v>0</v>
      </c>
      <c r="BJ263" s="17" t="s">
        <v>83</v>
      </c>
      <c r="BK263" s="149">
        <f>ROUND(I263*H263,2)</f>
        <v>0</v>
      </c>
      <c r="BL263" s="17" t="s">
        <v>300</v>
      </c>
      <c r="BM263" s="148" t="s">
        <v>1553</v>
      </c>
    </row>
    <row r="264" spans="2:65" s="1" customFormat="1" ht="24.2" customHeight="1">
      <c r="B264" s="32"/>
      <c r="C264" s="137" t="s">
        <v>1105</v>
      </c>
      <c r="D264" s="137" t="s">
        <v>295</v>
      </c>
      <c r="E264" s="138" t="s">
        <v>3866</v>
      </c>
      <c r="F264" s="139" t="s">
        <v>3867</v>
      </c>
      <c r="G264" s="140" t="s">
        <v>909</v>
      </c>
      <c r="H264" s="141">
        <v>16</v>
      </c>
      <c r="I264" s="142"/>
      <c r="J264" s="143">
        <f>ROUND(I264*H264,2)</f>
        <v>0</v>
      </c>
      <c r="K264" s="139" t="s">
        <v>299</v>
      </c>
      <c r="L264" s="32"/>
      <c r="M264" s="144" t="s">
        <v>1</v>
      </c>
      <c r="N264" s="145" t="s">
        <v>41</v>
      </c>
      <c r="P264" s="146">
        <f>O264*H264</f>
        <v>0</v>
      </c>
      <c r="Q264" s="146">
        <v>0</v>
      </c>
      <c r="R264" s="146">
        <f>Q264*H264</f>
        <v>0</v>
      </c>
      <c r="S264" s="146">
        <v>0</v>
      </c>
      <c r="T264" s="147">
        <f>S264*H264</f>
        <v>0</v>
      </c>
      <c r="AR264" s="148" t="s">
        <v>300</v>
      </c>
      <c r="AT264" s="148" t="s">
        <v>295</v>
      </c>
      <c r="AU264" s="148" t="s">
        <v>85</v>
      </c>
      <c r="AY264" s="17" t="s">
        <v>293</v>
      </c>
      <c r="BE264" s="149">
        <f>IF(N264="základní",J264,0)</f>
        <v>0</v>
      </c>
      <c r="BF264" s="149">
        <f>IF(N264="snížená",J264,0)</f>
        <v>0</v>
      </c>
      <c r="BG264" s="149">
        <f>IF(N264="zákl. přenesená",J264,0)</f>
        <v>0</v>
      </c>
      <c r="BH264" s="149">
        <f>IF(N264="sníž. přenesená",J264,0)</f>
        <v>0</v>
      </c>
      <c r="BI264" s="149">
        <f>IF(N264="nulová",J264,0)</f>
        <v>0</v>
      </c>
      <c r="BJ264" s="17" t="s">
        <v>83</v>
      </c>
      <c r="BK264" s="149">
        <f>ROUND(I264*H264,2)</f>
        <v>0</v>
      </c>
      <c r="BL264" s="17" t="s">
        <v>300</v>
      </c>
      <c r="BM264" s="148" t="s">
        <v>1987</v>
      </c>
    </row>
    <row r="265" spans="2:65" s="12" customFormat="1" ht="11.25">
      <c r="B265" s="150"/>
      <c r="D265" s="151" t="s">
        <v>302</v>
      </c>
      <c r="E265" s="152" t="s">
        <v>1</v>
      </c>
      <c r="F265" s="153" t="s">
        <v>4537</v>
      </c>
      <c r="H265" s="154">
        <v>16</v>
      </c>
      <c r="I265" s="155"/>
      <c r="L265" s="150"/>
      <c r="M265" s="156"/>
      <c r="T265" s="157"/>
      <c r="AT265" s="152" t="s">
        <v>302</v>
      </c>
      <c r="AU265" s="152" t="s">
        <v>85</v>
      </c>
      <c r="AV265" s="12" t="s">
        <v>85</v>
      </c>
      <c r="AW265" s="12" t="s">
        <v>32</v>
      </c>
      <c r="AX265" s="12" t="s">
        <v>76</v>
      </c>
      <c r="AY265" s="152" t="s">
        <v>293</v>
      </c>
    </row>
    <row r="266" spans="2:65" s="14" customFormat="1" ht="11.25">
      <c r="B266" s="167"/>
      <c r="D266" s="151" t="s">
        <v>302</v>
      </c>
      <c r="E266" s="168" t="s">
        <v>1</v>
      </c>
      <c r="F266" s="169" t="s">
        <v>371</v>
      </c>
      <c r="H266" s="170">
        <v>16</v>
      </c>
      <c r="I266" s="171"/>
      <c r="L266" s="167"/>
      <c r="M266" s="172"/>
      <c r="T266" s="173"/>
      <c r="AT266" s="168" t="s">
        <v>302</v>
      </c>
      <c r="AU266" s="168" t="s">
        <v>85</v>
      </c>
      <c r="AV266" s="14" t="s">
        <v>300</v>
      </c>
      <c r="AW266" s="14" t="s">
        <v>32</v>
      </c>
      <c r="AX266" s="14" t="s">
        <v>83</v>
      </c>
      <c r="AY266" s="168" t="s">
        <v>293</v>
      </c>
    </row>
    <row r="267" spans="2:65" s="1" customFormat="1" ht="24.2" customHeight="1">
      <c r="B267" s="32"/>
      <c r="C267" s="174" t="s">
        <v>1144</v>
      </c>
      <c r="D267" s="174" t="s">
        <v>530</v>
      </c>
      <c r="E267" s="175" t="s">
        <v>4538</v>
      </c>
      <c r="F267" s="176" t="s">
        <v>4539</v>
      </c>
      <c r="G267" s="177" t="s">
        <v>909</v>
      </c>
      <c r="H267" s="178">
        <v>2</v>
      </c>
      <c r="I267" s="179"/>
      <c r="J267" s="180">
        <f t="shared" ref="J267:J272" si="10">ROUND(I267*H267,2)</f>
        <v>0</v>
      </c>
      <c r="K267" s="176" t="s">
        <v>1</v>
      </c>
      <c r="L267" s="181"/>
      <c r="M267" s="182" t="s">
        <v>1</v>
      </c>
      <c r="N267" s="183" t="s">
        <v>41</v>
      </c>
      <c r="P267" s="146">
        <f t="shared" ref="P267:P272" si="11">O267*H267</f>
        <v>0</v>
      </c>
      <c r="Q267" s="146">
        <v>0</v>
      </c>
      <c r="R267" s="146">
        <f t="shared" ref="R267:R272" si="12">Q267*H267</f>
        <v>0</v>
      </c>
      <c r="S267" s="146">
        <v>0</v>
      </c>
      <c r="T267" s="147">
        <f t="shared" ref="T267:T272" si="13">S267*H267</f>
        <v>0</v>
      </c>
      <c r="AR267" s="148" t="s">
        <v>396</v>
      </c>
      <c r="AT267" s="148" t="s">
        <v>530</v>
      </c>
      <c r="AU267" s="148" t="s">
        <v>85</v>
      </c>
      <c r="AY267" s="17" t="s">
        <v>293</v>
      </c>
      <c r="BE267" s="149">
        <f t="shared" ref="BE267:BE272" si="14">IF(N267="základní",J267,0)</f>
        <v>0</v>
      </c>
      <c r="BF267" s="149">
        <f t="shared" ref="BF267:BF272" si="15">IF(N267="snížená",J267,0)</f>
        <v>0</v>
      </c>
      <c r="BG267" s="149">
        <f t="shared" ref="BG267:BG272" si="16">IF(N267="zákl. přenesená",J267,0)</f>
        <v>0</v>
      </c>
      <c r="BH267" s="149">
        <f t="shared" ref="BH267:BH272" si="17">IF(N267="sníž. přenesená",J267,0)</f>
        <v>0</v>
      </c>
      <c r="BI267" s="149">
        <f t="shared" ref="BI267:BI272" si="18">IF(N267="nulová",J267,0)</f>
        <v>0</v>
      </c>
      <c r="BJ267" s="17" t="s">
        <v>83</v>
      </c>
      <c r="BK267" s="149">
        <f t="shared" ref="BK267:BK272" si="19">ROUND(I267*H267,2)</f>
        <v>0</v>
      </c>
      <c r="BL267" s="17" t="s">
        <v>300</v>
      </c>
      <c r="BM267" s="148" t="s">
        <v>1996</v>
      </c>
    </row>
    <row r="268" spans="2:65" s="1" customFormat="1" ht="24.2" customHeight="1">
      <c r="B268" s="32"/>
      <c r="C268" s="174" t="s">
        <v>1148</v>
      </c>
      <c r="D268" s="174" t="s">
        <v>530</v>
      </c>
      <c r="E268" s="175" t="s">
        <v>4540</v>
      </c>
      <c r="F268" s="176" t="s">
        <v>4541</v>
      </c>
      <c r="G268" s="177" t="s">
        <v>909</v>
      </c>
      <c r="H268" s="178">
        <v>2</v>
      </c>
      <c r="I268" s="179"/>
      <c r="J268" s="180">
        <f t="shared" si="10"/>
        <v>0</v>
      </c>
      <c r="K268" s="176" t="s">
        <v>1</v>
      </c>
      <c r="L268" s="181"/>
      <c r="M268" s="182" t="s">
        <v>1</v>
      </c>
      <c r="N268" s="183" t="s">
        <v>41</v>
      </c>
      <c r="P268" s="146">
        <f t="shared" si="11"/>
        <v>0</v>
      </c>
      <c r="Q268" s="146">
        <v>0</v>
      </c>
      <c r="R268" s="146">
        <f t="shared" si="12"/>
        <v>0</v>
      </c>
      <c r="S268" s="146">
        <v>0</v>
      </c>
      <c r="T268" s="147">
        <f t="shared" si="13"/>
        <v>0</v>
      </c>
      <c r="AR268" s="148" t="s">
        <v>396</v>
      </c>
      <c r="AT268" s="148" t="s">
        <v>530</v>
      </c>
      <c r="AU268" s="148" t="s">
        <v>85</v>
      </c>
      <c r="AY268" s="17" t="s">
        <v>293</v>
      </c>
      <c r="BE268" s="149">
        <f t="shared" si="14"/>
        <v>0</v>
      </c>
      <c r="BF268" s="149">
        <f t="shared" si="15"/>
        <v>0</v>
      </c>
      <c r="BG268" s="149">
        <f t="shared" si="16"/>
        <v>0</v>
      </c>
      <c r="BH268" s="149">
        <f t="shared" si="17"/>
        <v>0</v>
      </c>
      <c r="BI268" s="149">
        <f t="shared" si="18"/>
        <v>0</v>
      </c>
      <c r="BJ268" s="17" t="s">
        <v>83</v>
      </c>
      <c r="BK268" s="149">
        <f t="shared" si="19"/>
        <v>0</v>
      </c>
      <c r="BL268" s="17" t="s">
        <v>300</v>
      </c>
      <c r="BM268" s="148" t="s">
        <v>2009</v>
      </c>
    </row>
    <row r="269" spans="2:65" s="1" customFormat="1" ht="24.2" customHeight="1">
      <c r="B269" s="32"/>
      <c r="C269" s="174" t="s">
        <v>1153</v>
      </c>
      <c r="D269" s="174" t="s">
        <v>530</v>
      </c>
      <c r="E269" s="175" t="s">
        <v>4542</v>
      </c>
      <c r="F269" s="176" t="s">
        <v>4543</v>
      </c>
      <c r="G269" s="177" t="s">
        <v>909</v>
      </c>
      <c r="H269" s="178">
        <v>2</v>
      </c>
      <c r="I269" s="179"/>
      <c r="J269" s="180">
        <f t="shared" si="10"/>
        <v>0</v>
      </c>
      <c r="K269" s="176" t="s">
        <v>1</v>
      </c>
      <c r="L269" s="181"/>
      <c r="M269" s="182" t="s">
        <v>1</v>
      </c>
      <c r="N269" s="183" t="s">
        <v>41</v>
      </c>
      <c r="P269" s="146">
        <f t="shared" si="11"/>
        <v>0</v>
      </c>
      <c r="Q269" s="146">
        <v>0</v>
      </c>
      <c r="R269" s="146">
        <f t="shared" si="12"/>
        <v>0</v>
      </c>
      <c r="S269" s="146">
        <v>0</v>
      </c>
      <c r="T269" s="147">
        <f t="shared" si="13"/>
        <v>0</v>
      </c>
      <c r="AR269" s="148" t="s">
        <v>396</v>
      </c>
      <c r="AT269" s="148" t="s">
        <v>530</v>
      </c>
      <c r="AU269" s="148" t="s">
        <v>85</v>
      </c>
      <c r="AY269" s="17" t="s">
        <v>293</v>
      </c>
      <c r="BE269" s="149">
        <f t="shared" si="14"/>
        <v>0</v>
      </c>
      <c r="BF269" s="149">
        <f t="shared" si="15"/>
        <v>0</v>
      </c>
      <c r="BG269" s="149">
        <f t="shared" si="16"/>
        <v>0</v>
      </c>
      <c r="BH269" s="149">
        <f t="shared" si="17"/>
        <v>0</v>
      </c>
      <c r="BI269" s="149">
        <f t="shared" si="18"/>
        <v>0</v>
      </c>
      <c r="BJ269" s="17" t="s">
        <v>83</v>
      </c>
      <c r="BK269" s="149">
        <f t="shared" si="19"/>
        <v>0</v>
      </c>
      <c r="BL269" s="17" t="s">
        <v>300</v>
      </c>
      <c r="BM269" s="148" t="s">
        <v>2019</v>
      </c>
    </row>
    <row r="270" spans="2:65" s="1" customFormat="1" ht="24.2" customHeight="1">
      <c r="B270" s="32"/>
      <c r="C270" s="174" t="s">
        <v>1158</v>
      </c>
      <c r="D270" s="174" t="s">
        <v>530</v>
      </c>
      <c r="E270" s="175" t="s">
        <v>4544</v>
      </c>
      <c r="F270" s="176" t="s">
        <v>4545</v>
      </c>
      <c r="G270" s="177" t="s">
        <v>909</v>
      </c>
      <c r="H270" s="178">
        <v>6</v>
      </c>
      <c r="I270" s="179"/>
      <c r="J270" s="180">
        <f t="shared" si="10"/>
        <v>0</v>
      </c>
      <c r="K270" s="176" t="s">
        <v>1</v>
      </c>
      <c r="L270" s="181"/>
      <c r="M270" s="182" t="s">
        <v>1</v>
      </c>
      <c r="N270" s="183" t="s">
        <v>41</v>
      </c>
      <c r="P270" s="146">
        <f t="shared" si="11"/>
        <v>0</v>
      </c>
      <c r="Q270" s="146">
        <v>0</v>
      </c>
      <c r="R270" s="146">
        <f t="shared" si="12"/>
        <v>0</v>
      </c>
      <c r="S270" s="146">
        <v>0</v>
      </c>
      <c r="T270" s="147">
        <f t="shared" si="13"/>
        <v>0</v>
      </c>
      <c r="AR270" s="148" t="s">
        <v>396</v>
      </c>
      <c r="AT270" s="148" t="s">
        <v>530</v>
      </c>
      <c r="AU270" s="148" t="s">
        <v>85</v>
      </c>
      <c r="AY270" s="17" t="s">
        <v>293</v>
      </c>
      <c r="BE270" s="149">
        <f t="shared" si="14"/>
        <v>0</v>
      </c>
      <c r="BF270" s="149">
        <f t="shared" si="15"/>
        <v>0</v>
      </c>
      <c r="BG270" s="149">
        <f t="shared" si="16"/>
        <v>0</v>
      </c>
      <c r="BH270" s="149">
        <f t="shared" si="17"/>
        <v>0</v>
      </c>
      <c r="BI270" s="149">
        <f t="shared" si="18"/>
        <v>0</v>
      </c>
      <c r="BJ270" s="17" t="s">
        <v>83</v>
      </c>
      <c r="BK270" s="149">
        <f t="shared" si="19"/>
        <v>0</v>
      </c>
      <c r="BL270" s="17" t="s">
        <v>300</v>
      </c>
      <c r="BM270" s="148" t="s">
        <v>2028</v>
      </c>
    </row>
    <row r="271" spans="2:65" s="1" customFormat="1" ht="24.2" customHeight="1">
      <c r="B271" s="32"/>
      <c r="C271" s="174" t="s">
        <v>1163</v>
      </c>
      <c r="D271" s="174" t="s">
        <v>530</v>
      </c>
      <c r="E271" s="175" t="s">
        <v>4546</v>
      </c>
      <c r="F271" s="176" t="s">
        <v>4547</v>
      </c>
      <c r="G271" s="177" t="s">
        <v>909</v>
      </c>
      <c r="H271" s="178">
        <v>4</v>
      </c>
      <c r="I271" s="179"/>
      <c r="J271" s="180">
        <f t="shared" si="10"/>
        <v>0</v>
      </c>
      <c r="K271" s="176" t="s">
        <v>299</v>
      </c>
      <c r="L271" s="181"/>
      <c r="M271" s="182" t="s">
        <v>1</v>
      </c>
      <c r="N271" s="183" t="s">
        <v>41</v>
      </c>
      <c r="P271" s="146">
        <f t="shared" si="11"/>
        <v>0</v>
      </c>
      <c r="Q271" s="146">
        <v>0</v>
      </c>
      <c r="R271" s="146">
        <f t="shared" si="12"/>
        <v>0</v>
      </c>
      <c r="S271" s="146">
        <v>0</v>
      </c>
      <c r="T271" s="147">
        <f t="shared" si="13"/>
        <v>0</v>
      </c>
      <c r="AR271" s="148" t="s">
        <v>396</v>
      </c>
      <c r="AT271" s="148" t="s">
        <v>530</v>
      </c>
      <c r="AU271" s="148" t="s">
        <v>85</v>
      </c>
      <c r="AY271" s="17" t="s">
        <v>293</v>
      </c>
      <c r="BE271" s="149">
        <f t="shared" si="14"/>
        <v>0</v>
      </c>
      <c r="BF271" s="149">
        <f t="shared" si="15"/>
        <v>0</v>
      </c>
      <c r="BG271" s="149">
        <f t="shared" si="16"/>
        <v>0</v>
      </c>
      <c r="BH271" s="149">
        <f t="shared" si="17"/>
        <v>0</v>
      </c>
      <c r="BI271" s="149">
        <f t="shared" si="18"/>
        <v>0</v>
      </c>
      <c r="BJ271" s="17" t="s">
        <v>83</v>
      </c>
      <c r="BK271" s="149">
        <f t="shared" si="19"/>
        <v>0</v>
      </c>
      <c r="BL271" s="17" t="s">
        <v>300</v>
      </c>
      <c r="BM271" s="148" t="s">
        <v>2037</v>
      </c>
    </row>
    <row r="272" spans="2:65" s="1" customFormat="1" ht="24.2" customHeight="1">
      <c r="B272" s="32"/>
      <c r="C272" s="137" t="s">
        <v>1182</v>
      </c>
      <c r="D272" s="137" t="s">
        <v>295</v>
      </c>
      <c r="E272" s="138" t="s">
        <v>3379</v>
      </c>
      <c r="F272" s="139" t="s">
        <v>3380</v>
      </c>
      <c r="G272" s="140" t="s">
        <v>909</v>
      </c>
      <c r="H272" s="141">
        <v>5</v>
      </c>
      <c r="I272" s="142"/>
      <c r="J272" s="143">
        <f t="shared" si="10"/>
        <v>0</v>
      </c>
      <c r="K272" s="139" t="s">
        <v>299</v>
      </c>
      <c r="L272" s="32"/>
      <c r="M272" s="144" t="s">
        <v>1</v>
      </c>
      <c r="N272" s="145" t="s">
        <v>41</v>
      </c>
      <c r="P272" s="146">
        <f t="shared" si="11"/>
        <v>0</v>
      </c>
      <c r="Q272" s="146">
        <v>0</v>
      </c>
      <c r="R272" s="146">
        <f t="shared" si="12"/>
        <v>0</v>
      </c>
      <c r="S272" s="146">
        <v>0</v>
      </c>
      <c r="T272" s="147">
        <f t="shared" si="13"/>
        <v>0</v>
      </c>
      <c r="AR272" s="148" t="s">
        <v>300</v>
      </c>
      <c r="AT272" s="148" t="s">
        <v>295</v>
      </c>
      <c r="AU272" s="148" t="s">
        <v>85</v>
      </c>
      <c r="AY272" s="17" t="s">
        <v>293</v>
      </c>
      <c r="BE272" s="149">
        <f t="shared" si="14"/>
        <v>0</v>
      </c>
      <c r="BF272" s="149">
        <f t="shared" si="15"/>
        <v>0</v>
      </c>
      <c r="BG272" s="149">
        <f t="shared" si="16"/>
        <v>0</v>
      </c>
      <c r="BH272" s="149">
        <f t="shared" si="17"/>
        <v>0</v>
      </c>
      <c r="BI272" s="149">
        <f t="shared" si="18"/>
        <v>0</v>
      </c>
      <c r="BJ272" s="17" t="s">
        <v>83</v>
      </c>
      <c r="BK272" s="149">
        <f t="shared" si="19"/>
        <v>0</v>
      </c>
      <c r="BL272" s="17" t="s">
        <v>300</v>
      </c>
      <c r="BM272" s="148" t="s">
        <v>2048</v>
      </c>
    </row>
    <row r="273" spans="2:65" s="12" customFormat="1" ht="11.25">
      <c r="B273" s="150"/>
      <c r="D273" s="151" t="s">
        <v>302</v>
      </c>
      <c r="E273" s="152" t="s">
        <v>1</v>
      </c>
      <c r="F273" s="153" t="s">
        <v>320</v>
      </c>
      <c r="H273" s="154">
        <v>5</v>
      </c>
      <c r="I273" s="155"/>
      <c r="L273" s="150"/>
      <c r="M273" s="156"/>
      <c r="T273" s="157"/>
      <c r="AT273" s="152" t="s">
        <v>302</v>
      </c>
      <c r="AU273" s="152" t="s">
        <v>85</v>
      </c>
      <c r="AV273" s="12" t="s">
        <v>85</v>
      </c>
      <c r="AW273" s="12" t="s">
        <v>32</v>
      </c>
      <c r="AX273" s="12" t="s">
        <v>76</v>
      </c>
      <c r="AY273" s="152" t="s">
        <v>293</v>
      </c>
    </row>
    <row r="274" spans="2:65" s="14" customFormat="1" ht="11.25">
      <c r="B274" s="167"/>
      <c r="D274" s="151" t="s">
        <v>302</v>
      </c>
      <c r="E274" s="168" t="s">
        <v>1</v>
      </c>
      <c r="F274" s="169" t="s">
        <v>371</v>
      </c>
      <c r="H274" s="170">
        <v>5</v>
      </c>
      <c r="I274" s="171"/>
      <c r="L274" s="167"/>
      <c r="M274" s="172"/>
      <c r="T274" s="173"/>
      <c r="AT274" s="168" t="s">
        <v>302</v>
      </c>
      <c r="AU274" s="168" t="s">
        <v>85</v>
      </c>
      <c r="AV274" s="14" t="s">
        <v>300</v>
      </c>
      <c r="AW274" s="14" t="s">
        <v>32</v>
      </c>
      <c r="AX274" s="14" t="s">
        <v>83</v>
      </c>
      <c r="AY274" s="168" t="s">
        <v>293</v>
      </c>
    </row>
    <row r="275" spans="2:65" s="1" customFormat="1" ht="24.2" customHeight="1">
      <c r="B275" s="32"/>
      <c r="C275" s="174" t="s">
        <v>1201</v>
      </c>
      <c r="D275" s="174" t="s">
        <v>530</v>
      </c>
      <c r="E275" s="175" t="s">
        <v>3382</v>
      </c>
      <c r="F275" s="176" t="s">
        <v>4548</v>
      </c>
      <c r="G275" s="177" t="s">
        <v>909</v>
      </c>
      <c r="H275" s="178">
        <v>5</v>
      </c>
      <c r="I275" s="179"/>
      <c r="J275" s="180">
        <f>ROUND(I275*H275,2)</f>
        <v>0</v>
      </c>
      <c r="K275" s="176" t="s">
        <v>299</v>
      </c>
      <c r="L275" s="181"/>
      <c r="M275" s="182" t="s">
        <v>1</v>
      </c>
      <c r="N275" s="183" t="s">
        <v>41</v>
      </c>
      <c r="P275" s="146">
        <f>O275*H275</f>
        <v>0</v>
      </c>
      <c r="Q275" s="146">
        <v>0</v>
      </c>
      <c r="R275" s="146">
        <f>Q275*H275</f>
        <v>0</v>
      </c>
      <c r="S275" s="146">
        <v>0</v>
      </c>
      <c r="T275" s="147">
        <f>S275*H275</f>
        <v>0</v>
      </c>
      <c r="AR275" s="148" t="s">
        <v>396</v>
      </c>
      <c r="AT275" s="148" t="s">
        <v>530</v>
      </c>
      <c r="AU275" s="148" t="s">
        <v>85</v>
      </c>
      <c r="AY275" s="17" t="s">
        <v>293</v>
      </c>
      <c r="BE275" s="149">
        <f>IF(N275="základní",J275,0)</f>
        <v>0</v>
      </c>
      <c r="BF275" s="149">
        <f>IF(N275="snížená",J275,0)</f>
        <v>0</v>
      </c>
      <c r="BG275" s="149">
        <f>IF(N275="zákl. přenesená",J275,0)</f>
        <v>0</v>
      </c>
      <c r="BH275" s="149">
        <f>IF(N275="sníž. přenesená",J275,0)</f>
        <v>0</v>
      </c>
      <c r="BI275" s="149">
        <f>IF(N275="nulová",J275,0)</f>
        <v>0</v>
      </c>
      <c r="BJ275" s="17" t="s">
        <v>83</v>
      </c>
      <c r="BK275" s="149">
        <f>ROUND(I275*H275,2)</f>
        <v>0</v>
      </c>
      <c r="BL275" s="17" t="s">
        <v>300</v>
      </c>
      <c r="BM275" s="148" t="s">
        <v>2053</v>
      </c>
    </row>
    <row r="276" spans="2:65" s="1" customFormat="1" ht="24.2" customHeight="1">
      <c r="B276" s="32"/>
      <c r="C276" s="137" t="s">
        <v>1205</v>
      </c>
      <c r="D276" s="137" t="s">
        <v>295</v>
      </c>
      <c r="E276" s="138" t="s">
        <v>4549</v>
      </c>
      <c r="F276" s="139" t="s">
        <v>4550</v>
      </c>
      <c r="G276" s="140" t="s">
        <v>3444</v>
      </c>
      <c r="H276" s="141">
        <v>39</v>
      </c>
      <c r="I276" s="142"/>
      <c r="J276" s="143">
        <f>ROUND(I276*H276,2)</f>
        <v>0</v>
      </c>
      <c r="K276" s="139" t="s">
        <v>1</v>
      </c>
      <c r="L276" s="32"/>
      <c r="M276" s="144" t="s">
        <v>1</v>
      </c>
      <c r="N276" s="145" t="s">
        <v>41</v>
      </c>
      <c r="P276" s="146">
        <f>O276*H276</f>
        <v>0</v>
      </c>
      <c r="Q276" s="146">
        <v>0</v>
      </c>
      <c r="R276" s="146">
        <f>Q276*H276</f>
        <v>0</v>
      </c>
      <c r="S276" s="146">
        <v>0</v>
      </c>
      <c r="T276" s="147">
        <f>S276*H276</f>
        <v>0</v>
      </c>
      <c r="AR276" s="148" t="s">
        <v>300</v>
      </c>
      <c r="AT276" s="148" t="s">
        <v>295</v>
      </c>
      <c r="AU276" s="148" t="s">
        <v>85</v>
      </c>
      <c r="AY276" s="17" t="s">
        <v>293</v>
      </c>
      <c r="BE276" s="149">
        <f>IF(N276="základní",J276,0)</f>
        <v>0</v>
      </c>
      <c r="BF276" s="149">
        <f>IF(N276="snížená",J276,0)</f>
        <v>0</v>
      </c>
      <c r="BG276" s="149">
        <f>IF(N276="zákl. přenesená",J276,0)</f>
        <v>0</v>
      </c>
      <c r="BH276" s="149">
        <f>IF(N276="sníž. přenesená",J276,0)</f>
        <v>0</v>
      </c>
      <c r="BI276" s="149">
        <f>IF(N276="nulová",J276,0)</f>
        <v>0</v>
      </c>
      <c r="BJ276" s="17" t="s">
        <v>83</v>
      </c>
      <c r="BK276" s="149">
        <f>ROUND(I276*H276,2)</f>
        <v>0</v>
      </c>
      <c r="BL276" s="17" t="s">
        <v>300</v>
      </c>
      <c r="BM276" s="148" t="s">
        <v>2061</v>
      </c>
    </row>
    <row r="277" spans="2:65" s="12" customFormat="1" ht="11.25">
      <c r="B277" s="150"/>
      <c r="D277" s="151" t="s">
        <v>302</v>
      </c>
      <c r="E277" s="152" t="s">
        <v>1</v>
      </c>
      <c r="F277" s="153" t="s">
        <v>901</v>
      </c>
      <c r="H277" s="154">
        <v>39</v>
      </c>
      <c r="I277" s="155"/>
      <c r="L277" s="150"/>
      <c r="M277" s="156"/>
      <c r="T277" s="157"/>
      <c r="AT277" s="152" t="s">
        <v>302</v>
      </c>
      <c r="AU277" s="152" t="s">
        <v>85</v>
      </c>
      <c r="AV277" s="12" t="s">
        <v>85</v>
      </c>
      <c r="AW277" s="12" t="s">
        <v>32</v>
      </c>
      <c r="AX277" s="12" t="s">
        <v>76</v>
      </c>
      <c r="AY277" s="152" t="s">
        <v>293</v>
      </c>
    </row>
    <row r="278" spans="2:65" s="14" customFormat="1" ht="11.25">
      <c r="B278" s="167"/>
      <c r="D278" s="151" t="s">
        <v>302</v>
      </c>
      <c r="E278" s="168" t="s">
        <v>1</v>
      </c>
      <c r="F278" s="169" t="s">
        <v>371</v>
      </c>
      <c r="H278" s="170">
        <v>39</v>
      </c>
      <c r="I278" s="171"/>
      <c r="L278" s="167"/>
      <c r="M278" s="172"/>
      <c r="T278" s="173"/>
      <c r="AT278" s="168" t="s">
        <v>302</v>
      </c>
      <c r="AU278" s="168" t="s">
        <v>85</v>
      </c>
      <c r="AV278" s="14" t="s">
        <v>300</v>
      </c>
      <c r="AW278" s="14" t="s">
        <v>32</v>
      </c>
      <c r="AX278" s="14" t="s">
        <v>83</v>
      </c>
      <c r="AY278" s="168" t="s">
        <v>293</v>
      </c>
    </row>
    <row r="279" spans="2:65" s="1" customFormat="1" ht="24.2" customHeight="1">
      <c r="B279" s="32"/>
      <c r="C279" s="137" t="s">
        <v>1211</v>
      </c>
      <c r="D279" s="137" t="s">
        <v>295</v>
      </c>
      <c r="E279" s="138" t="s">
        <v>4551</v>
      </c>
      <c r="F279" s="139" t="s">
        <v>4552</v>
      </c>
      <c r="G279" s="140" t="s">
        <v>3444</v>
      </c>
      <c r="H279" s="141">
        <v>1</v>
      </c>
      <c r="I279" s="142"/>
      <c r="J279" s="143">
        <f>ROUND(I279*H279,2)</f>
        <v>0</v>
      </c>
      <c r="K279" s="139" t="s">
        <v>1</v>
      </c>
      <c r="L279" s="32"/>
      <c r="M279" s="144" t="s">
        <v>1</v>
      </c>
      <c r="N279" s="145" t="s">
        <v>41</v>
      </c>
      <c r="P279" s="146">
        <f>O279*H279</f>
        <v>0</v>
      </c>
      <c r="Q279" s="146">
        <v>0</v>
      </c>
      <c r="R279" s="146">
        <f>Q279*H279</f>
        <v>0</v>
      </c>
      <c r="S279" s="146">
        <v>0</v>
      </c>
      <c r="T279" s="147">
        <f>S279*H279</f>
        <v>0</v>
      </c>
      <c r="AR279" s="148" t="s">
        <v>300</v>
      </c>
      <c r="AT279" s="148" t="s">
        <v>295</v>
      </c>
      <c r="AU279" s="148" t="s">
        <v>85</v>
      </c>
      <c r="AY279" s="17" t="s">
        <v>293</v>
      </c>
      <c r="BE279" s="149">
        <f>IF(N279="základní",J279,0)</f>
        <v>0</v>
      </c>
      <c r="BF279" s="149">
        <f>IF(N279="snížená",J279,0)</f>
        <v>0</v>
      </c>
      <c r="BG279" s="149">
        <f>IF(N279="zákl. přenesená",J279,0)</f>
        <v>0</v>
      </c>
      <c r="BH279" s="149">
        <f>IF(N279="sníž. přenesená",J279,0)</f>
        <v>0</v>
      </c>
      <c r="BI279" s="149">
        <f>IF(N279="nulová",J279,0)</f>
        <v>0</v>
      </c>
      <c r="BJ279" s="17" t="s">
        <v>83</v>
      </c>
      <c r="BK279" s="149">
        <f>ROUND(I279*H279,2)</f>
        <v>0</v>
      </c>
      <c r="BL279" s="17" t="s">
        <v>300</v>
      </c>
      <c r="BM279" s="148" t="s">
        <v>2069</v>
      </c>
    </row>
    <row r="280" spans="2:65" s="12" customFormat="1" ht="11.25">
      <c r="B280" s="150"/>
      <c r="D280" s="151" t="s">
        <v>302</v>
      </c>
      <c r="E280" s="152" t="s">
        <v>1</v>
      </c>
      <c r="F280" s="153" t="s">
        <v>83</v>
      </c>
      <c r="H280" s="154">
        <v>1</v>
      </c>
      <c r="I280" s="155"/>
      <c r="L280" s="150"/>
      <c r="M280" s="156"/>
      <c r="T280" s="157"/>
      <c r="AT280" s="152" t="s">
        <v>302</v>
      </c>
      <c r="AU280" s="152" t="s">
        <v>85</v>
      </c>
      <c r="AV280" s="12" t="s">
        <v>85</v>
      </c>
      <c r="AW280" s="12" t="s">
        <v>32</v>
      </c>
      <c r="AX280" s="12" t="s">
        <v>76</v>
      </c>
      <c r="AY280" s="152" t="s">
        <v>293</v>
      </c>
    </row>
    <row r="281" spans="2:65" s="14" customFormat="1" ht="11.25">
      <c r="B281" s="167"/>
      <c r="D281" s="151" t="s">
        <v>302</v>
      </c>
      <c r="E281" s="168" t="s">
        <v>1</v>
      </c>
      <c r="F281" s="169" t="s">
        <v>371</v>
      </c>
      <c r="H281" s="170">
        <v>1</v>
      </c>
      <c r="I281" s="171"/>
      <c r="L281" s="167"/>
      <c r="M281" s="172"/>
      <c r="T281" s="173"/>
      <c r="AT281" s="168" t="s">
        <v>302</v>
      </c>
      <c r="AU281" s="168" t="s">
        <v>85</v>
      </c>
      <c r="AV281" s="14" t="s">
        <v>300</v>
      </c>
      <c r="AW281" s="14" t="s">
        <v>32</v>
      </c>
      <c r="AX281" s="14" t="s">
        <v>83</v>
      </c>
      <c r="AY281" s="168" t="s">
        <v>293</v>
      </c>
    </row>
    <row r="282" spans="2:65" s="1" customFormat="1" ht="21.75" customHeight="1">
      <c r="B282" s="32"/>
      <c r="C282" s="137" t="s">
        <v>1217</v>
      </c>
      <c r="D282" s="137" t="s">
        <v>295</v>
      </c>
      <c r="E282" s="138" t="s">
        <v>4325</v>
      </c>
      <c r="F282" s="139" t="s">
        <v>4326</v>
      </c>
      <c r="G282" s="140" t="s">
        <v>711</v>
      </c>
      <c r="H282" s="141">
        <v>30.05</v>
      </c>
      <c r="I282" s="142"/>
      <c r="J282" s="143">
        <f>ROUND(I282*H282,2)</f>
        <v>0</v>
      </c>
      <c r="K282" s="139" t="s">
        <v>299</v>
      </c>
      <c r="L282" s="32"/>
      <c r="M282" s="144" t="s">
        <v>1</v>
      </c>
      <c r="N282" s="145" t="s">
        <v>41</v>
      </c>
      <c r="P282" s="146">
        <f>O282*H282</f>
        <v>0</v>
      </c>
      <c r="Q282" s="146">
        <v>0</v>
      </c>
      <c r="R282" s="146">
        <f>Q282*H282</f>
        <v>0</v>
      </c>
      <c r="S282" s="146">
        <v>0</v>
      </c>
      <c r="T282" s="147">
        <f>S282*H282</f>
        <v>0</v>
      </c>
      <c r="AR282" s="148" t="s">
        <v>300</v>
      </c>
      <c r="AT282" s="148" t="s">
        <v>295</v>
      </c>
      <c r="AU282" s="148" t="s">
        <v>85</v>
      </c>
      <c r="AY282" s="17" t="s">
        <v>293</v>
      </c>
      <c r="BE282" s="149">
        <f>IF(N282="základní",J282,0)</f>
        <v>0</v>
      </c>
      <c r="BF282" s="149">
        <f>IF(N282="snížená",J282,0)</f>
        <v>0</v>
      </c>
      <c r="BG282" s="149">
        <f>IF(N282="zákl. přenesená",J282,0)</f>
        <v>0</v>
      </c>
      <c r="BH282" s="149">
        <f>IF(N282="sníž. přenesená",J282,0)</f>
        <v>0</v>
      </c>
      <c r="BI282" s="149">
        <f>IF(N282="nulová",J282,0)</f>
        <v>0</v>
      </c>
      <c r="BJ282" s="17" t="s">
        <v>83</v>
      </c>
      <c r="BK282" s="149">
        <f>ROUND(I282*H282,2)</f>
        <v>0</v>
      </c>
      <c r="BL282" s="17" t="s">
        <v>300</v>
      </c>
      <c r="BM282" s="148" t="s">
        <v>4029</v>
      </c>
    </row>
    <row r="283" spans="2:65" s="12" customFormat="1" ht="11.25">
      <c r="B283" s="150"/>
      <c r="D283" s="151" t="s">
        <v>302</v>
      </c>
      <c r="E283" s="152" t="s">
        <v>1</v>
      </c>
      <c r="F283" s="153" t="s">
        <v>4480</v>
      </c>
      <c r="H283" s="154">
        <v>30.05</v>
      </c>
      <c r="I283" s="155"/>
      <c r="L283" s="150"/>
      <c r="M283" s="156"/>
      <c r="T283" s="157"/>
      <c r="AT283" s="152" t="s">
        <v>302</v>
      </c>
      <c r="AU283" s="152" t="s">
        <v>85</v>
      </c>
      <c r="AV283" s="12" t="s">
        <v>85</v>
      </c>
      <c r="AW283" s="12" t="s">
        <v>32</v>
      </c>
      <c r="AX283" s="12" t="s">
        <v>76</v>
      </c>
      <c r="AY283" s="152" t="s">
        <v>293</v>
      </c>
    </row>
    <row r="284" spans="2:65" s="14" customFormat="1" ht="11.25">
      <c r="B284" s="167"/>
      <c r="D284" s="151" t="s">
        <v>302</v>
      </c>
      <c r="E284" s="168" t="s">
        <v>1</v>
      </c>
      <c r="F284" s="169" t="s">
        <v>371</v>
      </c>
      <c r="H284" s="170">
        <v>30.05</v>
      </c>
      <c r="I284" s="171"/>
      <c r="L284" s="167"/>
      <c r="M284" s="172"/>
      <c r="T284" s="173"/>
      <c r="AT284" s="168" t="s">
        <v>302</v>
      </c>
      <c r="AU284" s="168" t="s">
        <v>85</v>
      </c>
      <c r="AV284" s="14" t="s">
        <v>300</v>
      </c>
      <c r="AW284" s="14" t="s">
        <v>32</v>
      </c>
      <c r="AX284" s="14" t="s">
        <v>83</v>
      </c>
      <c r="AY284" s="168" t="s">
        <v>293</v>
      </c>
    </row>
    <row r="285" spans="2:65" s="1" customFormat="1" ht="16.5" customHeight="1">
      <c r="B285" s="32"/>
      <c r="C285" s="137" t="s">
        <v>1222</v>
      </c>
      <c r="D285" s="137" t="s">
        <v>295</v>
      </c>
      <c r="E285" s="138" t="s">
        <v>3412</v>
      </c>
      <c r="F285" s="139" t="s">
        <v>4553</v>
      </c>
      <c r="G285" s="140" t="s">
        <v>711</v>
      </c>
      <c r="H285" s="141">
        <v>224.1</v>
      </c>
      <c r="I285" s="142"/>
      <c r="J285" s="143">
        <f>ROUND(I285*H285,2)</f>
        <v>0</v>
      </c>
      <c r="K285" s="139" t="s">
        <v>299</v>
      </c>
      <c r="L285" s="32"/>
      <c r="M285" s="144" t="s">
        <v>1</v>
      </c>
      <c r="N285" s="145" t="s">
        <v>41</v>
      </c>
      <c r="P285" s="146">
        <f>O285*H285</f>
        <v>0</v>
      </c>
      <c r="Q285" s="146">
        <v>0</v>
      </c>
      <c r="R285" s="146">
        <f>Q285*H285</f>
        <v>0</v>
      </c>
      <c r="S285" s="146">
        <v>0</v>
      </c>
      <c r="T285" s="147">
        <f>S285*H285</f>
        <v>0</v>
      </c>
      <c r="AR285" s="148" t="s">
        <v>300</v>
      </c>
      <c r="AT285" s="148" t="s">
        <v>295</v>
      </c>
      <c r="AU285" s="148" t="s">
        <v>85</v>
      </c>
      <c r="AY285" s="17" t="s">
        <v>293</v>
      </c>
      <c r="BE285" s="149">
        <f>IF(N285="základní",J285,0)</f>
        <v>0</v>
      </c>
      <c r="BF285" s="149">
        <f>IF(N285="snížená",J285,0)</f>
        <v>0</v>
      </c>
      <c r="BG285" s="149">
        <f>IF(N285="zákl. přenesená",J285,0)</f>
        <v>0</v>
      </c>
      <c r="BH285" s="149">
        <f>IF(N285="sníž. přenesená",J285,0)</f>
        <v>0</v>
      </c>
      <c r="BI285" s="149">
        <f>IF(N285="nulová",J285,0)</f>
        <v>0</v>
      </c>
      <c r="BJ285" s="17" t="s">
        <v>83</v>
      </c>
      <c r="BK285" s="149">
        <f>ROUND(I285*H285,2)</f>
        <v>0</v>
      </c>
      <c r="BL285" s="17" t="s">
        <v>300</v>
      </c>
      <c r="BM285" s="148" t="s">
        <v>4037</v>
      </c>
    </row>
    <row r="286" spans="2:65" s="12" customFormat="1" ht="11.25">
      <c r="B286" s="150"/>
      <c r="D286" s="151" t="s">
        <v>302</v>
      </c>
      <c r="E286" s="152" t="s">
        <v>1</v>
      </c>
      <c r="F286" s="153" t="s">
        <v>4554</v>
      </c>
      <c r="H286" s="154">
        <v>216.9</v>
      </c>
      <c r="I286" s="155"/>
      <c r="L286" s="150"/>
      <c r="M286" s="156"/>
      <c r="T286" s="157"/>
      <c r="AT286" s="152" t="s">
        <v>302</v>
      </c>
      <c r="AU286" s="152" t="s">
        <v>85</v>
      </c>
      <c r="AV286" s="12" t="s">
        <v>85</v>
      </c>
      <c r="AW286" s="12" t="s">
        <v>32</v>
      </c>
      <c r="AX286" s="12" t="s">
        <v>76</v>
      </c>
      <c r="AY286" s="152" t="s">
        <v>293</v>
      </c>
    </row>
    <row r="287" spans="2:65" s="12" customFormat="1" ht="11.25">
      <c r="B287" s="150"/>
      <c r="D287" s="151" t="s">
        <v>302</v>
      </c>
      <c r="E287" s="152" t="s">
        <v>1</v>
      </c>
      <c r="F287" s="153" t="s">
        <v>4555</v>
      </c>
      <c r="H287" s="154">
        <v>7.2</v>
      </c>
      <c r="I287" s="155"/>
      <c r="L287" s="150"/>
      <c r="M287" s="156"/>
      <c r="T287" s="157"/>
      <c r="AT287" s="152" t="s">
        <v>302</v>
      </c>
      <c r="AU287" s="152" t="s">
        <v>85</v>
      </c>
      <c r="AV287" s="12" t="s">
        <v>85</v>
      </c>
      <c r="AW287" s="12" t="s">
        <v>32</v>
      </c>
      <c r="AX287" s="12" t="s">
        <v>76</v>
      </c>
      <c r="AY287" s="152" t="s">
        <v>293</v>
      </c>
    </row>
    <row r="288" spans="2:65" s="14" customFormat="1" ht="11.25">
      <c r="B288" s="167"/>
      <c r="D288" s="151" t="s">
        <v>302</v>
      </c>
      <c r="E288" s="168" t="s">
        <v>1</v>
      </c>
      <c r="F288" s="169" t="s">
        <v>371</v>
      </c>
      <c r="H288" s="170">
        <v>224.1</v>
      </c>
      <c r="I288" s="171"/>
      <c r="L288" s="167"/>
      <c r="M288" s="172"/>
      <c r="T288" s="173"/>
      <c r="AT288" s="168" t="s">
        <v>302</v>
      </c>
      <c r="AU288" s="168" t="s">
        <v>85</v>
      </c>
      <c r="AV288" s="14" t="s">
        <v>300</v>
      </c>
      <c r="AW288" s="14" t="s">
        <v>32</v>
      </c>
      <c r="AX288" s="14" t="s">
        <v>83</v>
      </c>
      <c r="AY288" s="168" t="s">
        <v>293</v>
      </c>
    </row>
    <row r="289" spans="2:65" s="1" customFormat="1" ht="24.2" customHeight="1">
      <c r="B289" s="32"/>
      <c r="C289" s="137" t="s">
        <v>1227</v>
      </c>
      <c r="D289" s="137" t="s">
        <v>295</v>
      </c>
      <c r="E289" s="138" t="s">
        <v>3667</v>
      </c>
      <c r="F289" s="139" t="s">
        <v>4556</v>
      </c>
      <c r="G289" s="140" t="s">
        <v>311</v>
      </c>
      <c r="H289" s="141">
        <v>53.780999999999999</v>
      </c>
      <c r="I289" s="142"/>
      <c r="J289" s="143">
        <f>ROUND(I289*H289,2)</f>
        <v>0</v>
      </c>
      <c r="K289" s="139" t="s">
        <v>299</v>
      </c>
      <c r="L289" s="32"/>
      <c r="M289" s="144" t="s">
        <v>1</v>
      </c>
      <c r="N289" s="145" t="s">
        <v>41</v>
      </c>
      <c r="P289" s="146">
        <f>O289*H289</f>
        <v>0</v>
      </c>
      <c r="Q289" s="146">
        <v>0</v>
      </c>
      <c r="R289" s="146">
        <f>Q289*H289</f>
        <v>0</v>
      </c>
      <c r="S289" s="146">
        <v>0</v>
      </c>
      <c r="T289" s="147">
        <f>S289*H289</f>
        <v>0</v>
      </c>
      <c r="AR289" s="148" t="s">
        <v>300</v>
      </c>
      <c r="AT289" s="148" t="s">
        <v>295</v>
      </c>
      <c r="AU289" s="148" t="s">
        <v>85</v>
      </c>
      <c r="AY289" s="17" t="s">
        <v>293</v>
      </c>
      <c r="BE289" s="149">
        <f>IF(N289="základní",J289,0)</f>
        <v>0</v>
      </c>
      <c r="BF289" s="149">
        <f>IF(N289="snížená",J289,0)</f>
        <v>0</v>
      </c>
      <c r="BG289" s="149">
        <f>IF(N289="zákl. přenesená",J289,0)</f>
        <v>0</v>
      </c>
      <c r="BH289" s="149">
        <f>IF(N289="sníž. přenesená",J289,0)</f>
        <v>0</v>
      </c>
      <c r="BI289" s="149">
        <f>IF(N289="nulová",J289,0)</f>
        <v>0</v>
      </c>
      <c r="BJ289" s="17" t="s">
        <v>83</v>
      </c>
      <c r="BK289" s="149">
        <f>ROUND(I289*H289,2)</f>
        <v>0</v>
      </c>
      <c r="BL289" s="17" t="s">
        <v>300</v>
      </c>
      <c r="BM289" s="148" t="s">
        <v>4045</v>
      </c>
    </row>
    <row r="290" spans="2:65" s="13" customFormat="1" ht="11.25">
      <c r="B290" s="158"/>
      <c r="D290" s="151" t="s">
        <v>302</v>
      </c>
      <c r="E290" s="159" t="s">
        <v>1</v>
      </c>
      <c r="F290" s="160" t="s">
        <v>4557</v>
      </c>
      <c r="H290" s="159" t="s">
        <v>1</v>
      </c>
      <c r="I290" s="161"/>
      <c r="L290" s="158"/>
      <c r="M290" s="162"/>
      <c r="T290" s="163"/>
      <c r="AT290" s="159" t="s">
        <v>302</v>
      </c>
      <c r="AU290" s="159" t="s">
        <v>85</v>
      </c>
      <c r="AV290" s="13" t="s">
        <v>83</v>
      </c>
      <c r="AW290" s="13" t="s">
        <v>32</v>
      </c>
      <c r="AX290" s="13" t="s">
        <v>76</v>
      </c>
      <c r="AY290" s="159" t="s">
        <v>293</v>
      </c>
    </row>
    <row r="291" spans="2:65" s="12" customFormat="1" ht="11.25">
      <c r="B291" s="150"/>
      <c r="D291" s="151" t="s">
        <v>302</v>
      </c>
      <c r="E291" s="152" t="s">
        <v>1</v>
      </c>
      <c r="F291" s="153" t="s">
        <v>4558</v>
      </c>
      <c r="H291" s="154">
        <v>40.493000000000002</v>
      </c>
      <c r="I291" s="155"/>
      <c r="L291" s="150"/>
      <c r="M291" s="156"/>
      <c r="T291" s="157"/>
      <c r="AT291" s="152" t="s">
        <v>302</v>
      </c>
      <c r="AU291" s="152" t="s">
        <v>85</v>
      </c>
      <c r="AV291" s="12" t="s">
        <v>85</v>
      </c>
      <c r="AW291" s="12" t="s">
        <v>32</v>
      </c>
      <c r="AX291" s="12" t="s">
        <v>76</v>
      </c>
      <c r="AY291" s="152" t="s">
        <v>293</v>
      </c>
    </row>
    <row r="292" spans="2:65" s="12" customFormat="1" ht="22.5">
      <c r="B292" s="150"/>
      <c r="D292" s="151" t="s">
        <v>302</v>
      </c>
      <c r="E292" s="152" t="s">
        <v>1</v>
      </c>
      <c r="F292" s="153" t="s">
        <v>4559</v>
      </c>
      <c r="H292" s="154">
        <v>-3.657</v>
      </c>
      <c r="I292" s="155"/>
      <c r="L292" s="150"/>
      <c r="M292" s="156"/>
      <c r="T292" s="157"/>
      <c r="AT292" s="152" t="s">
        <v>302</v>
      </c>
      <c r="AU292" s="152" t="s">
        <v>85</v>
      </c>
      <c r="AV292" s="12" t="s">
        <v>85</v>
      </c>
      <c r="AW292" s="12" t="s">
        <v>32</v>
      </c>
      <c r="AX292" s="12" t="s">
        <v>76</v>
      </c>
      <c r="AY292" s="152" t="s">
        <v>293</v>
      </c>
    </row>
    <row r="293" spans="2:65" s="12" customFormat="1" ht="11.25">
      <c r="B293" s="150"/>
      <c r="D293" s="151" t="s">
        <v>302</v>
      </c>
      <c r="E293" s="152" t="s">
        <v>1</v>
      </c>
      <c r="F293" s="153" t="s">
        <v>4560</v>
      </c>
      <c r="H293" s="154">
        <v>7.6159999999999997</v>
      </c>
      <c r="I293" s="155"/>
      <c r="L293" s="150"/>
      <c r="M293" s="156"/>
      <c r="T293" s="157"/>
      <c r="AT293" s="152" t="s">
        <v>302</v>
      </c>
      <c r="AU293" s="152" t="s">
        <v>85</v>
      </c>
      <c r="AV293" s="12" t="s">
        <v>85</v>
      </c>
      <c r="AW293" s="12" t="s">
        <v>32</v>
      </c>
      <c r="AX293" s="12" t="s">
        <v>76</v>
      </c>
      <c r="AY293" s="152" t="s">
        <v>293</v>
      </c>
    </row>
    <row r="294" spans="2:65" s="15" customFormat="1" ht="11.25">
      <c r="B294" s="185"/>
      <c r="D294" s="151" t="s">
        <v>302</v>
      </c>
      <c r="E294" s="186" t="s">
        <v>1</v>
      </c>
      <c r="F294" s="187" t="s">
        <v>1019</v>
      </c>
      <c r="H294" s="188">
        <v>44.451999999999998</v>
      </c>
      <c r="I294" s="189"/>
      <c r="L294" s="185"/>
      <c r="M294" s="190"/>
      <c r="T294" s="191"/>
      <c r="AT294" s="186" t="s">
        <v>302</v>
      </c>
      <c r="AU294" s="186" t="s">
        <v>85</v>
      </c>
      <c r="AV294" s="15" t="s">
        <v>156</v>
      </c>
      <c r="AW294" s="15" t="s">
        <v>32</v>
      </c>
      <c r="AX294" s="15" t="s">
        <v>76</v>
      </c>
      <c r="AY294" s="186" t="s">
        <v>293</v>
      </c>
    </row>
    <row r="295" spans="2:65" s="13" customFormat="1" ht="11.25">
      <c r="B295" s="158"/>
      <c r="D295" s="151" t="s">
        <v>302</v>
      </c>
      <c r="E295" s="159" t="s">
        <v>1</v>
      </c>
      <c r="F295" s="160" t="s">
        <v>4561</v>
      </c>
      <c r="H295" s="159" t="s">
        <v>1</v>
      </c>
      <c r="I295" s="161"/>
      <c r="L295" s="158"/>
      <c r="M295" s="162"/>
      <c r="T295" s="163"/>
      <c r="AT295" s="159" t="s">
        <v>302</v>
      </c>
      <c r="AU295" s="159" t="s">
        <v>85</v>
      </c>
      <c r="AV295" s="13" t="s">
        <v>83</v>
      </c>
      <c r="AW295" s="13" t="s">
        <v>32</v>
      </c>
      <c r="AX295" s="13" t="s">
        <v>76</v>
      </c>
      <c r="AY295" s="159" t="s">
        <v>293</v>
      </c>
    </row>
    <row r="296" spans="2:65" s="12" customFormat="1" ht="11.25">
      <c r="B296" s="150"/>
      <c r="D296" s="151" t="s">
        <v>302</v>
      </c>
      <c r="E296" s="152" t="s">
        <v>1</v>
      </c>
      <c r="F296" s="153" t="s">
        <v>4562</v>
      </c>
      <c r="H296" s="154">
        <v>7.343</v>
      </c>
      <c r="I296" s="155"/>
      <c r="L296" s="150"/>
      <c r="M296" s="156"/>
      <c r="T296" s="157"/>
      <c r="AT296" s="152" t="s">
        <v>302</v>
      </c>
      <c r="AU296" s="152" t="s">
        <v>85</v>
      </c>
      <c r="AV296" s="12" t="s">
        <v>85</v>
      </c>
      <c r="AW296" s="12" t="s">
        <v>32</v>
      </c>
      <c r="AX296" s="12" t="s">
        <v>76</v>
      </c>
      <c r="AY296" s="152" t="s">
        <v>293</v>
      </c>
    </row>
    <row r="297" spans="2:65" s="12" customFormat="1" ht="11.25">
      <c r="B297" s="150"/>
      <c r="D297" s="151" t="s">
        <v>302</v>
      </c>
      <c r="E297" s="152" t="s">
        <v>1</v>
      </c>
      <c r="F297" s="153" t="s">
        <v>4563</v>
      </c>
      <c r="H297" s="154">
        <v>1.742</v>
      </c>
      <c r="I297" s="155"/>
      <c r="L297" s="150"/>
      <c r="M297" s="156"/>
      <c r="T297" s="157"/>
      <c r="AT297" s="152" t="s">
        <v>302</v>
      </c>
      <c r="AU297" s="152" t="s">
        <v>85</v>
      </c>
      <c r="AV297" s="12" t="s">
        <v>85</v>
      </c>
      <c r="AW297" s="12" t="s">
        <v>32</v>
      </c>
      <c r="AX297" s="12" t="s">
        <v>76</v>
      </c>
      <c r="AY297" s="152" t="s">
        <v>293</v>
      </c>
    </row>
    <row r="298" spans="2:65" s="12" customFormat="1" ht="11.25">
      <c r="B298" s="150"/>
      <c r="D298" s="151" t="s">
        <v>302</v>
      </c>
      <c r="E298" s="152" t="s">
        <v>1</v>
      </c>
      <c r="F298" s="153" t="s">
        <v>4564</v>
      </c>
      <c r="H298" s="154">
        <v>0.24399999999999999</v>
      </c>
      <c r="I298" s="155"/>
      <c r="L298" s="150"/>
      <c r="M298" s="156"/>
      <c r="T298" s="157"/>
      <c r="AT298" s="152" t="s">
        <v>302</v>
      </c>
      <c r="AU298" s="152" t="s">
        <v>85</v>
      </c>
      <c r="AV298" s="12" t="s">
        <v>85</v>
      </c>
      <c r="AW298" s="12" t="s">
        <v>32</v>
      </c>
      <c r="AX298" s="12" t="s">
        <v>76</v>
      </c>
      <c r="AY298" s="152" t="s">
        <v>293</v>
      </c>
    </row>
    <row r="299" spans="2:65" s="15" customFormat="1" ht="11.25">
      <c r="B299" s="185"/>
      <c r="D299" s="151" t="s">
        <v>302</v>
      </c>
      <c r="E299" s="186" t="s">
        <v>1</v>
      </c>
      <c r="F299" s="187" t="s">
        <v>1019</v>
      </c>
      <c r="H299" s="188">
        <v>9.3290000000000006</v>
      </c>
      <c r="I299" s="189"/>
      <c r="L299" s="185"/>
      <c r="M299" s="190"/>
      <c r="T299" s="191"/>
      <c r="AT299" s="186" t="s">
        <v>302</v>
      </c>
      <c r="AU299" s="186" t="s">
        <v>85</v>
      </c>
      <c r="AV299" s="15" t="s">
        <v>156</v>
      </c>
      <c r="AW299" s="15" t="s">
        <v>32</v>
      </c>
      <c r="AX299" s="15" t="s">
        <v>76</v>
      </c>
      <c r="AY299" s="186" t="s">
        <v>293</v>
      </c>
    </row>
    <row r="300" spans="2:65" s="14" customFormat="1" ht="11.25">
      <c r="B300" s="167"/>
      <c r="D300" s="151" t="s">
        <v>302</v>
      </c>
      <c r="E300" s="168" t="s">
        <v>1</v>
      </c>
      <c r="F300" s="169" t="s">
        <v>371</v>
      </c>
      <c r="H300" s="170">
        <v>53.780999999999999</v>
      </c>
      <c r="I300" s="171"/>
      <c r="L300" s="167"/>
      <c r="M300" s="172"/>
      <c r="T300" s="173"/>
      <c r="AT300" s="168" t="s">
        <v>302</v>
      </c>
      <c r="AU300" s="168" t="s">
        <v>85</v>
      </c>
      <c r="AV300" s="14" t="s">
        <v>300</v>
      </c>
      <c r="AW300" s="14" t="s">
        <v>32</v>
      </c>
      <c r="AX300" s="14" t="s">
        <v>83</v>
      </c>
      <c r="AY300" s="168" t="s">
        <v>293</v>
      </c>
    </row>
    <row r="301" spans="2:65" s="1" customFormat="1" ht="16.5" customHeight="1">
      <c r="B301" s="32"/>
      <c r="C301" s="137" t="s">
        <v>1233</v>
      </c>
      <c r="D301" s="137" t="s">
        <v>295</v>
      </c>
      <c r="E301" s="138" t="s">
        <v>4565</v>
      </c>
      <c r="F301" s="139" t="s">
        <v>4566</v>
      </c>
      <c r="G301" s="140" t="s">
        <v>767</v>
      </c>
      <c r="H301" s="141">
        <v>59.322000000000003</v>
      </c>
      <c r="I301" s="142"/>
      <c r="J301" s="143">
        <f>ROUND(I301*H301,2)</f>
        <v>0</v>
      </c>
      <c r="K301" s="139" t="s">
        <v>299</v>
      </c>
      <c r="L301" s="32"/>
      <c r="M301" s="144" t="s">
        <v>1</v>
      </c>
      <c r="N301" s="145" t="s">
        <v>41</v>
      </c>
      <c r="P301" s="146">
        <f>O301*H301</f>
        <v>0</v>
      </c>
      <c r="Q301" s="146">
        <v>0</v>
      </c>
      <c r="R301" s="146">
        <f>Q301*H301</f>
        <v>0</v>
      </c>
      <c r="S301" s="146">
        <v>0</v>
      </c>
      <c r="T301" s="147">
        <f>S301*H301</f>
        <v>0</v>
      </c>
      <c r="AR301" s="148" t="s">
        <v>300</v>
      </c>
      <c r="AT301" s="148" t="s">
        <v>295</v>
      </c>
      <c r="AU301" s="148" t="s">
        <v>85</v>
      </c>
      <c r="AY301" s="17" t="s">
        <v>293</v>
      </c>
      <c r="BE301" s="149">
        <f>IF(N301="základní",J301,0)</f>
        <v>0</v>
      </c>
      <c r="BF301" s="149">
        <f>IF(N301="snížená",J301,0)</f>
        <v>0</v>
      </c>
      <c r="BG301" s="149">
        <f>IF(N301="zákl. přenesená",J301,0)</f>
        <v>0</v>
      </c>
      <c r="BH301" s="149">
        <f>IF(N301="sníž. přenesená",J301,0)</f>
        <v>0</v>
      </c>
      <c r="BI301" s="149">
        <f>IF(N301="nulová",J301,0)</f>
        <v>0</v>
      </c>
      <c r="BJ301" s="17" t="s">
        <v>83</v>
      </c>
      <c r="BK301" s="149">
        <f>ROUND(I301*H301,2)</f>
        <v>0</v>
      </c>
      <c r="BL301" s="17" t="s">
        <v>300</v>
      </c>
      <c r="BM301" s="148" t="s">
        <v>4050</v>
      </c>
    </row>
    <row r="302" spans="2:65" s="13" customFormat="1" ht="11.25">
      <c r="B302" s="158"/>
      <c r="D302" s="151" t="s">
        <v>302</v>
      </c>
      <c r="E302" s="159" t="s">
        <v>1</v>
      </c>
      <c r="F302" s="160" t="s">
        <v>4561</v>
      </c>
      <c r="H302" s="159" t="s">
        <v>1</v>
      </c>
      <c r="I302" s="161"/>
      <c r="L302" s="158"/>
      <c r="M302" s="162"/>
      <c r="T302" s="163"/>
      <c r="AT302" s="159" t="s">
        <v>302</v>
      </c>
      <c r="AU302" s="159" t="s">
        <v>85</v>
      </c>
      <c r="AV302" s="13" t="s">
        <v>83</v>
      </c>
      <c r="AW302" s="13" t="s">
        <v>32</v>
      </c>
      <c r="AX302" s="13" t="s">
        <v>76</v>
      </c>
      <c r="AY302" s="159" t="s">
        <v>293</v>
      </c>
    </row>
    <row r="303" spans="2:65" s="12" customFormat="1" ht="11.25">
      <c r="B303" s="150"/>
      <c r="D303" s="151" t="s">
        <v>302</v>
      </c>
      <c r="E303" s="152" t="s">
        <v>1</v>
      </c>
      <c r="F303" s="153" t="s">
        <v>4567</v>
      </c>
      <c r="H303" s="154">
        <v>47.329000000000001</v>
      </c>
      <c r="I303" s="155"/>
      <c r="L303" s="150"/>
      <c r="M303" s="156"/>
      <c r="T303" s="157"/>
      <c r="AT303" s="152" t="s">
        <v>302</v>
      </c>
      <c r="AU303" s="152" t="s">
        <v>85</v>
      </c>
      <c r="AV303" s="12" t="s">
        <v>85</v>
      </c>
      <c r="AW303" s="12" t="s">
        <v>32</v>
      </c>
      <c r="AX303" s="12" t="s">
        <v>76</v>
      </c>
      <c r="AY303" s="152" t="s">
        <v>293</v>
      </c>
    </row>
    <row r="304" spans="2:65" s="12" customFormat="1" ht="11.25">
      <c r="B304" s="150"/>
      <c r="D304" s="151" t="s">
        <v>302</v>
      </c>
      <c r="E304" s="152" t="s">
        <v>1</v>
      </c>
      <c r="F304" s="153" t="s">
        <v>4568</v>
      </c>
      <c r="H304" s="154">
        <v>10.643000000000001</v>
      </c>
      <c r="I304" s="155"/>
      <c r="L304" s="150"/>
      <c r="M304" s="156"/>
      <c r="T304" s="157"/>
      <c r="AT304" s="152" t="s">
        <v>302</v>
      </c>
      <c r="AU304" s="152" t="s">
        <v>85</v>
      </c>
      <c r="AV304" s="12" t="s">
        <v>85</v>
      </c>
      <c r="AW304" s="12" t="s">
        <v>32</v>
      </c>
      <c r="AX304" s="12" t="s">
        <v>76</v>
      </c>
      <c r="AY304" s="152" t="s">
        <v>293</v>
      </c>
    </row>
    <row r="305" spans="2:65" s="12" customFormat="1" ht="11.25">
      <c r="B305" s="150"/>
      <c r="D305" s="151" t="s">
        <v>302</v>
      </c>
      <c r="E305" s="152" t="s">
        <v>1</v>
      </c>
      <c r="F305" s="153" t="s">
        <v>4569</v>
      </c>
      <c r="H305" s="154">
        <v>1.35</v>
      </c>
      <c r="I305" s="155"/>
      <c r="L305" s="150"/>
      <c r="M305" s="156"/>
      <c r="T305" s="157"/>
      <c r="AT305" s="152" t="s">
        <v>302</v>
      </c>
      <c r="AU305" s="152" t="s">
        <v>85</v>
      </c>
      <c r="AV305" s="12" t="s">
        <v>85</v>
      </c>
      <c r="AW305" s="12" t="s">
        <v>32</v>
      </c>
      <c r="AX305" s="12" t="s">
        <v>76</v>
      </c>
      <c r="AY305" s="152" t="s">
        <v>293</v>
      </c>
    </row>
    <row r="306" spans="2:65" s="14" customFormat="1" ht="11.25">
      <c r="B306" s="167"/>
      <c r="D306" s="151" t="s">
        <v>302</v>
      </c>
      <c r="E306" s="168" t="s">
        <v>1</v>
      </c>
      <c r="F306" s="169" t="s">
        <v>371</v>
      </c>
      <c r="H306" s="170">
        <v>59.322000000000003</v>
      </c>
      <c r="I306" s="171"/>
      <c r="L306" s="167"/>
      <c r="M306" s="172"/>
      <c r="T306" s="173"/>
      <c r="AT306" s="168" t="s">
        <v>302</v>
      </c>
      <c r="AU306" s="168" t="s">
        <v>85</v>
      </c>
      <c r="AV306" s="14" t="s">
        <v>300</v>
      </c>
      <c r="AW306" s="14" t="s">
        <v>32</v>
      </c>
      <c r="AX306" s="14" t="s">
        <v>83</v>
      </c>
      <c r="AY306" s="168" t="s">
        <v>293</v>
      </c>
    </row>
    <row r="307" spans="2:65" s="11" customFormat="1" ht="22.9" customHeight="1">
      <c r="B307" s="125"/>
      <c r="D307" s="126" t="s">
        <v>75</v>
      </c>
      <c r="E307" s="135" t="s">
        <v>415</v>
      </c>
      <c r="F307" s="135" t="s">
        <v>1289</v>
      </c>
      <c r="I307" s="128"/>
      <c r="J307" s="136">
        <f>BK307</f>
        <v>0</v>
      </c>
      <c r="L307" s="125"/>
      <c r="M307" s="130"/>
      <c r="P307" s="131">
        <f>SUM(P308:P311)</f>
        <v>0</v>
      </c>
      <c r="R307" s="131">
        <f>SUM(R308:R311)</f>
        <v>0</v>
      </c>
      <c r="T307" s="132">
        <f>SUM(T308:T311)</f>
        <v>0</v>
      </c>
      <c r="AR307" s="126" t="s">
        <v>83</v>
      </c>
      <c r="AT307" s="133" t="s">
        <v>75</v>
      </c>
      <c r="AU307" s="133" t="s">
        <v>83</v>
      </c>
      <c r="AY307" s="126" t="s">
        <v>293</v>
      </c>
      <c r="BK307" s="134">
        <f>SUM(BK308:BK311)</f>
        <v>0</v>
      </c>
    </row>
    <row r="308" spans="2:65" s="1" customFormat="1" ht="21.75" customHeight="1">
      <c r="B308" s="32"/>
      <c r="C308" s="137" t="s">
        <v>1250</v>
      </c>
      <c r="D308" s="137" t="s">
        <v>295</v>
      </c>
      <c r="E308" s="138" t="s">
        <v>4570</v>
      </c>
      <c r="F308" s="139" t="s">
        <v>4571</v>
      </c>
      <c r="G308" s="140" t="s">
        <v>711</v>
      </c>
      <c r="H308" s="141">
        <v>355.4</v>
      </c>
      <c r="I308" s="142"/>
      <c r="J308" s="143">
        <f>ROUND(I308*H308,2)</f>
        <v>0</v>
      </c>
      <c r="K308" s="139" t="s">
        <v>299</v>
      </c>
      <c r="L308" s="32"/>
      <c r="M308" s="144" t="s">
        <v>1</v>
      </c>
      <c r="N308" s="145" t="s">
        <v>41</v>
      </c>
      <c r="P308" s="146">
        <f>O308*H308</f>
        <v>0</v>
      </c>
      <c r="Q308" s="146">
        <v>0</v>
      </c>
      <c r="R308" s="146">
        <f>Q308*H308</f>
        <v>0</v>
      </c>
      <c r="S308" s="146">
        <v>0</v>
      </c>
      <c r="T308" s="147">
        <f>S308*H308</f>
        <v>0</v>
      </c>
      <c r="AR308" s="148" t="s">
        <v>300</v>
      </c>
      <c r="AT308" s="148" t="s">
        <v>295</v>
      </c>
      <c r="AU308" s="148" t="s">
        <v>85</v>
      </c>
      <c r="AY308" s="17" t="s">
        <v>293</v>
      </c>
      <c r="BE308" s="149">
        <f>IF(N308="základní",J308,0)</f>
        <v>0</v>
      </c>
      <c r="BF308" s="149">
        <f>IF(N308="snížená",J308,0)</f>
        <v>0</v>
      </c>
      <c r="BG308" s="149">
        <f>IF(N308="zákl. přenesená",J308,0)</f>
        <v>0</v>
      </c>
      <c r="BH308" s="149">
        <f>IF(N308="sníž. přenesená",J308,0)</f>
        <v>0</v>
      </c>
      <c r="BI308" s="149">
        <f>IF(N308="nulová",J308,0)</f>
        <v>0</v>
      </c>
      <c r="BJ308" s="17" t="s">
        <v>83</v>
      </c>
      <c r="BK308" s="149">
        <f>ROUND(I308*H308,2)</f>
        <v>0</v>
      </c>
      <c r="BL308" s="17" t="s">
        <v>300</v>
      </c>
      <c r="BM308" s="148" t="s">
        <v>4055</v>
      </c>
    </row>
    <row r="309" spans="2:65" s="12" customFormat="1" ht="11.25">
      <c r="B309" s="150"/>
      <c r="D309" s="151" t="s">
        <v>302</v>
      </c>
      <c r="E309" s="152" t="s">
        <v>1</v>
      </c>
      <c r="F309" s="153" t="s">
        <v>4572</v>
      </c>
      <c r="H309" s="154">
        <v>355.4</v>
      </c>
      <c r="I309" s="155"/>
      <c r="L309" s="150"/>
      <c r="M309" s="156"/>
      <c r="T309" s="157"/>
      <c r="AT309" s="152" t="s">
        <v>302</v>
      </c>
      <c r="AU309" s="152" t="s">
        <v>85</v>
      </c>
      <c r="AV309" s="12" t="s">
        <v>85</v>
      </c>
      <c r="AW309" s="12" t="s">
        <v>32</v>
      </c>
      <c r="AX309" s="12" t="s">
        <v>76</v>
      </c>
      <c r="AY309" s="152" t="s">
        <v>293</v>
      </c>
    </row>
    <row r="310" spans="2:65" s="14" customFormat="1" ht="11.25">
      <c r="B310" s="167"/>
      <c r="D310" s="151" t="s">
        <v>302</v>
      </c>
      <c r="E310" s="168" t="s">
        <v>1</v>
      </c>
      <c r="F310" s="169" t="s">
        <v>371</v>
      </c>
      <c r="H310" s="170">
        <v>355.4</v>
      </c>
      <c r="I310" s="171"/>
      <c r="L310" s="167"/>
      <c r="M310" s="172"/>
      <c r="T310" s="173"/>
      <c r="AT310" s="168" t="s">
        <v>302</v>
      </c>
      <c r="AU310" s="168" t="s">
        <v>85</v>
      </c>
      <c r="AV310" s="14" t="s">
        <v>300</v>
      </c>
      <c r="AW310" s="14" t="s">
        <v>32</v>
      </c>
      <c r="AX310" s="14" t="s">
        <v>83</v>
      </c>
      <c r="AY310" s="168" t="s">
        <v>293</v>
      </c>
    </row>
    <row r="311" spans="2:65" s="1" customFormat="1" ht="33" customHeight="1">
      <c r="B311" s="32"/>
      <c r="C311" s="137" t="s">
        <v>1255</v>
      </c>
      <c r="D311" s="137" t="s">
        <v>295</v>
      </c>
      <c r="E311" s="138" t="s">
        <v>4573</v>
      </c>
      <c r="F311" s="139" t="s">
        <v>4574</v>
      </c>
      <c r="G311" s="140" t="s">
        <v>3494</v>
      </c>
      <c r="H311" s="141">
        <v>1</v>
      </c>
      <c r="I311" s="142"/>
      <c r="J311" s="143">
        <f>ROUND(I311*H311,2)</f>
        <v>0</v>
      </c>
      <c r="K311" s="139" t="s">
        <v>1</v>
      </c>
      <c r="L311" s="32"/>
      <c r="M311" s="144" t="s">
        <v>1</v>
      </c>
      <c r="N311" s="145" t="s">
        <v>41</v>
      </c>
      <c r="P311" s="146">
        <f>O311*H311</f>
        <v>0</v>
      </c>
      <c r="Q311" s="146">
        <v>0</v>
      </c>
      <c r="R311" s="146">
        <f>Q311*H311</f>
        <v>0</v>
      </c>
      <c r="S311" s="146">
        <v>0</v>
      </c>
      <c r="T311" s="147">
        <f>S311*H311</f>
        <v>0</v>
      </c>
      <c r="AR311" s="148" t="s">
        <v>300</v>
      </c>
      <c r="AT311" s="148" t="s">
        <v>295</v>
      </c>
      <c r="AU311" s="148" t="s">
        <v>85</v>
      </c>
      <c r="AY311" s="17" t="s">
        <v>293</v>
      </c>
      <c r="BE311" s="149">
        <f>IF(N311="základní",J311,0)</f>
        <v>0</v>
      </c>
      <c r="BF311" s="149">
        <f>IF(N311="snížená",J311,0)</f>
        <v>0</v>
      </c>
      <c r="BG311" s="149">
        <f>IF(N311="zákl. přenesená",J311,0)</f>
        <v>0</v>
      </c>
      <c r="BH311" s="149">
        <f>IF(N311="sníž. přenesená",J311,0)</f>
        <v>0</v>
      </c>
      <c r="BI311" s="149">
        <f>IF(N311="nulová",J311,0)</f>
        <v>0</v>
      </c>
      <c r="BJ311" s="17" t="s">
        <v>83</v>
      </c>
      <c r="BK311" s="149">
        <f>ROUND(I311*H311,2)</f>
        <v>0</v>
      </c>
      <c r="BL311" s="17" t="s">
        <v>300</v>
      </c>
      <c r="BM311" s="148" t="s">
        <v>4061</v>
      </c>
    </row>
    <row r="312" spans="2:65" s="11" customFormat="1" ht="22.9" customHeight="1">
      <c r="B312" s="125"/>
      <c r="D312" s="126" t="s">
        <v>75</v>
      </c>
      <c r="E312" s="135" t="s">
        <v>1389</v>
      </c>
      <c r="F312" s="135" t="s">
        <v>1390</v>
      </c>
      <c r="I312" s="128"/>
      <c r="J312" s="136">
        <f>BK312</f>
        <v>0</v>
      </c>
      <c r="L312" s="125"/>
      <c r="M312" s="130"/>
      <c r="P312" s="131">
        <f>SUM(P313:P333)</f>
        <v>0</v>
      </c>
      <c r="R312" s="131">
        <f>SUM(R313:R333)</f>
        <v>0</v>
      </c>
      <c r="T312" s="132">
        <f>SUM(T313:T333)</f>
        <v>0</v>
      </c>
      <c r="AR312" s="126" t="s">
        <v>83</v>
      </c>
      <c r="AT312" s="133" t="s">
        <v>75</v>
      </c>
      <c r="AU312" s="133" t="s">
        <v>83</v>
      </c>
      <c r="AY312" s="126" t="s">
        <v>293</v>
      </c>
      <c r="BK312" s="134">
        <f>SUM(BK313:BK333)</f>
        <v>0</v>
      </c>
    </row>
    <row r="313" spans="2:65" s="1" customFormat="1" ht="21.75" customHeight="1">
      <c r="B313" s="32"/>
      <c r="C313" s="137" t="s">
        <v>1261</v>
      </c>
      <c r="D313" s="137" t="s">
        <v>295</v>
      </c>
      <c r="E313" s="138" t="s">
        <v>4575</v>
      </c>
      <c r="F313" s="139" t="s">
        <v>4576</v>
      </c>
      <c r="G313" s="140" t="s">
        <v>533</v>
      </c>
      <c r="H313" s="141">
        <v>106.678</v>
      </c>
      <c r="I313" s="142"/>
      <c r="J313" s="143">
        <f>ROUND(I313*H313,2)</f>
        <v>0</v>
      </c>
      <c r="K313" s="139" t="s">
        <v>299</v>
      </c>
      <c r="L313" s="32"/>
      <c r="M313" s="144" t="s">
        <v>1</v>
      </c>
      <c r="N313" s="145" t="s">
        <v>41</v>
      </c>
      <c r="P313" s="146">
        <f>O313*H313</f>
        <v>0</v>
      </c>
      <c r="Q313" s="146">
        <v>0</v>
      </c>
      <c r="R313" s="146">
        <f>Q313*H313</f>
        <v>0</v>
      </c>
      <c r="S313" s="146">
        <v>0</v>
      </c>
      <c r="T313" s="147">
        <f>S313*H313</f>
        <v>0</v>
      </c>
      <c r="AR313" s="148" t="s">
        <v>300</v>
      </c>
      <c r="AT313" s="148" t="s">
        <v>295</v>
      </c>
      <c r="AU313" s="148" t="s">
        <v>85</v>
      </c>
      <c r="AY313" s="17" t="s">
        <v>293</v>
      </c>
      <c r="BE313" s="149">
        <f>IF(N313="základní",J313,0)</f>
        <v>0</v>
      </c>
      <c r="BF313" s="149">
        <f>IF(N313="snížená",J313,0)</f>
        <v>0</v>
      </c>
      <c r="BG313" s="149">
        <f>IF(N313="zákl. přenesená",J313,0)</f>
        <v>0</v>
      </c>
      <c r="BH313" s="149">
        <f>IF(N313="sníž. přenesená",J313,0)</f>
        <v>0</v>
      </c>
      <c r="BI313" s="149">
        <f>IF(N313="nulová",J313,0)</f>
        <v>0</v>
      </c>
      <c r="BJ313" s="17" t="s">
        <v>83</v>
      </c>
      <c r="BK313" s="149">
        <f>ROUND(I313*H313,2)</f>
        <v>0</v>
      </c>
      <c r="BL313" s="17" t="s">
        <v>300</v>
      </c>
      <c r="BM313" s="148" t="s">
        <v>4067</v>
      </c>
    </row>
    <row r="314" spans="2:65" s="12" customFormat="1" ht="11.25">
      <c r="B314" s="150"/>
      <c r="D314" s="151" t="s">
        <v>302</v>
      </c>
      <c r="E314" s="152" t="s">
        <v>1</v>
      </c>
      <c r="F314" s="153" t="s">
        <v>4577</v>
      </c>
      <c r="H314" s="154">
        <v>63.674999999999997</v>
      </c>
      <c r="I314" s="155"/>
      <c r="L314" s="150"/>
      <c r="M314" s="156"/>
      <c r="T314" s="157"/>
      <c r="AT314" s="152" t="s">
        <v>302</v>
      </c>
      <c r="AU314" s="152" t="s">
        <v>85</v>
      </c>
      <c r="AV314" s="12" t="s">
        <v>85</v>
      </c>
      <c r="AW314" s="12" t="s">
        <v>32</v>
      </c>
      <c r="AX314" s="12" t="s">
        <v>76</v>
      </c>
      <c r="AY314" s="152" t="s">
        <v>293</v>
      </c>
    </row>
    <row r="315" spans="2:65" s="12" customFormat="1" ht="11.25">
      <c r="B315" s="150"/>
      <c r="D315" s="151" t="s">
        <v>302</v>
      </c>
      <c r="E315" s="152" t="s">
        <v>1</v>
      </c>
      <c r="F315" s="153" t="s">
        <v>4578</v>
      </c>
      <c r="H315" s="154">
        <v>43.003</v>
      </c>
      <c r="I315" s="155"/>
      <c r="L315" s="150"/>
      <c r="M315" s="156"/>
      <c r="T315" s="157"/>
      <c r="AT315" s="152" t="s">
        <v>302</v>
      </c>
      <c r="AU315" s="152" t="s">
        <v>85</v>
      </c>
      <c r="AV315" s="12" t="s">
        <v>85</v>
      </c>
      <c r="AW315" s="12" t="s">
        <v>32</v>
      </c>
      <c r="AX315" s="12" t="s">
        <v>76</v>
      </c>
      <c r="AY315" s="152" t="s">
        <v>293</v>
      </c>
    </row>
    <row r="316" spans="2:65" s="14" customFormat="1" ht="11.25">
      <c r="B316" s="167"/>
      <c r="D316" s="151" t="s">
        <v>302</v>
      </c>
      <c r="E316" s="168" t="s">
        <v>1</v>
      </c>
      <c r="F316" s="169" t="s">
        <v>371</v>
      </c>
      <c r="H316" s="170">
        <v>106.678</v>
      </c>
      <c r="I316" s="171"/>
      <c r="L316" s="167"/>
      <c r="M316" s="172"/>
      <c r="T316" s="173"/>
      <c r="AT316" s="168" t="s">
        <v>302</v>
      </c>
      <c r="AU316" s="168" t="s">
        <v>85</v>
      </c>
      <c r="AV316" s="14" t="s">
        <v>300</v>
      </c>
      <c r="AW316" s="14" t="s">
        <v>32</v>
      </c>
      <c r="AX316" s="14" t="s">
        <v>83</v>
      </c>
      <c r="AY316" s="168" t="s">
        <v>293</v>
      </c>
    </row>
    <row r="317" spans="2:65" s="1" customFormat="1" ht="24.2" customHeight="1">
      <c r="B317" s="32"/>
      <c r="C317" s="137" t="s">
        <v>1266</v>
      </c>
      <c r="D317" s="137" t="s">
        <v>295</v>
      </c>
      <c r="E317" s="138" t="s">
        <v>4579</v>
      </c>
      <c r="F317" s="139" t="s">
        <v>4580</v>
      </c>
      <c r="G317" s="140" t="s">
        <v>533</v>
      </c>
      <c r="H317" s="141">
        <v>960.10199999999998</v>
      </c>
      <c r="I317" s="142"/>
      <c r="J317" s="143">
        <f>ROUND(I317*H317,2)</f>
        <v>0</v>
      </c>
      <c r="K317" s="139" t="s">
        <v>299</v>
      </c>
      <c r="L317" s="32"/>
      <c r="M317" s="144" t="s">
        <v>1</v>
      </c>
      <c r="N317" s="145" t="s">
        <v>41</v>
      </c>
      <c r="P317" s="146">
        <f>O317*H317</f>
        <v>0</v>
      </c>
      <c r="Q317" s="146">
        <v>0</v>
      </c>
      <c r="R317" s="146">
        <f>Q317*H317</f>
        <v>0</v>
      </c>
      <c r="S317" s="146">
        <v>0</v>
      </c>
      <c r="T317" s="147">
        <f>S317*H317</f>
        <v>0</v>
      </c>
      <c r="AR317" s="148" t="s">
        <v>300</v>
      </c>
      <c r="AT317" s="148" t="s">
        <v>295</v>
      </c>
      <c r="AU317" s="148" t="s">
        <v>85</v>
      </c>
      <c r="AY317" s="17" t="s">
        <v>293</v>
      </c>
      <c r="BE317" s="149">
        <f>IF(N317="základní",J317,0)</f>
        <v>0</v>
      </c>
      <c r="BF317" s="149">
        <f>IF(N317="snížená",J317,0)</f>
        <v>0</v>
      </c>
      <c r="BG317" s="149">
        <f>IF(N317="zákl. přenesená",J317,0)</f>
        <v>0</v>
      </c>
      <c r="BH317" s="149">
        <f>IF(N317="sníž. přenesená",J317,0)</f>
        <v>0</v>
      </c>
      <c r="BI317" s="149">
        <f>IF(N317="nulová",J317,0)</f>
        <v>0</v>
      </c>
      <c r="BJ317" s="17" t="s">
        <v>83</v>
      </c>
      <c r="BK317" s="149">
        <f>ROUND(I317*H317,2)</f>
        <v>0</v>
      </c>
      <c r="BL317" s="17" t="s">
        <v>300</v>
      </c>
      <c r="BM317" s="148" t="s">
        <v>4581</v>
      </c>
    </row>
    <row r="318" spans="2:65" s="12" customFormat="1" ht="11.25">
      <c r="B318" s="150"/>
      <c r="D318" s="151" t="s">
        <v>302</v>
      </c>
      <c r="E318" s="152" t="s">
        <v>1</v>
      </c>
      <c r="F318" s="153" t="s">
        <v>4582</v>
      </c>
      <c r="H318" s="154">
        <v>960.10199999999998</v>
      </c>
      <c r="I318" s="155"/>
      <c r="L318" s="150"/>
      <c r="M318" s="156"/>
      <c r="T318" s="157"/>
      <c r="AT318" s="152" t="s">
        <v>302</v>
      </c>
      <c r="AU318" s="152" t="s">
        <v>85</v>
      </c>
      <c r="AV318" s="12" t="s">
        <v>85</v>
      </c>
      <c r="AW318" s="12" t="s">
        <v>32</v>
      </c>
      <c r="AX318" s="12" t="s">
        <v>76</v>
      </c>
      <c r="AY318" s="152" t="s">
        <v>293</v>
      </c>
    </row>
    <row r="319" spans="2:65" s="14" customFormat="1" ht="11.25">
      <c r="B319" s="167"/>
      <c r="D319" s="151" t="s">
        <v>302</v>
      </c>
      <c r="E319" s="168" t="s">
        <v>1</v>
      </c>
      <c r="F319" s="169" t="s">
        <v>371</v>
      </c>
      <c r="H319" s="170">
        <v>960.10199999999998</v>
      </c>
      <c r="I319" s="171"/>
      <c r="L319" s="167"/>
      <c r="M319" s="172"/>
      <c r="T319" s="173"/>
      <c r="AT319" s="168" t="s">
        <v>302</v>
      </c>
      <c r="AU319" s="168" t="s">
        <v>85</v>
      </c>
      <c r="AV319" s="14" t="s">
        <v>300</v>
      </c>
      <c r="AW319" s="14" t="s">
        <v>32</v>
      </c>
      <c r="AX319" s="14" t="s">
        <v>83</v>
      </c>
      <c r="AY319" s="168" t="s">
        <v>293</v>
      </c>
    </row>
    <row r="320" spans="2:65" s="1" customFormat="1" ht="21.75" customHeight="1">
      <c r="B320" s="32"/>
      <c r="C320" s="137" t="s">
        <v>1271</v>
      </c>
      <c r="D320" s="137" t="s">
        <v>295</v>
      </c>
      <c r="E320" s="138" t="s">
        <v>4583</v>
      </c>
      <c r="F320" s="139" t="s">
        <v>4584</v>
      </c>
      <c r="G320" s="140" t="s">
        <v>533</v>
      </c>
      <c r="H320" s="141">
        <v>7.7789999999999999</v>
      </c>
      <c r="I320" s="142"/>
      <c r="J320" s="143">
        <f>ROUND(I320*H320,2)</f>
        <v>0</v>
      </c>
      <c r="K320" s="139" t="s">
        <v>299</v>
      </c>
      <c r="L320" s="32"/>
      <c r="M320" s="144" t="s">
        <v>1</v>
      </c>
      <c r="N320" s="145" t="s">
        <v>41</v>
      </c>
      <c r="P320" s="146">
        <f>O320*H320</f>
        <v>0</v>
      </c>
      <c r="Q320" s="146">
        <v>0</v>
      </c>
      <c r="R320" s="146">
        <f>Q320*H320</f>
        <v>0</v>
      </c>
      <c r="S320" s="146">
        <v>0</v>
      </c>
      <c r="T320" s="147">
        <f>S320*H320</f>
        <v>0</v>
      </c>
      <c r="AR320" s="148" t="s">
        <v>300</v>
      </c>
      <c r="AT320" s="148" t="s">
        <v>295</v>
      </c>
      <c r="AU320" s="148" t="s">
        <v>85</v>
      </c>
      <c r="AY320" s="17" t="s">
        <v>293</v>
      </c>
      <c r="BE320" s="149">
        <f>IF(N320="základní",J320,0)</f>
        <v>0</v>
      </c>
      <c r="BF320" s="149">
        <f>IF(N320="snížená",J320,0)</f>
        <v>0</v>
      </c>
      <c r="BG320" s="149">
        <f>IF(N320="zákl. přenesená",J320,0)</f>
        <v>0</v>
      </c>
      <c r="BH320" s="149">
        <f>IF(N320="sníž. přenesená",J320,0)</f>
        <v>0</v>
      </c>
      <c r="BI320" s="149">
        <f>IF(N320="nulová",J320,0)</f>
        <v>0</v>
      </c>
      <c r="BJ320" s="17" t="s">
        <v>83</v>
      </c>
      <c r="BK320" s="149">
        <f>ROUND(I320*H320,2)</f>
        <v>0</v>
      </c>
      <c r="BL320" s="17" t="s">
        <v>300</v>
      </c>
      <c r="BM320" s="148" t="s">
        <v>4585</v>
      </c>
    </row>
    <row r="321" spans="2:65" s="12" customFormat="1" ht="11.25">
      <c r="B321" s="150"/>
      <c r="D321" s="151" t="s">
        <v>302</v>
      </c>
      <c r="E321" s="152" t="s">
        <v>1</v>
      </c>
      <c r="F321" s="153" t="s">
        <v>4586</v>
      </c>
      <c r="H321" s="154">
        <v>7.7789999999999999</v>
      </c>
      <c r="I321" s="155"/>
      <c r="L321" s="150"/>
      <c r="M321" s="156"/>
      <c r="T321" s="157"/>
      <c r="AT321" s="152" t="s">
        <v>302</v>
      </c>
      <c r="AU321" s="152" t="s">
        <v>85</v>
      </c>
      <c r="AV321" s="12" t="s">
        <v>85</v>
      </c>
      <c r="AW321" s="12" t="s">
        <v>32</v>
      </c>
      <c r="AX321" s="12" t="s">
        <v>76</v>
      </c>
      <c r="AY321" s="152" t="s">
        <v>293</v>
      </c>
    </row>
    <row r="322" spans="2:65" s="14" customFormat="1" ht="11.25">
      <c r="B322" s="167"/>
      <c r="D322" s="151" t="s">
        <v>302</v>
      </c>
      <c r="E322" s="168" t="s">
        <v>1</v>
      </c>
      <c r="F322" s="169" t="s">
        <v>371</v>
      </c>
      <c r="H322" s="170">
        <v>7.7789999999999999</v>
      </c>
      <c r="I322" s="171"/>
      <c r="L322" s="167"/>
      <c r="M322" s="172"/>
      <c r="T322" s="173"/>
      <c r="AT322" s="168" t="s">
        <v>302</v>
      </c>
      <c r="AU322" s="168" t="s">
        <v>85</v>
      </c>
      <c r="AV322" s="14" t="s">
        <v>300</v>
      </c>
      <c r="AW322" s="14" t="s">
        <v>32</v>
      </c>
      <c r="AX322" s="14" t="s">
        <v>83</v>
      </c>
      <c r="AY322" s="168" t="s">
        <v>293</v>
      </c>
    </row>
    <row r="323" spans="2:65" s="1" customFormat="1" ht="24.2" customHeight="1">
      <c r="B323" s="32"/>
      <c r="C323" s="137" t="s">
        <v>1276</v>
      </c>
      <c r="D323" s="137" t="s">
        <v>295</v>
      </c>
      <c r="E323" s="138" t="s">
        <v>4587</v>
      </c>
      <c r="F323" s="139" t="s">
        <v>4588</v>
      </c>
      <c r="G323" s="140" t="s">
        <v>533</v>
      </c>
      <c r="H323" s="141">
        <v>70.010999999999996</v>
      </c>
      <c r="I323" s="142"/>
      <c r="J323" s="143">
        <f>ROUND(I323*H323,2)</f>
        <v>0</v>
      </c>
      <c r="K323" s="139" t="s">
        <v>299</v>
      </c>
      <c r="L323" s="32"/>
      <c r="M323" s="144" t="s">
        <v>1</v>
      </c>
      <c r="N323" s="145" t="s">
        <v>41</v>
      </c>
      <c r="P323" s="146">
        <f>O323*H323</f>
        <v>0</v>
      </c>
      <c r="Q323" s="146">
        <v>0</v>
      </c>
      <c r="R323" s="146">
        <f>Q323*H323</f>
        <v>0</v>
      </c>
      <c r="S323" s="146">
        <v>0</v>
      </c>
      <c r="T323" s="147">
        <f>S323*H323</f>
        <v>0</v>
      </c>
      <c r="AR323" s="148" t="s">
        <v>300</v>
      </c>
      <c r="AT323" s="148" t="s">
        <v>295</v>
      </c>
      <c r="AU323" s="148" t="s">
        <v>85</v>
      </c>
      <c r="AY323" s="17" t="s">
        <v>293</v>
      </c>
      <c r="BE323" s="149">
        <f>IF(N323="základní",J323,0)</f>
        <v>0</v>
      </c>
      <c r="BF323" s="149">
        <f>IF(N323="snížená",J323,0)</f>
        <v>0</v>
      </c>
      <c r="BG323" s="149">
        <f>IF(N323="zákl. přenesená",J323,0)</f>
        <v>0</v>
      </c>
      <c r="BH323" s="149">
        <f>IF(N323="sníž. přenesená",J323,0)</f>
        <v>0</v>
      </c>
      <c r="BI323" s="149">
        <f>IF(N323="nulová",J323,0)</f>
        <v>0</v>
      </c>
      <c r="BJ323" s="17" t="s">
        <v>83</v>
      </c>
      <c r="BK323" s="149">
        <f>ROUND(I323*H323,2)</f>
        <v>0</v>
      </c>
      <c r="BL323" s="17" t="s">
        <v>300</v>
      </c>
      <c r="BM323" s="148" t="s">
        <v>4589</v>
      </c>
    </row>
    <row r="324" spans="2:65" s="12" customFormat="1" ht="11.25">
      <c r="B324" s="150"/>
      <c r="D324" s="151" t="s">
        <v>302</v>
      </c>
      <c r="E324" s="152" t="s">
        <v>1</v>
      </c>
      <c r="F324" s="153" t="s">
        <v>4590</v>
      </c>
      <c r="H324" s="154">
        <v>70.010999999999996</v>
      </c>
      <c r="I324" s="155"/>
      <c r="L324" s="150"/>
      <c r="M324" s="156"/>
      <c r="T324" s="157"/>
      <c r="AT324" s="152" t="s">
        <v>302</v>
      </c>
      <c r="AU324" s="152" t="s">
        <v>85</v>
      </c>
      <c r="AV324" s="12" t="s">
        <v>85</v>
      </c>
      <c r="AW324" s="12" t="s">
        <v>32</v>
      </c>
      <c r="AX324" s="12" t="s">
        <v>76</v>
      </c>
      <c r="AY324" s="152" t="s">
        <v>293</v>
      </c>
    </row>
    <row r="325" spans="2:65" s="14" customFormat="1" ht="11.25">
      <c r="B325" s="167"/>
      <c r="D325" s="151" t="s">
        <v>302</v>
      </c>
      <c r="E325" s="168" t="s">
        <v>1</v>
      </c>
      <c r="F325" s="169" t="s">
        <v>371</v>
      </c>
      <c r="H325" s="170">
        <v>70.010999999999996</v>
      </c>
      <c r="I325" s="171"/>
      <c r="L325" s="167"/>
      <c r="M325" s="172"/>
      <c r="T325" s="173"/>
      <c r="AT325" s="168" t="s">
        <v>302</v>
      </c>
      <c r="AU325" s="168" t="s">
        <v>85</v>
      </c>
      <c r="AV325" s="14" t="s">
        <v>300</v>
      </c>
      <c r="AW325" s="14" t="s">
        <v>32</v>
      </c>
      <c r="AX325" s="14" t="s">
        <v>83</v>
      </c>
      <c r="AY325" s="168" t="s">
        <v>293</v>
      </c>
    </row>
    <row r="326" spans="2:65" s="1" customFormat="1" ht="24.2" customHeight="1">
      <c r="B326" s="32"/>
      <c r="C326" s="137" t="s">
        <v>1281</v>
      </c>
      <c r="D326" s="137" t="s">
        <v>295</v>
      </c>
      <c r="E326" s="138" t="s">
        <v>4591</v>
      </c>
      <c r="F326" s="139" t="s">
        <v>4592</v>
      </c>
      <c r="G326" s="140" t="s">
        <v>533</v>
      </c>
      <c r="H326" s="141">
        <v>114.458</v>
      </c>
      <c r="I326" s="142"/>
      <c r="J326" s="143">
        <f>ROUND(I326*H326,2)</f>
        <v>0</v>
      </c>
      <c r="K326" s="139" t="s">
        <v>299</v>
      </c>
      <c r="L326" s="32"/>
      <c r="M326" s="144" t="s">
        <v>1</v>
      </c>
      <c r="N326" s="145" t="s">
        <v>41</v>
      </c>
      <c r="P326" s="146">
        <f>O326*H326</f>
        <v>0</v>
      </c>
      <c r="Q326" s="146">
        <v>0</v>
      </c>
      <c r="R326" s="146">
        <f>Q326*H326</f>
        <v>0</v>
      </c>
      <c r="S326" s="146">
        <v>0</v>
      </c>
      <c r="T326" s="147">
        <f>S326*H326</f>
        <v>0</v>
      </c>
      <c r="AR326" s="148" t="s">
        <v>300</v>
      </c>
      <c r="AT326" s="148" t="s">
        <v>295</v>
      </c>
      <c r="AU326" s="148" t="s">
        <v>85</v>
      </c>
      <c r="AY326" s="17" t="s">
        <v>293</v>
      </c>
      <c r="BE326" s="149">
        <f>IF(N326="základní",J326,0)</f>
        <v>0</v>
      </c>
      <c r="BF326" s="149">
        <f>IF(N326="snížená",J326,0)</f>
        <v>0</v>
      </c>
      <c r="BG326" s="149">
        <f>IF(N326="zákl. přenesená",J326,0)</f>
        <v>0</v>
      </c>
      <c r="BH326" s="149">
        <f>IF(N326="sníž. přenesená",J326,0)</f>
        <v>0</v>
      </c>
      <c r="BI326" s="149">
        <f>IF(N326="nulová",J326,0)</f>
        <v>0</v>
      </c>
      <c r="BJ326" s="17" t="s">
        <v>83</v>
      </c>
      <c r="BK326" s="149">
        <f>ROUND(I326*H326,2)</f>
        <v>0</v>
      </c>
      <c r="BL326" s="17" t="s">
        <v>300</v>
      </c>
      <c r="BM326" s="148" t="s">
        <v>4593</v>
      </c>
    </row>
    <row r="327" spans="2:65" s="1" customFormat="1" ht="44.25" customHeight="1">
      <c r="B327" s="32"/>
      <c r="C327" s="137" t="s">
        <v>1285</v>
      </c>
      <c r="D327" s="137" t="s">
        <v>295</v>
      </c>
      <c r="E327" s="138" t="s">
        <v>4594</v>
      </c>
      <c r="F327" s="139" t="s">
        <v>4595</v>
      </c>
      <c r="G327" s="140" t="s">
        <v>533</v>
      </c>
      <c r="H327" s="141">
        <v>71.465000000000003</v>
      </c>
      <c r="I327" s="142"/>
      <c r="J327" s="143">
        <f>ROUND(I327*H327,2)</f>
        <v>0</v>
      </c>
      <c r="K327" s="139" t="s">
        <v>299</v>
      </c>
      <c r="L327" s="32"/>
      <c r="M327" s="144" t="s">
        <v>1</v>
      </c>
      <c r="N327" s="145" t="s">
        <v>41</v>
      </c>
      <c r="P327" s="146">
        <f>O327*H327</f>
        <v>0</v>
      </c>
      <c r="Q327" s="146">
        <v>0</v>
      </c>
      <c r="R327" s="146">
        <f>Q327*H327</f>
        <v>0</v>
      </c>
      <c r="S327" s="146">
        <v>0</v>
      </c>
      <c r="T327" s="147">
        <f>S327*H327</f>
        <v>0</v>
      </c>
      <c r="AR327" s="148" t="s">
        <v>300</v>
      </c>
      <c r="AT327" s="148" t="s">
        <v>295</v>
      </c>
      <c r="AU327" s="148" t="s">
        <v>85</v>
      </c>
      <c r="AY327" s="17" t="s">
        <v>293</v>
      </c>
      <c r="BE327" s="149">
        <f>IF(N327="základní",J327,0)</f>
        <v>0</v>
      </c>
      <c r="BF327" s="149">
        <f>IF(N327="snížená",J327,0)</f>
        <v>0</v>
      </c>
      <c r="BG327" s="149">
        <f>IF(N327="zákl. přenesená",J327,0)</f>
        <v>0</v>
      </c>
      <c r="BH327" s="149">
        <f>IF(N327="sníž. přenesená",J327,0)</f>
        <v>0</v>
      </c>
      <c r="BI327" s="149">
        <f>IF(N327="nulová",J327,0)</f>
        <v>0</v>
      </c>
      <c r="BJ327" s="17" t="s">
        <v>83</v>
      </c>
      <c r="BK327" s="149">
        <f>ROUND(I327*H327,2)</f>
        <v>0</v>
      </c>
      <c r="BL327" s="17" t="s">
        <v>300</v>
      </c>
      <c r="BM327" s="148" t="s">
        <v>4596</v>
      </c>
    </row>
    <row r="328" spans="2:65" s="12" customFormat="1" ht="11.25">
      <c r="B328" s="150"/>
      <c r="D328" s="151" t="s">
        <v>302</v>
      </c>
      <c r="E328" s="152" t="s">
        <v>1</v>
      </c>
      <c r="F328" s="153" t="s">
        <v>4577</v>
      </c>
      <c r="H328" s="154">
        <v>63.674999999999997</v>
      </c>
      <c r="I328" s="155"/>
      <c r="L328" s="150"/>
      <c r="M328" s="156"/>
      <c r="T328" s="157"/>
      <c r="AT328" s="152" t="s">
        <v>302</v>
      </c>
      <c r="AU328" s="152" t="s">
        <v>85</v>
      </c>
      <c r="AV328" s="12" t="s">
        <v>85</v>
      </c>
      <c r="AW328" s="12" t="s">
        <v>32</v>
      </c>
      <c r="AX328" s="12" t="s">
        <v>76</v>
      </c>
      <c r="AY328" s="152" t="s">
        <v>293</v>
      </c>
    </row>
    <row r="329" spans="2:65" s="12" customFormat="1" ht="11.25">
      <c r="B329" s="150"/>
      <c r="D329" s="151" t="s">
        <v>302</v>
      </c>
      <c r="E329" s="152" t="s">
        <v>1</v>
      </c>
      <c r="F329" s="153" t="s">
        <v>4597</v>
      </c>
      <c r="H329" s="154">
        <v>7.79</v>
      </c>
      <c r="I329" s="155"/>
      <c r="L329" s="150"/>
      <c r="M329" s="156"/>
      <c r="T329" s="157"/>
      <c r="AT329" s="152" t="s">
        <v>302</v>
      </c>
      <c r="AU329" s="152" t="s">
        <v>85</v>
      </c>
      <c r="AV329" s="12" t="s">
        <v>85</v>
      </c>
      <c r="AW329" s="12" t="s">
        <v>32</v>
      </c>
      <c r="AX329" s="12" t="s">
        <v>76</v>
      </c>
      <c r="AY329" s="152" t="s">
        <v>293</v>
      </c>
    </row>
    <row r="330" spans="2:65" s="14" customFormat="1" ht="11.25">
      <c r="B330" s="167"/>
      <c r="D330" s="151" t="s">
        <v>302</v>
      </c>
      <c r="E330" s="168" t="s">
        <v>1</v>
      </c>
      <c r="F330" s="169" t="s">
        <v>371</v>
      </c>
      <c r="H330" s="170">
        <v>71.465000000000003</v>
      </c>
      <c r="I330" s="171"/>
      <c r="L330" s="167"/>
      <c r="M330" s="172"/>
      <c r="T330" s="173"/>
      <c r="AT330" s="168" t="s">
        <v>302</v>
      </c>
      <c r="AU330" s="168" t="s">
        <v>85</v>
      </c>
      <c r="AV330" s="14" t="s">
        <v>300</v>
      </c>
      <c r="AW330" s="14" t="s">
        <v>32</v>
      </c>
      <c r="AX330" s="14" t="s">
        <v>83</v>
      </c>
      <c r="AY330" s="168" t="s">
        <v>293</v>
      </c>
    </row>
    <row r="331" spans="2:65" s="1" customFormat="1" ht="44.25" customHeight="1">
      <c r="B331" s="32"/>
      <c r="C331" s="137" t="s">
        <v>1290</v>
      </c>
      <c r="D331" s="137" t="s">
        <v>295</v>
      </c>
      <c r="E331" s="138" t="s">
        <v>4598</v>
      </c>
      <c r="F331" s="139" t="s">
        <v>4599</v>
      </c>
      <c r="G331" s="140" t="s">
        <v>533</v>
      </c>
      <c r="H331" s="141">
        <v>43.003</v>
      </c>
      <c r="I331" s="142"/>
      <c r="J331" s="143">
        <f>ROUND(I331*H331,2)</f>
        <v>0</v>
      </c>
      <c r="K331" s="139" t="s">
        <v>299</v>
      </c>
      <c r="L331" s="32"/>
      <c r="M331" s="144" t="s">
        <v>1</v>
      </c>
      <c r="N331" s="145" t="s">
        <v>41</v>
      </c>
      <c r="P331" s="146">
        <f>O331*H331</f>
        <v>0</v>
      </c>
      <c r="Q331" s="146">
        <v>0</v>
      </c>
      <c r="R331" s="146">
        <f>Q331*H331</f>
        <v>0</v>
      </c>
      <c r="S331" s="146">
        <v>0</v>
      </c>
      <c r="T331" s="147">
        <f>S331*H331</f>
        <v>0</v>
      </c>
      <c r="AR331" s="148" t="s">
        <v>300</v>
      </c>
      <c r="AT331" s="148" t="s">
        <v>295</v>
      </c>
      <c r="AU331" s="148" t="s">
        <v>85</v>
      </c>
      <c r="AY331" s="17" t="s">
        <v>293</v>
      </c>
      <c r="BE331" s="149">
        <f>IF(N331="základní",J331,0)</f>
        <v>0</v>
      </c>
      <c r="BF331" s="149">
        <f>IF(N331="snížená",J331,0)</f>
        <v>0</v>
      </c>
      <c r="BG331" s="149">
        <f>IF(N331="zákl. přenesená",J331,0)</f>
        <v>0</v>
      </c>
      <c r="BH331" s="149">
        <f>IF(N331="sníž. přenesená",J331,0)</f>
        <v>0</v>
      </c>
      <c r="BI331" s="149">
        <f>IF(N331="nulová",J331,0)</f>
        <v>0</v>
      </c>
      <c r="BJ331" s="17" t="s">
        <v>83</v>
      </c>
      <c r="BK331" s="149">
        <f>ROUND(I331*H331,2)</f>
        <v>0</v>
      </c>
      <c r="BL331" s="17" t="s">
        <v>300</v>
      </c>
      <c r="BM331" s="148" t="s">
        <v>4600</v>
      </c>
    </row>
    <row r="332" spans="2:65" s="12" customFormat="1" ht="11.25">
      <c r="B332" s="150"/>
      <c r="D332" s="151" t="s">
        <v>302</v>
      </c>
      <c r="E332" s="152" t="s">
        <v>1</v>
      </c>
      <c r="F332" s="153" t="s">
        <v>4578</v>
      </c>
      <c r="H332" s="154">
        <v>43.003</v>
      </c>
      <c r="I332" s="155"/>
      <c r="L332" s="150"/>
      <c r="M332" s="156"/>
      <c r="T332" s="157"/>
      <c r="AT332" s="152" t="s">
        <v>302</v>
      </c>
      <c r="AU332" s="152" t="s">
        <v>85</v>
      </c>
      <c r="AV332" s="12" t="s">
        <v>85</v>
      </c>
      <c r="AW332" s="12" t="s">
        <v>32</v>
      </c>
      <c r="AX332" s="12" t="s">
        <v>76</v>
      </c>
      <c r="AY332" s="152" t="s">
        <v>293</v>
      </c>
    </row>
    <row r="333" spans="2:65" s="14" customFormat="1" ht="11.25">
      <c r="B333" s="167"/>
      <c r="D333" s="151" t="s">
        <v>302</v>
      </c>
      <c r="E333" s="168" t="s">
        <v>1</v>
      </c>
      <c r="F333" s="169" t="s">
        <v>371</v>
      </c>
      <c r="H333" s="170">
        <v>43.003</v>
      </c>
      <c r="I333" s="171"/>
      <c r="L333" s="167"/>
      <c r="M333" s="172"/>
      <c r="T333" s="173"/>
      <c r="AT333" s="168" t="s">
        <v>302</v>
      </c>
      <c r="AU333" s="168" t="s">
        <v>85</v>
      </c>
      <c r="AV333" s="14" t="s">
        <v>300</v>
      </c>
      <c r="AW333" s="14" t="s">
        <v>32</v>
      </c>
      <c r="AX333" s="14" t="s">
        <v>83</v>
      </c>
      <c r="AY333" s="168" t="s">
        <v>293</v>
      </c>
    </row>
    <row r="334" spans="2:65" s="11" customFormat="1" ht="22.9" customHeight="1">
      <c r="B334" s="125"/>
      <c r="D334" s="126" t="s">
        <v>75</v>
      </c>
      <c r="E334" s="135" t="s">
        <v>1411</v>
      </c>
      <c r="F334" s="135" t="s">
        <v>1412</v>
      </c>
      <c r="I334" s="128"/>
      <c r="J334" s="136">
        <f>BK334</f>
        <v>0</v>
      </c>
      <c r="L334" s="125"/>
      <c r="M334" s="130"/>
      <c r="P334" s="131">
        <f>SUM(P335:P337)</f>
        <v>0</v>
      </c>
      <c r="R334" s="131">
        <f>SUM(R335:R337)</f>
        <v>0</v>
      </c>
      <c r="T334" s="132">
        <f>SUM(T335:T337)</f>
        <v>0</v>
      </c>
      <c r="AR334" s="126" t="s">
        <v>83</v>
      </c>
      <c r="AT334" s="133" t="s">
        <v>75</v>
      </c>
      <c r="AU334" s="133" t="s">
        <v>83</v>
      </c>
      <c r="AY334" s="126" t="s">
        <v>293</v>
      </c>
      <c r="BK334" s="134">
        <f>SUM(BK335:BK337)</f>
        <v>0</v>
      </c>
    </row>
    <row r="335" spans="2:65" s="1" customFormat="1" ht="24.2" customHeight="1">
      <c r="B335" s="32"/>
      <c r="C335" s="137" t="s">
        <v>1295</v>
      </c>
      <c r="D335" s="137" t="s">
        <v>295</v>
      </c>
      <c r="E335" s="138" t="s">
        <v>4601</v>
      </c>
      <c r="F335" s="139" t="s">
        <v>4602</v>
      </c>
      <c r="G335" s="140" t="s">
        <v>533</v>
      </c>
      <c r="H335" s="141">
        <v>33.136000000000003</v>
      </c>
      <c r="I335" s="142"/>
      <c r="J335" s="143">
        <f>ROUND(I335*H335,2)</f>
        <v>0</v>
      </c>
      <c r="K335" s="139" t="s">
        <v>299</v>
      </c>
      <c r="L335" s="32"/>
      <c r="M335" s="144" t="s">
        <v>1</v>
      </c>
      <c r="N335" s="145" t="s">
        <v>41</v>
      </c>
      <c r="P335" s="146">
        <f>O335*H335</f>
        <v>0</v>
      </c>
      <c r="Q335" s="146">
        <v>0</v>
      </c>
      <c r="R335" s="146">
        <f>Q335*H335</f>
        <v>0</v>
      </c>
      <c r="S335" s="146">
        <v>0</v>
      </c>
      <c r="T335" s="147">
        <f>S335*H335</f>
        <v>0</v>
      </c>
      <c r="AR335" s="148" t="s">
        <v>300</v>
      </c>
      <c r="AT335" s="148" t="s">
        <v>295</v>
      </c>
      <c r="AU335" s="148" t="s">
        <v>85</v>
      </c>
      <c r="AY335" s="17" t="s">
        <v>293</v>
      </c>
      <c r="BE335" s="149">
        <f>IF(N335="základní",J335,0)</f>
        <v>0</v>
      </c>
      <c r="BF335" s="149">
        <f>IF(N335="snížená",J335,0)</f>
        <v>0</v>
      </c>
      <c r="BG335" s="149">
        <f>IF(N335="zákl. přenesená",J335,0)</f>
        <v>0</v>
      </c>
      <c r="BH335" s="149">
        <f>IF(N335="sníž. přenesená",J335,0)</f>
        <v>0</v>
      </c>
      <c r="BI335" s="149">
        <f>IF(N335="nulová",J335,0)</f>
        <v>0</v>
      </c>
      <c r="BJ335" s="17" t="s">
        <v>83</v>
      </c>
      <c r="BK335" s="149">
        <f>ROUND(I335*H335,2)</f>
        <v>0</v>
      </c>
      <c r="BL335" s="17" t="s">
        <v>300</v>
      </c>
      <c r="BM335" s="148" t="s">
        <v>4603</v>
      </c>
    </row>
    <row r="336" spans="2:65" s="12" customFormat="1" ht="11.25">
      <c r="B336" s="150"/>
      <c r="D336" s="151" t="s">
        <v>302</v>
      </c>
      <c r="E336" s="152" t="s">
        <v>1</v>
      </c>
      <c r="F336" s="153" t="s">
        <v>4604</v>
      </c>
      <c r="H336" s="154">
        <v>33.136000000000003</v>
      </c>
      <c r="I336" s="155"/>
      <c r="L336" s="150"/>
      <c r="M336" s="156"/>
      <c r="T336" s="157"/>
      <c r="AT336" s="152" t="s">
        <v>302</v>
      </c>
      <c r="AU336" s="152" t="s">
        <v>85</v>
      </c>
      <c r="AV336" s="12" t="s">
        <v>85</v>
      </c>
      <c r="AW336" s="12" t="s">
        <v>32</v>
      </c>
      <c r="AX336" s="12" t="s">
        <v>76</v>
      </c>
      <c r="AY336" s="152" t="s">
        <v>293</v>
      </c>
    </row>
    <row r="337" spans="2:65" s="14" customFormat="1" ht="11.25">
      <c r="B337" s="167"/>
      <c r="D337" s="151" t="s">
        <v>302</v>
      </c>
      <c r="E337" s="168" t="s">
        <v>1</v>
      </c>
      <c r="F337" s="169" t="s">
        <v>371</v>
      </c>
      <c r="H337" s="170">
        <v>33.136000000000003</v>
      </c>
      <c r="I337" s="171"/>
      <c r="L337" s="167"/>
      <c r="M337" s="172"/>
      <c r="T337" s="173"/>
      <c r="AT337" s="168" t="s">
        <v>302</v>
      </c>
      <c r="AU337" s="168" t="s">
        <v>85</v>
      </c>
      <c r="AV337" s="14" t="s">
        <v>300</v>
      </c>
      <c r="AW337" s="14" t="s">
        <v>32</v>
      </c>
      <c r="AX337" s="14" t="s">
        <v>83</v>
      </c>
      <c r="AY337" s="168" t="s">
        <v>293</v>
      </c>
    </row>
    <row r="338" spans="2:65" s="11" customFormat="1" ht="25.9" customHeight="1">
      <c r="B338" s="125"/>
      <c r="D338" s="126" t="s">
        <v>75</v>
      </c>
      <c r="E338" s="127" t="s">
        <v>1417</v>
      </c>
      <c r="F338" s="127" t="s">
        <v>1418</v>
      </c>
      <c r="I338" s="128"/>
      <c r="J338" s="129">
        <f>BK338</f>
        <v>0</v>
      </c>
      <c r="L338" s="125"/>
      <c r="M338" s="130"/>
      <c r="P338" s="131">
        <f>P339</f>
        <v>0</v>
      </c>
      <c r="R338" s="131">
        <f>R339</f>
        <v>0</v>
      </c>
      <c r="T338" s="132">
        <f>T339</f>
        <v>0</v>
      </c>
      <c r="AR338" s="126" t="s">
        <v>85</v>
      </c>
      <c r="AT338" s="133" t="s">
        <v>75</v>
      </c>
      <c r="AU338" s="133" t="s">
        <v>76</v>
      </c>
      <c r="AY338" s="126" t="s">
        <v>293</v>
      </c>
      <c r="BK338" s="134">
        <f>BK339</f>
        <v>0</v>
      </c>
    </row>
    <row r="339" spans="2:65" s="11" customFormat="1" ht="22.9" customHeight="1">
      <c r="B339" s="125"/>
      <c r="D339" s="126" t="s">
        <v>75</v>
      </c>
      <c r="E339" s="135" t="s">
        <v>4605</v>
      </c>
      <c r="F339" s="135" t="s">
        <v>4606</v>
      </c>
      <c r="I339" s="128"/>
      <c r="J339" s="136">
        <f>BK339</f>
        <v>0</v>
      </c>
      <c r="L339" s="125"/>
      <c r="M339" s="130"/>
      <c r="P339" s="131">
        <f>SUM(P340:P343)</f>
        <v>0</v>
      </c>
      <c r="R339" s="131">
        <f>SUM(R340:R343)</f>
        <v>0</v>
      </c>
      <c r="T339" s="132">
        <f>SUM(T340:T343)</f>
        <v>0</v>
      </c>
      <c r="AR339" s="126" t="s">
        <v>85</v>
      </c>
      <c r="AT339" s="133" t="s">
        <v>75</v>
      </c>
      <c r="AU339" s="133" t="s">
        <v>83</v>
      </c>
      <c r="AY339" s="126" t="s">
        <v>293</v>
      </c>
      <c r="BK339" s="134">
        <f>SUM(BK340:BK343)</f>
        <v>0</v>
      </c>
    </row>
    <row r="340" spans="2:65" s="1" customFormat="1" ht="16.5" customHeight="1">
      <c r="B340" s="32"/>
      <c r="C340" s="137" t="s">
        <v>1299</v>
      </c>
      <c r="D340" s="137" t="s">
        <v>295</v>
      </c>
      <c r="E340" s="138" t="s">
        <v>4607</v>
      </c>
      <c r="F340" s="139" t="s">
        <v>4608</v>
      </c>
      <c r="G340" s="140" t="s">
        <v>909</v>
      </c>
      <c r="H340" s="141">
        <v>8</v>
      </c>
      <c r="I340" s="142"/>
      <c r="J340" s="143">
        <f>ROUND(I340*H340,2)</f>
        <v>0</v>
      </c>
      <c r="K340" s="139" t="s">
        <v>299</v>
      </c>
      <c r="L340" s="32"/>
      <c r="M340" s="144" t="s">
        <v>1</v>
      </c>
      <c r="N340" s="145" t="s">
        <v>41</v>
      </c>
      <c r="P340" s="146">
        <f>O340*H340</f>
        <v>0</v>
      </c>
      <c r="Q340" s="146">
        <v>0</v>
      </c>
      <c r="R340" s="146">
        <f>Q340*H340</f>
        <v>0</v>
      </c>
      <c r="S340" s="146">
        <v>0</v>
      </c>
      <c r="T340" s="147">
        <f>S340*H340</f>
        <v>0</v>
      </c>
      <c r="AR340" s="148" t="s">
        <v>624</v>
      </c>
      <c r="AT340" s="148" t="s">
        <v>295</v>
      </c>
      <c r="AU340" s="148" t="s">
        <v>85</v>
      </c>
      <c r="AY340" s="17" t="s">
        <v>293</v>
      </c>
      <c r="BE340" s="149">
        <f>IF(N340="základní",J340,0)</f>
        <v>0</v>
      </c>
      <c r="BF340" s="149">
        <f>IF(N340="snížená",J340,0)</f>
        <v>0</v>
      </c>
      <c r="BG340" s="149">
        <f>IF(N340="zákl. přenesená",J340,0)</f>
        <v>0</v>
      </c>
      <c r="BH340" s="149">
        <f>IF(N340="sníž. přenesená",J340,0)</f>
        <v>0</v>
      </c>
      <c r="BI340" s="149">
        <f>IF(N340="nulová",J340,0)</f>
        <v>0</v>
      </c>
      <c r="BJ340" s="17" t="s">
        <v>83</v>
      </c>
      <c r="BK340" s="149">
        <f>ROUND(I340*H340,2)</f>
        <v>0</v>
      </c>
      <c r="BL340" s="17" t="s">
        <v>624</v>
      </c>
      <c r="BM340" s="148" t="s">
        <v>4609</v>
      </c>
    </row>
    <row r="341" spans="2:65" s="12" customFormat="1" ht="11.25">
      <c r="B341" s="150"/>
      <c r="D341" s="151" t="s">
        <v>302</v>
      </c>
      <c r="E341" s="152" t="s">
        <v>1</v>
      </c>
      <c r="F341" s="153" t="s">
        <v>396</v>
      </c>
      <c r="H341" s="154">
        <v>8</v>
      </c>
      <c r="I341" s="155"/>
      <c r="L341" s="150"/>
      <c r="M341" s="156"/>
      <c r="T341" s="157"/>
      <c r="AT341" s="152" t="s">
        <v>302</v>
      </c>
      <c r="AU341" s="152" t="s">
        <v>85</v>
      </c>
      <c r="AV341" s="12" t="s">
        <v>85</v>
      </c>
      <c r="AW341" s="12" t="s">
        <v>32</v>
      </c>
      <c r="AX341" s="12" t="s">
        <v>76</v>
      </c>
      <c r="AY341" s="152" t="s">
        <v>293</v>
      </c>
    </row>
    <row r="342" spans="2:65" s="14" customFormat="1" ht="11.25">
      <c r="B342" s="167"/>
      <c r="D342" s="151" t="s">
        <v>302</v>
      </c>
      <c r="E342" s="168" t="s">
        <v>1</v>
      </c>
      <c r="F342" s="169" t="s">
        <v>371</v>
      </c>
      <c r="H342" s="170">
        <v>8</v>
      </c>
      <c r="I342" s="171"/>
      <c r="L342" s="167"/>
      <c r="M342" s="172"/>
      <c r="T342" s="173"/>
      <c r="AT342" s="168" t="s">
        <v>302</v>
      </c>
      <c r="AU342" s="168" t="s">
        <v>85</v>
      </c>
      <c r="AV342" s="14" t="s">
        <v>300</v>
      </c>
      <c r="AW342" s="14" t="s">
        <v>32</v>
      </c>
      <c r="AX342" s="14" t="s">
        <v>83</v>
      </c>
      <c r="AY342" s="168" t="s">
        <v>293</v>
      </c>
    </row>
    <row r="343" spans="2:65" s="1" customFormat="1" ht="24.2" customHeight="1">
      <c r="B343" s="32"/>
      <c r="C343" s="137" t="s">
        <v>1303</v>
      </c>
      <c r="D343" s="137" t="s">
        <v>295</v>
      </c>
      <c r="E343" s="138" t="s">
        <v>4610</v>
      </c>
      <c r="F343" s="139" t="s">
        <v>4611</v>
      </c>
      <c r="G343" s="140" t="s">
        <v>4612</v>
      </c>
      <c r="H343" s="202"/>
      <c r="I343" s="142"/>
      <c r="J343" s="143">
        <f>ROUND(I343*H343,2)</f>
        <v>0</v>
      </c>
      <c r="K343" s="139" t="s">
        <v>299</v>
      </c>
      <c r="L343" s="32"/>
      <c r="M343" s="192" t="s">
        <v>1</v>
      </c>
      <c r="N343" s="193" t="s">
        <v>41</v>
      </c>
      <c r="O343" s="194"/>
      <c r="P343" s="195">
        <f>O343*H343</f>
        <v>0</v>
      </c>
      <c r="Q343" s="195">
        <v>0</v>
      </c>
      <c r="R343" s="195">
        <f>Q343*H343</f>
        <v>0</v>
      </c>
      <c r="S343" s="195">
        <v>0</v>
      </c>
      <c r="T343" s="196">
        <f>S343*H343</f>
        <v>0</v>
      </c>
      <c r="AR343" s="148" t="s">
        <v>624</v>
      </c>
      <c r="AT343" s="148" t="s">
        <v>295</v>
      </c>
      <c r="AU343" s="148" t="s">
        <v>85</v>
      </c>
      <c r="AY343" s="17" t="s">
        <v>293</v>
      </c>
      <c r="BE343" s="149">
        <f>IF(N343="základní",J343,0)</f>
        <v>0</v>
      </c>
      <c r="BF343" s="149">
        <f>IF(N343="snížená",J343,0)</f>
        <v>0</v>
      </c>
      <c r="BG343" s="149">
        <f>IF(N343="zákl. přenesená",J343,0)</f>
        <v>0</v>
      </c>
      <c r="BH343" s="149">
        <f>IF(N343="sníž. přenesená",J343,0)</f>
        <v>0</v>
      </c>
      <c r="BI343" s="149">
        <f>IF(N343="nulová",J343,0)</f>
        <v>0</v>
      </c>
      <c r="BJ343" s="17" t="s">
        <v>83</v>
      </c>
      <c r="BK343" s="149">
        <f>ROUND(I343*H343,2)</f>
        <v>0</v>
      </c>
      <c r="BL343" s="17" t="s">
        <v>624</v>
      </c>
      <c r="BM343" s="148" t="s">
        <v>4613</v>
      </c>
    </row>
    <row r="344" spans="2:65" s="1" customFormat="1" ht="6.95" customHeight="1">
      <c r="B344" s="44"/>
      <c r="C344" s="45"/>
      <c r="D344" s="45"/>
      <c r="E344" s="45"/>
      <c r="F344" s="45"/>
      <c r="G344" s="45"/>
      <c r="H344" s="45"/>
      <c r="I344" s="45"/>
      <c r="J344" s="45"/>
      <c r="K344" s="45"/>
      <c r="L344" s="32"/>
    </row>
  </sheetData>
  <sheetProtection algorithmName="SHA-512" hashValue="0B2mEegLbDBJsntDV6O88dmtHqjwfK0vVZ+XY1+RQPpMCOxS57Ukkywyuz2OOLdkOtnNoPXYZ5PjLBKDgvySNw==" saltValue="PFY0txh5O0FWHmNR18C0/XRe+Qlea8dSAZkafFrtYxhP9HcLI5+DpcAGZRDsPu434qTE7JNviDlHx/VqRY5L6g==" spinCount="100000" sheet="1" objects="1" scenarios="1" formatColumns="0" formatRows="0" autoFilter="0"/>
  <autoFilter ref="C128:K343" xr:uid="{00000000-0009-0000-0000-00000E000000}"/>
  <mergeCells count="12">
    <mergeCell ref="E121:H121"/>
    <mergeCell ref="L2:V2"/>
    <mergeCell ref="E85:H85"/>
    <mergeCell ref="E87:H87"/>
    <mergeCell ref="E89:H89"/>
    <mergeCell ref="E117:H117"/>
    <mergeCell ref="E119:H11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BM252"/>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141</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4398</v>
      </c>
      <c r="F9" s="258"/>
      <c r="G9" s="258"/>
      <c r="H9" s="258"/>
      <c r="L9" s="32"/>
    </row>
    <row r="10" spans="2:46" s="1" customFormat="1" ht="12" customHeight="1">
      <c r="B10" s="32"/>
      <c r="D10" s="27" t="s">
        <v>231</v>
      </c>
      <c r="L10" s="32"/>
    </row>
    <row r="11" spans="2:46" s="1" customFormat="1" ht="16.5" customHeight="1">
      <c r="B11" s="32"/>
      <c r="E11" s="238" t="s">
        <v>4614</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ROUND(J129,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ROUND((SUM(BE129:BE251)),  2)</f>
        <v>0</v>
      </c>
      <c r="I35" s="97">
        <v>0.21</v>
      </c>
      <c r="J35" s="86">
        <f>ROUND(((SUM(BE129:BE251))*I35),  2)</f>
        <v>0</v>
      </c>
      <c r="L35" s="32"/>
    </row>
    <row r="36" spans="2:12" s="1" customFormat="1" ht="14.45" customHeight="1">
      <c r="B36" s="32"/>
      <c r="E36" s="27" t="s">
        <v>42</v>
      </c>
      <c r="F36" s="86">
        <f>ROUND((SUM(BF129:BF251)),  2)</f>
        <v>0</v>
      </c>
      <c r="I36" s="97">
        <v>0.12</v>
      </c>
      <c r="J36" s="86">
        <f>ROUND(((SUM(BF129:BF251))*I36),  2)</f>
        <v>0</v>
      </c>
      <c r="L36" s="32"/>
    </row>
    <row r="37" spans="2:12" s="1" customFormat="1" ht="14.45" hidden="1" customHeight="1">
      <c r="B37" s="32"/>
      <c r="E37" s="27" t="s">
        <v>43</v>
      </c>
      <c r="F37" s="86">
        <f>ROUND((SUM(BG129:BG251)),  2)</f>
        <v>0</v>
      </c>
      <c r="I37" s="97">
        <v>0.21</v>
      </c>
      <c r="J37" s="86">
        <f>0</f>
        <v>0</v>
      </c>
      <c r="L37" s="32"/>
    </row>
    <row r="38" spans="2:12" s="1" customFormat="1" ht="14.45" hidden="1" customHeight="1">
      <c r="B38" s="32"/>
      <c r="E38" s="27" t="s">
        <v>44</v>
      </c>
      <c r="F38" s="86">
        <f>ROUND((SUM(BH129:BH251)),  2)</f>
        <v>0</v>
      </c>
      <c r="I38" s="97">
        <v>0.12</v>
      </c>
      <c r="J38" s="86">
        <f>0</f>
        <v>0</v>
      </c>
      <c r="L38" s="32"/>
    </row>
    <row r="39" spans="2:12" s="1" customFormat="1" ht="14.45" hidden="1" customHeight="1">
      <c r="B39" s="32"/>
      <c r="E39" s="27" t="s">
        <v>45</v>
      </c>
      <c r="F39" s="86">
        <f>ROUND((SUM(BI129:BI251)),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4398</v>
      </c>
      <c r="F87" s="258"/>
      <c r="G87" s="258"/>
      <c r="H87" s="258"/>
      <c r="L87" s="32"/>
    </row>
    <row r="88" spans="2:12" s="1" customFormat="1" ht="12" customHeight="1">
      <c r="B88" s="32"/>
      <c r="C88" s="27" t="s">
        <v>231</v>
      </c>
      <c r="L88" s="32"/>
    </row>
    <row r="89" spans="2:12" s="1" customFormat="1" ht="16.5" customHeight="1">
      <c r="B89" s="32"/>
      <c r="E89" s="238" t="str">
        <f>E11</f>
        <v>SO 602 - Přeložka přípojek vodovodu</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J129</f>
        <v>0</v>
      </c>
      <c r="L98" s="32"/>
      <c r="AU98" s="17" t="s">
        <v>264</v>
      </c>
    </row>
    <row r="99" spans="2:47" s="8" customFormat="1" ht="24.95" customHeight="1">
      <c r="B99" s="109"/>
      <c r="D99" s="110" t="s">
        <v>265</v>
      </c>
      <c r="E99" s="111"/>
      <c r="F99" s="111"/>
      <c r="G99" s="111"/>
      <c r="H99" s="111"/>
      <c r="I99" s="111"/>
      <c r="J99" s="112">
        <f>J130</f>
        <v>0</v>
      </c>
      <c r="L99" s="109"/>
    </row>
    <row r="100" spans="2:47" s="9" customFormat="1" ht="19.899999999999999" customHeight="1">
      <c r="B100" s="113"/>
      <c r="D100" s="114" t="s">
        <v>266</v>
      </c>
      <c r="E100" s="115"/>
      <c r="F100" s="115"/>
      <c r="G100" s="115"/>
      <c r="H100" s="115"/>
      <c r="I100" s="115"/>
      <c r="J100" s="116">
        <f>J131</f>
        <v>0</v>
      </c>
      <c r="L100" s="113"/>
    </row>
    <row r="101" spans="2:47" s="9" customFormat="1" ht="19.899999999999999" customHeight="1">
      <c r="B101" s="113"/>
      <c r="D101" s="114" t="s">
        <v>269</v>
      </c>
      <c r="E101" s="115"/>
      <c r="F101" s="115"/>
      <c r="G101" s="115"/>
      <c r="H101" s="115"/>
      <c r="I101" s="115"/>
      <c r="J101" s="116">
        <f>J174</f>
        <v>0</v>
      </c>
      <c r="L101" s="113"/>
    </row>
    <row r="102" spans="2:47" s="9" customFormat="1" ht="19.899999999999999" customHeight="1">
      <c r="B102" s="113"/>
      <c r="D102" s="114" t="s">
        <v>271</v>
      </c>
      <c r="E102" s="115"/>
      <c r="F102" s="115"/>
      <c r="G102" s="115"/>
      <c r="H102" s="115"/>
      <c r="I102" s="115"/>
      <c r="J102" s="116">
        <f>J178</f>
        <v>0</v>
      </c>
      <c r="L102" s="113"/>
    </row>
    <row r="103" spans="2:47" s="9" customFormat="1" ht="19.899999999999999" customHeight="1">
      <c r="B103" s="113"/>
      <c r="D103" s="114" t="s">
        <v>272</v>
      </c>
      <c r="E103" s="115"/>
      <c r="F103" s="115"/>
      <c r="G103" s="115"/>
      <c r="H103" s="115"/>
      <c r="I103" s="115"/>
      <c r="J103" s="116">
        <f>J201</f>
        <v>0</v>
      </c>
      <c r="L103" s="113"/>
    </row>
    <row r="104" spans="2:47" s="9" customFormat="1" ht="19.899999999999999" customHeight="1">
      <c r="B104" s="113"/>
      <c r="D104" s="114" t="s">
        <v>273</v>
      </c>
      <c r="E104" s="115"/>
      <c r="F104" s="115"/>
      <c r="G104" s="115"/>
      <c r="H104" s="115"/>
      <c r="I104" s="115"/>
      <c r="J104" s="116">
        <f>J205</f>
        <v>0</v>
      </c>
      <c r="L104" s="113"/>
    </row>
    <row r="105" spans="2:47" s="9" customFormat="1" ht="19.899999999999999" customHeight="1">
      <c r="B105" s="113"/>
      <c r="D105" s="114" t="s">
        <v>274</v>
      </c>
      <c r="E105" s="115"/>
      <c r="F105" s="115"/>
      <c r="G105" s="115"/>
      <c r="H105" s="115"/>
      <c r="I105" s="115"/>
      <c r="J105" s="116">
        <f>J225</f>
        <v>0</v>
      </c>
      <c r="L105" s="113"/>
    </row>
    <row r="106" spans="2:47" s="8" customFormat="1" ht="24.95" customHeight="1">
      <c r="B106" s="109"/>
      <c r="D106" s="110" t="s">
        <v>275</v>
      </c>
      <c r="E106" s="111"/>
      <c r="F106" s="111"/>
      <c r="G106" s="111"/>
      <c r="H106" s="111"/>
      <c r="I106" s="111"/>
      <c r="J106" s="112">
        <f>J229</f>
        <v>0</v>
      </c>
      <c r="L106" s="109"/>
    </row>
    <row r="107" spans="2:47" s="9" customFormat="1" ht="19.899999999999999" customHeight="1">
      <c r="B107" s="113"/>
      <c r="D107" s="114" t="s">
        <v>4615</v>
      </c>
      <c r="E107" s="115"/>
      <c r="F107" s="115"/>
      <c r="G107" s="115"/>
      <c r="H107" s="115"/>
      <c r="I107" s="115"/>
      <c r="J107" s="116">
        <f>J230</f>
        <v>0</v>
      </c>
      <c r="L107" s="113"/>
    </row>
    <row r="108" spans="2:47" s="1" customFormat="1" ht="21.75" customHeight="1">
      <c r="B108" s="32"/>
      <c r="L108" s="32"/>
    </row>
    <row r="109" spans="2:47" s="1" customFormat="1" ht="6.95" customHeight="1">
      <c r="B109" s="44"/>
      <c r="C109" s="45"/>
      <c r="D109" s="45"/>
      <c r="E109" s="45"/>
      <c r="F109" s="45"/>
      <c r="G109" s="45"/>
      <c r="H109" s="45"/>
      <c r="I109" s="45"/>
      <c r="J109" s="45"/>
      <c r="K109" s="45"/>
      <c r="L109" s="32"/>
    </row>
    <row r="113" spans="2:20" s="1" customFormat="1" ht="6.95" customHeight="1">
      <c r="B113" s="46"/>
      <c r="C113" s="47"/>
      <c r="D113" s="47"/>
      <c r="E113" s="47"/>
      <c r="F113" s="47"/>
      <c r="G113" s="47"/>
      <c r="H113" s="47"/>
      <c r="I113" s="47"/>
      <c r="J113" s="47"/>
      <c r="K113" s="47"/>
      <c r="L113" s="32"/>
    </row>
    <row r="114" spans="2:20" s="1" customFormat="1" ht="24.95" customHeight="1">
      <c r="B114" s="32"/>
      <c r="C114" s="21" t="s">
        <v>278</v>
      </c>
      <c r="L114" s="32"/>
    </row>
    <row r="115" spans="2:20" s="1" customFormat="1" ht="6.95" customHeight="1">
      <c r="B115" s="32"/>
      <c r="L115" s="32"/>
    </row>
    <row r="116" spans="2:20" s="1" customFormat="1" ht="12" customHeight="1">
      <c r="B116" s="32"/>
      <c r="C116" s="27" t="s">
        <v>16</v>
      </c>
      <c r="L116" s="32"/>
    </row>
    <row r="117" spans="2:20" s="1" customFormat="1" ht="16.5" customHeight="1">
      <c r="B117" s="32"/>
      <c r="E117" s="256" t="str">
        <f>E7</f>
        <v>Stavba sekundárního kolektoru Česká-Středova - 2024</v>
      </c>
      <c r="F117" s="257"/>
      <c r="G117" s="257"/>
      <c r="H117" s="257"/>
      <c r="L117" s="32"/>
    </row>
    <row r="118" spans="2:20" ht="12" customHeight="1">
      <c r="B118" s="20"/>
      <c r="C118" s="27" t="s">
        <v>225</v>
      </c>
      <c r="L118" s="20"/>
    </row>
    <row r="119" spans="2:20" s="1" customFormat="1" ht="16.5" customHeight="1">
      <c r="B119" s="32"/>
      <c r="E119" s="256" t="s">
        <v>4398</v>
      </c>
      <c r="F119" s="258"/>
      <c r="G119" s="258"/>
      <c r="H119" s="258"/>
      <c r="L119" s="32"/>
    </row>
    <row r="120" spans="2:20" s="1" customFormat="1" ht="12" customHeight="1">
      <c r="B120" s="32"/>
      <c r="C120" s="27" t="s">
        <v>231</v>
      </c>
      <c r="L120" s="32"/>
    </row>
    <row r="121" spans="2:20" s="1" customFormat="1" ht="16.5" customHeight="1">
      <c r="B121" s="32"/>
      <c r="E121" s="238" t="str">
        <f>E11</f>
        <v>SO 602 - Přeložka přípojek vodovodu</v>
      </c>
      <c r="F121" s="258"/>
      <c r="G121" s="258"/>
      <c r="H121" s="258"/>
      <c r="L121" s="32"/>
    </row>
    <row r="122" spans="2:20" s="1" customFormat="1" ht="6.95" customHeight="1">
      <c r="B122" s="32"/>
      <c r="L122" s="32"/>
    </row>
    <row r="123" spans="2:20" s="1" customFormat="1" ht="12" customHeight="1">
      <c r="B123" s="32"/>
      <c r="C123" s="27" t="s">
        <v>20</v>
      </c>
      <c r="F123" s="25" t="str">
        <f>F14</f>
        <v>Brno</v>
      </c>
      <c r="I123" s="27" t="s">
        <v>22</v>
      </c>
      <c r="J123" s="52" t="str">
        <f>IF(J14="","",J14)</f>
        <v>8. 8. 2024</v>
      </c>
      <c r="L123" s="32"/>
    </row>
    <row r="124" spans="2:20" s="1" customFormat="1" ht="6.95" customHeight="1">
      <c r="B124" s="32"/>
      <c r="L124" s="32"/>
    </row>
    <row r="125" spans="2:20" s="1" customFormat="1" ht="15.2" customHeight="1">
      <c r="B125" s="32"/>
      <c r="C125" s="27" t="s">
        <v>24</v>
      </c>
      <c r="F125" s="25" t="str">
        <f>E17</f>
        <v>Statutární město Brno</v>
      </c>
      <c r="I125" s="27" t="s">
        <v>30</v>
      </c>
      <c r="J125" s="30" t="str">
        <f>E23</f>
        <v>INGUTIS, spol. s r.o.</v>
      </c>
      <c r="L125" s="32"/>
    </row>
    <row r="126" spans="2:20" s="1" customFormat="1" ht="15.2" customHeight="1">
      <c r="B126" s="32"/>
      <c r="C126" s="27" t="s">
        <v>28</v>
      </c>
      <c r="F126" s="25" t="str">
        <f>IF(E20="","",E20)</f>
        <v>Vyplň údaj</v>
      </c>
      <c r="I126" s="27" t="s">
        <v>33</v>
      </c>
      <c r="J126" s="30" t="str">
        <f>E26</f>
        <v>Ing. J. Duben</v>
      </c>
      <c r="L126" s="32"/>
    </row>
    <row r="127" spans="2:20" s="1" customFormat="1" ht="10.35" customHeight="1">
      <c r="B127" s="32"/>
      <c r="L127" s="32"/>
    </row>
    <row r="128" spans="2:20" s="10" customFormat="1" ht="29.25" customHeight="1">
      <c r="B128" s="117"/>
      <c r="C128" s="118" t="s">
        <v>279</v>
      </c>
      <c r="D128" s="119" t="s">
        <v>61</v>
      </c>
      <c r="E128" s="119" t="s">
        <v>57</v>
      </c>
      <c r="F128" s="119" t="s">
        <v>58</v>
      </c>
      <c r="G128" s="119" t="s">
        <v>280</v>
      </c>
      <c r="H128" s="119" t="s">
        <v>281</v>
      </c>
      <c r="I128" s="119" t="s">
        <v>282</v>
      </c>
      <c r="J128" s="119" t="s">
        <v>262</v>
      </c>
      <c r="K128" s="120" t="s">
        <v>283</v>
      </c>
      <c r="L128" s="117"/>
      <c r="M128" s="59" t="s">
        <v>1</v>
      </c>
      <c r="N128" s="60" t="s">
        <v>40</v>
      </c>
      <c r="O128" s="60" t="s">
        <v>284</v>
      </c>
      <c r="P128" s="60" t="s">
        <v>285</v>
      </c>
      <c r="Q128" s="60" t="s">
        <v>286</v>
      </c>
      <c r="R128" s="60" t="s">
        <v>287</v>
      </c>
      <c r="S128" s="60" t="s">
        <v>288</v>
      </c>
      <c r="T128" s="61" t="s">
        <v>289</v>
      </c>
    </row>
    <row r="129" spans="2:65" s="1" customFormat="1" ht="22.9" customHeight="1">
      <c r="B129" s="32"/>
      <c r="C129" s="64" t="s">
        <v>290</v>
      </c>
      <c r="J129" s="121">
        <f>BK129</f>
        <v>0</v>
      </c>
      <c r="L129" s="32"/>
      <c r="M129" s="62"/>
      <c r="N129" s="53"/>
      <c r="O129" s="53"/>
      <c r="P129" s="122">
        <f>P130+P229</f>
        <v>0</v>
      </c>
      <c r="Q129" s="53"/>
      <c r="R129" s="122">
        <f>R130+R229</f>
        <v>0</v>
      </c>
      <c r="S129" s="53"/>
      <c r="T129" s="123">
        <f>T130+T229</f>
        <v>0</v>
      </c>
      <c r="AT129" s="17" t="s">
        <v>75</v>
      </c>
      <c r="AU129" s="17" t="s">
        <v>264</v>
      </c>
      <c r="BK129" s="124">
        <f>BK130+BK229</f>
        <v>0</v>
      </c>
    </row>
    <row r="130" spans="2:65" s="11" customFormat="1" ht="25.9" customHeight="1">
      <c r="B130" s="125"/>
      <c r="D130" s="126" t="s">
        <v>75</v>
      </c>
      <c r="E130" s="127" t="s">
        <v>291</v>
      </c>
      <c r="F130" s="127" t="s">
        <v>292</v>
      </c>
      <c r="I130" s="128"/>
      <c r="J130" s="129">
        <f>BK130</f>
        <v>0</v>
      </c>
      <c r="L130" s="125"/>
      <c r="M130" s="130"/>
      <c r="P130" s="131">
        <f>P131+P174+P178+P201+P205+P225</f>
        <v>0</v>
      </c>
      <c r="R130" s="131">
        <f>R131+R174+R178+R201+R205+R225</f>
        <v>0</v>
      </c>
      <c r="T130" s="132">
        <f>T131+T174+T178+T201+T205+T225</f>
        <v>0</v>
      </c>
      <c r="AR130" s="126" t="s">
        <v>83</v>
      </c>
      <c r="AT130" s="133" t="s">
        <v>75</v>
      </c>
      <c r="AU130" s="133" t="s">
        <v>76</v>
      </c>
      <c r="AY130" s="126" t="s">
        <v>293</v>
      </c>
      <c r="BK130" s="134">
        <f>BK131+BK174+BK178+BK201+BK205+BK225</f>
        <v>0</v>
      </c>
    </row>
    <row r="131" spans="2:65" s="11" customFormat="1" ht="22.9" customHeight="1">
      <c r="B131" s="125"/>
      <c r="D131" s="126" t="s">
        <v>75</v>
      </c>
      <c r="E131" s="135" t="s">
        <v>83</v>
      </c>
      <c r="F131" s="135" t="s">
        <v>294</v>
      </c>
      <c r="I131" s="128"/>
      <c r="J131" s="136">
        <f>BK131</f>
        <v>0</v>
      </c>
      <c r="L131" s="125"/>
      <c r="M131" s="130"/>
      <c r="P131" s="131">
        <f>SUM(P132:P173)</f>
        <v>0</v>
      </c>
      <c r="R131" s="131">
        <f>SUM(R132:R173)</f>
        <v>0</v>
      </c>
      <c r="T131" s="132">
        <f>SUM(T132:T173)</f>
        <v>0</v>
      </c>
      <c r="AR131" s="126" t="s">
        <v>83</v>
      </c>
      <c r="AT131" s="133" t="s">
        <v>75</v>
      </c>
      <c r="AU131" s="133" t="s">
        <v>83</v>
      </c>
      <c r="AY131" s="126" t="s">
        <v>293</v>
      </c>
      <c r="BK131" s="134">
        <f>SUM(BK132:BK173)</f>
        <v>0</v>
      </c>
    </row>
    <row r="132" spans="2:65" s="1" customFormat="1" ht="24.2" customHeight="1">
      <c r="B132" s="32"/>
      <c r="C132" s="137" t="s">
        <v>83</v>
      </c>
      <c r="D132" s="137" t="s">
        <v>295</v>
      </c>
      <c r="E132" s="138" t="s">
        <v>4401</v>
      </c>
      <c r="F132" s="139" t="s">
        <v>4402</v>
      </c>
      <c r="G132" s="140" t="s">
        <v>767</v>
      </c>
      <c r="H132" s="141">
        <v>10.89</v>
      </c>
      <c r="I132" s="142"/>
      <c r="J132" s="143">
        <f>ROUND(I132*H132,2)</f>
        <v>0</v>
      </c>
      <c r="K132" s="139" t="s">
        <v>299</v>
      </c>
      <c r="L132" s="32"/>
      <c r="M132" s="144" t="s">
        <v>1</v>
      </c>
      <c r="N132" s="145" t="s">
        <v>41</v>
      </c>
      <c r="P132" s="146">
        <f>O132*H132</f>
        <v>0</v>
      </c>
      <c r="Q132" s="146">
        <v>0</v>
      </c>
      <c r="R132" s="146">
        <f>Q132*H132</f>
        <v>0</v>
      </c>
      <c r="S132" s="146">
        <v>0</v>
      </c>
      <c r="T132" s="147">
        <f>S132*H132</f>
        <v>0</v>
      </c>
      <c r="AR132" s="148" t="s">
        <v>300</v>
      </c>
      <c r="AT132" s="148" t="s">
        <v>295</v>
      </c>
      <c r="AU132" s="148" t="s">
        <v>85</v>
      </c>
      <c r="AY132" s="17" t="s">
        <v>293</v>
      </c>
      <c r="BE132" s="149">
        <f>IF(N132="základní",J132,0)</f>
        <v>0</v>
      </c>
      <c r="BF132" s="149">
        <f>IF(N132="snížená",J132,0)</f>
        <v>0</v>
      </c>
      <c r="BG132" s="149">
        <f>IF(N132="zákl. přenesená",J132,0)</f>
        <v>0</v>
      </c>
      <c r="BH132" s="149">
        <f>IF(N132="sníž. přenesená",J132,0)</f>
        <v>0</v>
      </c>
      <c r="BI132" s="149">
        <f>IF(N132="nulová",J132,0)</f>
        <v>0</v>
      </c>
      <c r="BJ132" s="17" t="s">
        <v>83</v>
      </c>
      <c r="BK132" s="149">
        <f>ROUND(I132*H132,2)</f>
        <v>0</v>
      </c>
      <c r="BL132" s="17" t="s">
        <v>300</v>
      </c>
      <c r="BM132" s="148" t="s">
        <v>85</v>
      </c>
    </row>
    <row r="133" spans="2:65" s="1" customFormat="1" ht="24.2" customHeight="1">
      <c r="B133" s="32"/>
      <c r="C133" s="137" t="s">
        <v>85</v>
      </c>
      <c r="D133" s="137" t="s">
        <v>295</v>
      </c>
      <c r="E133" s="138" t="s">
        <v>4405</v>
      </c>
      <c r="F133" s="139" t="s">
        <v>4406</v>
      </c>
      <c r="G133" s="140" t="s">
        <v>767</v>
      </c>
      <c r="H133" s="141">
        <v>10.89</v>
      </c>
      <c r="I133" s="142"/>
      <c r="J133" s="143">
        <f>ROUND(I133*H133,2)</f>
        <v>0</v>
      </c>
      <c r="K133" s="139" t="s">
        <v>299</v>
      </c>
      <c r="L133" s="32"/>
      <c r="M133" s="144" t="s">
        <v>1</v>
      </c>
      <c r="N133" s="145" t="s">
        <v>41</v>
      </c>
      <c r="P133" s="146">
        <f>O133*H133</f>
        <v>0</v>
      </c>
      <c r="Q133" s="146">
        <v>0</v>
      </c>
      <c r="R133" s="146">
        <f>Q133*H133</f>
        <v>0</v>
      </c>
      <c r="S133" s="146">
        <v>0</v>
      </c>
      <c r="T133" s="147">
        <f>S133*H133</f>
        <v>0</v>
      </c>
      <c r="AR133" s="148" t="s">
        <v>300</v>
      </c>
      <c r="AT133" s="148" t="s">
        <v>295</v>
      </c>
      <c r="AU133" s="148" t="s">
        <v>85</v>
      </c>
      <c r="AY133" s="17" t="s">
        <v>293</v>
      </c>
      <c r="BE133" s="149">
        <f>IF(N133="základní",J133,0)</f>
        <v>0</v>
      </c>
      <c r="BF133" s="149">
        <f>IF(N133="snížená",J133,0)</f>
        <v>0</v>
      </c>
      <c r="BG133" s="149">
        <f>IF(N133="zákl. přenesená",J133,0)</f>
        <v>0</v>
      </c>
      <c r="BH133" s="149">
        <f>IF(N133="sníž. přenesená",J133,0)</f>
        <v>0</v>
      </c>
      <c r="BI133" s="149">
        <f>IF(N133="nulová",J133,0)</f>
        <v>0</v>
      </c>
      <c r="BJ133" s="17" t="s">
        <v>83</v>
      </c>
      <c r="BK133" s="149">
        <f>ROUND(I133*H133,2)</f>
        <v>0</v>
      </c>
      <c r="BL133" s="17" t="s">
        <v>300</v>
      </c>
      <c r="BM133" s="148" t="s">
        <v>300</v>
      </c>
    </row>
    <row r="134" spans="2:65" s="12" customFormat="1" ht="11.25">
      <c r="B134" s="150"/>
      <c r="D134" s="151" t="s">
        <v>302</v>
      </c>
      <c r="E134" s="152" t="s">
        <v>1</v>
      </c>
      <c r="F134" s="153" t="s">
        <v>4616</v>
      </c>
      <c r="H134" s="154">
        <v>10.89</v>
      </c>
      <c r="I134" s="155"/>
      <c r="L134" s="150"/>
      <c r="M134" s="156"/>
      <c r="T134" s="157"/>
      <c r="AT134" s="152" t="s">
        <v>302</v>
      </c>
      <c r="AU134" s="152" t="s">
        <v>85</v>
      </c>
      <c r="AV134" s="12" t="s">
        <v>85</v>
      </c>
      <c r="AW134" s="12" t="s">
        <v>32</v>
      </c>
      <c r="AX134" s="12" t="s">
        <v>76</v>
      </c>
      <c r="AY134" s="152" t="s">
        <v>293</v>
      </c>
    </row>
    <row r="135" spans="2:65" s="14" customFormat="1" ht="11.25">
      <c r="B135" s="167"/>
      <c r="D135" s="151" t="s">
        <v>302</v>
      </c>
      <c r="E135" s="168" t="s">
        <v>1</v>
      </c>
      <c r="F135" s="169" t="s">
        <v>371</v>
      </c>
      <c r="H135" s="170">
        <v>10.89</v>
      </c>
      <c r="I135" s="171"/>
      <c r="L135" s="167"/>
      <c r="M135" s="172"/>
      <c r="T135" s="173"/>
      <c r="AT135" s="168" t="s">
        <v>302</v>
      </c>
      <c r="AU135" s="168" t="s">
        <v>85</v>
      </c>
      <c r="AV135" s="14" t="s">
        <v>300</v>
      </c>
      <c r="AW135" s="14" t="s">
        <v>32</v>
      </c>
      <c r="AX135" s="14" t="s">
        <v>83</v>
      </c>
      <c r="AY135" s="168" t="s">
        <v>293</v>
      </c>
    </row>
    <row r="136" spans="2:65" s="1" customFormat="1" ht="33" customHeight="1">
      <c r="B136" s="32"/>
      <c r="C136" s="137" t="s">
        <v>156</v>
      </c>
      <c r="D136" s="137" t="s">
        <v>295</v>
      </c>
      <c r="E136" s="138" t="s">
        <v>4414</v>
      </c>
      <c r="F136" s="139" t="s">
        <v>4415</v>
      </c>
      <c r="G136" s="140" t="s">
        <v>311</v>
      </c>
      <c r="H136" s="141">
        <v>17.152000000000001</v>
      </c>
      <c r="I136" s="142"/>
      <c r="J136" s="143">
        <f>ROUND(I136*H136,2)</f>
        <v>0</v>
      </c>
      <c r="K136" s="139" t="s">
        <v>299</v>
      </c>
      <c r="L136" s="32"/>
      <c r="M136" s="144" t="s">
        <v>1</v>
      </c>
      <c r="N136" s="145" t="s">
        <v>41</v>
      </c>
      <c r="P136" s="146">
        <f>O136*H136</f>
        <v>0</v>
      </c>
      <c r="Q136" s="146">
        <v>0</v>
      </c>
      <c r="R136" s="146">
        <f>Q136*H136</f>
        <v>0</v>
      </c>
      <c r="S136" s="146">
        <v>0</v>
      </c>
      <c r="T136" s="147">
        <f>S136*H136</f>
        <v>0</v>
      </c>
      <c r="AR136" s="148" t="s">
        <v>300</v>
      </c>
      <c r="AT136" s="148" t="s">
        <v>295</v>
      </c>
      <c r="AU136" s="148" t="s">
        <v>85</v>
      </c>
      <c r="AY136" s="17" t="s">
        <v>293</v>
      </c>
      <c r="BE136" s="149">
        <f>IF(N136="základní",J136,0)</f>
        <v>0</v>
      </c>
      <c r="BF136" s="149">
        <f>IF(N136="snížená",J136,0)</f>
        <v>0</v>
      </c>
      <c r="BG136" s="149">
        <f>IF(N136="zákl. přenesená",J136,0)</f>
        <v>0</v>
      </c>
      <c r="BH136" s="149">
        <f>IF(N136="sníž. přenesená",J136,0)</f>
        <v>0</v>
      </c>
      <c r="BI136" s="149">
        <f>IF(N136="nulová",J136,0)</f>
        <v>0</v>
      </c>
      <c r="BJ136" s="17" t="s">
        <v>83</v>
      </c>
      <c r="BK136" s="149">
        <f>ROUND(I136*H136,2)</f>
        <v>0</v>
      </c>
      <c r="BL136" s="17" t="s">
        <v>300</v>
      </c>
      <c r="BM136" s="148" t="s">
        <v>327</v>
      </c>
    </row>
    <row r="137" spans="2:65" s="1" customFormat="1" ht="33" customHeight="1">
      <c r="B137" s="32"/>
      <c r="C137" s="137" t="s">
        <v>300</v>
      </c>
      <c r="D137" s="137" t="s">
        <v>295</v>
      </c>
      <c r="E137" s="138" t="s">
        <v>4416</v>
      </c>
      <c r="F137" s="139" t="s">
        <v>4417</v>
      </c>
      <c r="G137" s="140" t="s">
        <v>311</v>
      </c>
      <c r="H137" s="141">
        <v>1.9059999999999999</v>
      </c>
      <c r="I137" s="142"/>
      <c r="J137" s="143">
        <f>ROUND(I137*H137,2)</f>
        <v>0</v>
      </c>
      <c r="K137" s="139" t="s">
        <v>299</v>
      </c>
      <c r="L137" s="32"/>
      <c r="M137" s="144" t="s">
        <v>1</v>
      </c>
      <c r="N137" s="145" t="s">
        <v>41</v>
      </c>
      <c r="P137" s="146">
        <f>O137*H137</f>
        <v>0</v>
      </c>
      <c r="Q137" s="146">
        <v>0</v>
      </c>
      <c r="R137" s="146">
        <f>Q137*H137</f>
        <v>0</v>
      </c>
      <c r="S137" s="146">
        <v>0</v>
      </c>
      <c r="T137" s="147">
        <f>S137*H137</f>
        <v>0</v>
      </c>
      <c r="AR137" s="148" t="s">
        <v>300</v>
      </c>
      <c r="AT137" s="148" t="s">
        <v>295</v>
      </c>
      <c r="AU137" s="148" t="s">
        <v>85</v>
      </c>
      <c r="AY137" s="17" t="s">
        <v>293</v>
      </c>
      <c r="BE137" s="149">
        <f>IF(N137="základní",J137,0)</f>
        <v>0</v>
      </c>
      <c r="BF137" s="149">
        <f>IF(N137="snížená",J137,0)</f>
        <v>0</v>
      </c>
      <c r="BG137" s="149">
        <f>IF(N137="zákl. přenesená",J137,0)</f>
        <v>0</v>
      </c>
      <c r="BH137" s="149">
        <f>IF(N137="sníž. přenesená",J137,0)</f>
        <v>0</v>
      </c>
      <c r="BI137" s="149">
        <f>IF(N137="nulová",J137,0)</f>
        <v>0</v>
      </c>
      <c r="BJ137" s="17" t="s">
        <v>83</v>
      </c>
      <c r="BK137" s="149">
        <f>ROUND(I137*H137,2)</f>
        <v>0</v>
      </c>
      <c r="BL137" s="17" t="s">
        <v>300</v>
      </c>
      <c r="BM137" s="148" t="s">
        <v>396</v>
      </c>
    </row>
    <row r="138" spans="2:65" s="13" customFormat="1" ht="11.25">
      <c r="B138" s="158"/>
      <c r="D138" s="151" t="s">
        <v>302</v>
      </c>
      <c r="E138" s="159" t="s">
        <v>1</v>
      </c>
      <c r="F138" s="160" t="s">
        <v>4418</v>
      </c>
      <c r="H138" s="159" t="s">
        <v>1</v>
      </c>
      <c r="I138" s="161"/>
      <c r="L138" s="158"/>
      <c r="M138" s="162"/>
      <c r="T138" s="163"/>
      <c r="AT138" s="159" t="s">
        <v>302</v>
      </c>
      <c r="AU138" s="159" t="s">
        <v>85</v>
      </c>
      <c r="AV138" s="13" t="s">
        <v>83</v>
      </c>
      <c r="AW138" s="13" t="s">
        <v>32</v>
      </c>
      <c r="AX138" s="13" t="s">
        <v>76</v>
      </c>
      <c r="AY138" s="159" t="s">
        <v>293</v>
      </c>
    </row>
    <row r="139" spans="2:65" s="12" customFormat="1" ht="11.25">
      <c r="B139" s="150"/>
      <c r="D139" s="151" t="s">
        <v>302</v>
      </c>
      <c r="E139" s="152" t="s">
        <v>1</v>
      </c>
      <c r="F139" s="153" t="s">
        <v>4617</v>
      </c>
      <c r="H139" s="154">
        <v>1.9059999999999999</v>
      </c>
      <c r="I139" s="155"/>
      <c r="L139" s="150"/>
      <c r="M139" s="156"/>
      <c r="T139" s="157"/>
      <c r="AT139" s="152" t="s">
        <v>302</v>
      </c>
      <c r="AU139" s="152" t="s">
        <v>85</v>
      </c>
      <c r="AV139" s="12" t="s">
        <v>85</v>
      </c>
      <c r="AW139" s="12" t="s">
        <v>32</v>
      </c>
      <c r="AX139" s="12" t="s">
        <v>76</v>
      </c>
      <c r="AY139" s="152" t="s">
        <v>293</v>
      </c>
    </row>
    <row r="140" spans="2:65" s="14" customFormat="1" ht="11.25">
      <c r="B140" s="167"/>
      <c r="D140" s="151" t="s">
        <v>302</v>
      </c>
      <c r="E140" s="168" t="s">
        <v>1</v>
      </c>
      <c r="F140" s="169" t="s">
        <v>371</v>
      </c>
      <c r="H140" s="170">
        <v>1.9059999999999999</v>
      </c>
      <c r="I140" s="171"/>
      <c r="L140" s="167"/>
      <c r="M140" s="172"/>
      <c r="T140" s="173"/>
      <c r="AT140" s="168" t="s">
        <v>302</v>
      </c>
      <c r="AU140" s="168" t="s">
        <v>85</v>
      </c>
      <c r="AV140" s="14" t="s">
        <v>300</v>
      </c>
      <c r="AW140" s="14" t="s">
        <v>32</v>
      </c>
      <c r="AX140" s="14" t="s">
        <v>83</v>
      </c>
      <c r="AY140" s="168" t="s">
        <v>293</v>
      </c>
    </row>
    <row r="141" spans="2:65" s="1" customFormat="1" ht="21.75" customHeight="1">
      <c r="B141" s="32"/>
      <c r="C141" s="137" t="s">
        <v>320</v>
      </c>
      <c r="D141" s="137" t="s">
        <v>295</v>
      </c>
      <c r="E141" s="138" t="s">
        <v>4618</v>
      </c>
      <c r="F141" s="139" t="s">
        <v>4619</v>
      </c>
      <c r="G141" s="140" t="s">
        <v>767</v>
      </c>
      <c r="H141" s="141">
        <v>39.6</v>
      </c>
      <c r="I141" s="142"/>
      <c r="J141" s="143">
        <f>ROUND(I141*H141,2)</f>
        <v>0</v>
      </c>
      <c r="K141" s="139" t="s">
        <v>299</v>
      </c>
      <c r="L141" s="32"/>
      <c r="M141" s="144" t="s">
        <v>1</v>
      </c>
      <c r="N141" s="145" t="s">
        <v>41</v>
      </c>
      <c r="P141" s="146">
        <f>O141*H141</f>
        <v>0</v>
      </c>
      <c r="Q141" s="146">
        <v>0</v>
      </c>
      <c r="R141" s="146">
        <f>Q141*H141</f>
        <v>0</v>
      </c>
      <c r="S141" s="146">
        <v>0</v>
      </c>
      <c r="T141" s="147">
        <f>S141*H141</f>
        <v>0</v>
      </c>
      <c r="AR141" s="148" t="s">
        <v>300</v>
      </c>
      <c r="AT141" s="148" t="s">
        <v>295</v>
      </c>
      <c r="AU141" s="148" t="s">
        <v>85</v>
      </c>
      <c r="AY141" s="17" t="s">
        <v>293</v>
      </c>
      <c r="BE141" s="149">
        <f>IF(N141="základní",J141,0)</f>
        <v>0</v>
      </c>
      <c r="BF141" s="149">
        <f>IF(N141="snížená",J141,0)</f>
        <v>0</v>
      </c>
      <c r="BG141" s="149">
        <f>IF(N141="zákl. přenesená",J141,0)</f>
        <v>0</v>
      </c>
      <c r="BH141" s="149">
        <f>IF(N141="sníž. přenesená",J141,0)</f>
        <v>0</v>
      </c>
      <c r="BI141" s="149">
        <f>IF(N141="nulová",J141,0)</f>
        <v>0</v>
      </c>
      <c r="BJ141" s="17" t="s">
        <v>83</v>
      </c>
      <c r="BK141" s="149">
        <f>ROUND(I141*H141,2)</f>
        <v>0</v>
      </c>
      <c r="BL141" s="17" t="s">
        <v>300</v>
      </c>
      <c r="BM141" s="148" t="s">
        <v>449</v>
      </c>
    </row>
    <row r="142" spans="2:65" s="12" customFormat="1" ht="11.25">
      <c r="B142" s="150"/>
      <c r="D142" s="151" t="s">
        <v>302</v>
      </c>
      <c r="E142" s="152" t="s">
        <v>1</v>
      </c>
      <c r="F142" s="153" t="s">
        <v>4620</v>
      </c>
      <c r="H142" s="154">
        <v>39.6</v>
      </c>
      <c r="I142" s="155"/>
      <c r="L142" s="150"/>
      <c r="M142" s="156"/>
      <c r="T142" s="157"/>
      <c r="AT142" s="152" t="s">
        <v>302</v>
      </c>
      <c r="AU142" s="152" t="s">
        <v>85</v>
      </c>
      <c r="AV142" s="12" t="s">
        <v>85</v>
      </c>
      <c r="AW142" s="12" t="s">
        <v>32</v>
      </c>
      <c r="AX142" s="12" t="s">
        <v>76</v>
      </c>
      <c r="AY142" s="152" t="s">
        <v>293</v>
      </c>
    </row>
    <row r="143" spans="2:65" s="14" customFormat="1" ht="11.25">
      <c r="B143" s="167"/>
      <c r="D143" s="151" t="s">
        <v>302</v>
      </c>
      <c r="E143" s="168" t="s">
        <v>1</v>
      </c>
      <c r="F143" s="169" t="s">
        <v>371</v>
      </c>
      <c r="H143" s="170">
        <v>39.6</v>
      </c>
      <c r="I143" s="171"/>
      <c r="L143" s="167"/>
      <c r="M143" s="172"/>
      <c r="T143" s="173"/>
      <c r="AT143" s="168" t="s">
        <v>302</v>
      </c>
      <c r="AU143" s="168" t="s">
        <v>85</v>
      </c>
      <c r="AV143" s="14" t="s">
        <v>300</v>
      </c>
      <c r="AW143" s="14" t="s">
        <v>32</v>
      </c>
      <c r="AX143" s="14" t="s">
        <v>83</v>
      </c>
      <c r="AY143" s="168" t="s">
        <v>293</v>
      </c>
    </row>
    <row r="144" spans="2:65" s="1" customFormat="1" ht="24.2" customHeight="1">
      <c r="B144" s="32"/>
      <c r="C144" s="137" t="s">
        <v>327</v>
      </c>
      <c r="D144" s="137" t="s">
        <v>295</v>
      </c>
      <c r="E144" s="138" t="s">
        <v>4621</v>
      </c>
      <c r="F144" s="139" t="s">
        <v>4622</v>
      </c>
      <c r="G144" s="140" t="s">
        <v>767</v>
      </c>
      <c r="H144" s="141">
        <v>39.6</v>
      </c>
      <c r="I144" s="142"/>
      <c r="J144" s="143">
        <f>ROUND(I144*H144,2)</f>
        <v>0</v>
      </c>
      <c r="K144" s="139" t="s">
        <v>299</v>
      </c>
      <c r="L144" s="32"/>
      <c r="M144" s="144" t="s">
        <v>1</v>
      </c>
      <c r="N144" s="145" t="s">
        <v>41</v>
      </c>
      <c r="P144" s="146">
        <f>O144*H144</f>
        <v>0</v>
      </c>
      <c r="Q144" s="146">
        <v>0</v>
      </c>
      <c r="R144" s="146">
        <f>Q144*H144</f>
        <v>0</v>
      </c>
      <c r="S144" s="146">
        <v>0</v>
      </c>
      <c r="T144" s="147">
        <f>S144*H144</f>
        <v>0</v>
      </c>
      <c r="AR144" s="148" t="s">
        <v>300</v>
      </c>
      <c r="AT144" s="148" t="s">
        <v>295</v>
      </c>
      <c r="AU144" s="148" t="s">
        <v>85</v>
      </c>
      <c r="AY144" s="17" t="s">
        <v>293</v>
      </c>
      <c r="BE144" s="149">
        <f>IF(N144="základní",J144,0)</f>
        <v>0</v>
      </c>
      <c r="BF144" s="149">
        <f>IF(N144="snížená",J144,0)</f>
        <v>0</v>
      </c>
      <c r="BG144" s="149">
        <f>IF(N144="zákl. přenesená",J144,0)</f>
        <v>0</v>
      </c>
      <c r="BH144" s="149">
        <f>IF(N144="sníž. přenesená",J144,0)</f>
        <v>0</v>
      </c>
      <c r="BI144" s="149">
        <f>IF(N144="nulová",J144,0)</f>
        <v>0</v>
      </c>
      <c r="BJ144" s="17" t="s">
        <v>83</v>
      </c>
      <c r="BK144" s="149">
        <f>ROUND(I144*H144,2)</f>
        <v>0</v>
      </c>
      <c r="BL144" s="17" t="s">
        <v>300</v>
      </c>
      <c r="BM144" s="148" t="s">
        <v>8</v>
      </c>
    </row>
    <row r="145" spans="2:65" s="1" customFormat="1" ht="33" customHeight="1">
      <c r="B145" s="32"/>
      <c r="C145" s="137" t="s">
        <v>372</v>
      </c>
      <c r="D145" s="137" t="s">
        <v>295</v>
      </c>
      <c r="E145" s="138" t="s">
        <v>4426</v>
      </c>
      <c r="F145" s="139" t="s">
        <v>4427</v>
      </c>
      <c r="G145" s="140" t="s">
        <v>311</v>
      </c>
      <c r="H145" s="141">
        <v>19.058</v>
      </c>
      <c r="I145" s="142"/>
      <c r="J145" s="143">
        <f>ROUND(I145*H145,2)</f>
        <v>0</v>
      </c>
      <c r="K145" s="139" t="s">
        <v>299</v>
      </c>
      <c r="L145" s="32"/>
      <c r="M145" s="144" t="s">
        <v>1</v>
      </c>
      <c r="N145" s="145" t="s">
        <v>41</v>
      </c>
      <c r="P145" s="146">
        <f>O145*H145</f>
        <v>0</v>
      </c>
      <c r="Q145" s="146">
        <v>0</v>
      </c>
      <c r="R145" s="146">
        <f>Q145*H145</f>
        <v>0</v>
      </c>
      <c r="S145" s="146">
        <v>0</v>
      </c>
      <c r="T145" s="147">
        <f>S145*H145</f>
        <v>0</v>
      </c>
      <c r="AR145" s="148" t="s">
        <v>300</v>
      </c>
      <c r="AT145" s="148" t="s">
        <v>295</v>
      </c>
      <c r="AU145" s="148" t="s">
        <v>85</v>
      </c>
      <c r="AY145" s="17" t="s">
        <v>293</v>
      </c>
      <c r="BE145" s="149">
        <f>IF(N145="základní",J145,0)</f>
        <v>0</v>
      </c>
      <c r="BF145" s="149">
        <f>IF(N145="snížená",J145,0)</f>
        <v>0</v>
      </c>
      <c r="BG145" s="149">
        <f>IF(N145="zákl. přenesená",J145,0)</f>
        <v>0</v>
      </c>
      <c r="BH145" s="149">
        <f>IF(N145="sníž. přenesená",J145,0)</f>
        <v>0</v>
      </c>
      <c r="BI145" s="149">
        <f>IF(N145="nulová",J145,0)</f>
        <v>0</v>
      </c>
      <c r="BJ145" s="17" t="s">
        <v>83</v>
      </c>
      <c r="BK145" s="149">
        <f>ROUND(I145*H145,2)</f>
        <v>0</v>
      </c>
      <c r="BL145" s="17" t="s">
        <v>300</v>
      </c>
      <c r="BM145" s="148" t="s">
        <v>584</v>
      </c>
    </row>
    <row r="146" spans="2:65" s="12" customFormat="1" ht="11.25">
      <c r="B146" s="150"/>
      <c r="D146" s="151" t="s">
        <v>302</v>
      </c>
      <c r="E146" s="152" t="s">
        <v>1</v>
      </c>
      <c r="F146" s="153" t="s">
        <v>4623</v>
      </c>
      <c r="H146" s="154">
        <v>19.058</v>
      </c>
      <c r="I146" s="155"/>
      <c r="L146" s="150"/>
      <c r="M146" s="156"/>
      <c r="T146" s="157"/>
      <c r="AT146" s="152" t="s">
        <v>302</v>
      </c>
      <c r="AU146" s="152" t="s">
        <v>85</v>
      </c>
      <c r="AV146" s="12" t="s">
        <v>85</v>
      </c>
      <c r="AW146" s="12" t="s">
        <v>32</v>
      </c>
      <c r="AX146" s="12" t="s">
        <v>76</v>
      </c>
      <c r="AY146" s="152" t="s">
        <v>293</v>
      </c>
    </row>
    <row r="147" spans="2:65" s="14" customFormat="1" ht="11.25">
      <c r="B147" s="167"/>
      <c r="D147" s="151" t="s">
        <v>302</v>
      </c>
      <c r="E147" s="168" t="s">
        <v>1</v>
      </c>
      <c r="F147" s="169" t="s">
        <v>371</v>
      </c>
      <c r="H147" s="170">
        <v>19.058</v>
      </c>
      <c r="I147" s="171"/>
      <c r="L147" s="167"/>
      <c r="M147" s="172"/>
      <c r="T147" s="173"/>
      <c r="AT147" s="168" t="s">
        <v>302</v>
      </c>
      <c r="AU147" s="168" t="s">
        <v>85</v>
      </c>
      <c r="AV147" s="14" t="s">
        <v>300</v>
      </c>
      <c r="AW147" s="14" t="s">
        <v>32</v>
      </c>
      <c r="AX147" s="14" t="s">
        <v>83</v>
      </c>
      <c r="AY147" s="168" t="s">
        <v>293</v>
      </c>
    </row>
    <row r="148" spans="2:65" s="1" customFormat="1" ht="24.2" customHeight="1">
      <c r="B148" s="32"/>
      <c r="C148" s="137" t="s">
        <v>396</v>
      </c>
      <c r="D148" s="137" t="s">
        <v>295</v>
      </c>
      <c r="E148" s="138" t="s">
        <v>4429</v>
      </c>
      <c r="F148" s="139" t="s">
        <v>4430</v>
      </c>
      <c r="G148" s="140" t="s">
        <v>767</v>
      </c>
      <c r="H148" s="141">
        <v>10.89</v>
      </c>
      <c r="I148" s="142"/>
      <c r="J148" s="143">
        <f>ROUND(I148*H148,2)</f>
        <v>0</v>
      </c>
      <c r="K148" s="139" t="s">
        <v>299</v>
      </c>
      <c r="L148" s="32"/>
      <c r="M148" s="144" t="s">
        <v>1</v>
      </c>
      <c r="N148" s="145" t="s">
        <v>41</v>
      </c>
      <c r="P148" s="146">
        <f>O148*H148</f>
        <v>0</v>
      </c>
      <c r="Q148" s="146">
        <v>0</v>
      </c>
      <c r="R148" s="146">
        <f>Q148*H148</f>
        <v>0</v>
      </c>
      <c r="S148" s="146">
        <v>0</v>
      </c>
      <c r="T148" s="147">
        <f>S148*H148</f>
        <v>0</v>
      </c>
      <c r="AR148" s="148" t="s">
        <v>300</v>
      </c>
      <c r="AT148" s="148" t="s">
        <v>295</v>
      </c>
      <c r="AU148" s="148" t="s">
        <v>85</v>
      </c>
      <c r="AY148" s="17" t="s">
        <v>293</v>
      </c>
      <c r="BE148" s="149">
        <f>IF(N148="základní",J148,0)</f>
        <v>0</v>
      </c>
      <c r="BF148" s="149">
        <f>IF(N148="snížená",J148,0)</f>
        <v>0</v>
      </c>
      <c r="BG148" s="149">
        <f>IF(N148="zákl. přenesená",J148,0)</f>
        <v>0</v>
      </c>
      <c r="BH148" s="149">
        <f>IF(N148="sníž. přenesená",J148,0)</f>
        <v>0</v>
      </c>
      <c r="BI148" s="149">
        <f>IF(N148="nulová",J148,0)</f>
        <v>0</v>
      </c>
      <c r="BJ148" s="17" t="s">
        <v>83</v>
      </c>
      <c r="BK148" s="149">
        <f>ROUND(I148*H148,2)</f>
        <v>0</v>
      </c>
      <c r="BL148" s="17" t="s">
        <v>300</v>
      </c>
      <c r="BM148" s="148" t="s">
        <v>624</v>
      </c>
    </row>
    <row r="149" spans="2:65" s="12" customFormat="1" ht="11.25">
      <c r="B149" s="150"/>
      <c r="D149" s="151" t="s">
        <v>302</v>
      </c>
      <c r="E149" s="152" t="s">
        <v>1</v>
      </c>
      <c r="F149" s="153" t="s">
        <v>4616</v>
      </c>
      <c r="H149" s="154">
        <v>10.89</v>
      </c>
      <c r="I149" s="155"/>
      <c r="L149" s="150"/>
      <c r="M149" s="156"/>
      <c r="T149" s="157"/>
      <c r="AT149" s="152" t="s">
        <v>302</v>
      </c>
      <c r="AU149" s="152" t="s">
        <v>85</v>
      </c>
      <c r="AV149" s="12" t="s">
        <v>85</v>
      </c>
      <c r="AW149" s="12" t="s">
        <v>32</v>
      </c>
      <c r="AX149" s="12" t="s">
        <v>76</v>
      </c>
      <c r="AY149" s="152" t="s">
        <v>293</v>
      </c>
    </row>
    <row r="150" spans="2:65" s="14" customFormat="1" ht="11.25">
      <c r="B150" s="167"/>
      <c r="D150" s="151" t="s">
        <v>302</v>
      </c>
      <c r="E150" s="168" t="s">
        <v>1</v>
      </c>
      <c r="F150" s="169" t="s">
        <v>371</v>
      </c>
      <c r="H150" s="170">
        <v>10.89</v>
      </c>
      <c r="I150" s="171"/>
      <c r="L150" s="167"/>
      <c r="M150" s="172"/>
      <c r="T150" s="173"/>
      <c r="AT150" s="168" t="s">
        <v>302</v>
      </c>
      <c r="AU150" s="168" t="s">
        <v>85</v>
      </c>
      <c r="AV150" s="14" t="s">
        <v>300</v>
      </c>
      <c r="AW150" s="14" t="s">
        <v>32</v>
      </c>
      <c r="AX150" s="14" t="s">
        <v>83</v>
      </c>
      <c r="AY150" s="168" t="s">
        <v>293</v>
      </c>
    </row>
    <row r="151" spans="2:65" s="1" customFormat="1" ht="33" customHeight="1">
      <c r="B151" s="32"/>
      <c r="C151" s="137" t="s">
        <v>415</v>
      </c>
      <c r="D151" s="137" t="s">
        <v>295</v>
      </c>
      <c r="E151" s="138" t="s">
        <v>4433</v>
      </c>
      <c r="F151" s="139" t="s">
        <v>4434</v>
      </c>
      <c r="G151" s="140" t="s">
        <v>533</v>
      </c>
      <c r="H151" s="141">
        <v>34.304000000000002</v>
      </c>
      <c r="I151" s="142"/>
      <c r="J151" s="143">
        <f>ROUND(I151*H151,2)</f>
        <v>0</v>
      </c>
      <c r="K151" s="139" t="s">
        <v>299</v>
      </c>
      <c r="L151" s="32"/>
      <c r="M151" s="144" t="s">
        <v>1</v>
      </c>
      <c r="N151" s="145" t="s">
        <v>41</v>
      </c>
      <c r="P151" s="146">
        <f>O151*H151</f>
        <v>0</v>
      </c>
      <c r="Q151" s="146">
        <v>0</v>
      </c>
      <c r="R151" s="146">
        <f>Q151*H151</f>
        <v>0</v>
      </c>
      <c r="S151" s="146">
        <v>0</v>
      </c>
      <c r="T151" s="147">
        <f>S151*H151</f>
        <v>0</v>
      </c>
      <c r="AR151" s="148" t="s">
        <v>300</v>
      </c>
      <c r="AT151" s="148" t="s">
        <v>295</v>
      </c>
      <c r="AU151" s="148" t="s">
        <v>85</v>
      </c>
      <c r="AY151" s="17" t="s">
        <v>293</v>
      </c>
      <c r="BE151" s="149">
        <f>IF(N151="základní",J151,0)</f>
        <v>0</v>
      </c>
      <c r="BF151" s="149">
        <f>IF(N151="snížená",J151,0)</f>
        <v>0</v>
      </c>
      <c r="BG151" s="149">
        <f>IF(N151="zákl. přenesená",J151,0)</f>
        <v>0</v>
      </c>
      <c r="BH151" s="149">
        <f>IF(N151="sníž. přenesená",J151,0)</f>
        <v>0</v>
      </c>
      <c r="BI151" s="149">
        <f>IF(N151="nulová",J151,0)</f>
        <v>0</v>
      </c>
      <c r="BJ151" s="17" t="s">
        <v>83</v>
      </c>
      <c r="BK151" s="149">
        <f>ROUND(I151*H151,2)</f>
        <v>0</v>
      </c>
      <c r="BL151" s="17" t="s">
        <v>300</v>
      </c>
      <c r="BM151" s="148" t="s">
        <v>660</v>
      </c>
    </row>
    <row r="152" spans="2:65" s="1" customFormat="1" ht="24.2" customHeight="1">
      <c r="B152" s="32"/>
      <c r="C152" s="137" t="s">
        <v>449</v>
      </c>
      <c r="D152" s="137" t="s">
        <v>295</v>
      </c>
      <c r="E152" s="138" t="s">
        <v>1757</v>
      </c>
      <c r="F152" s="139" t="s">
        <v>1758</v>
      </c>
      <c r="G152" s="140" t="s">
        <v>311</v>
      </c>
      <c r="H152" s="141">
        <v>16.739000000000001</v>
      </c>
      <c r="I152" s="142"/>
      <c r="J152" s="143">
        <f>ROUND(I152*H152,2)</f>
        <v>0</v>
      </c>
      <c r="K152" s="139" t="s">
        <v>299</v>
      </c>
      <c r="L152" s="32"/>
      <c r="M152" s="144" t="s">
        <v>1</v>
      </c>
      <c r="N152" s="145" t="s">
        <v>41</v>
      </c>
      <c r="P152" s="146">
        <f>O152*H152</f>
        <v>0</v>
      </c>
      <c r="Q152" s="146">
        <v>0</v>
      </c>
      <c r="R152" s="146">
        <f>Q152*H152</f>
        <v>0</v>
      </c>
      <c r="S152" s="146">
        <v>0</v>
      </c>
      <c r="T152" s="147">
        <f>S152*H152</f>
        <v>0</v>
      </c>
      <c r="AR152" s="148" t="s">
        <v>300</v>
      </c>
      <c r="AT152" s="148" t="s">
        <v>295</v>
      </c>
      <c r="AU152" s="148" t="s">
        <v>85</v>
      </c>
      <c r="AY152" s="17" t="s">
        <v>293</v>
      </c>
      <c r="BE152" s="149">
        <f>IF(N152="základní",J152,0)</f>
        <v>0</v>
      </c>
      <c r="BF152" s="149">
        <f>IF(N152="snížená",J152,0)</f>
        <v>0</v>
      </c>
      <c r="BG152" s="149">
        <f>IF(N152="zákl. přenesená",J152,0)</f>
        <v>0</v>
      </c>
      <c r="BH152" s="149">
        <f>IF(N152="sníž. přenesená",J152,0)</f>
        <v>0</v>
      </c>
      <c r="BI152" s="149">
        <f>IF(N152="nulová",J152,0)</f>
        <v>0</v>
      </c>
      <c r="BJ152" s="17" t="s">
        <v>83</v>
      </c>
      <c r="BK152" s="149">
        <f>ROUND(I152*H152,2)</f>
        <v>0</v>
      </c>
      <c r="BL152" s="17" t="s">
        <v>300</v>
      </c>
      <c r="BM152" s="148" t="s">
        <v>686</v>
      </c>
    </row>
    <row r="153" spans="2:65" s="13" customFormat="1" ht="11.25">
      <c r="B153" s="158"/>
      <c r="D153" s="151" t="s">
        <v>302</v>
      </c>
      <c r="E153" s="159" t="s">
        <v>1</v>
      </c>
      <c r="F153" s="160" t="s">
        <v>4436</v>
      </c>
      <c r="H153" s="159" t="s">
        <v>1</v>
      </c>
      <c r="I153" s="161"/>
      <c r="L153" s="158"/>
      <c r="M153" s="162"/>
      <c r="T153" s="163"/>
      <c r="AT153" s="159" t="s">
        <v>302</v>
      </c>
      <c r="AU153" s="159" t="s">
        <v>85</v>
      </c>
      <c r="AV153" s="13" t="s">
        <v>83</v>
      </c>
      <c r="AW153" s="13" t="s">
        <v>32</v>
      </c>
      <c r="AX153" s="13" t="s">
        <v>76</v>
      </c>
      <c r="AY153" s="159" t="s">
        <v>293</v>
      </c>
    </row>
    <row r="154" spans="2:65" s="12" customFormat="1" ht="11.25">
      <c r="B154" s="150"/>
      <c r="D154" s="151" t="s">
        <v>302</v>
      </c>
      <c r="E154" s="152" t="s">
        <v>1</v>
      </c>
      <c r="F154" s="153" t="s">
        <v>4623</v>
      </c>
      <c r="H154" s="154">
        <v>19.058</v>
      </c>
      <c r="I154" s="155"/>
      <c r="L154" s="150"/>
      <c r="M154" s="156"/>
      <c r="T154" s="157"/>
      <c r="AT154" s="152" t="s">
        <v>302</v>
      </c>
      <c r="AU154" s="152" t="s">
        <v>85</v>
      </c>
      <c r="AV154" s="12" t="s">
        <v>85</v>
      </c>
      <c r="AW154" s="12" t="s">
        <v>32</v>
      </c>
      <c r="AX154" s="12" t="s">
        <v>76</v>
      </c>
      <c r="AY154" s="152" t="s">
        <v>293</v>
      </c>
    </row>
    <row r="155" spans="2:65" s="13" customFormat="1" ht="11.25">
      <c r="B155" s="158"/>
      <c r="D155" s="151" t="s">
        <v>302</v>
      </c>
      <c r="E155" s="159" t="s">
        <v>1</v>
      </c>
      <c r="F155" s="160" t="s">
        <v>4437</v>
      </c>
      <c r="H155" s="159" t="s">
        <v>1</v>
      </c>
      <c r="I155" s="161"/>
      <c r="L155" s="158"/>
      <c r="M155" s="162"/>
      <c r="T155" s="163"/>
      <c r="AT155" s="159" t="s">
        <v>302</v>
      </c>
      <c r="AU155" s="159" t="s">
        <v>85</v>
      </c>
      <c r="AV155" s="13" t="s">
        <v>83</v>
      </c>
      <c r="AW155" s="13" t="s">
        <v>32</v>
      </c>
      <c r="AX155" s="13" t="s">
        <v>76</v>
      </c>
      <c r="AY155" s="159" t="s">
        <v>293</v>
      </c>
    </row>
    <row r="156" spans="2:65" s="12" customFormat="1" ht="11.25">
      <c r="B156" s="150"/>
      <c r="D156" s="151" t="s">
        <v>302</v>
      </c>
      <c r="E156" s="152" t="s">
        <v>1</v>
      </c>
      <c r="F156" s="153" t="s">
        <v>4624</v>
      </c>
      <c r="H156" s="154">
        <v>-1.089</v>
      </c>
      <c r="I156" s="155"/>
      <c r="L156" s="150"/>
      <c r="M156" s="156"/>
      <c r="T156" s="157"/>
      <c r="AT156" s="152" t="s">
        <v>302</v>
      </c>
      <c r="AU156" s="152" t="s">
        <v>85</v>
      </c>
      <c r="AV156" s="12" t="s">
        <v>85</v>
      </c>
      <c r="AW156" s="12" t="s">
        <v>32</v>
      </c>
      <c r="AX156" s="12" t="s">
        <v>76</v>
      </c>
      <c r="AY156" s="152" t="s">
        <v>293</v>
      </c>
    </row>
    <row r="157" spans="2:65" s="13" customFormat="1" ht="11.25">
      <c r="B157" s="158"/>
      <c r="D157" s="151" t="s">
        <v>302</v>
      </c>
      <c r="E157" s="159" t="s">
        <v>1</v>
      </c>
      <c r="F157" s="160" t="s">
        <v>4439</v>
      </c>
      <c r="H157" s="159" t="s">
        <v>1</v>
      </c>
      <c r="I157" s="161"/>
      <c r="L157" s="158"/>
      <c r="M157" s="162"/>
      <c r="T157" s="163"/>
      <c r="AT157" s="159" t="s">
        <v>302</v>
      </c>
      <c r="AU157" s="159" t="s">
        <v>85</v>
      </c>
      <c r="AV157" s="13" t="s">
        <v>83</v>
      </c>
      <c r="AW157" s="13" t="s">
        <v>32</v>
      </c>
      <c r="AX157" s="13" t="s">
        <v>76</v>
      </c>
      <c r="AY157" s="159" t="s">
        <v>293</v>
      </c>
    </row>
    <row r="158" spans="2:65" s="12" customFormat="1" ht="11.25">
      <c r="B158" s="150"/>
      <c r="D158" s="151" t="s">
        <v>302</v>
      </c>
      <c r="E158" s="152" t="s">
        <v>1</v>
      </c>
      <c r="F158" s="153" t="s">
        <v>4625</v>
      </c>
      <c r="H158" s="154">
        <v>-3.9529999999999998</v>
      </c>
      <c r="I158" s="155"/>
      <c r="L158" s="150"/>
      <c r="M158" s="156"/>
      <c r="T158" s="157"/>
      <c r="AT158" s="152" t="s">
        <v>302</v>
      </c>
      <c r="AU158" s="152" t="s">
        <v>85</v>
      </c>
      <c r="AV158" s="12" t="s">
        <v>85</v>
      </c>
      <c r="AW158" s="12" t="s">
        <v>32</v>
      </c>
      <c r="AX158" s="12" t="s">
        <v>76</v>
      </c>
      <c r="AY158" s="152" t="s">
        <v>293</v>
      </c>
    </row>
    <row r="159" spans="2:65" s="13" customFormat="1" ht="11.25">
      <c r="B159" s="158"/>
      <c r="D159" s="151" t="s">
        <v>302</v>
      </c>
      <c r="E159" s="159" t="s">
        <v>1</v>
      </c>
      <c r="F159" s="160" t="s">
        <v>4443</v>
      </c>
      <c r="H159" s="159" t="s">
        <v>1</v>
      </c>
      <c r="I159" s="161"/>
      <c r="L159" s="158"/>
      <c r="M159" s="162"/>
      <c r="T159" s="163"/>
      <c r="AT159" s="159" t="s">
        <v>302</v>
      </c>
      <c r="AU159" s="159" t="s">
        <v>85</v>
      </c>
      <c r="AV159" s="13" t="s">
        <v>83</v>
      </c>
      <c r="AW159" s="13" t="s">
        <v>32</v>
      </c>
      <c r="AX159" s="13" t="s">
        <v>76</v>
      </c>
      <c r="AY159" s="159" t="s">
        <v>293</v>
      </c>
    </row>
    <row r="160" spans="2:65" s="12" customFormat="1" ht="11.25">
      <c r="B160" s="150"/>
      <c r="D160" s="151" t="s">
        <v>302</v>
      </c>
      <c r="E160" s="152" t="s">
        <v>1</v>
      </c>
      <c r="F160" s="153" t="s">
        <v>4626</v>
      </c>
      <c r="H160" s="154">
        <v>2.7229999999999999</v>
      </c>
      <c r="I160" s="155"/>
      <c r="L160" s="150"/>
      <c r="M160" s="156"/>
      <c r="T160" s="157"/>
      <c r="AT160" s="152" t="s">
        <v>302</v>
      </c>
      <c r="AU160" s="152" t="s">
        <v>85</v>
      </c>
      <c r="AV160" s="12" t="s">
        <v>85</v>
      </c>
      <c r="AW160" s="12" t="s">
        <v>32</v>
      </c>
      <c r="AX160" s="12" t="s">
        <v>76</v>
      </c>
      <c r="AY160" s="152" t="s">
        <v>293</v>
      </c>
    </row>
    <row r="161" spans="2:65" s="14" customFormat="1" ht="11.25">
      <c r="B161" s="167"/>
      <c r="D161" s="151" t="s">
        <v>302</v>
      </c>
      <c r="E161" s="168" t="s">
        <v>1</v>
      </c>
      <c r="F161" s="169" t="s">
        <v>371</v>
      </c>
      <c r="H161" s="170">
        <v>16.739000000000001</v>
      </c>
      <c r="I161" s="171"/>
      <c r="L161" s="167"/>
      <c r="M161" s="172"/>
      <c r="T161" s="173"/>
      <c r="AT161" s="168" t="s">
        <v>302</v>
      </c>
      <c r="AU161" s="168" t="s">
        <v>85</v>
      </c>
      <c r="AV161" s="14" t="s">
        <v>300</v>
      </c>
      <c r="AW161" s="14" t="s">
        <v>32</v>
      </c>
      <c r="AX161" s="14" t="s">
        <v>83</v>
      </c>
      <c r="AY161" s="168" t="s">
        <v>293</v>
      </c>
    </row>
    <row r="162" spans="2:65" s="1" customFormat="1" ht="16.5" customHeight="1">
      <c r="B162" s="32"/>
      <c r="C162" s="174" t="s">
        <v>529</v>
      </c>
      <c r="D162" s="174" t="s">
        <v>530</v>
      </c>
      <c r="E162" s="175" t="s">
        <v>4446</v>
      </c>
      <c r="F162" s="176" t="s">
        <v>4447</v>
      </c>
      <c r="G162" s="177" t="s">
        <v>533</v>
      </c>
      <c r="H162" s="178">
        <v>35.152000000000001</v>
      </c>
      <c r="I162" s="179"/>
      <c r="J162" s="180">
        <f>ROUND(I162*H162,2)</f>
        <v>0</v>
      </c>
      <c r="K162" s="176" t="s">
        <v>299</v>
      </c>
      <c r="L162" s="181"/>
      <c r="M162" s="182" t="s">
        <v>1</v>
      </c>
      <c r="N162" s="183" t="s">
        <v>41</v>
      </c>
      <c r="P162" s="146">
        <f>O162*H162</f>
        <v>0</v>
      </c>
      <c r="Q162" s="146">
        <v>0</v>
      </c>
      <c r="R162" s="146">
        <f>Q162*H162</f>
        <v>0</v>
      </c>
      <c r="S162" s="146">
        <v>0</v>
      </c>
      <c r="T162" s="147">
        <f>S162*H162</f>
        <v>0</v>
      </c>
      <c r="AR162" s="148" t="s">
        <v>396</v>
      </c>
      <c r="AT162" s="148" t="s">
        <v>530</v>
      </c>
      <c r="AU162" s="148" t="s">
        <v>85</v>
      </c>
      <c r="AY162" s="17" t="s">
        <v>293</v>
      </c>
      <c r="BE162" s="149">
        <f>IF(N162="základní",J162,0)</f>
        <v>0</v>
      </c>
      <c r="BF162" s="149">
        <f>IF(N162="snížená",J162,0)</f>
        <v>0</v>
      </c>
      <c r="BG162" s="149">
        <f>IF(N162="zákl. přenesená",J162,0)</f>
        <v>0</v>
      </c>
      <c r="BH162" s="149">
        <f>IF(N162="sníž. přenesená",J162,0)</f>
        <v>0</v>
      </c>
      <c r="BI162" s="149">
        <f>IF(N162="nulová",J162,0)</f>
        <v>0</v>
      </c>
      <c r="BJ162" s="17" t="s">
        <v>83</v>
      </c>
      <c r="BK162" s="149">
        <f>ROUND(I162*H162,2)</f>
        <v>0</v>
      </c>
      <c r="BL162" s="17" t="s">
        <v>300</v>
      </c>
      <c r="BM162" s="148" t="s">
        <v>694</v>
      </c>
    </row>
    <row r="163" spans="2:65" s="12" customFormat="1" ht="11.25">
      <c r="B163" s="150"/>
      <c r="D163" s="151" t="s">
        <v>302</v>
      </c>
      <c r="E163" s="152" t="s">
        <v>1</v>
      </c>
      <c r="F163" s="153" t="s">
        <v>4627</v>
      </c>
      <c r="H163" s="154">
        <v>35.152000000000001</v>
      </c>
      <c r="I163" s="155"/>
      <c r="L163" s="150"/>
      <c r="M163" s="156"/>
      <c r="T163" s="157"/>
      <c r="AT163" s="152" t="s">
        <v>302</v>
      </c>
      <c r="AU163" s="152" t="s">
        <v>85</v>
      </c>
      <c r="AV163" s="12" t="s">
        <v>85</v>
      </c>
      <c r="AW163" s="12" t="s">
        <v>32</v>
      </c>
      <c r="AX163" s="12" t="s">
        <v>76</v>
      </c>
      <c r="AY163" s="152" t="s">
        <v>293</v>
      </c>
    </row>
    <row r="164" spans="2:65" s="14" customFormat="1" ht="11.25">
      <c r="B164" s="167"/>
      <c r="D164" s="151" t="s">
        <v>302</v>
      </c>
      <c r="E164" s="168" t="s">
        <v>1</v>
      </c>
      <c r="F164" s="169" t="s">
        <v>371</v>
      </c>
      <c r="H164" s="170">
        <v>35.152000000000001</v>
      </c>
      <c r="I164" s="171"/>
      <c r="L164" s="167"/>
      <c r="M164" s="172"/>
      <c r="T164" s="173"/>
      <c r="AT164" s="168" t="s">
        <v>302</v>
      </c>
      <c r="AU164" s="168" t="s">
        <v>85</v>
      </c>
      <c r="AV164" s="14" t="s">
        <v>300</v>
      </c>
      <c r="AW164" s="14" t="s">
        <v>32</v>
      </c>
      <c r="AX164" s="14" t="s">
        <v>83</v>
      </c>
      <c r="AY164" s="168" t="s">
        <v>293</v>
      </c>
    </row>
    <row r="165" spans="2:65" s="1" customFormat="1" ht="24.2" customHeight="1">
      <c r="B165" s="32"/>
      <c r="C165" s="137" t="s">
        <v>8</v>
      </c>
      <c r="D165" s="137" t="s">
        <v>295</v>
      </c>
      <c r="E165" s="138" t="s">
        <v>4449</v>
      </c>
      <c r="F165" s="139" t="s">
        <v>4450</v>
      </c>
      <c r="G165" s="140" t="s">
        <v>311</v>
      </c>
      <c r="H165" s="141">
        <v>3.9529999999999998</v>
      </c>
      <c r="I165" s="142"/>
      <c r="J165" s="143">
        <f>ROUND(I165*H165,2)</f>
        <v>0</v>
      </c>
      <c r="K165" s="139" t="s">
        <v>299</v>
      </c>
      <c r="L165" s="32"/>
      <c r="M165" s="144" t="s">
        <v>1</v>
      </c>
      <c r="N165" s="145" t="s">
        <v>41</v>
      </c>
      <c r="P165" s="146">
        <f>O165*H165</f>
        <v>0</v>
      </c>
      <c r="Q165" s="146">
        <v>0</v>
      </c>
      <c r="R165" s="146">
        <f>Q165*H165</f>
        <v>0</v>
      </c>
      <c r="S165" s="146">
        <v>0</v>
      </c>
      <c r="T165" s="147">
        <f>S165*H165</f>
        <v>0</v>
      </c>
      <c r="AR165" s="148" t="s">
        <v>300</v>
      </c>
      <c r="AT165" s="148" t="s">
        <v>295</v>
      </c>
      <c r="AU165" s="148" t="s">
        <v>85</v>
      </c>
      <c r="AY165" s="17" t="s">
        <v>293</v>
      </c>
      <c r="BE165" s="149">
        <f>IF(N165="základní",J165,0)</f>
        <v>0</v>
      </c>
      <c r="BF165" s="149">
        <f>IF(N165="snížená",J165,0)</f>
        <v>0</v>
      </c>
      <c r="BG165" s="149">
        <f>IF(N165="zákl. přenesená",J165,0)</f>
        <v>0</v>
      </c>
      <c r="BH165" s="149">
        <f>IF(N165="sníž. přenesená",J165,0)</f>
        <v>0</v>
      </c>
      <c r="BI165" s="149">
        <f>IF(N165="nulová",J165,0)</f>
        <v>0</v>
      </c>
      <c r="BJ165" s="17" t="s">
        <v>83</v>
      </c>
      <c r="BK165" s="149">
        <f>ROUND(I165*H165,2)</f>
        <v>0</v>
      </c>
      <c r="BL165" s="17" t="s">
        <v>300</v>
      </c>
      <c r="BM165" s="148" t="s">
        <v>704</v>
      </c>
    </row>
    <row r="166" spans="2:65" s="12" customFormat="1" ht="11.25">
      <c r="B166" s="150"/>
      <c r="D166" s="151" t="s">
        <v>302</v>
      </c>
      <c r="E166" s="152" t="s">
        <v>1</v>
      </c>
      <c r="F166" s="153" t="s">
        <v>4628</v>
      </c>
      <c r="H166" s="154">
        <v>3.9529999999999998</v>
      </c>
      <c r="I166" s="155"/>
      <c r="L166" s="150"/>
      <c r="M166" s="156"/>
      <c r="T166" s="157"/>
      <c r="AT166" s="152" t="s">
        <v>302</v>
      </c>
      <c r="AU166" s="152" t="s">
        <v>85</v>
      </c>
      <c r="AV166" s="12" t="s">
        <v>85</v>
      </c>
      <c r="AW166" s="12" t="s">
        <v>32</v>
      </c>
      <c r="AX166" s="12" t="s">
        <v>76</v>
      </c>
      <c r="AY166" s="152" t="s">
        <v>293</v>
      </c>
    </row>
    <row r="167" spans="2:65" s="14" customFormat="1" ht="11.25">
      <c r="B167" s="167"/>
      <c r="D167" s="151" t="s">
        <v>302</v>
      </c>
      <c r="E167" s="168" t="s">
        <v>1</v>
      </c>
      <c r="F167" s="169" t="s">
        <v>371</v>
      </c>
      <c r="H167" s="170">
        <v>3.9529999999999998</v>
      </c>
      <c r="I167" s="171"/>
      <c r="L167" s="167"/>
      <c r="M167" s="172"/>
      <c r="T167" s="173"/>
      <c r="AT167" s="168" t="s">
        <v>302</v>
      </c>
      <c r="AU167" s="168" t="s">
        <v>85</v>
      </c>
      <c r="AV167" s="14" t="s">
        <v>300</v>
      </c>
      <c r="AW167" s="14" t="s">
        <v>32</v>
      </c>
      <c r="AX167" s="14" t="s">
        <v>83</v>
      </c>
      <c r="AY167" s="168" t="s">
        <v>293</v>
      </c>
    </row>
    <row r="168" spans="2:65" s="1" customFormat="1" ht="16.5" customHeight="1">
      <c r="B168" s="32"/>
      <c r="C168" s="174" t="s">
        <v>573</v>
      </c>
      <c r="D168" s="174" t="s">
        <v>530</v>
      </c>
      <c r="E168" s="175" t="s">
        <v>4629</v>
      </c>
      <c r="F168" s="176" t="s">
        <v>4630</v>
      </c>
      <c r="G168" s="177" t="s">
        <v>533</v>
      </c>
      <c r="H168" s="178">
        <v>7.9059999999999997</v>
      </c>
      <c r="I168" s="179"/>
      <c r="J168" s="180">
        <f>ROUND(I168*H168,2)</f>
        <v>0</v>
      </c>
      <c r="K168" s="176" t="s">
        <v>299</v>
      </c>
      <c r="L168" s="181"/>
      <c r="M168" s="182" t="s">
        <v>1</v>
      </c>
      <c r="N168" s="183" t="s">
        <v>41</v>
      </c>
      <c r="P168" s="146">
        <f>O168*H168</f>
        <v>0</v>
      </c>
      <c r="Q168" s="146">
        <v>0</v>
      </c>
      <c r="R168" s="146">
        <f>Q168*H168</f>
        <v>0</v>
      </c>
      <c r="S168" s="146">
        <v>0</v>
      </c>
      <c r="T168" s="147">
        <f>S168*H168</f>
        <v>0</v>
      </c>
      <c r="AR168" s="148" t="s">
        <v>396</v>
      </c>
      <c r="AT168" s="148" t="s">
        <v>530</v>
      </c>
      <c r="AU168" s="148" t="s">
        <v>85</v>
      </c>
      <c r="AY168" s="17" t="s">
        <v>293</v>
      </c>
      <c r="BE168" s="149">
        <f>IF(N168="základní",J168,0)</f>
        <v>0</v>
      </c>
      <c r="BF168" s="149">
        <f>IF(N168="snížená",J168,0)</f>
        <v>0</v>
      </c>
      <c r="BG168" s="149">
        <f>IF(N168="zákl. přenesená",J168,0)</f>
        <v>0</v>
      </c>
      <c r="BH168" s="149">
        <f>IF(N168="sníž. přenesená",J168,0)</f>
        <v>0</v>
      </c>
      <c r="BI168" s="149">
        <f>IF(N168="nulová",J168,0)</f>
        <v>0</v>
      </c>
      <c r="BJ168" s="17" t="s">
        <v>83</v>
      </c>
      <c r="BK168" s="149">
        <f>ROUND(I168*H168,2)</f>
        <v>0</v>
      </c>
      <c r="BL168" s="17" t="s">
        <v>300</v>
      </c>
      <c r="BM168" s="148" t="s">
        <v>737</v>
      </c>
    </row>
    <row r="169" spans="2:65" s="12" customFormat="1" ht="11.25">
      <c r="B169" s="150"/>
      <c r="D169" s="151" t="s">
        <v>302</v>
      </c>
      <c r="E169" s="152" t="s">
        <v>1</v>
      </c>
      <c r="F169" s="153" t="s">
        <v>4631</v>
      </c>
      <c r="H169" s="154">
        <v>7.9059999999999997</v>
      </c>
      <c r="I169" s="155"/>
      <c r="L169" s="150"/>
      <c r="M169" s="156"/>
      <c r="T169" s="157"/>
      <c r="AT169" s="152" t="s">
        <v>302</v>
      </c>
      <c r="AU169" s="152" t="s">
        <v>85</v>
      </c>
      <c r="AV169" s="12" t="s">
        <v>85</v>
      </c>
      <c r="AW169" s="12" t="s">
        <v>32</v>
      </c>
      <c r="AX169" s="12" t="s">
        <v>76</v>
      </c>
      <c r="AY169" s="152" t="s">
        <v>293</v>
      </c>
    </row>
    <row r="170" spans="2:65" s="14" customFormat="1" ht="11.25">
      <c r="B170" s="167"/>
      <c r="D170" s="151" t="s">
        <v>302</v>
      </c>
      <c r="E170" s="168" t="s">
        <v>1</v>
      </c>
      <c r="F170" s="169" t="s">
        <v>371</v>
      </c>
      <c r="H170" s="170">
        <v>7.9059999999999997</v>
      </c>
      <c r="I170" s="171"/>
      <c r="L170" s="167"/>
      <c r="M170" s="172"/>
      <c r="T170" s="173"/>
      <c r="AT170" s="168" t="s">
        <v>302</v>
      </c>
      <c r="AU170" s="168" t="s">
        <v>85</v>
      </c>
      <c r="AV170" s="14" t="s">
        <v>300</v>
      </c>
      <c r="AW170" s="14" t="s">
        <v>32</v>
      </c>
      <c r="AX170" s="14" t="s">
        <v>83</v>
      </c>
      <c r="AY170" s="168" t="s">
        <v>293</v>
      </c>
    </row>
    <row r="171" spans="2:65" s="1" customFormat="1" ht="33" customHeight="1">
      <c r="B171" s="32"/>
      <c r="C171" s="137" t="s">
        <v>584</v>
      </c>
      <c r="D171" s="137" t="s">
        <v>295</v>
      </c>
      <c r="E171" s="138" t="s">
        <v>4458</v>
      </c>
      <c r="F171" s="139" t="s">
        <v>4459</v>
      </c>
      <c r="G171" s="140" t="s">
        <v>533</v>
      </c>
      <c r="H171" s="141">
        <v>43.058</v>
      </c>
      <c r="I171" s="142"/>
      <c r="J171" s="143">
        <f>ROUND(I171*H171,2)</f>
        <v>0</v>
      </c>
      <c r="K171" s="139" t="s">
        <v>299</v>
      </c>
      <c r="L171" s="32"/>
      <c r="M171" s="144" t="s">
        <v>1</v>
      </c>
      <c r="N171" s="145" t="s">
        <v>41</v>
      </c>
      <c r="P171" s="146">
        <f>O171*H171</f>
        <v>0</v>
      </c>
      <c r="Q171" s="146">
        <v>0</v>
      </c>
      <c r="R171" s="146">
        <f>Q171*H171</f>
        <v>0</v>
      </c>
      <c r="S171" s="146">
        <v>0</v>
      </c>
      <c r="T171" s="147">
        <f>S171*H171</f>
        <v>0</v>
      </c>
      <c r="AR171" s="148" t="s">
        <v>300</v>
      </c>
      <c r="AT171" s="148" t="s">
        <v>295</v>
      </c>
      <c r="AU171" s="148" t="s">
        <v>85</v>
      </c>
      <c r="AY171" s="17" t="s">
        <v>293</v>
      </c>
      <c r="BE171" s="149">
        <f>IF(N171="základní",J171,0)</f>
        <v>0</v>
      </c>
      <c r="BF171" s="149">
        <f>IF(N171="snížená",J171,0)</f>
        <v>0</v>
      </c>
      <c r="BG171" s="149">
        <f>IF(N171="zákl. přenesená",J171,0)</f>
        <v>0</v>
      </c>
      <c r="BH171" s="149">
        <f>IF(N171="sníž. přenesená",J171,0)</f>
        <v>0</v>
      </c>
      <c r="BI171" s="149">
        <f>IF(N171="nulová",J171,0)</f>
        <v>0</v>
      </c>
      <c r="BJ171" s="17" t="s">
        <v>83</v>
      </c>
      <c r="BK171" s="149">
        <f>ROUND(I171*H171,2)</f>
        <v>0</v>
      </c>
      <c r="BL171" s="17" t="s">
        <v>300</v>
      </c>
      <c r="BM171" s="148" t="s">
        <v>764</v>
      </c>
    </row>
    <row r="172" spans="2:65" s="12" customFormat="1" ht="11.25">
      <c r="B172" s="150"/>
      <c r="D172" s="151" t="s">
        <v>302</v>
      </c>
      <c r="E172" s="152" t="s">
        <v>1</v>
      </c>
      <c r="F172" s="153" t="s">
        <v>4632</v>
      </c>
      <c r="H172" s="154">
        <v>43.058</v>
      </c>
      <c r="I172" s="155"/>
      <c r="L172" s="150"/>
      <c r="M172" s="156"/>
      <c r="T172" s="157"/>
      <c r="AT172" s="152" t="s">
        <v>302</v>
      </c>
      <c r="AU172" s="152" t="s">
        <v>85</v>
      </c>
      <c r="AV172" s="12" t="s">
        <v>85</v>
      </c>
      <c r="AW172" s="12" t="s">
        <v>32</v>
      </c>
      <c r="AX172" s="12" t="s">
        <v>76</v>
      </c>
      <c r="AY172" s="152" t="s">
        <v>293</v>
      </c>
    </row>
    <row r="173" spans="2:65" s="14" customFormat="1" ht="11.25">
      <c r="B173" s="167"/>
      <c r="D173" s="151" t="s">
        <v>302</v>
      </c>
      <c r="E173" s="168" t="s">
        <v>1</v>
      </c>
      <c r="F173" s="169" t="s">
        <v>371</v>
      </c>
      <c r="H173" s="170">
        <v>43.058</v>
      </c>
      <c r="I173" s="171"/>
      <c r="L173" s="167"/>
      <c r="M173" s="172"/>
      <c r="T173" s="173"/>
      <c r="AT173" s="168" t="s">
        <v>302</v>
      </c>
      <c r="AU173" s="168" t="s">
        <v>85</v>
      </c>
      <c r="AV173" s="14" t="s">
        <v>300</v>
      </c>
      <c r="AW173" s="14" t="s">
        <v>32</v>
      </c>
      <c r="AX173" s="14" t="s">
        <v>83</v>
      </c>
      <c r="AY173" s="168" t="s">
        <v>293</v>
      </c>
    </row>
    <row r="174" spans="2:65" s="11" customFormat="1" ht="22.9" customHeight="1">
      <c r="B174" s="125"/>
      <c r="D174" s="126" t="s">
        <v>75</v>
      </c>
      <c r="E174" s="135" t="s">
        <v>300</v>
      </c>
      <c r="F174" s="135" t="s">
        <v>1210</v>
      </c>
      <c r="I174" s="128"/>
      <c r="J174" s="136">
        <f>BK174</f>
        <v>0</v>
      </c>
      <c r="L174" s="125"/>
      <c r="M174" s="130"/>
      <c r="P174" s="131">
        <f>SUM(P175:P177)</f>
        <v>0</v>
      </c>
      <c r="R174" s="131">
        <f>SUM(R175:R177)</f>
        <v>0</v>
      </c>
      <c r="T174" s="132">
        <f>SUM(T175:T177)</f>
        <v>0</v>
      </c>
      <c r="AR174" s="126" t="s">
        <v>83</v>
      </c>
      <c r="AT174" s="133" t="s">
        <v>75</v>
      </c>
      <c r="AU174" s="133" t="s">
        <v>83</v>
      </c>
      <c r="AY174" s="126" t="s">
        <v>293</v>
      </c>
      <c r="BK174" s="134">
        <f>SUM(BK175:BK177)</f>
        <v>0</v>
      </c>
    </row>
    <row r="175" spans="2:65" s="1" customFormat="1" ht="21.75" customHeight="1">
      <c r="B175" s="32"/>
      <c r="C175" s="137" t="s">
        <v>606</v>
      </c>
      <c r="D175" s="137" t="s">
        <v>295</v>
      </c>
      <c r="E175" s="138" t="s">
        <v>1859</v>
      </c>
      <c r="F175" s="139" t="s">
        <v>4633</v>
      </c>
      <c r="G175" s="140" t="s">
        <v>311</v>
      </c>
      <c r="H175" s="141">
        <v>1.089</v>
      </c>
      <c r="I175" s="142"/>
      <c r="J175" s="143">
        <f>ROUND(I175*H175,2)</f>
        <v>0</v>
      </c>
      <c r="K175" s="139" t="s">
        <v>299</v>
      </c>
      <c r="L175" s="32"/>
      <c r="M175" s="144" t="s">
        <v>1</v>
      </c>
      <c r="N175" s="145" t="s">
        <v>41</v>
      </c>
      <c r="P175" s="146">
        <f>O175*H175</f>
        <v>0</v>
      </c>
      <c r="Q175" s="146">
        <v>0</v>
      </c>
      <c r="R175" s="146">
        <f>Q175*H175</f>
        <v>0</v>
      </c>
      <c r="S175" s="146">
        <v>0</v>
      </c>
      <c r="T175" s="147">
        <f>S175*H175</f>
        <v>0</v>
      </c>
      <c r="AR175" s="148" t="s">
        <v>300</v>
      </c>
      <c r="AT175" s="148" t="s">
        <v>295</v>
      </c>
      <c r="AU175" s="148" t="s">
        <v>85</v>
      </c>
      <c r="AY175" s="17" t="s">
        <v>293</v>
      </c>
      <c r="BE175" s="149">
        <f>IF(N175="základní",J175,0)</f>
        <v>0</v>
      </c>
      <c r="BF175" s="149">
        <f>IF(N175="snížená",J175,0)</f>
        <v>0</v>
      </c>
      <c r="BG175" s="149">
        <f>IF(N175="zákl. přenesená",J175,0)</f>
        <v>0</v>
      </c>
      <c r="BH175" s="149">
        <f>IF(N175="sníž. přenesená",J175,0)</f>
        <v>0</v>
      </c>
      <c r="BI175" s="149">
        <f>IF(N175="nulová",J175,0)</f>
        <v>0</v>
      </c>
      <c r="BJ175" s="17" t="s">
        <v>83</v>
      </c>
      <c r="BK175" s="149">
        <f>ROUND(I175*H175,2)</f>
        <v>0</v>
      </c>
      <c r="BL175" s="17" t="s">
        <v>300</v>
      </c>
      <c r="BM175" s="148" t="s">
        <v>777</v>
      </c>
    </row>
    <row r="176" spans="2:65" s="12" customFormat="1" ht="11.25">
      <c r="B176" s="150"/>
      <c r="D176" s="151" t="s">
        <v>302</v>
      </c>
      <c r="E176" s="152" t="s">
        <v>1</v>
      </c>
      <c r="F176" s="153" t="s">
        <v>4634</v>
      </c>
      <c r="H176" s="154">
        <v>1.089</v>
      </c>
      <c r="I176" s="155"/>
      <c r="L176" s="150"/>
      <c r="M176" s="156"/>
      <c r="T176" s="157"/>
      <c r="AT176" s="152" t="s">
        <v>302</v>
      </c>
      <c r="AU176" s="152" t="s">
        <v>85</v>
      </c>
      <c r="AV176" s="12" t="s">
        <v>85</v>
      </c>
      <c r="AW176" s="12" t="s">
        <v>32</v>
      </c>
      <c r="AX176" s="12" t="s">
        <v>76</v>
      </c>
      <c r="AY176" s="152" t="s">
        <v>293</v>
      </c>
    </row>
    <row r="177" spans="2:65" s="14" customFormat="1" ht="11.25">
      <c r="B177" s="167"/>
      <c r="D177" s="151" t="s">
        <v>302</v>
      </c>
      <c r="E177" s="168" t="s">
        <v>1</v>
      </c>
      <c r="F177" s="169" t="s">
        <v>371</v>
      </c>
      <c r="H177" s="170">
        <v>1.089</v>
      </c>
      <c r="I177" s="171"/>
      <c r="L177" s="167"/>
      <c r="M177" s="172"/>
      <c r="T177" s="173"/>
      <c r="AT177" s="168" t="s">
        <v>302</v>
      </c>
      <c r="AU177" s="168" t="s">
        <v>85</v>
      </c>
      <c r="AV177" s="14" t="s">
        <v>300</v>
      </c>
      <c r="AW177" s="14" t="s">
        <v>32</v>
      </c>
      <c r="AX177" s="14" t="s">
        <v>83</v>
      </c>
      <c r="AY177" s="168" t="s">
        <v>293</v>
      </c>
    </row>
    <row r="178" spans="2:65" s="11" customFormat="1" ht="22.9" customHeight="1">
      <c r="B178" s="125"/>
      <c r="D178" s="126" t="s">
        <v>75</v>
      </c>
      <c r="E178" s="135" t="s">
        <v>396</v>
      </c>
      <c r="F178" s="135" t="s">
        <v>1260</v>
      </c>
      <c r="I178" s="128"/>
      <c r="J178" s="136">
        <f>BK178</f>
        <v>0</v>
      </c>
      <c r="L178" s="125"/>
      <c r="M178" s="130"/>
      <c r="P178" s="131">
        <f>SUM(P179:P200)</f>
        <v>0</v>
      </c>
      <c r="R178" s="131">
        <f>SUM(R179:R200)</f>
        <v>0</v>
      </c>
      <c r="T178" s="132">
        <f>SUM(T179:T200)</f>
        <v>0</v>
      </c>
      <c r="AR178" s="126" t="s">
        <v>83</v>
      </c>
      <c r="AT178" s="133" t="s">
        <v>75</v>
      </c>
      <c r="AU178" s="133" t="s">
        <v>83</v>
      </c>
      <c r="AY178" s="126" t="s">
        <v>293</v>
      </c>
      <c r="BK178" s="134">
        <f>SUM(BK179:BK200)</f>
        <v>0</v>
      </c>
    </row>
    <row r="179" spans="2:65" s="1" customFormat="1" ht="24.2" customHeight="1">
      <c r="B179" s="32"/>
      <c r="C179" s="137" t="s">
        <v>624</v>
      </c>
      <c r="D179" s="137" t="s">
        <v>295</v>
      </c>
      <c r="E179" s="138" t="s">
        <v>4635</v>
      </c>
      <c r="F179" s="139" t="s">
        <v>4636</v>
      </c>
      <c r="G179" s="140" t="s">
        <v>711</v>
      </c>
      <c r="H179" s="141">
        <v>9.9</v>
      </c>
      <c r="I179" s="142"/>
      <c r="J179" s="143">
        <f>ROUND(I179*H179,2)</f>
        <v>0</v>
      </c>
      <c r="K179" s="139" t="s">
        <v>299</v>
      </c>
      <c r="L179" s="32"/>
      <c r="M179" s="144" t="s">
        <v>1</v>
      </c>
      <c r="N179" s="145" t="s">
        <v>41</v>
      </c>
      <c r="P179" s="146">
        <f>O179*H179</f>
        <v>0</v>
      </c>
      <c r="Q179" s="146">
        <v>0</v>
      </c>
      <c r="R179" s="146">
        <f>Q179*H179</f>
        <v>0</v>
      </c>
      <c r="S179" s="146">
        <v>0</v>
      </c>
      <c r="T179" s="147">
        <f>S179*H179</f>
        <v>0</v>
      </c>
      <c r="AR179" s="148" t="s">
        <v>300</v>
      </c>
      <c r="AT179" s="148" t="s">
        <v>295</v>
      </c>
      <c r="AU179" s="148" t="s">
        <v>85</v>
      </c>
      <c r="AY179" s="17" t="s">
        <v>293</v>
      </c>
      <c r="BE179" s="149">
        <f>IF(N179="základní",J179,0)</f>
        <v>0</v>
      </c>
      <c r="BF179" s="149">
        <f>IF(N179="snížená",J179,0)</f>
        <v>0</v>
      </c>
      <c r="BG179" s="149">
        <f>IF(N179="zákl. přenesená",J179,0)</f>
        <v>0</v>
      </c>
      <c r="BH179" s="149">
        <f>IF(N179="sníž. přenesená",J179,0)</f>
        <v>0</v>
      </c>
      <c r="BI179" s="149">
        <f>IF(N179="nulová",J179,0)</f>
        <v>0</v>
      </c>
      <c r="BJ179" s="17" t="s">
        <v>83</v>
      </c>
      <c r="BK179" s="149">
        <f>ROUND(I179*H179,2)</f>
        <v>0</v>
      </c>
      <c r="BL179" s="17" t="s">
        <v>300</v>
      </c>
      <c r="BM179" s="148" t="s">
        <v>787</v>
      </c>
    </row>
    <row r="180" spans="2:65" s="12" customFormat="1" ht="11.25">
      <c r="B180" s="150"/>
      <c r="D180" s="151" t="s">
        <v>302</v>
      </c>
      <c r="E180" s="152" t="s">
        <v>1</v>
      </c>
      <c r="F180" s="153" t="s">
        <v>4637</v>
      </c>
      <c r="H180" s="154">
        <v>9.9</v>
      </c>
      <c r="I180" s="155"/>
      <c r="L180" s="150"/>
      <c r="M180" s="156"/>
      <c r="T180" s="157"/>
      <c r="AT180" s="152" t="s">
        <v>302</v>
      </c>
      <c r="AU180" s="152" t="s">
        <v>85</v>
      </c>
      <c r="AV180" s="12" t="s">
        <v>85</v>
      </c>
      <c r="AW180" s="12" t="s">
        <v>32</v>
      </c>
      <c r="AX180" s="12" t="s">
        <v>76</v>
      </c>
      <c r="AY180" s="152" t="s">
        <v>293</v>
      </c>
    </row>
    <row r="181" spans="2:65" s="14" customFormat="1" ht="11.25">
      <c r="B181" s="167"/>
      <c r="D181" s="151" t="s">
        <v>302</v>
      </c>
      <c r="E181" s="168" t="s">
        <v>1</v>
      </c>
      <c r="F181" s="169" t="s">
        <v>371</v>
      </c>
      <c r="H181" s="170">
        <v>9.9</v>
      </c>
      <c r="I181" s="171"/>
      <c r="L181" s="167"/>
      <c r="M181" s="172"/>
      <c r="T181" s="173"/>
      <c r="AT181" s="168" t="s">
        <v>302</v>
      </c>
      <c r="AU181" s="168" t="s">
        <v>85</v>
      </c>
      <c r="AV181" s="14" t="s">
        <v>300</v>
      </c>
      <c r="AW181" s="14" t="s">
        <v>32</v>
      </c>
      <c r="AX181" s="14" t="s">
        <v>83</v>
      </c>
      <c r="AY181" s="168" t="s">
        <v>293</v>
      </c>
    </row>
    <row r="182" spans="2:65" s="1" customFormat="1" ht="24.2" customHeight="1">
      <c r="B182" s="32"/>
      <c r="C182" s="174" t="s">
        <v>645</v>
      </c>
      <c r="D182" s="174" t="s">
        <v>530</v>
      </c>
      <c r="E182" s="175" t="s">
        <v>4638</v>
      </c>
      <c r="F182" s="176" t="s">
        <v>4639</v>
      </c>
      <c r="G182" s="177" t="s">
        <v>711</v>
      </c>
      <c r="H182" s="178">
        <v>10.395</v>
      </c>
      <c r="I182" s="179"/>
      <c r="J182" s="180">
        <f>ROUND(I182*H182,2)</f>
        <v>0</v>
      </c>
      <c r="K182" s="176" t="s">
        <v>299</v>
      </c>
      <c r="L182" s="181"/>
      <c r="M182" s="182" t="s">
        <v>1</v>
      </c>
      <c r="N182" s="183" t="s">
        <v>41</v>
      </c>
      <c r="P182" s="146">
        <f>O182*H182</f>
        <v>0</v>
      </c>
      <c r="Q182" s="146">
        <v>0</v>
      </c>
      <c r="R182" s="146">
        <f>Q182*H182</f>
        <v>0</v>
      </c>
      <c r="S182" s="146">
        <v>0</v>
      </c>
      <c r="T182" s="147">
        <f>S182*H182</f>
        <v>0</v>
      </c>
      <c r="AR182" s="148" t="s">
        <v>396</v>
      </c>
      <c r="AT182" s="148" t="s">
        <v>530</v>
      </c>
      <c r="AU182" s="148" t="s">
        <v>85</v>
      </c>
      <c r="AY182" s="17" t="s">
        <v>293</v>
      </c>
      <c r="BE182" s="149">
        <f>IF(N182="základní",J182,0)</f>
        <v>0</v>
      </c>
      <c r="BF182" s="149">
        <f>IF(N182="snížená",J182,0)</f>
        <v>0</v>
      </c>
      <c r="BG182" s="149">
        <f>IF(N182="zákl. přenesená",J182,0)</f>
        <v>0</v>
      </c>
      <c r="BH182" s="149">
        <f>IF(N182="sníž. přenesená",J182,0)</f>
        <v>0</v>
      </c>
      <c r="BI182" s="149">
        <f>IF(N182="nulová",J182,0)</f>
        <v>0</v>
      </c>
      <c r="BJ182" s="17" t="s">
        <v>83</v>
      </c>
      <c r="BK182" s="149">
        <f>ROUND(I182*H182,2)</f>
        <v>0</v>
      </c>
      <c r="BL182" s="17" t="s">
        <v>300</v>
      </c>
      <c r="BM182" s="148" t="s">
        <v>809</v>
      </c>
    </row>
    <row r="183" spans="2:65" s="12" customFormat="1" ht="11.25">
      <c r="B183" s="150"/>
      <c r="D183" s="151" t="s">
        <v>302</v>
      </c>
      <c r="E183" s="152" t="s">
        <v>1</v>
      </c>
      <c r="F183" s="153" t="s">
        <v>4640</v>
      </c>
      <c r="H183" s="154">
        <v>10.395</v>
      </c>
      <c r="I183" s="155"/>
      <c r="L183" s="150"/>
      <c r="M183" s="156"/>
      <c r="T183" s="157"/>
      <c r="AT183" s="152" t="s">
        <v>302</v>
      </c>
      <c r="AU183" s="152" t="s">
        <v>85</v>
      </c>
      <c r="AV183" s="12" t="s">
        <v>85</v>
      </c>
      <c r="AW183" s="12" t="s">
        <v>32</v>
      </c>
      <c r="AX183" s="12" t="s">
        <v>76</v>
      </c>
      <c r="AY183" s="152" t="s">
        <v>293</v>
      </c>
    </row>
    <row r="184" spans="2:65" s="14" customFormat="1" ht="11.25">
      <c r="B184" s="167"/>
      <c r="D184" s="151" t="s">
        <v>302</v>
      </c>
      <c r="E184" s="168" t="s">
        <v>1</v>
      </c>
      <c r="F184" s="169" t="s">
        <v>371</v>
      </c>
      <c r="H184" s="170">
        <v>10.395</v>
      </c>
      <c r="I184" s="171"/>
      <c r="L184" s="167"/>
      <c r="M184" s="172"/>
      <c r="T184" s="173"/>
      <c r="AT184" s="168" t="s">
        <v>302</v>
      </c>
      <c r="AU184" s="168" t="s">
        <v>85</v>
      </c>
      <c r="AV184" s="14" t="s">
        <v>300</v>
      </c>
      <c r="AW184" s="14" t="s">
        <v>32</v>
      </c>
      <c r="AX184" s="14" t="s">
        <v>83</v>
      </c>
      <c r="AY184" s="168" t="s">
        <v>293</v>
      </c>
    </row>
    <row r="185" spans="2:65" s="1" customFormat="1" ht="16.5" customHeight="1">
      <c r="B185" s="32"/>
      <c r="C185" s="137" t="s">
        <v>660</v>
      </c>
      <c r="D185" s="137" t="s">
        <v>295</v>
      </c>
      <c r="E185" s="138" t="s">
        <v>4641</v>
      </c>
      <c r="F185" s="139" t="s">
        <v>4642</v>
      </c>
      <c r="G185" s="140" t="s">
        <v>909</v>
      </c>
      <c r="H185" s="141">
        <v>13</v>
      </c>
      <c r="I185" s="142"/>
      <c r="J185" s="143">
        <f>ROUND(I185*H185,2)</f>
        <v>0</v>
      </c>
      <c r="K185" s="139" t="s">
        <v>299</v>
      </c>
      <c r="L185" s="32"/>
      <c r="M185" s="144" t="s">
        <v>1</v>
      </c>
      <c r="N185" s="145" t="s">
        <v>41</v>
      </c>
      <c r="P185" s="146">
        <f>O185*H185</f>
        <v>0</v>
      </c>
      <c r="Q185" s="146">
        <v>0</v>
      </c>
      <c r="R185" s="146">
        <f>Q185*H185</f>
        <v>0</v>
      </c>
      <c r="S185" s="146">
        <v>0</v>
      </c>
      <c r="T185" s="147">
        <f>S185*H185</f>
        <v>0</v>
      </c>
      <c r="AR185" s="148" t="s">
        <v>300</v>
      </c>
      <c r="AT185" s="148" t="s">
        <v>295</v>
      </c>
      <c r="AU185" s="148" t="s">
        <v>85</v>
      </c>
      <c r="AY185" s="17" t="s">
        <v>293</v>
      </c>
      <c r="BE185" s="149">
        <f>IF(N185="základní",J185,0)</f>
        <v>0</v>
      </c>
      <c r="BF185" s="149">
        <f>IF(N185="snížená",J185,0)</f>
        <v>0</v>
      </c>
      <c r="BG185" s="149">
        <f>IF(N185="zákl. přenesená",J185,0)</f>
        <v>0</v>
      </c>
      <c r="BH185" s="149">
        <f>IF(N185="sníž. přenesená",J185,0)</f>
        <v>0</v>
      </c>
      <c r="BI185" s="149">
        <f>IF(N185="nulová",J185,0)</f>
        <v>0</v>
      </c>
      <c r="BJ185" s="17" t="s">
        <v>83</v>
      </c>
      <c r="BK185" s="149">
        <f>ROUND(I185*H185,2)</f>
        <v>0</v>
      </c>
      <c r="BL185" s="17" t="s">
        <v>300</v>
      </c>
      <c r="BM185" s="148" t="s">
        <v>834</v>
      </c>
    </row>
    <row r="186" spans="2:65" s="1" customFormat="1" ht="21.75" customHeight="1">
      <c r="B186" s="32"/>
      <c r="C186" s="137" t="s">
        <v>680</v>
      </c>
      <c r="D186" s="137" t="s">
        <v>295</v>
      </c>
      <c r="E186" s="138" t="s">
        <v>4286</v>
      </c>
      <c r="F186" s="139" t="s">
        <v>4287</v>
      </c>
      <c r="G186" s="140" t="s">
        <v>909</v>
      </c>
      <c r="H186" s="141">
        <v>1</v>
      </c>
      <c r="I186" s="142"/>
      <c r="J186" s="143">
        <f>ROUND(I186*H186,2)</f>
        <v>0</v>
      </c>
      <c r="K186" s="139" t="s">
        <v>299</v>
      </c>
      <c r="L186" s="32"/>
      <c r="M186" s="144" t="s">
        <v>1</v>
      </c>
      <c r="N186" s="145" t="s">
        <v>41</v>
      </c>
      <c r="P186" s="146">
        <f>O186*H186</f>
        <v>0</v>
      </c>
      <c r="Q186" s="146">
        <v>0</v>
      </c>
      <c r="R186" s="146">
        <f>Q186*H186</f>
        <v>0</v>
      </c>
      <c r="S186" s="146">
        <v>0</v>
      </c>
      <c r="T186" s="147">
        <f>S186*H186</f>
        <v>0</v>
      </c>
      <c r="AR186" s="148" t="s">
        <v>300</v>
      </c>
      <c r="AT186" s="148" t="s">
        <v>295</v>
      </c>
      <c r="AU186" s="148" t="s">
        <v>85</v>
      </c>
      <c r="AY186" s="17" t="s">
        <v>293</v>
      </c>
      <c r="BE186" s="149">
        <f>IF(N186="základní",J186,0)</f>
        <v>0</v>
      </c>
      <c r="BF186" s="149">
        <f>IF(N186="snížená",J186,0)</f>
        <v>0</v>
      </c>
      <c r="BG186" s="149">
        <f>IF(N186="zákl. přenesená",J186,0)</f>
        <v>0</v>
      </c>
      <c r="BH186" s="149">
        <f>IF(N186="sníž. přenesená",J186,0)</f>
        <v>0</v>
      </c>
      <c r="BI186" s="149">
        <f>IF(N186="nulová",J186,0)</f>
        <v>0</v>
      </c>
      <c r="BJ186" s="17" t="s">
        <v>83</v>
      </c>
      <c r="BK186" s="149">
        <f>ROUND(I186*H186,2)</f>
        <v>0</v>
      </c>
      <c r="BL186" s="17" t="s">
        <v>300</v>
      </c>
      <c r="BM186" s="148" t="s">
        <v>890</v>
      </c>
    </row>
    <row r="187" spans="2:65" s="12" customFormat="1" ht="11.25">
      <c r="B187" s="150"/>
      <c r="D187" s="151" t="s">
        <v>302</v>
      </c>
      <c r="E187" s="152" t="s">
        <v>1</v>
      </c>
      <c r="F187" s="153" t="s">
        <v>4643</v>
      </c>
      <c r="H187" s="154">
        <v>1</v>
      </c>
      <c r="I187" s="155"/>
      <c r="L187" s="150"/>
      <c r="M187" s="156"/>
      <c r="T187" s="157"/>
      <c r="AT187" s="152" t="s">
        <v>302</v>
      </c>
      <c r="AU187" s="152" t="s">
        <v>85</v>
      </c>
      <c r="AV187" s="12" t="s">
        <v>85</v>
      </c>
      <c r="AW187" s="12" t="s">
        <v>32</v>
      </c>
      <c r="AX187" s="12" t="s">
        <v>76</v>
      </c>
      <c r="AY187" s="152" t="s">
        <v>293</v>
      </c>
    </row>
    <row r="188" spans="2:65" s="14" customFormat="1" ht="11.25">
      <c r="B188" s="167"/>
      <c r="D188" s="151" t="s">
        <v>302</v>
      </c>
      <c r="E188" s="168" t="s">
        <v>1</v>
      </c>
      <c r="F188" s="169" t="s">
        <v>371</v>
      </c>
      <c r="H188" s="170">
        <v>1</v>
      </c>
      <c r="I188" s="171"/>
      <c r="L188" s="167"/>
      <c r="M188" s="172"/>
      <c r="T188" s="173"/>
      <c r="AT188" s="168" t="s">
        <v>302</v>
      </c>
      <c r="AU188" s="168" t="s">
        <v>85</v>
      </c>
      <c r="AV188" s="14" t="s">
        <v>300</v>
      </c>
      <c r="AW188" s="14" t="s">
        <v>32</v>
      </c>
      <c r="AX188" s="14" t="s">
        <v>83</v>
      </c>
      <c r="AY188" s="168" t="s">
        <v>293</v>
      </c>
    </row>
    <row r="189" spans="2:65" s="1" customFormat="1" ht="24.2" customHeight="1">
      <c r="B189" s="32"/>
      <c r="C189" s="174" t="s">
        <v>686</v>
      </c>
      <c r="D189" s="174" t="s">
        <v>530</v>
      </c>
      <c r="E189" s="175" t="s">
        <v>4644</v>
      </c>
      <c r="F189" s="176" t="s">
        <v>4645</v>
      </c>
      <c r="G189" s="177" t="s">
        <v>909</v>
      </c>
      <c r="H189" s="178">
        <v>1</v>
      </c>
      <c r="I189" s="179"/>
      <c r="J189" s="180">
        <f>ROUND(I189*H189,2)</f>
        <v>0</v>
      </c>
      <c r="K189" s="176" t="s">
        <v>299</v>
      </c>
      <c r="L189" s="181"/>
      <c r="M189" s="182" t="s">
        <v>1</v>
      </c>
      <c r="N189" s="183" t="s">
        <v>41</v>
      </c>
      <c r="P189" s="146">
        <f>O189*H189</f>
        <v>0</v>
      </c>
      <c r="Q189" s="146">
        <v>0</v>
      </c>
      <c r="R189" s="146">
        <f>Q189*H189</f>
        <v>0</v>
      </c>
      <c r="S189" s="146">
        <v>0</v>
      </c>
      <c r="T189" s="147">
        <f>S189*H189</f>
        <v>0</v>
      </c>
      <c r="AR189" s="148" t="s">
        <v>396</v>
      </c>
      <c r="AT189" s="148" t="s">
        <v>530</v>
      </c>
      <c r="AU189" s="148" t="s">
        <v>85</v>
      </c>
      <c r="AY189" s="17" t="s">
        <v>293</v>
      </c>
      <c r="BE189" s="149">
        <f>IF(N189="základní",J189,0)</f>
        <v>0</v>
      </c>
      <c r="BF189" s="149">
        <f>IF(N189="snížená",J189,0)</f>
        <v>0</v>
      </c>
      <c r="BG189" s="149">
        <f>IF(N189="zákl. přenesená",J189,0)</f>
        <v>0</v>
      </c>
      <c r="BH189" s="149">
        <f>IF(N189="sníž. přenesená",J189,0)</f>
        <v>0</v>
      </c>
      <c r="BI189" s="149">
        <f>IF(N189="nulová",J189,0)</f>
        <v>0</v>
      </c>
      <c r="BJ189" s="17" t="s">
        <v>83</v>
      </c>
      <c r="BK189" s="149">
        <f>ROUND(I189*H189,2)</f>
        <v>0</v>
      </c>
      <c r="BL189" s="17" t="s">
        <v>300</v>
      </c>
      <c r="BM189" s="148" t="s">
        <v>906</v>
      </c>
    </row>
    <row r="190" spans="2:65" s="1" customFormat="1" ht="21.75" customHeight="1">
      <c r="B190" s="32"/>
      <c r="C190" s="174" t="s">
        <v>7</v>
      </c>
      <c r="D190" s="174" t="s">
        <v>530</v>
      </c>
      <c r="E190" s="175" t="s">
        <v>4646</v>
      </c>
      <c r="F190" s="176" t="s">
        <v>4647</v>
      </c>
      <c r="G190" s="177" t="s">
        <v>909</v>
      </c>
      <c r="H190" s="178">
        <v>1</v>
      </c>
      <c r="I190" s="179"/>
      <c r="J190" s="180">
        <f>ROUND(I190*H190,2)</f>
        <v>0</v>
      </c>
      <c r="K190" s="176" t="s">
        <v>299</v>
      </c>
      <c r="L190" s="181"/>
      <c r="M190" s="182" t="s">
        <v>1</v>
      </c>
      <c r="N190" s="183" t="s">
        <v>41</v>
      </c>
      <c r="P190" s="146">
        <f>O190*H190</f>
        <v>0</v>
      </c>
      <c r="Q190" s="146">
        <v>0</v>
      </c>
      <c r="R190" s="146">
        <f>Q190*H190</f>
        <v>0</v>
      </c>
      <c r="S190" s="146">
        <v>0</v>
      </c>
      <c r="T190" s="147">
        <f>S190*H190</f>
        <v>0</v>
      </c>
      <c r="AR190" s="148" t="s">
        <v>396</v>
      </c>
      <c r="AT190" s="148" t="s">
        <v>530</v>
      </c>
      <c r="AU190" s="148" t="s">
        <v>85</v>
      </c>
      <c r="AY190" s="17" t="s">
        <v>293</v>
      </c>
      <c r="BE190" s="149">
        <f>IF(N190="základní",J190,0)</f>
        <v>0</v>
      </c>
      <c r="BF190" s="149">
        <f>IF(N190="snížená",J190,0)</f>
        <v>0</v>
      </c>
      <c r="BG190" s="149">
        <f>IF(N190="zákl. přenesená",J190,0)</f>
        <v>0</v>
      </c>
      <c r="BH190" s="149">
        <f>IF(N190="sníž. přenesená",J190,0)</f>
        <v>0</v>
      </c>
      <c r="BI190" s="149">
        <f>IF(N190="nulová",J190,0)</f>
        <v>0</v>
      </c>
      <c r="BJ190" s="17" t="s">
        <v>83</v>
      </c>
      <c r="BK190" s="149">
        <f>ROUND(I190*H190,2)</f>
        <v>0</v>
      </c>
      <c r="BL190" s="17" t="s">
        <v>300</v>
      </c>
      <c r="BM190" s="148" t="s">
        <v>958</v>
      </c>
    </row>
    <row r="191" spans="2:65" s="1" customFormat="1" ht="24.2" customHeight="1">
      <c r="B191" s="32"/>
      <c r="C191" s="137" t="s">
        <v>694</v>
      </c>
      <c r="D191" s="137" t="s">
        <v>295</v>
      </c>
      <c r="E191" s="138" t="s">
        <v>4648</v>
      </c>
      <c r="F191" s="139" t="s">
        <v>4649</v>
      </c>
      <c r="G191" s="140" t="s">
        <v>909</v>
      </c>
      <c r="H191" s="141">
        <v>1</v>
      </c>
      <c r="I191" s="142"/>
      <c r="J191" s="143">
        <f>ROUND(I191*H191,2)</f>
        <v>0</v>
      </c>
      <c r="K191" s="139" t="s">
        <v>299</v>
      </c>
      <c r="L191" s="32"/>
      <c r="M191" s="144" t="s">
        <v>1</v>
      </c>
      <c r="N191" s="145" t="s">
        <v>41</v>
      </c>
      <c r="P191" s="146">
        <f>O191*H191</f>
        <v>0</v>
      </c>
      <c r="Q191" s="146">
        <v>0</v>
      </c>
      <c r="R191" s="146">
        <f>Q191*H191</f>
        <v>0</v>
      </c>
      <c r="S191" s="146">
        <v>0</v>
      </c>
      <c r="T191" s="147">
        <f>S191*H191</f>
        <v>0</v>
      </c>
      <c r="AR191" s="148" t="s">
        <v>300</v>
      </c>
      <c r="AT191" s="148" t="s">
        <v>295</v>
      </c>
      <c r="AU191" s="148" t="s">
        <v>85</v>
      </c>
      <c r="AY191" s="17" t="s">
        <v>293</v>
      </c>
      <c r="BE191" s="149">
        <f>IF(N191="základní",J191,0)</f>
        <v>0</v>
      </c>
      <c r="BF191" s="149">
        <f>IF(N191="snížená",J191,0)</f>
        <v>0</v>
      </c>
      <c r="BG191" s="149">
        <f>IF(N191="zákl. přenesená",J191,0)</f>
        <v>0</v>
      </c>
      <c r="BH191" s="149">
        <f>IF(N191="sníž. přenesená",J191,0)</f>
        <v>0</v>
      </c>
      <c r="BI191" s="149">
        <f>IF(N191="nulová",J191,0)</f>
        <v>0</v>
      </c>
      <c r="BJ191" s="17" t="s">
        <v>83</v>
      </c>
      <c r="BK191" s="149">
        <f>ROUND(I191*H191,2)</f>
        <v>0</v>
      </c>
      <c r="BL191" s="17" t="s">
        <v>300</v>
      </c>
      <c r="BM191" s="148" t="s">
        <v>993</v>
      </c>
    </row>
    <row r="192" spans="2:65" s="12" customFormat="1" ht="11.25">
      <c r="B192" s="150"/>
      <c r="D192" s="151" t="s">
        <v>302</v>
      </c>
      <c r="E192" s="152" t="s">
        <v>1</v>
      </c>
      <c r="F192" s="153" t="s">
        <v>4643</v>
      </c>
      <c r="H192" s="154">
        <v>1</v>
      </c>
      <c r="I192" s="155"/>
      <c r="L192" s="150"/>
      <c r="M192" s="156"/>
      <c r="T192" s="157"/>
      <c r="AT192" s="152" t="s">
        <v>302</v>
      </c>
      <c r="AU192" s="152" t="s">
        <v>85</v>
      </c>
      <c r="AV192" s="12" t="s">
        <v>85</v>
      </c>
      <c r="AW192" s="12" t="s">
        <v>32</v>
      </c>
      <c r="AX192" s="12" t="s">
        <v>76</v>
      </c>
      <c r="AY192" s="152" t="s">
        <v>293</v>
      </c>
    </row>
    <row r="193" spans="2:65" s="14" customFormat="1" ht="11.25">
      <c r="B193" s="167"/>
      <c r="D193" s="151" t="s">
        <v>302</v>
      </c>
      <c r="E193" s="168" t="s">
        <v>1</v>
      </c>
      <c r="F193" s="169" t="s">
        <v>371</v>
      </c>
      <c r="H193" s="170">
        <v>1</v>
      </c>
      <c r="I193" s="171"/>
      <c r="L193" s="167"/>
      <c r="M193" s="172"/>
      <c r="T193" s="173"/>
      <c r="AT193" s="168" t="s">
        <v>302</v>
      </c>
      <c r="AU193" s="168" t="s">
        <v>85</v>
      </c>
      <c r="AV193" s="14" t="s">
        <v>300</v>
      </c>
      <c r="AW193" s="14" t="s">
        <v>32</v>
      </c>
      <c r="AX193" s="14" t="s">
        <v>83</v>
      </c>
      <c r="AY193" s="168" t="s">
        <v>293</v>
      </c>
    </row>
    <row r="194" spans="2:65" s="1" customFormat="1" ht="21.75" customHeight="1">
      <c r="B194" s="32"/>
      <c r="C194" s="137" t="s">
        <v>699</v>
      </c>
      <c r="D194" s="137" t="s">
        <v>295</v>
      </c>
      <c r="E194" s="138" t="s">
        <v>4650</v>
      </c>
      <c r="F194" s="139" t="s">
        <v>4651</v>
      </c>
      <c r="G194" s="140" t="s">
        <v>3444</v>
      </c>
      <c r="H194" s="141">
        <v>1</v>
      </c>
      <c r="I194" s="142"/>
      <c r="J194" s="143">
        <f>ROUND(I194*H194,2)</f>
        <v>0</v>
      </c>
      <c r="K194" s="139" t="s">
        <v>299</v>
      </c>
      <c r="L194" s="32"/>
      <c r="M194" s="144" t="s">
        <v>1</v>
      </c>
      <c r="N194" s="145" t="s">
        <v>41</v>
      </c>
      <c r="P194" s="146">
        <f>O194*H194</f>
        <v>0</v>
      </c>
      <c r="Q194" s="146">
        <v>0</v>
      </c>
      <c r="R194" s="146">
        <f>Q194*H194</f>
        <v>0</v>
      </c>
      <c r="S194" s="146">
        <v>0</v>
      </c>
      <c r="T194" s="147">
        <f>S194*H194</f>
        <v>0</v>
      </c>
      <c r="AR194" s="148" t="s">
        <v>300</v>
      </c>
      <c r="AT194" s="148" t="s">
        <v>295</v>
      </c>
      <c r="AU194" s="148" t="s">
        <v>85</v>
      </c>
      <c r="AY194" s="17" t="s">
        <v>293</v>
      </c>
      <c r="BE194" s="149">
        <f>IF(N194="základní",J194,0)</f>
        <v>0</v>
      </c>
      <c r="BF194" s="149">
        <f>IF(N194="snížená",J194,0)</f>
        <v>0</v>
      </c>
      <c r="BG194" s="149">
        <f>IF(N194="zákl. přenesená",J194,0)</f>
        <v>0</v>
      </c>
      <c r="BH194" s="149">
        <f>IF(N194="sníž. přenesená",J194,0)</f>
        <v>0</v>
      </c>
      <c r="BI194" s="149">
        <f>IF(N194="nulová",J194,0)</f>
        <v>0</v>
      </c>
      <c r="BJ194" s="17" t="s">
        <v>83</v>
      </c>
      <c r="BK194" s="149">
        <f>ROUND(I194*H194,2)</f>
        <v>0</v>
      </c>
      <c r="BL194" s="17" t="s">
        <v>300</v>
      </c>
      <c r="BM194" s="148" t="s">
        <v>1053</v>
      </c>
    </row>
    <row r="195" spans="2:65" s="1" customFormat="1" ht="24.2" customHeight="1">
      <c r="B195" s="32"/>
      <c r="C195" s="137" t="s">
        <v>704</v>
      </c>
      <c r="D195" s="137" t="s">
        <v>295</v>
      </c>
      <c r="E195" s="138" t="s">
        <v>4652</v>
      </c>
      <c r="F195" s="139" t="s">
        <v>4653</v>
      </c>
      <c r="G195" s="140" t="s">
        <v>711</v>
      </c>
      <c r="H195" s="141">
        <v>9.9</v>
      </c>
      <c r="I195" s="142"/>
      <c r="J195" s="143">
        <f>ROUND(I195*H195,2)</f>
        <v>0</v>
      </c>
      <c r="K195" s="139" t="s">
        <v>299</v>
      </c>
      <c r="L195" s="32"/>
      <c r="M195" s="144" t="s">
        <v>1</v>
      </c>
      <c r="N195" s="145" t="s">
        <v>41</v>
      </c>
      <c r="P195" s="146">
        <f>O195*H195</f>
        <v>0</v>
      </c>
      <c r="Q195" s="146">
        <v>0</v>
      </c>
      <c r="R195" s="146">
        <f>Q195*H195</f>
        <v>0</v>
      </c>
      <c r="S195" s="146">
        <v>0</v>
      </c>
      <c r="T195" s="147">
        <f>S195*H195</f>
        <v>0</v>
      </c>
      <c r="AR195" s="148" t="s">
        <v>300</v>
      </c>
      <c r="AT195" s="148" t="s">
        <v>295</v>
      </c>
      <c r="AU195" s="148" t="s">
        <v>85</v>
      </c>
      <c r="AY195" s="17" t="s">
        <v>293</v>
      </c>
      <c r="BE195" s="149">
        <f>IF(N195="základní",J195,0)</f>
        <v>0</v>
      </c>
      <c r="BF195" s="149">
        <f>IF(N195="snížená",J195,0)</f>
        <v>0</v>
      </c>
      <c r="BG195" s="149">
        <f>IF(N195="zákl. přenesená",J195,0)</f>
        <v>0</v>
      </c>
      <c r="BH195" s="149">
        <f>IF(N195="sníž. přenesená",J195,0)</f>
        <v>0</v>
      </c>
      <c r="BI195" s="149">
        <f>IF(N195="nulová",J195,0)</f>
        <v>0</v>
      </c>
      <c r="BJ195" s="17" t="s">
        <v>83</v>
      </c>
      <c r="BK195" s="149">
        <f>ROUND(I195*H195,2)</f>
        <v>0</v>
      </c>
      <c r="BL195" s="17" t="s">
        <v>300</v>
      </c>
      <c r="BM195" s="148" t="s">
        <v>1089</v>
      </c>
    </row>
    <row r="196" spans="2:65" s="1" customFormat="1" ht="16.5" customHeight="1">
      <c r="B196" s="32"/>
      <c r="C196" s="137" t="s">
        <v>708</v>
      </c>
      <c r="D196" s="137" t="s">
        <v>295</v>
      </c>
      <c r="E196" s="138" t="s">
        <v>4322</v>
      </c>
      <c r="F196" s="139" t="s">
        <v>4654</v>
      </c>
      <c r="G196" s="140" t="s">
        <v>711</v>
      </c>
      <c r="H196" s="141">
        <v>9.9</v>
      </c>
      <c r="I196" s="142"/>
      <c r="J196" s="143">
        <f>ROUND(I196*H196,2)</f>
        <v>0</v>
      </c>
      <c r="K196" s="139" t="s">
        <v>299</v>
      </c>
      <c r="L196" s="32"/>
      <c r="M196" s="144" t="s">
        <v>1</v>
      </c>
      <c r="N196" s="145" t="s">
        <v>41</v>
      </c>
      <c r="P196" s="146">
        <f>O196*H196</f>
        <v>0</v>
      </c>
      <c r="Q196" s="146">
        <v>0</v>
      </c>
      <c r="R196" s="146">
        <f>Q196*H196</f>
        <v>0</v>
      </c>
      <c r="S196" s="146">
        <v>0</v>
      </c>
      <c r="T196" s="147">
        <f>S196*H196</f>
        <v>0</v>
      </c>
      <c r="AR196" s="148" t="s">
        <v>300</v>
      </c>
      <c r="AT196" s="148" t="s">
        <v>295</v>
      </c>
      <c r="AU196" s="148" t="s">
        <v>85</v>
      </c>
      <c r="AY196" s="17" t="s">
        <v>293</v>
      </c>
      <c r="BE196" s="149">
        <f>IF(N196="základní",J196,0)</f>
        <v>0</v>
      </c>
      <c r="BF196" s="149">
        <f>IF(N196="snížená",J196,0)</f>
        <v>0</v>
      </c>
      <c r="BG196" s="149">
        <f>IF(N196="zákl. přenesená",J196,0)</f>
        <v>0</v>
      </c>
      <c r="BH196" s="149">
        <f>IF(N196="sníž. přenesená",J196,0)</f>
        <v>0</v>
      </c>
      <c r="BI196" s="149">
        <f>IF(N196="nulová",J196,0)</f>
        <v>0</v>
      </c>
      <c r="BJ196" s="17" t="s">
        <v>83</v>
      </c>
      <c r="BK196" s="149">
        <f>ROUND(I196*H196,2)</f>
        <v>0</v>
      </c>
      <c r="BL196" s="17" t="s">
        <v>300</v>
      </c>
      <c r="BM196" s="148" t="s">
        <v>1144</v>
      </c>
    </row>
    <row r="197" spans="2:65" s="1" customFormat="1" ht="16.5" customHeight="1">
      <c r="B197" s="32"/>
      <c r="C197" s="137" t="s">
        <v>737</v>
      </c>
      <c r="D197" s="137" t="s">
        <v>295</v>
      </c>
      <c r="E197" s="138" t="s">
        <v>4655</v>
      </c>
      <c r="F197" s="139" t="s">
        <v>4656</v>
      </c>
      <c r="G197" s="140" t="s">
        <v>711</v>
      </c>
      <c r="H197" s="141">
        <v>12.4</v>
      </c>
      <c r="I197" s="142"/>
      <c r="J197" s="143">
        <f>ROUND(I197*H197,2)</f>
        <v>0</v>
      </c>
      <c r="K197" s="139" t="s">
        <v>299</v>
      </c>
      <c r="L197" s="32"/>
      <c r="M197" s="144" t="s">
        <v>1</v>
      </c>
      <c r="N197" s="145" t="s">
        <v>41</v>
      </c>
      <c r="P197" s="146">
        <f>O197*H197</f>
        <v>0</v>
      </c>
      <c r="Q197" s="146">
        <v>0</v>
      </c>
      <c r="R197" s="146">
        <f>Q197*H197</f>
        <v>0</v>
      </c>
      <c r="S197" s="146">
        <v>0</v>
      </c>
      <c r="T197" s="147">
        <f>S197*H197</f>
        <v>0</v>
      </c>
      <c r="AR197" s="148" t="s">
        <v>300</v>
      </c>
      <c r="AT197" s="148" t="s">
        <v>295</v>
      </c>
      <c r="AU197" s="148" t="s">
        <v>85</v>
      </c>
      <c r="AY197" s="17" t="s">
        <v>293</v>
      </c>
      <c r="BE197" s="149">
        <f>IF(N197="základní",J197,0)</f>
        <v>0</v>
      </c>
      <c r="BF197" s="149">
        <f>IF(N197="snížená",J197,0)</f>
        <v>0</v>
      </c>
      <c r="BG197" s="149">
        <f>IF(N197="zákl. přenesená",J197,0)</f>
        <v>0</v>
      </c>
      <c r="BH197" s="149">
        <f>IF(N197="sníž. přenesená",J197,0)</f>
        <v>0</v>
      </c>
      <c r="BI197" s="149">
        <f>IF(N197="nulová",J197,0)</f>
        <v>0</v>
      </c>
      <c r="BJ197" s="17" t="s">
        <v>83</v>
      </c>
      <c r="BK197" s="149">
        <f>ROUND(I197*H197,2)</f>
        <v>0</v>
      </c>
      <c r="BL197" s="17" t="s">
        <v>300</v>
      </c>
      <c r="BM197" s="148" t="s">
        <v>1153</v>
      </c>
    </row>
    <row r="198" spans="2:65" s="12" customFormat="1" ht="11.25">
      <c r="B198" s="150"/>
      <c r="D198" s="151" t="s">
        <v>302</v>
      </c>
      <c r="E198" s="152" t="s">
        <v>1</v>
      </c>
      <c r="F198" s="153" t="s">
        <v>4657</v>
      </c>
      <c r="H198" s="154">
        <v>12.4</v>
      </c>
      <c r="I198" s="155"/>
      <c r="L198" s="150"/>
      <c r="M198" s="156"/>
      <c r="T198" s="157"/>
      <c r="AT198" s="152" t="s">
        <v>302</v>
      </c>
      <c r="AU198" s="152" t="s">
        <v>85</v>
      </c>
      <c r="AV198" s="12" t="s">
        <v>85</v>
      </c>
      <c r="AW198" s="12" t="s">
        <v>32</v>
      </c>
      <c r="AX198" s="12" t="s">
        <v>76</v>
      </c>
      <c r="AY198" s="152" t="s">
        <v>293</v>
      </c>
    </row>
    <row r="199" spans="2:65" s="14" customFormat="1" ht="11.25">
      <c r="B199" s="167"/>
      <c r="D199" s="151" t="s">
        <v>302</v>
      </c>
      <c r="E199" s="168" t="s">
        <v>1</v>
      </c>
      <c r="F199" s="169" t="s">
        <v>371</v>
      </c>
      <c r="H199" s="170">
        <v>12.4</v>
      </c>
      <c r="I199" s="171"/>
      <c r="L199" s="167"/>
      <c r="M199" s="172"/>
      <c r="T199" s="173"/>
      <c r="AT199" s="168" t="s">
        <v>302</v>
      </c>
      <c r="AU199" s="168" t="s">
        <v>85</v>
      </c>
      <c r="AV199" s="14" t="s">
        <v>300</v>
      </c>
      <c r="AW199" s="14" t="s">
        <v>32</v>
      </c>
      <c r="AX199" s="14" t="s">
        <v>83</v>
      </c>
      <c r="AY199" s="168" t="s">
        <v>293</v>
      </c>
    </row>
    <row r="200" spans="2:65" s="1" customFormat="1" ht="21.75" customHeight="1">
      <c r="B200" s="32"/>
      <c r="C200" s="137" t="s">
        <v>746</v>
      </c>
      <c r="D200" s="137" t="s">
        <v>295</v>
      </c>
      <c r="E200" s="138" t="s">
        <v>4658</v>
      </c>
      <c r="F200" s="139" t="s">
        <v>4659</v>
      </c>
      <c r="G200" s="140" t="s">
        <v>711</v>
      </c>
      <c r="H200" s="141">
        <v>9.9</v>
      </c>
      <c r="I200" s="142"/>
      <c r="J200" s="143">
        <f>ROUND(I200*H200,2)</f>
        <v>0</v>
      </c>
      <c r="K200" s="139" t="s">
        <v>299</v>
      </c>
      <c r="L200" s="32"/>
      <c r="M200" s="144" t="s">
        <v>1</v>
      </c>
      <c r="N200" s="145" t="s">
        <v>41</v>
      </c>
      <c r="P200" s="146">
        <f>O200*H200</f>
        <v>0</v>
      </c>
      <c r="Q200" s="146">
        <v>0</v>
      </c>
      <c r="R200" s="146">
        <f>Q200*H200</f>
        <v>0</v>
      </c>
      <c r="S200" s="146">
        <v>0</v>
      </c>
      <c r="T200" s="147">
        <f>S200*H200</f>
        <v>0</v>
      </c>
      <c r="AR200" s="148" t="s">
        <v>300</v>
      </c>
      <c r="AT200" s="148" t="s">
        <v>295</v>
      </c>
      <c r="AU200" s="148" t="s">
        <v>85</v>
      </c>
      <c r="AY200" s="17" t="s">
        <v>293</v>
      </c>
      <c r="BE200" s="149">
        <f>IF(N200="základní",J200,0)</f>
        <v>0</v>
      </c>
      <c r="BF200" s="149">
        <f>IF(N200="snížená",J200,0)</f>
        <v>0</v>
      </c>
      <c r="BG200" s="149">
        <f>IF(N200="zákl. přenesená",J200,0)</f>
        <v>0</v>
      </c>
      <c r="BH200" s="149">
        <f>IF(N200="sníž. přenesená",J200,0)</f>
        <v>0</v>
      </c>
      <c r="BI200" s="149">
        <f>IF(N200="nulová",J200,0)</f>
        <v>0</v>
      </c>
      <c r="BJ200" s="17" t="s">
        <v>83</v>
      </c>
      <c r="BK200" s="149">
        <f>ROUND(I200*H200,2)</f>
        <v>0</v>
      </c>
      <c r="BL200" s="17" t="s">
        <v>300</v>
      </c>
      <c r="BM200" s="148" t="s">
        <v>1163</v>
      </c>
    </row>
    <row r="201" spans="2:65" s="11" customFormat="1" ht="22.9" customHeight="1">
      <c r="B201" s="125"/>
      <c r="D201" s="126" t="s">
        <v>75</v>
      </c>
      <c r="E201" s="135" t="s">
        <v>415</v>
      </c>
      <c r="F201" s="135" t="s">
        <v>1289</v>
      </c>
      <c r="I201" s="128"/>
      <c r="J201" s="136">
        <f>BK201</f>
        <v>0</v>
      </c>
      <c r="L201" s="125"/>
      <c r="M201" s="130"/>
      <c r="P201" s="131">
        <f>SUM(P202:P204)</f>
        <v>0</v>
      </c>
      <c r="R201" s="131">
        <f>SUM(R202:R204)</f>
        <v>0</v>
      </c>
      <c r="T201" s="132">
        <f>SUM(T202:T204)</f>
        <v>0</v>
      </c>
      <c r="AR201" s="126" t="s">
        <v>83</v>
      </c>
      <c r="AT201" s="133" t="s">
        <v>75</v>
      </c>
      <c r="AU201" s="133" t="s">
        <v>83</v>
      </c>
      <c r="AY201" s="126" t="s">
        <v>293</v>
      </c>
      <c r="BK201" s="134">
        <f>SUM(BK202:BK204)</f>
        <v>0</v>
      </c>
    </row>
    <row r="202" spans="2:65" s="1" customFormat="1" ht="24.2" customHeight="1">
      <c r="B202" s="32"/>
      <c r="C202" s="137" t="s">
        <v>764</v>
      </c>
      <c r="D202" s="137" t="s">
        <v>295</v>
      </c>
      <c r="E202" s="138" t="s">
        <v>4660</v>
      </c>
      <c r="F202" s="139" t="s">
        <v>4661</v>
      </c>
      <c r="G202" s="140" t="s">
        <v>3444</v>
      </c>
      <c r="H202" s="141">
        <v>2</v>
      </c>
      <c r="I202" s="142"/>
      <c r="J202" s="143">
        <f>ROUND(I202*H202,2)</f>
        <v>0</v>
      </c>
      <c r="K202" s="139" t="s">
        <v>1</v>
      </c>
      <c r="L202" s="32"/>
      <c r="M202" s="144" t="s">
        <v>1</v>
      </c>
      <c r="N202" s="145" t="s">
        <v>41</v>
      </c>
      <c r="P202" s="146">
        <f>O202*H202</f>
        <v>0</v>
      </c>
      <c r="Q202" s="146">
        <v>0</v>
      </c>
      <c r="R202" s="146">
        <f>Q202*H202</f>
        <v>0</v>
      </c>
      <c r="S202" s="146">
        <v>0</v>
      </c>
      <c r="T202" s="147">
        <f>S202*H202</f>
        <v>0</v>
      </c>
      <c r="AR202" s="148" t="s">
        <v>300</v>
      </c>
      <c r="AT202" s="148" t="s">
        <v>295</v>
      </c>
      <c r="AU202" s="148" t="s">
        <v>85</v>
      </c>
      <c r="AY202" s="17" t="s">
        <v>293</v>
      </c>
      <c r="BE202" s="149">
        <f>IF(N202="základní",J202,0)</f>
        <v>0</v>
      </c>
      <c r="BF202" s="149">
        <f>IF(N202="snížená",J202,0)</f>
        <v>0</v>
      </c>
      <c r="BG202" s="149">
        <f>IF(N202="zákl. přenesená",J202,0)</f>
        <v>0</v>
      </c>
      <c r="BH202" s="149">
        <f>IF(N202="sníž. přenesená",J202,0)</f>
        <v>0</v>
      </c>
      <c r="BI202" s="149">
        <f>IF(N202="nulová",J202,0)</f>
        <v>0</v>
      </c>
      <c r="BJ202" s="17" t="s">
        <v>83</v>
      </c>
      <c r="BK202" s="149">
        <f>ROUND(I202*H202,2)</f>
        <v>0</v>
      </c>
      <c r="BL202" s="17" t="s">
        <v>300</v>
      </c>
      <c r="BM202" s="148" t="s">
        <v>1201</v>
      </c>
    </row>
    <row r="203" spans="2:65" s="12" customFormat="1" ht="11.25">
      <c r="B203" s="150"/>
      <c r="D203" s="151" t="s">
        <v>302</v>
      </c>
      <c r="E203" s="152" t="s">
        <v>1</v>
      </c>
      <c r="F203" s="153" t="s">
        <v>4662</v>
      </c>
      <c r="H203" s="154">
        <v>2</v>
      </c>
      <c r="I203" s="155"/>
      <c r="L203" s="150"/>
      <c r="M203" s="156"/>
      <c r="T203" s="157"/>
      <c r="AT203" s="152" t="s">
        <v>302</v>
      </c>
      <c r="AU203" s="152" t="s">
        <v>85</v>
      </c>
      <c r="AV203" s="12" t="s">
        <v>85</v>
      </c>
      <c r="AW203" s="12" t="s">
        <v>32</v>
      </c>
      <c r="AX203" s="12" t="s">
        <v>76</v>
      </c>
      <c r="AY203" s="152" t="s">
        <v>293</v>
      </c>
    </row>
    <row r="204" spans="2:65" s="14" customFormat="1" ht="11.25">
      <c r="B204" s="167"/>
      <c r="D204" s="151" t="s">
        <v>302</v>
      </c>
      <c r="E204" s="168" t="s">
        <v>1</v>
      </c>
      <c r="F204" s="169" t="s">
        <v>371</v>
      </c>
      <c r="H204" s="170">
        <v>2</v>
      </c>
      <c r="I204" s="171"/>
      <c r="L204" s="167"/>
      <c r="M204" s="172"/>
      <c r="T204" s="173"/>
      <c r="AT204" s="168" t="s">
        <v>302</v>
      </c>
      <c r="AU204" s="168" t="s">
        <v>85</v>
      </c>
      <c r="AV204" s="14" t="s">
        <v>300</v>
      </c>
      <c r="AW204" s="14" t="s">
        <v>32</v>
      </c>
      <c r="AX204" s="14" t="s">
        <v>83</v>
      </c>
      <c r="AY204" s="168" t="s">
        <v>293</v>
      </c>
    </row>
    <row r="205" spans="2:65" s="11" customFormat="1" ht="22.9" customHeight="1">
      <c r="B205" s="125"/>
      <c r="D205" s="126" t="s">
        <v>75</v>
      </c>
      <c r="E205" s="135" t="s">
        <v>1389</v>
      </c>
      <c r="F205" s="135" t="s">
        <v>1390</v>
      </c>
      <c r="I205" s="128"/>
      <c r="J205" s="136">
        <f>BK205</f>
        <v>0</v>
      </c>
      <c r="L205" s="125"/>
      <c r="M205" s="130"/>
      <c r="P205" s="131">
        <f>SUM(P206:P224)</f>
        <v>0</v>
      </c>
      <c r="R205" s="131">
        <f>SUM(R206:R224)</f>
        <v>0</v>
      </c>
      <c r="T205" s="132">
        <f>SUM(T206:T224)</f>
        <v>0</v>
      </c>
      <c r="AR205" s="126" t="s">
        <v>83</v>
      </c>
      <c r="AT205" s="133" t="s">
        <v>75</v>
      </c>
      <c r="AU205" s="133" t="s">
        <v>83</v>
      </c>
      <c r="AY205" s="126" t="s">
        <v>293</v>
      </c>
      <c r="BK205" s="134">
        <f>SUM(BK206:BK224)</f>
        <v>0</v>
      </c>
    </row>
    <row r="206" spans="2:65" s="1" customFormat="1" ht="21.75" customHeight="1">
      <c r="B206" s="32"/>
      <c r="C206" s="137" t="s">
        <v>773</v>
      </c>
      <c r="D206" s="137" t="s">
        <v>295</v>
      </c>
      <c r="E206" s="138" t="s">
        <v>4575</v>
      </c>
      <c r="F206" s="139" t="s">
        <v>4576</v>
      </c>
      <c r="G206" s="140" t="s">
        <v>533</v>
      </c>
      <c r="H206" s="141">
        <v>3.1579999999999999</v>
      </c>
      <c r="I206" s="142"/>
      <c r="J206" s="143">
        <f>ROUND(I206*H206,2)</f>
        <v>0</v>
      </c>
      <c r="K206" s="139" t="s">
        <v>299</v>
      </c>
      <c r="L206" s="32"/>
      <c r="M206" s="144" t="s">
        <v>1</v>
      </c>
      <c r="N206" s="145" t="s">
        <v>41</v>
      </c>
      <c r="P206" s="146">
        <f>O206*H206</f>
        <v>0</v>
      </c>
      <c r="Q206" s="146">
        <v>0</v>
      </c>
      <c r="R206" s="146">
        <f>Q206*H206</f>
        <v>0</v>
      </c>
      <c r="S206" s="146">
        <v>0</v>
      </c>
      <c r="T206" s="147">
        <f>S206*H206</f>
        <v>0</v>
      </c>
      <c r="AR206" s="148" t="s">
        <v>300</v>
      </c>
      <c r="AT206" s="148" t="s">
        <v>295</v>
      </c>
      <c r="AU206" s="148" t="s">
        <v>85</v>
      </c>
      <c r="AY206" s="17" t="s">
        <v>293</v>
      </c>
      <c r="BE206" s="149">
        <f>IF(N206="základní",J206,0)</f>
        <v>0</v>
      </c>
      <c r="BF206" s="149">
        <f>IF(N206="snížená",J206,0)</f>
        <v>0</v>
      </c>
      <c r="BG206" s="149">
        <f>IF(N206="zákl. přenesená",J206,0)</f>
        <v>0</v>
      </c>
      <c r="BH206" s="149">
        <f>IF(N206="sníž. přenesená",J206,0)</f>
        <v>0</v>
      </c>
      <c r="BI206" s="149">
        <f>IF(N206="nulová",J206,0)</f>
        <v>0</v>
      </c>
      <c r="BJ206" s="17" t="s">
        <v>83</v>
      </c>
      <c r="BK206" s="149">
        <f>ROUND(I206*H206,2)</f>
        <v>0</v>
      </c>
      <c r="BL206" s="17" t="s">
        <v>300</v>
      </c>
      <c r="BM206" s="148" t="s">
        <v>1211</v>
      </c>
    </row>
    <row r="207" spans="2:65" s="12" customFormat="1" ht="11.25">
      <c r="B207" s="150"/>
      <c r="D207" s="151" t="s">
        <v>302</v>
      </c>
      <c r="E207" s="152" t="s">
        <v>1</v>
      </c>
      <c r="F207" s="153" t="s">
        <v>4663</v>
      </c>
      <c r="H207" s="154">
        <v>3.1579999999999999</v>
      </c>
      <c r="I207" s="155"/>
      <c r="L207" s="150"/>
      <c r="M207" s="156"/>
      <c r="T207" s="157"/>
      <c r="AT207" s="152" t="s">
        <v>302</v>
      </c>
      <c r="AU207" s="152" t="s">
        <v>85</v>
      </c>
      <c r="AV207" s="12" t="s">
        <v>85</v>
      </c>
      <c r="AW207" s="12" t="s">
        <v>32</v>
      </c>
      <c r="AX207" s="12" t="s">
        <v>76</v>
      </c>
      <c r="AY207" s="152" t="s">
        <v>293</v>
      </c>
    </row>
    <row r="208" spans="2:65" s="14" customFormat="1" ht="11.25">
      <c r="B208" s="167"/>
      <c r="D208" s="151" t="s">
        <v>302</v>
      </c>
      <c r="E208" s="168" t="s">
        <v>1</v>
      </c>
      <c r="F208" s="169" t="s">
        <v>371</v>
      </c>
      <c r="H208" s="170">
        <v>3.1579999999999999</v>
      </c>
      <c r="I208" s="171"/>
      <c r="L208" s="167"/>
      <c r="M208" s="172"/>
      <c r="T208" s="173"/>
      <c r="AT208" s="168" t="s">
        <v>302</v>
      </c>
      <c r="AU208" s="168" t="s">
        <v>85</v>
      </c>
      <c r="AV208" s="14" t="s">
        <v>300</v>
      </c>
      <c r="AW208" s="14" t="s">
        <v>32</v>
      </c>
      <c r="AX208" s="14" t="s">
        <v>83</v>
      </c>
      <c r="AY208" s="168" t="s">
        <v>293</v>
      </c>
    </row>
    <row r="209" spans="2:65" s="1" customFormat="1" ht="24.2" customHeight="1">
      <c r="B209" s="32"/>
      <c r="C209" s="137" t="s">
        <v>777</v>
      </c>
      <c r="D209" s="137" t="s">
        <v>295</v>
      </c>
      <c r="E209" s="138" t="s">
        <v>4579</v>
      </c>
      <c r="F209" s="139" t="s">
        <v>4580</v>
      </c>
      <c r="G209" s="140" t="s">
        <v>533</v>
      </c>
      <c r="H209" s="141">
        <v>28.422000000000001</v>
      </c>
      <c r="I209" s="142"/>
      <c r="J209" s="143">
        <f>ROUND(I209*H209,2)</f>
        <v>0</v>
      </c>
      <c r="K209" s="139" t="s">
        <v>299</v>
      </c>
      <c r="L209" s="32"/>
      <c r="M209" s="144" t="s">
        <v>1</v>
      </c>
      <c r="N209" s="145" t="s">
        <v>41</v>
      </c>
      <c r="P209" s="146">
        <f>O209*H209</f>
        <v>0</v>
      </c>
      <c r="Q209" s="146">
        <v>0</v>
      </c>
      <c r="R209" s="146">
        <f>Q209*H209</f>
        <v>0</v>
      </c>
      <c r="S209" s="146">
        <v>0</v>
      </c>
      <c r="T209" s="147">
        <f>S209*H209</f>
        <v>0</v>
      </c>
      <c r="AR209" s="148" t="s">
        <v>300</v>
      </c>
      <c r="AT209" s="148" t="s">
        <v>295</v>
      </c>
      <c r="AU209" s="148" t="s">
        <v>85</v>
      </c>
      <c r="AY209" s="17" t="s">
        <v>293</v>
      </c>
      <c r="BE209" s="149">
        <f>IF(N209="základní",J209,0)</f>
        <v>0</v>
      </c>
      <c r="BF209" s="149">
        <f>IF(N209="snížená",J209,0)</f>
        <v>0</v>
      </c>
      <c r="BG209" s="149">
        <f>IF(N209="zákl. přenesená",J209,0)</f>
        <v>0</v>
      </c>
      <c r="BH209" s="149">
        <f>IF(N209="sníž. přenesená",J209,0)</f>
        <v>0</v>
      </c>
      <c r="BI209" s="149">
        <f>IF(N209="nulová",J209,0)</f>
        <v>0</v>
      </c>
      <c r="BJ209" s="17" t="s">
        <v>83</v>
      </c>
      <c r="BK209" s="149">
        <f>ROUND(I209*H209,2)</f>
        <v>0</v>
      </c>
      <c r="BL209" s="17" t="s">
        <v>300</v>
      </c>
      <c r="BM209" s="148" t="s">
        <v>1222</v>
      </c>
    </row>
    <row r="210" spans="2:65" s="12" customFormat="1" ht="11.25">
      <c r="B210" s="150"/>
      <c r="D210" s="151" t="s">
        <v>302</v>
      </c>
      <c r="E210" s="152" t="s">
        <v>1</v>
      </c>
      <c r="F210" s="153" t="s">
        <v>4664</v>
      </c>
      <c r="H210" s="154">
        <v>28.422000000000001</v>
      </c>
      <c r="I210" s="155"/>
      <c r="L210" s="150"/>
      <c r="M210" s="156"/>
      <c r="T210" s="157"/>
      <c r="AT210" s="152" t="s">
        <v>302</v>
      </c>
      <c r="AU210" s="152" t="s">
        <v>85</v>
      </c>
      <c r="AV210" s="12" t="s">
        <v>85</v>
      </c>
      <c r="AW210" s="12" t="s">
        <v>32</v>
      </c>
      <c r="AX210" s="12" t="s">
        <v>76</v>
      </c>
      <c r="AY210" s="152" t="s">
        <v>293</v>
      </c>
    </row>
    <row r="211" spans="2:65" s="14" customFormat="1" ht="11.25">
      <c r="B211" s="167"/>
      <c r="D211" s="151" t="s">
        <v>302</v>
      </c>
      <c r="E211" s="168" t="s">
        <v>1</v>
      </c>
      <c r="F211" s="169" t="s">
        <v>371</v>
      </c>
      <c r="H211" s="170">
        <v>28.422000000000001</v>
      </c>
      <c r="I211" s="171"/>
      <c r="L211" s="167"/>
      <c r="M211" s="172"/>
      <c r="T211" s="173"/>
      <c r="AT211" s="168" t="s">
        <v>302</v>
      </c>
      <c r="AU211" s="168" t="s">
        <v>85</v>
      </c>
      <c r="AV211" s="14" t="s">
        <v>300</v>
      </c>
      <c r="AW211" s="14" t="s">
        <v>32</v>
      </c>
      <c r="AX211" s="14" t="s">
        <v>83</v>
      </c>
      <c r="AY211" s="168" t="s">
        <v>293</v>
      </c>
    </row>
    <row r="212" spans="2:65" s="1" customFormat="1" ht="21.75" customHeight="1">
      <c r="B212" s="32"/>
      <c r="C212" s="137" t="s">
        <v>782</v>
      </c>
      <c r="D212" s="137" t="s">
        <v>295</v>
      </c>
      <c r="E212" s="138" t="s">
        <v>4583</v>
      </c>
      <c r="F212" s="139" t="s">
        <v>4584</v>
      </c>
      <c r="G212" s="140" t="s">
        <v>533</v>
      </c>
      <c r="H212" s="141">
        <v>3.4849999999999999</v>
      </c>
      <c r="I212" s="142"/>
      <c r="J212" s="143">
        <f>ROUND(I212*H212,2)</f>
        <v>0</v>
      </c>
      <c r="K212" s="139" t="s">
        <v>299</v>
      </c>
      <c r="L212" s="32"/>
      <c r="M212" s="144" t="s">
        <v>1</v>
      </c>
      <c r="N212" s="145" t="s">
        <v>41</v>
      </c>
      <c r="P212" s="146">
        <f>O212*H212</f>
        <v>0</v>
      </c>
      <c r="Q212" s="146">
        <v>0</v>
      </c>
      <c r="R212" s="146">
        <f>Q212*H212</f>
        <v>0</v>
      </c>
      <c r="S212" s="146">
        <v>0</v>
      </c>
      <c r="T212" s="147">
        <f>S212*H212</f>
        <v>0</v>
      </c>
      <c r="AR212" s="148" t="s">
        <v>300</v>
      </c>
      <c r="AT212" s="148" t="s">
        <v>295</v>
      </c>
      <c r="AU212" s="148" t="s">
        <v>85</v>
      </c>
      <c r="AY212" s="17" t="s">
        <v>293</v>
      </c>
      <c r="BE212" s="149">
        <f>IF(N212="základní",J212,0)</f>
        <v>0</v>
      </c>
      <c r="BF212" s="149">
        <f>IF(N212="snížená",J212,0)</f>
        <v>0</v>
      </c>
      <c r="BG212" s="149">
        <f>IF(N212="zákl. přenesená",J212,0)</f>
        <v>0</v>
      </c>
      <c r="BH212" s="149">
        <f>IF(N212="sníž. přenesená",J212,0)</f>
        <v>0</v>
      </c>
      <c r="BI212" s="149">
        <f>IF(N212="nulová",J212,0)</f>
        <v>0</v>
      </c>
      <c r="BJ212" s="17" t="s">
        <v>83</v>
      </c>
      <c r="BK212" s="149">
        <f>ROUND(I212*H212,2)</f>
        <v>0</v>
      </c>
      <c r="BL212" s="17" t="s">
        <v>300</v>
      </c>
      <c r="BM212" s="148" t="s">
        <v>1233</v>
      </c>
    </row>
    <row r="213" spans="2:65" s="12" customFormat="1" ht="11.25">
      <c r="B213" s="150"/>
      <c r="D213" s="151" t="s">
        <v>302</v>
      </c>
      <c r="E213" s="152" t="s">
        <v>1</v>
      </c>
      <c r="F213" s="153" t="s">
        <v>4665</v>
      </c>
      <c r="H213" s="154">
        <v>3.4849999999999999</v>
      </c>
      <c r="I213" s="155"/>
      <c r="L213" s="150"/>
      <c r="M213" s="156"/>
      <c r="T213" s="157"/>
      <c r="AT213" s="152" t="s">
        <v>302</v>
      </c>
      <c r="AU213" s="152" t="s">
        <v>85</v>
      </c>
      <c r="AV213" s="12" t="s">
        <v>85</v>
      </c>
      <c r="AW213" s="12" t="s">
        <v>32</v>
      </c>
      <c r="AX213" s="12" t="s">
        <v>76</v>
      </c>
      <c r="AY213" s="152" t="s">
        <v>293</v>
      </c>
    </row>
    <row r="214" spans="2:65" s="14" customFormat="1" ht="11.25">
      <c r="B214" s="167"/>
      <c r="D214" s="151" t="s">
        <v>302</v>
      </c>
      <c r="E214" s="168" t="s">
        <v>1</v>
      </c>
      <c r="F214" s="169" t="s">
        <v>371</v>
      </c>
      <c r="H214" s="170">
        <v>3.4849999999999999</v>
      </c>
      <c r="I214" s="171"/>
      <c r="L214" s="167"/>
      <c r="M214" s="172"/>
      <c r="T214" s="173"/>
      <c r="AT214" s="168" t="s">
        <v>302</v>
      </c>
      <c r="AU214" s="168" t="s">
        <v>85</v>
      </c>
      <c r="AV214" s="14" t="s">
        <v>300</v>
      </c>
      <c r="AW214" s="14" t="s">
        <v>32</v>
      </c>
      <c r="AX214" s="14" t="s">
        <v>83</v>
      </c>
      <c r="AY214" s="168" t="s">
        <v>293</v>
      </c>
    </row>
    <row r="215" spans="2:65" s="1" customFormat="1" ht="24.2" customHeight="1">
      <c r="B215" s="32"/>
      <c r="C215" s="137" t="s">
        <v>787</v>
      </c>
      <c r="D215" s="137" t="s">
        <v>295</v>
      </c>
      <c r="E215" s="138" t="s">
        <v>4587</v>
      </c>
      <c r="F215" s="139" t="s">
        <v>4588</v>
      </c>
      <c r="G215" s="140" t="s">
        <v>533</v>
      </c>
      <c r="H215" s="141">
        <v>31.364999999999998</v>
      </c>
      <c r="I215" s="142"/>
      <c r="J215" s="143">
        <f>ROUND(I215*H215,2)</f>
        <v>0</v>
      </c>
      <c r="K215" s="139" t="s">
        <v>299</v>
      </c>
      <c r="L215" s="32"/>
      <c r="M215" s="144" t="s">
        <v>1</v>
      </c>
      <c r="N215" s="145" t="s">
        <v>41</v>
      </c>
      <c r="P215" s="146">
        <f>O215*H215</f>
        <v>0</v>
      </c>
      <c r="Q215" s="146">
        <v>0</v>
      </c>
      <c r="R215" s="146">
        <f>Q215*H215</f>
        <v>0</v>
      </c>
      <c r="S215" s="146">
        <v>0</v>
      </c>
      <c r="T215" s="147">
        <f>S215*H215</f>
        <v>0</v>
      </c>
      <c r="AR215" s="148" t="s">
        <v>300</v>
      </c>
      <c r="AT215" s="148" t="s">
        <v>295</v>
      </c>
      <c r="AU215" s="148" t="s">
        <v>85</v>
      </c>
      <c r="AY215" s="17" t="s">
        <v>293</v>
      </c>
      <c r="BE215" s="149">
        <f>IF(N215="základní",J215,0)</f>
        <v>0</v>
      </c>
      <c r="BF215" s="149">
        <f>IF(N215="snížená",J215,0)</f>
        <v>0</v>
      </c>
      <c r="BG215" s="149">
        <f>IF(N215="zákl. přenesená",J215,0)</f>
        <v>0</v>
      </c>
      <c r="BH215" s="149">
        <f>IF(N215="sníž. přenesená",J215,0)</f>
        <v>0</v>
      </c>
      <c r="BI215" s="149">
        <f>IF(N215="nulová",J215,0)</f>
        <v>0</v>
      </c>
      <c r="BJ215" s="17" t="s">
        <v>83</v>
      </c>
      <c r="BK215" s="149">
        <f>ROUND(I215*H215,2)</f>
        <v>0</v>
      </c>
      <c r="BL215" s="17" t="s">
        <v>300</v>
      </c>
      <c r="BM215" s="148" t="s">
        <v>1255</v>
      </c>
    </row>
    <row r="216" spans="2:65" s="12" customFormat="1" ht="11.25">
      <c r="B216" s="150"/>
      <c r="D216" s="151" t="s">
        <v>302</v>
      </c>
      <c r="E216" s="152" t="s">
        <v>1</v>
      </c>
      <c r="F216" s="153" t="s">
        <v>4666</v>
      </c>
      <c r="H216" s="154">
        <v>31.364999999999998</v>
      </c>
      <c r="I216" s="155"/>
      <c r="L216" s="150"/>
      <c r="M216" s="156"/>
      <c r="T216" s="157"/>
      <c r="AT216" s="152" t="s">
        <v>302</v>
      </c>
      <c r="AU216" s="152" t="s">
        <v>85</v>
      </c>
      <c r="AV216" s="12" t="s">
        <v>85</v>
      </c>
      <c r="AW216" s="12" t="s">
        <v>32</v>
      </c>
      <c r="AX216" s="12" t="s">
        <v>76</v>
      </c>
      <c r="AY216" s="152" t="s">
        <v>293</v>
      </c>
    </row>
    <row r="217" spans="2:65" s="14" customFormat="1" ht="11.25">
      <c r="B217" s="167"/>
      <c r="D217" s="151" t="s">
        <v>302</v>
      </c>
      <c r="E217" s="168" t="s">
        <v>1</v>
      </c>
      <c r="F217" s="169" t="s">
        <v>371</v>
      </c>
      <c r="H217" s="170">
        <v>31.364999999999998</v>
      </c>
      <c r="I217" s="171"/>
      <c r="L217" s="167"/>
      <c r="M217" s="172"/>
      <c r="T217" s="173"/>
      <c r="AT217" s="168" t="s">
        <v>302</v>
      </c>
      <c r="AU217" s="168" t="s">
        <v>85</v>
      </c>
      <c r="AV217" s="14" t="s">
        <v>300</v>
      </c>
      <c r="AW217" s="14" t="s">
        <v>32</v>
      </c>
      <c r="AX217" s="14" t="s">
        <v>83</v>
      </c>
      <c r="AY217" s="168" t="s">
        <v>293</v>
      </c>
    </row>
    <row r="218" spans="2:65" s="1" customFormat="1" ht="24.2" customHeight="1">
      <c r="B218" s="32"/>
      <c r="C218" s="137" t="s">
        <v>791</v>
      </c>
      <c r="D218" s="137" t="s">
        <v>295</v>
      </c>
      <c r="E218" s="138" t="s">
        <v>4591</v>
      </c>
      <c r="F218" s="139" t="s">
        <v>4592</v>
      </c>
      <c r="G218" s="140" t="s">
        <v>533</v>
      </c>
      <c r="H218" s="141">
        <v>6.6429999999999998</v>
      </c>
      <c r="I218" s="142"/>
      <c r="J218" s="143">
        <f>ROUND(I218*H218,2)</f>
        <v>0</v>
      </c>
      <c r="K218" s="139" t="s">
        <v>299</v>
      </c>
      <c r="L218" s="32"/>
      <c r="M218" s="144" t="s">
        <v>1</v>
      </c>
      <c r="N218" s="145" t="s">
        <v>41</v>
      </c>
      <c r="P218" s="146">
        <f>O218*H218</f>
        <v>0</v>
      </c>
      <c r="Q218" s="146">
        <v>0</v>
      </c>
      <c r="R218" s="146">
        <f>Q218*H218</f>
        <v>0</v>
      </c>
      <c r="S218" s="146">
        <v>0</v>
      </c>
      <c r="T218" s="147">
        <f>S218*H218</f>
        <v>0</v>
      </c>
      <c r="AR218" s="148" t="s">
        <v>300</v>
      </c>
      <c r="AT218" s="148" t="s">
        <v>295</v>
      </c>
      <c r="AU218" s="148" t="s">
        <v>85</v>
      </c>
      <c r="AY218" s="17" t="s">
        <v>293</v>
      </c>
      <c r="BE218" s="149">
        <f>IF(N218="základní",J218,0)</f>
        <v>0</v>
      </c>
      <c r="BF218" s="149">
        <f>IF(N218="snížená",J218,0)</f>
        <v>0</v>
      </c>
      <c r="BG218" s="149">
        <f>IF(N218="zákl. přenesená",J218,0)</f>
        <v>0</v>
      </c>
      <c r="BH218" s="149">
        <f>IF(N218="sníž. přenesená",J218,0)</f>
        <v>0</v>
      </c>
      <c r="BI218" s="149">
        <f>IF(N218="nulová",J218,0)</f>
        <v>0</v>
      </c>
      <c r="BJ218" s="17" t="s">
        <v>83</v>
      </c>
      <c r="BK218" s="149">
        <f>ROUND(I218*H218,2)</f>
        <v>0</v>
      </c>
      <c r="BL218" s="17" t="s">
        <v>300</v>
      </c>
      <c r="BM218" s="148" t="s">
        <v>1266</v>
      </c>
    </row>
    <row r="219" spans="2:65" s="12" customFormat="1" ht="11.25">
      <c r="B219" s="150"/>
      <c r="D219" s="151" t="s">
        <v>302</v>
      </c>
      <c r="E219" s="152" t="s">
        <v>1</v>
      </c>
      <c r="F219" s="153" t="s">
        <v>4667</v>
      </c>
      <c r="H219" s="154">
        <v>6.6429999999999998</v>
      </c>
      <c r="I219" s="155"/>
      <c r="L219" s="150"/>
      <c r="M219" s="156"/>
      <c r="T219" s="157"/>
      <c r="AT219" s="152" t="s">
        <v>302</v>
      </c>
      <c r="AU219" s="152" t="s">
        <v>85</v>
      </c>
      <c r="AV219" s="12" t="s">
        <v>85</v>
      </c>
      <c r="AW219" s="12" t="s">
        <v>32</v>
      </c>
      <c r="AX219" s="12" t="s">
        <v>76</v>
      </c>
      <c r="AY219" s="152" t="s">
        <v>293</v>
      </c>
    </row>
    <row r="220" spans="2:65" s="14" customFormat="1" ht="11.25">
      <c r="B220" s="167"/>
      <c r="D220" s="151" t="s">
        <v>302</v>
      </c>
      <c r="E220" s="168" t="s">
        <v>1</v>
      </c>
      <c r="F220" s="169" t="s">
        <v>371</v>
      </c>
      <c r="H220" s="170">
        <v>6.6429999999999998</v>
      </c>
      <c r="I220" s="171"/>
      <c r="L220" s="167"/>
      <c r="M220" s="172"/>
      <c r="T220" s="173"/>
      <c r="AT220" s="168" t="s">
        <v>302</v>
      </c>
      <c r="AU220" s="168" t="s">
        <v>85</v>
      </c>
      <c r="AV220" s="14" t="s">
        <v>300</v>
      </c>
      <c r="AW220" s="14" t="s">
        <v>32</v>
      </c>
      <c r="AX220" s="14" t="s">
        <v>83</v>
      </c>
      <c r="AY220" s="168" t="s">
        <v>293</v>
      </c>
    </row>
    <row r="221" spans="2:65" s="1" customFormat="1" ht="44.25" customHeight="1">
      <c r="B221" s="32"/>
      <c r="C221" s="137" t="s">
        <v>809</v>
      </c>
      <c r="D221" s="137" t="s">
        <v>295</v>
      </c>
      <c r="E221" s="138" t="s">
        <v>4594</v>
      </c>
      <c r="F221" s="139" t="s">
        <v>4595</v>
      </c>
      <c r="G221" s="140" t="s">
        <v>533</v>
      </c>
      <c r="H221" s="141">
        <v>6.6429999999999998</v>
      </c>
      <c r="I221" s="142"/>
      <c r="J221" s="143">
        <f>ROUND(I221*H221,2)</f>
        <v>0</v>
      </c>
      <c r="K221" s="139" t="s">
        <v>299</v>
      </c>
      <c r="L221" s="32"/>
      <c r="M221" s="144" t="s">
        <v>1</v>
      </c>
      <c r="N221" s="145" t="s">
        <v>41</v>
      </c>
      <c r="P221" s="146">
        <f>O221*H221</f>
        <v>0</v>
      </c>
      <c r="Q221" s="146">
        <v>0</v>
      </c>
      <c r="R221" s="146">
        <f>Q221*H221</f>
        <v>0</v>
      </c>
      <c r="S221" s="146">
        <v>0</v>
      </c>
      <c r="T221" s="147">
        <f>S221*H221</f>
        <v>0</v>
      </c>
      <c r="AR221" s="148" t="s">
        <v>300</v>
      </c>
      <c r="AT221" s="148" t="s">
        <v>295</v>
      </c>
      <c r="AU221" s="148" t="s">
        <v>85</v>
      </c>
      <c r="AY221" s="17" t="s">
        <v>293</v>
      </c>
      <c r="BE221" s="149">
        <f>IF(N221="základní",J221,0)</f>
        <v>0</v>
      </c>
      <c r="BF221" s="149">
        <f>IF(N221="snížená",J221,0)</f>
        <v>0</v>
      </c>
      <c r="BG221" s="149">
        <f>IF(N221="zákl. přenesená",J221,0)</f>
        <v>0</v>
      </c>
      <c r="BH221" s="149">
        <f>IF(N221="sníž. přenesená",J221,0)</f>
        <v>0</v>
      </c>
      <c r="BI221" s="149">
        <f>IF(N221="nulová",J221,0)</f>
        <v>0</v>
      </c>
      <c r="BJ221" s="17" t="s">
        <v>83</v>
      </c>
      <c r="BK221" s="149">
        <f>ROUND(I221*H221,2)</f>
        <v>0</v>
      </c>
      <c r="BL221" s="17" t="s">
        <v>300</v>
      </c>
      <c r="BM221" s="148" t="s">
        <v>1276</v>
      </c>
    </row>
    <row r="222" spans="2:65" s="12" customFormat="1" ht="11.25">
      <c r="B222" s="150"/>
      <c r="D222" s="151" t="s">
        <v>302</v>
      </c>
      <c r="E222" s="152" t="s">
        <v>1</v>
      </c>
      <c r="F222" s="153" t="s">
        <v>4663</v>
      </c>
      <c r="H222" s="154">
        <v>3.1579999999999999</v>
      </c>
      <c r="I222" s="155"/>
      <c r="L222" s="150"/>
      <c r="M222" s="156"/>
      <c r="T222" s="157"/>
      <c r="AT222" s="152" t="s">
        <v>302</v>
      </c>
      <c r="AU222" s="152" t="s">
        <v>85</v>
      </c>
      <c r="AV222" s="12" t="s">
        <v>85</v>
      </c>
      <c r="AW222" s="12" t="s">
        <v>32</v>
      </c>
      <c r="AX222" s="12" t="s">
        <v>76</v>
      </c>
      <c r="AY222" s="152" t="s">
        <v>293</v>
      </c>
    </row>
    <row r="223" spans="2:65" s="12" customFormat="1" ht="11.25">
      <c r="B223" s="150"/>
      <c r="D223" s="151" t="s">
        <v>302</v>
      </c>
      <c r="E223" s="152" t="s">
        <v>1</v>
      </c>
      <c r="F223" s="153" t="s">
        <v>4665</v>
      </c>
      <c r="H223" s="154">
        <v>3.4849999999999999</v>
      </c>
      <c r="I223" s="155"/>
      <c r="L223" s="150"/>
      <c r="M223" s="156"/>
      <c r="T223" s="157"/>
      <c r="AT223" s="152" t="s">
        <v>302</v>
      </c>
      <c r="AU223" s="152" t="s">
        <v>85</v>
      </c>
      <c r="AV223" s="12" t="s">
        <v>85</v>
      </c>
      <c r="AW223" s="12" t="s">
        <v>32</v>
      </c>
      <c r="AX223" s="12" t="s">
        <v>76</v>
      </c>
      <c r="AY223" s="152" t="s">
        <v>293</v>
      </c>
    </row>
    <row r="224" spans="2:65" s="14" customFormat="1" ht="11.25">
      <c r="B224" s="167"/>
      <c r="D224" s="151" t="s">
        <v>302</v>
      </c>
      <c r="E224" s="168" t="s">
        <v>1</v>
      </c>
      <c r="F224" s="169" t="s">
        <v>371</v>
      </c>
      <c r="H224" s="170">
        <v>6.6429999999999998</v>
      </c>
      <c r="I224" s="171"/>
      <c r="L224" s="167"/>
      <c r="M224" s="172"/>
      <c r="T224" s="173"/>
      <c r="AT224" s="168" t="s">
        <v>302</v>
      </c>
      <c r="AU224" s="168" t="s">
        <v>85</v>
      </c>
      <c r="AV224" s="14" t="s">
        <v>300</v>
      </c>
      <c r="AW224" s="14" t="s">
        <v>32</v>
      </c>
      <c r="AX224" s="14" t="s">
        <v>83</v>
      </c>
      <c r="AY224" s="168" t="s">
        <v>293</v>
      </c>
    </row>
    <row r="225" spans="2:65" s="11" customFormat="1" ht="22.9" customHeight="1">
      <c r="B225" s="125"/>
      <c r="D225" s="126" t="s">
        <v>75</v>
      </c>
      <c r="E225" s="135" t="s">
        <v>1411</v>
      </c>
      <c r="F225" s="135" t="s">
        <v>1412</v>
      </c>
      <c r="I225" s="128"/>
      <c r="J225" s="136">
        <f>BK225</f>
        <v>0</v>
      </c>
      <c r="L225" s="125"/>
      <c r="M225" s="130"/>
      <c r="P225" s="131">
        <f>SUM(P226:P228)</f>
        <v>0</v>
      </c>
      <c r="R225" s="131">
        <f>SUM(R226:R228)</f>
        <v>0</v>
      </c>
      <c r="T225" s="132">
        <f>SUM(T226:T228)</f>
        <v>0</v>
      </c>
      <c r="AR225" s="126" t="s">
        <v>83</v>
      </c>
      <c r="AT225" s="133" t="s">
        <v>75</v>
      </c>
      <c r="AU225" s="133" t="s">
        <v>83</v>
      </c>
      <c r="AY225" s="126" t="s">
        <v>293</v>
      </c>
      <c r="BK225" s="134">
        <f>SUM(BK226:BK228)</f>
        <v>0</v>
      </c>
    </row>
    <row r="226" spans="2:65" s="1" customFormat="1" ht="24.2" customHeight="1">
      <c r="B226" s="32"/>
      <c r="C226" s="137" t="s">
        <v>824</v>
      </c>
      <c r="D226" s="137" t="s">
        <v>295</v>
      </c>
      <c r="E226" s="138" t="s">
        <v>4668</v>
      </c>
      <c r="F226" s="139" t="s">
        <v>4669</v>
      </c>
      <c r="G226" s="140" t="s">
        <v>533</v>
      </c>
      <c r="H226" s="141">
        <v>0.13100000000000001</v>
      </c>
      <c r="I226" s="142"/>
      <c r="J226" s="143">
        <f>ROUND(I226*H226,2)</f>
        <v>0</v>
      </c>
      <c r="K226" s="139" t="s">
        <v>299</v>
      </c>
      <c r="L226" s="32"/>
      <c r="M226" s="144" t="s">
        <v>1</v>
      </c>
      <c r="N226" s="145" t="s">
        <v>41</v>
      </c>
      <c r="P226" s="146">
        <f>O226*H226</f>
        <v>0</v>
      </c>
      <c r="Q226" s="146">
        <v>0</v>
      </c>
      <c r="R226" s="146">
        <f>Q226*H226</f>
        <v>0</v>
      </c>
      <c r="S226" s="146">
        <v>0</v>
      </c>
      <c r="T226" s="147">
        <f>S226*H226</f>
        <v>0</v>
      </c>
      <c r="AR226" s="148" t="s">
        <v>300</v>
      </c>
      <c r="AT226" s="148" t="s">
        <v>295</v>
      </c>
      <c r="AU226" s="148" t="s">
        <v>85</v>
      </c>
      <c r="AY226" s="17" t="s">
        <v>293</v>
      </c>
      <c r="BE226" s="149">
        <f>IF(N226="základní",J226,0)</f>
        <v>0</v>
      </c>
      <c r="BF226" s="149">
        <f>IF(N226="snížená",J226,0)</f>
        <v>0</v>
      </c>
      <c r="BG226" s="149">
        <f>IF(N226="zákl. přenesená",J226,0)</f>
        <v>0</v>
      </c>
      <c r="BH226" s="149">
        <f>IF(N226="sníž. přenesená",J226,0)</f>
        <v>0</v>
      </c>
      <c r="BI226" s="149">
        <f>IF(N226="nulová",J226,0)</f>
        <v>0</v>
      </c>
      <c r="BJ226" s="17" t="s">
        <v>83</v>
      </c>
      <c r="BK226" s="149">
        <f>ROUND(I226*H226,2)</f>
        <v>0</v>
      </c>
      <c r="BL226" s="17" t="s">
        <v>300</v>
      </c>
      <c r="BM226" s="148" t="s">
        <v>1285</v>
      </c>
    </row>
    <row r="227" spans="2:65" s="12" customFormat="1" ht="11.25">
      <c r="B227" s="150"/>
      <c r="D227" s="151" t="s">
        <v>302</v>
      </c>
      <c r="E227" s="152" t="s">
        <v>1</v>
      </c>
      <c r="F227" s="153" t="s">
        <v>4670</v>
      </c>
      <c r="H227" s="154">
        <v>0.13100000000000001</v>
      </c>
      <c r="I227" s="155"/>
      <c r="L227" s="150"/>
      <c r="M227" s="156"/>
      <c r="T227" s="157"/>
      <c r="AT227" s="152" t="s">
        <v>302</v>
      </c>
      <c r="AU227" s="152" t="s">
        <v>85</v>
      </c>
      <c r="AV227" s="12" t="s">
        <v>85</v>
      </c>
      <c r="AW227" s="12" t="s">
        <v>32</v>
      </c>
      <c r="AX227" s="12" t="s">
        <v>76</v>
      </c>
      <c r="AY227" s="152" t="s">
        <v>293</v>
      </c>
    </row>
    <row r="228" spans="2:65" s="14" customFormat="1" ht="11.25">
      <c r="B228" s="167"/>
      <c r="D228" s="151" t="s">
        <v>302</v>
      </c>
      <c r="E228" s="168" t="s">
        <v>1</v>
      </c>
      <c r="F228" s="169" t="s">
        <v>371</v>
      </c>
      <c r="H228" s="170">
        <v>0.13100000000000001</v>
      </c>
      <c r="I228" s="171"/>
      <c r="L228" s="167"/>
      <c r="M228" s="172"/>
      <c r="T228" s="173"/>
      <c r="AT228" s="168" t="s">
        <v>302</v>
      </c>
      <c r="AU228" s="168" t="s">
        <v>85</v>
      </c>
      <c r="AV228" s="14" t="s">
        <v>300</v>
      </c>
      <c r="AW228" s="14" t="s">
        <v>32</v>
      </c>
      <c r="AX228" s="14" t="s">
        <v>83</v>
      </c>
      <c r="AY228" s="168" t="s">
        <v>293</v>
      </c>
    </row>
    <row r="229" spans="2:65" s="11" customFormat="1" ht="25.9" customHeight="1">
      <c r="B229" s="125"/>
      <c r="D229" s="126" t="s">
        <v>75</v>
      </c>
      <c r="E229" s="127" t="s">
        <v>1417</v>
      </c>
      <c r="F229" s="127" t="s">
        <v>1418</v>
      </c>
      <c r="I229" s="128"/>
      <c r="J229" s="129">
        <f>BK229</f>
        <v>0</v>
      </c>
      <c r="L229" s="125"/>
      <c r="M229" s="130"/>
      <c r="P229" s="131">
        <f>P230</f>
        <v>0</v>
      </c>
      <c r="R229" s="131">
        <f>R230</f>
        <v>0</v>
      </c>
      <c r="T229" s="132">
        <f>T230</f>
        <v>0</v>
      </c>
      <c r="AR229" s="126" t="s">
        <v>85</v>
      </c>
      <c r="AT229" s="133" t="s">
        <v>75</v>
      </c>
      <c r="AU229" s="133" t="s">
        <v>76</v>
      </c>
      <c r="AY229" s="126" t="s">
        <v>293</v>
      </c>
      <c r="BK229" s="134">
        <f>BK230</f>
        <v>0</v>
      </c>
    </row>
    <row r="230" spans="2:65" s="11" customFormat="1" ht="22.9" customHeight="1">
      <c r="B230" s="125"/>
      <c r="D230" s="126" t="s">
        <v>75</v>
      </c>
      <c r="E230" s="135" t="s">
        <v>4671</v>
      </c>
      <c r="F230" s="135" t="s">
        <v>4672</v>
      </c>
      <c r="I230" s="128"/>
      <c r="J230" s="136">
        <f>BK230</f>
        <v>0</v>
      </c>
      <c r="L230" s="125"/>
      <c r="M230" s="130"/>
      <c r="P230" s="131">
        <f>SUM(P231:P251)</f>
        <v>0</v>
      </c>
      <c r="R230" s="131">
        <f>SUM(R231:R251)</f>
        <v>0</v>
      </c>
      <c r="T230" s="132">
        <f>SUM(T231:T251)</f>
        <v>0</v>
      </c>
      <c r="AR230" s="126" t="s">
        <v>85</v>
      </c>
      <c r="AT230" s="133" t="s">
        <v>75</v>
      </c>
      <c r="AU230" s="133" t="s">
        <v>83</v>
      </c>
      <c r="AY230" s="126" t="s">
        <v>293</v>
      </c>
      <c r="BK230" s="134">
        <f>SUM(BK231:BK251)</f>
        <v>0</v>
      </c>
    </row>
    <row r="231" spans="2:65" s="1" customFormat="1" ht="24.2" customHeight="1">
      <c r="B231" s="32"/>
      <c r="C231" s="137" t="s">
        <v>834</v>
      </c>
      <c r="D231" s="137" t="s">
        <v>295</v>
      </c>
      <c r="E231" s="138" t="s">
        <v>4673</v>
      </c>
      <c r="F231" s="139" t="s">
        <v>4674</v>
      </c>
      <c r="G231" s="140" t="s">
        <v>3444</v>
      </c>
      <c r="H231" s="141">
        <v>6</v>
      </c>
      <c r="I231" s="142"/>
      <c r="J231" s="143">
        <f>ROUND(I231*H231,2)</f>
        <v>0</v>
      </c>
      <c r="K231" s="139" t="s">
        <v>1</v>
      </c>
      <c r="L231" s="32"/>
      <c r="M231" s="144" t="s">
        <v>1</v>
      </c>
      <c r="N231" s="145" t="s">
        <v>41</v>
      </c>
      <c r="P231" s="146">
        <f>O231*H231</f>
        <v>0</v>
      </c>
      <c r="Q231" s="146">
        <v>0</v>
      </c>
      <c r="R231" s="146">
        <f>Q231*H231</f>
        <v>0</v>
      </c>
      <c r="S231" s="146">
        <v>0</v>
      </c>
      <c r="T231" s="147">
        <f>S231*H231</f>
        <v>0</v>
      </c>
      <c r="AR231" s="148" t="s">
        <v>624</v>
      </c>
      <c r="AT231" s="148" t="s">
        <v>295</v>
      </c>
      <c r="AU231" s="148" t="s">
        <v>85</v>
      </c>
      <c r="AY231" s="17" t="s">
        <v>293</v>
      </c>
      <c r="BE231" s="149">
        <f>IF(N231="základní",J231,0)</f>
        <v>0</v>
      </c>
      <c r="BF231" s="149">
        <f>IF(N231="snížená",J231,0)</f>
        <v>0</v>
      </c>
      <c r="BG231" s="149">
        <f>IF(N231="zákl. přenesená",J231,0)</f>
        <v>0</v>
      </c>
      <c r="BH231" s="149">
        <f>IF(N231="sníž. přenesená",J231,0)</f>
        <v>0</v>
      </c>
      <c r="BI231" s="149">
        <f>IF(N231="nulová",J231,0)</f>
        <v>0</v>
      </c>
      <c r="BJ231" s="17" t="s">
        <v>83</v>
      </c>
      <c r="BK231" s="149">
        <f>ROUND(I231*H231,2)</f>
        <v>0</v>
      </c>
      <c r="BL231" s="17" t="s">
        <v>624</v>
      </c>
      <c r="BM231" s="148" t="s">
        <v>1295</v>
      </c>
    </row>
    <row r="232" spans="2:65" s="12" customFormat="1" ht="11.25">
      <c r="B232" s="150"/>
      <c r="D232" s="151" t="s">
        <v>302</v>
      </c>
      <c r="E232" s="152" t="s">
        <v>1</v>
      </c>
      <c r="F232" s="153" t="s">
        <v>4675</v>
      </c>
      <c r="H232" s="154">
        <v>6</v>
      </c>
      <c r="I232" s="155"/>
      <c r="L232" s="150"/>
      <c r="M232" s="156"/>
      <c r="T232" s="157"/>
      <c r="AT232" s="152" t="s">
        <v>302</v>
      </c>
      <c r="AU232" s="152" t="s">
        <v>85</v>
      </c>
      <c r="AV232" s="12" t="s">
        <v>85</v>
      </c>
      <c r="AW232" s="12" t="s">
        <v>32</v>
      </c>
      <c r="AX232" s="12" t="s">
        <v>76</v>
      </c>
      <c r="AY232" s="152" t="s">
        <v>293</v>
      </c>
    </row>
    <row r="233" spans="2:65" s="14" customFormat="1" ht="11.25">
      <c r="B233" s="167"/>
      <c r="D233" s="151" t="s">
        <v>302</v>
      </c>
      <c r="E233" s="168" t="s">
        <v>1</v>
      </c>
      <c r="F233" s="169" t="s">
        <v>371</v>
      </c>
      <c r="H233" s="170">
        <v>6</v>
      </c>
      <c r="I233" s="171"/>
      <c r="L233" s="167"/>
      <c r="M233" s="172"/>
      <c r="T233" s="173"/>
      <c r="AT233" s="168" t="s">
        <v>302</v>
      </c>
      <c r="AU233" s="168" t="s">
        <v>85</v>
      </c>
      <c r="AV233" s="14" t="s">
        <v>300</v>
      </c>
      <c r="AW233" s="14" t="s">
        <v>32</v>
      </c>
      <c r="AX233" s="14" t="s">
        <v>83</v>
      </c>
      <c r="AY233" s="168" t="s">
        <v>293</v>
      </c>
    </row>
    <row r="234" spans="2:65" s="1" customFormat="1" ht="24.2" customHeight="1">
      <c r="B234" s="32"/>
      <c r="C234" s="137" t="s">
        <v>862</v>
      </c>
      <c r="D234" s="137" t="s">
        <v>295</v>
      </c>
      <c r="E234" s="138" t="s">
        <v>4676</v>
      </c>
      <c r="F234" s="139" t="s">
        <v>4677</v>
      </c>
      <c r="G234" s="140" t="s">
        <v>711</v>
      </c>
      <c r="H234" s="141">
        <v>6.9</v>
      </c>
      <c r="I234" s="142"/>
      <c r="J234" s="143">
        <f>ROUND(I234*H234,2)</f>
        <v>0</v>
      </c>
      <c r="K234" s="139" t="s">
        <v>299</v>
      </c>
      <c r="L234" s="32"/>
      <c r="M234" s="144" t="s">
        <v>1</v>
      </c>
      <c r="N234" s="145" t="s">
        <v>41</v>
      </c>
      <c r="P234" s="146">
        <f>O234*H234</f>
        <v>0</v>
      </c>
      <c r="Q234" s="146">
        <v>0</v>
      </c>
      <c r="R234" s="146">
        <f>Q234*H234</f>
        <v>0</v>
      </c>
      <c r="S234" s="146">
        <v>0</v>
      </c>
      <c r="T234" s="147">
        <f>S234*H234</f>
        <v>0</v>
      </c>
      <c r="AR234" s="148" t="s">
        <v>624</v>
      </c>
      <c r="AT234" s="148" t="s">
        <v>295</v>
      </c>
      <c r="AU234" s="148" t="s">
        <v>85</v>
      </c>
      <c r="AY234" s="17" t="s">
        <v>293</v>
      </c>
      <c r="BE234" s="149">
        <f>IF(N234="základní",J234,0)</f>
        <v>0</v>
      </c>
      <c r="BF234" s="149">
        <f>IF(N234="snížená",J234,0)</f>
        <v>0</v>
      </c>
      <c r="BG234" s="149">
        <f>IF(N234="zákl. přenesená",J234,0)</f>
        <v>0</v>
      </c>
      <c r="BH234" s="149">
        <f>IF(N234="sníž. přenesená",J234,0)</f>
        <v>0</v>
      </c>
      <c r="BI234" s="149">
        <f>IF(N234="nulová",J234,0)</f>
        <v>0</v>
      </c>
      <c r="BJ234" s="17" t="s">
        <v>83</v>
      </c>
      <c r="BK234" s="149">
        <f>ROUND(I234*H234,2)</f>
        <v>0</v>
      </c>
      <c r="BL234" s="17" t="s">
        <v>624</v>
      </c>
      <c r="BM234" s="148" t="s">
        <v>1303</v>
      </c>
    </row>
    <row r="235" spans="2:65" s="12" customFormat="1" ht="11.25">
      <c r="B235" s="150"/>
      <c r="D235" s="151" t="s">
        <v>302</v>
      </c>
      <c r="E235" s="152" t="s">
        <v>1</v>
      </c>
      <c r="F235" s="153" t="s">
        <v>4678</v>
      </c>
      <c r="H235" s="154">
        <v>6.9</v>
      </c>
      <c r="I235" s="155"/>
      <c r="L235" s="150"/>
      <c r="M235" s="156"/>
      <c r="T235" s="157"/>
      <c r="AT235" s="152" t="s">
        <v>302</v>
      </c>
      <c r="AU235" s="152" t="s">
        <v>85</v>
      </c>
      <c r="AV235" s="12" t="s">
        <v>85</v>
      </c>
      <c r="AW235" s="12" t="s">
        <v>32</v>
      </c>
      <c r="AX235" s="12" t="s">
        <v>76</v>
      </c>
      <c r="AY235" s="152" t="s">
        <v>293</v>
      </c>
    </row>
    <row r="236" spans="2:65" s="14" customFormat="1" ht="11.25">
      <c r="B236" s="167"/>
      <c r="D236" s="151" t="s">
        <v>302</v>
      </c>
      <c r="E236" s="168" t="s">
        <v>1</v>
      </c>
      <c r="F236" s="169" t="s">
        <v>371</v>
      </c>
      <c r="H236" s="170">
        <v>6.9</v>
      </c>
      <c r="I236" s="171"/>
      <c r="L236" s="167"/>
      <c r="M236" s="172"/>
      <c r="T236" s="173"/>
      <c r="AT236" s="168" t="s">
        <v>302</v>
      </c>
      <c r="AU236" s="168" t="s">
        <v>85</v>
      </c>
      <c r="AV236" s="14" t="s">
        <v>300</v>
      </c>
      <c r="AW236" s="14" t="s">
        <v>32</v>
      </c>
      <c r="AX236" s="14" t="s">
        <v>83</v>
      </c>
      <c r="AY236" s="168" t="s">
        <v>293</v>
      </c>
    </row>
    <row r="237" spans="2:65" s="1" customFormat="1" ht="24.2" customHeight="1">
      <c r="B237" s="32"/>
      <c r="C237" s="137" t="s">
        <v>890</v>
      </c>
      <c r="D237" s="137" t="s">
        <v>295</v>
      </c>
      <c r="E237" s="138" t="s">
        <v>4679</v>
      </c>
      <c r="F237" s="139" t="s">
        <v>4680</v>
      </c>
      <c r="G237" s="140" t="s">
        <v>711</v>
      </c>
      <c r="H237" s="141">
        <v>3</v>
      </c>
      <c r="I237" s="142"/>
      <c r="J237" s="143">
        <f>ROUND(I237*H237,2)</f>
        <v>0</v>
      </c>
      <c r="K237" s="139" t="s">
        <v>299</v>
      </c>
      <c r="L237" s="32"/>
      <c r="M237" s="144" t="s">
        <v>1</v>
      </c>
      <c r="N237" s="145" t="s">
        <v>41</v>
      </c>
      <c r="P237" s="146">
        <f>O237*H237</f>
        <v>0</v>
      </c>
      <c r="Q237" s="146">
        <v>0</v>
      </c>
      <c r="R237" s="146">
        <f>Q237*H237</f>
        <v>0</v>
      </c>
      <c r="S237" s="146">
        <v>0</v>
      </c>
      <c r="T237" s="147">
        <f>S237*H237</f>
        <v>0</v>
      </c>
      <c r="AR237" s="148" t="s">
        <v>624</v>
      </c>
      <c r="AT237" s="148" t="s">
        <v>295</v>
      </c>
      <c r="AU237" s="148" t="s">
        <v>85</v>
      </c>
      <c r="AY237" s="17" t="s">
        <v>293</v>
      </c>
      <c r="BE237" s="149">
        <f>IF(N237="základní",J237,0)</f>
        <v>0</v>
      </c>
      <c r="BF237" s="149">
        <f>IF(N237="snížená",J237,0)</f>
        <v>0</v>
      </c>
      <c r="BG237" s="149">
        <f>IF(N237="zákl. přenesená",J237,0)</f>
        <v>0</v>
      </c>
      <c r="BH237" s="149">
        <f>IF(N237="sníž. přenesená",J237,0)</f>
        <v>0</v>
      </c>
      <c r="BI237" s="149">
        <f>IF(N237="nulová",J237,0)</f>
        <v>0</v>
      </c>
      <c r="BJ237" s="17" t="s">
        <v>83</v>
      </c>
      <c r="BK237" s="149">
        <f>ROUND(I237*H237,2)</f>
        <v>0</v>
      </c>
      <c r="BL237" s="17" t="s">
        <v>624</v>
      </c>
      <c r="BM237" s="148" t="s">
        <v>1348</v>
      </c>
    </row>
    <row r="238" spans="2:65" s="12" customFormat="1" ht="11.25">
      <c r="B238" s="150"/>
      <c r="D238" s="151" t="s">
        <v>302</v>
      </c>
      <c r="E238" s="152" t="s">
        <v>1</v>
      </c>
      <c r="F238" s="153" t="s">
        <v>4681</v>
      </c>
      <c r="H238" s="154">
        <v>3</v>
      </c>
      <c r="I238" s="155"/>
      <c r="L238" s="150"/>
      <c r="M238" s="156"/>
      <c r="T238" s="157"/>
      <c r="AT238" s="152" t="s">
        <v>302</v>
      </c>
      <c r="AU238" s="152" t="s">
        <v>85</v>
      </c>
      <c r="AV238" s="12" t="s">
        <v>85</v>
      </c>
      <c r="AW238" s="12" t="s">
        <v>32</v>
      </c>
      <c r="AX238" s="12" t="s">
        <v>76</v>
      </c>
      <c r="AY238" s="152" t="s">
        <v>293</v>
      </c>
    </row>
    <row r="239" spans="2:65" s="14" customFormat="1" ht="11.25">
      <c r="B239" s="167"/>
      <c r="D239" s="151" t="s">
        <v>302</v>
      </c>
      <c r="E239" s="168" t="s">
        <v>1</v>
      </c>
      <c r="F239" s="169" t="s">
        <v>371</v>
      </c>
      <c r="H239" s="170">
        <v>3</v>
      </c>
      <c r="I239" s="171"/>
      <c r="L239" s="167"/>
      <c r="M239" s="172"/>
      <c r="T239" s="173"/>
      <c r="AT239" s="168" t="s">
        <v>302</v>
      </c>
      <c r="AU239" s="168" t="s">
        <v>85</v>
      </c>
      <c r="AV239" s="14" t="s">
        <v>300</v>
      </c>
      <c r="AW239" s="14" t="s">
        <v>32</v>
      </c>
      <c r="AX239" s="14" t="s">
        <v>83</v>
      </c>
      <c r="AY239" s="168" t="s">
        <v>293</v>
      </c>
    </row>
    <row r="240" spans="2:65" s="1" customFormat="1" ht="24.2" customHeight="1">
      <c r="B240" s="32"/>
      <c r="C240" s="137" t="s">
        <v>901</v>
      </c>
      <c r="D240" s="137" t="s">
        <v>295</v>
      </c>
      <c r="E240" s="138" t="s">
        <v>4682</v>
      </c>
      <c r="F240" s="139" t="s">
        <v>4683</v>
      </c>
      <c r="G240" s="140" t="s">
        <v>711</v>
      </c>
      <c r="H240" s="141">
        <v>15.6</v>
      </c>
      <c r="I240" s="142"/>
      <c r="J240" s="143">
        <f>ROUND(I240*H240,2)</f>
        <v>0</v>
      </c>
      <c r="K240" s="139" t="s">
        <v>299</v>
      </c>
      <c r="L240" s="32"/>
      <c r="M240" s="144" t="s">
        <v>1</v>
      </c>
      <c r="N240" s="145" t="s">
        <v>41</v>
      </c>
      <c r="P240" s="146">
        <f>O240*H240</f>
        <v>0</v>
      </c>
      <c r="Q240" s="146">
        <v>0</v>
      </c>
      <c r="R240" s="146">
        <f>Q240*H240</f>
        <v>0</v>
      </c>
      <c r="S240" s="146">
        <v>0</v>
      </c>
      <c r="T240" s="147">
        <f>S240*H240</f>
        <v>0</v>
      </c>
      <c r="AR240" s="148" t="s">
        <v>624</v>
      </c>
      <c r="AT240" s="148" t="s">
        <v>295</v>
      </c>
      <c r="AU240" s="148" t="s">
        <v>85</v>
      </c>
      <c r="AY240" s="17" t="s">
        <v>293</v>
      </c>
      <c r="BE240" s="149">
        <f>IF(N240="základní",J240,0)</f>
        <v>0</v>
      </c>
      <c r="BF240" s="149">
        <f>IF(N240="snížená",J240,0)</f>
        <v>0</v>
      </c>
      <c r="BG240" s="149">
        <f>IF(N240="zákl. přenesená",J240,0)</f>
        <v>0</v>
      </c>
      <c r="BH240" s="149">
        <f>IF(N240="sníž. přenesená",J240,0)</f>
        <v>0</v>
      </c>
      <c r="BI240" s="149">
        <f>IF(N240="nulová",J240,0)</f>
        <v>0</v>
      </c>
      <c r="BJ240" s="17" t="s">
        <v>83</v>
      </c>
      <c r="BK240" s="149">
        <f>ROUND(I240*H240,2)</f>
        <v>0</v>
      </c>
      <c r="BL240" s="17" t="s">
        <v>624</v>
      </c>
      <c r="BM240" s="148" t="s">
        <v>1357</v>
      </c>
    </row>
    <row r="241" spans="2:65" s="12" customFormat="1" ht="11.25">
      <c r="B241" s="150"/>
      <c r="D241" s="151" t="s">
        <v>302</v>
      </c>
      <c r="E241" s="152" t="s">
        <v>1</v>
      </c>
      <c r="F241" s="153" t="s">
        <v>4684</v>
      </c>
      <c r="H241" s="154">
        <v>15.6</v>
      </c>
      <c r="I241" s="155"/>
      <c r="L241" s="150"/>
      <c r="M241" s="156"/>
      <c r="T241" s="157"/>
      <c r="AT241" s="152" t="s">
        <v>302</v>
      </c>
      <c r="AU241" s="152" t="s">
        <v>85</v>
      </c>
      <c r="AV241" s="12" t="s">
        <v>85</v>
      </c>
      <c r="AW241" s="12" t="s">
        <v>32</v>
      </c>
      <c r="AX241" s="12" t="s">
        <v>76</v>
      </c>
      <c r="AY241" s="152" t="s">
        <v>293</v>
      </c>
    </row>
    <row r="242" spans="2:65" s="14" customFormat="1" ht="11.25">
      <c r="B242" s="167"/>
      <c r="D242" s="151" t="s">
        <v>302</v>
      </c>
      <c r="E242" s="168" t="s">
        <v>1</v>
      </c>
      <c r="F242" s="169" t="s">
        <v>371</v>
      </c>
      <c r="H242" s="170">
        <v>15.6</v>
      </c>
      <c r="I242" s="171"/>
      <c r="L242" s="167"/>
      <c r="M242" s="172"/>
      <c r="T242" s="173"/>
      <c r="AT242" s="168" t="s">
        <v>302</v>
      </c>
      <c r="AU242" s="168" t="s">
        <v>85</v>
      </c>
      <c r="AV242" s="14" t="s">
        <v>300</v>
      </c>
      <c r="AW242" s="14" t="s">
        <v>32</v>
      </c>
      <c r="AX242" s="14" t="s">
        <v>83</v>
      </c>
      <c r="AY242" s="168" t="s">
        <v>293</v>
      </c>
    </row>
    <row r="243" spans="2:65" s="1" customFormat="1" ht="37.9" customHeight="1">
      <c r="B243" s="32"/>
      <c r="C243" s="137" t="s">
        <v>906</v>
      </c>
      <c r="D243" s="137" t="s">
        <v>295</v>
      </c>
      <c r="E243" s="138" t="s">
        <v>4685</v>
      </c>
      <c r="F243" s="139" t="s">
        <v>4686</v>
      </c>
      <c r="G243" s="140" t="s">
        <v>711</v>
      </c>
      <c r="H243" s="141">
        <v>22.5</v>
      </c>
      <c r="I243" s="142"/>
      <c r="J243" s="143">
        <f>ROUND(I243*H243,2)</f>
        <v>0</v>
      </c>
      <c r="K243" s="139" t="s">
        <v>299</v>
      </c>
      <c r="L243" s="32"/>
      <c r="M243" s="144" t="s">
        <v>1</v>
      </c>
      <c r="N243" s="145" t="s">
        <v>41</v>
      </c>
      <c r="P243" s="146">
        <f>O243*H243</f>
        <v>0</v>
      </c>
      <c r="Q243" s="146">
        <v>0</v>
      </c>
      <c r="R243" s="146">
        <f>Q243*H243</f>
        <v>0</v>
      </c>
      <c r="S243" s="146">
        <v>0</v>
      </c>
      <c r="T243" s="147">
        <f>S243*H243</f>
        <v>0</v>
      </c>
      <c r="AR243" s="148" t="s">
        <v>624</v>
      </c>
      <c r="AT243" s="148" t="s">
        <v>295</v>
      </c>
      <c r="AU243" s="148" t="s">
        <v>85</v>
      </c>
      <c r="AY243" s="17" t="s">
        <v>293</v>
      </c>
      <c r="BE243" s="149">
        <f>IF(N243="základní",J243,0)</f>
        <v>0</v>
      </c>
      <c r="BF243" s="149">
        <f>IF(N243="snížená",J243,0)</f>
        <v>0</v>
      </c>
      <c r="BG243" s="149">
        <f>IF(N243="zákl. přenesená",J243,0)</f>
        <v>0</v>
      </c>
      <c r="BH243" s="149">
        <f>IF(N243="sníž. přenesená",J243,0)</f>
        <v>0</v>
      </c>
      <c r="BI243" s="149">
        <f>IF(N243="nulová",J243,0)</f>
        <v>0</v>
      </c>
      <c r="BJ243" s="17" t="s">
        <v>83</v>
      </c>
      <c r="BK243" s="149">
        <f>ROUND(I243*H243,2)</f>
        <v>0</v>
      </c>
      <c r="BL243" s="17" t="s">
        <v>624</v>
      </c>
      <c r="BM243" s="148" t="s">
        <v>1366</v>
      </c>
    </row>
    <row r="244" spans="2:65" s="12" customFormat="1" ht="11.25">
      <c r="B244" s="150"/>
      <c r="D244" s="151" t="s">
        <v>302</v>
      </c>
      <c r="E244" s="152" t="s">
        <v>1</v>
      </c>
      <c r="F244" s="153" t="s">
        <v>4687</v>
      </c>
      <c r="H244" s="154">
        <v>22.5</v>
      </c>
      <c r="I244" s="155"/>
      <c r="L244" s="150"/>
      <c r="M244" s="156"/>
      <c r="T244" s="157"/>
      <c r="AT244" s="152" t="s">
        <v>302</v>
      </c>
      <c r="AU244" s="152" t="s">
        <v>85</v>
      </c>
      <c r="AV244" s="12" t="s">
        <v>85</v>
      </c>
      <c r="AW244" s="12" t="s">
        <v>32</v>
      </c>
      <c r="AX244" s="12" t="s">
        <v>76</v>
      </c>
      <c r="AY244" s="152" t="s">
        <v>293</v>
      </c>
    </row>
    <row r="245" spans="2:65" s="14" customFormat="1" ht="11.25">
      <c r="B245" s="167"/>
      <c r="D245" s="151" t="s">
        <v>302</v>
      </c>
      <c r="E245" s="168" t="s">
        <v>1</v>
      </c>
      <c r="F245" s="169" t="s">
        <v>371</v>
      </c>
      <c r="H245" s="170">
        <v>22.5</v>
      </c>
      <c r="I245" s="171"/>
      <c r="L245" s="167"/>
      <c r="M245" s="172"/>
      <c r="T245" s="173"/>
      <c r="AT245" s="168" t="s">
        <v>302</v>
      </c>
      <c r="AU245" s="168" t="s">
        <v>85</v>
      </c>
      <c r="AV245" s="14" t="s">
        <v>300</v>
      </c>
      <c r="AW245" s="14" t="s">
        <v>32</v>
      </c>
      <c r="AX245" s="14" t="s">
        <v>83</v>
      </c>
      <c r="AY245" s="168" t="s">
        <v>293</v>
      </c>
    </row>
    <row r="246" spans="2:65" s="1" customFormat="1" ht="21.75" customHeight="1">
      <c r="B246" s="32"/>
      <c r="C246" s="137" t="s">
        <v>912</v>
      </c>
      <c r="D246" s="137" t="s">
        <v>295</v>
      </c>
      <c r="E246" s="138" t="s">
        <v>4688</v>
      </c>
      <c r="F246" s="139" t="s">
        <v>4689</v>
      </c>
      <c r="G246" s="140" t="s">
        <v>909</v>
      </c>
      <c r="H246" s="141">
        <v>1</v>
      </c>
      <c r="I246" s="142"/>
      <c r="J246" s="143">
        <f>ROUND(I246*H246,2)</f>
        <v>0</v>
      </c>
      <c r="K246" s="139" t="s">
        <v>299</v>
      </c>
      <c r="L246" s="32"/>
      <c r="M246" s="144" t="s">
        <v>1</v>
      </c>
      <c r="N246" s="145" t="s">
        <v>41</v>
      </c>
      <c r="P246" s="146">
        <f>O246*H246</f>
        <v>0</v>
      </c>
      <c r="Q246" s="146">
        <v>0</v>
      </c>
      <c r="R246" s="146">
        <f>Q246*H246</f>
        <v>0</v>
      </c>
      <c r="S246" s="146">
        <v>0</v>
      </c>
      <c r="T246" s="147">
        <f>S246*H246</f>
        <v>0</v>
      </c>
      <c r="AR246" s="148" t="s">
        <v>624</v>
      </c>
      <c r="AT246" s="148" t="s">
        <v>295</v>
      </c>
      <c r="AU246" s="148" t="s">
        <v>85</v>
      </c>
      <c r="AY246" s="17" t="s">
        <v>293</v>
      </c>
      <c r="BE246" s="149">
        <f>IF(N246="základní",J246,0)</f>
        <v>0</v>
      </c>
      <c r="BF246" s="149">
        <f>IF(N246="snížená",J246,0)</f>
        <v>0</v>
      </c>
      <c r="BG246" s="149">
        <f>IF(N246="zákl. přenesená",J246,0)</f>
        <v>0</v>
      </c>
      <c r="BH246" s="149">
        <f>IF(N246="sníž. přenesená",J246,0)</f>
        <v>0</v>
      </c>
      <c r="BI246" s="149">
        <f>IF(N246="nulová",J246,0)</f>
        <v>0</v>
      </c>
      <c r="BJ246" s="17" t="s">
        <v>83</v>
      </c>
      <c r="BK246" s="149">
        <f>ROUND(I246*H246,2)</f>
        <v>0</v>
      </c>
      <c r="BL246" s="17" t="s">
        <v>624</v>
      </c>
      <c r="BM246" s="148" t="s">
        <v>1375</v>
      </c>
    </row>
    <row r="247" spans="2:65" s="12" customFormat="1" ht="11.25">
      <c r="B247" s="150"/>
      <c r="D247" s="151" t="s">
        <v>302</v>
      </c>
      <c r="E247" s="152" t="s">
        <v>1</v>
      </c>
      <c r="F247" s="153" t="s">
        <v>4690</v>
      </c>
      <c r="H247" s="154">
        <v>1</v>
      </c>
      <c r="I247" s="155"/>
      <c r="L247" s="150"/>
      <c r="M247" s="156"/>
      <c r="T247" s="157"/>
      <c r="AT247" s="152" t="s">
        <v>302</v>
      </c>
      <c r="AU247" s="152" t="s">
        <v>85</v>
      </c>
      <c r="AV247" s="12" t="s">
        <v>85</v>
      </c>
      <c r="AW247" s="12" t="s">
        <v>32</v>
      </c>
      <c r="AX247" s="12" t="s">
        <v>76</v>
      </c>
      <c r="AY247" s="152" t="s">
        <v>293</v>
      </c>
    </row>
    <row r="248" spans="2:65" s="14" customFormat="1" ht="11.25">
      <c r="B248" s="167"/>
      <c r="D248" s="151" t="s">
        <v>302</v>
      </c>
      <c r="E248" s="168" t="s">
        <v>1</v>
      </c>
      <c r="F248" s="169" t="s">
        <v>371</v>
      </c>
      <c r="H248" s="170">
        <v>1</v>
      </c>
      <c r="I248" s="171"/>
      <c r="L248" s="167"/>
      <c r="M248" s="172"/>
      <c r="T248" s="173"/>
      <c r="AT248" s="168" t="s">
        <v>302</v>
      </c>
      <c r="AU248" s="168" t="s">
        <v>85</v>
      </c>
      <c r="AV248" s="14" t="s">
        <v>300</v>
      </c>
      <c r="AW248" s="14" t="s">
        <v>32</v>
      </c>
      <c r="AX248" s="14" t="s">
        <v>83</v>
      </c>
      <c r="AY248" s="168" t="s">
        <v>293</v>
      </c>
    </row>
    <row r="249" spans="2:65" s="1" customFormat="1" ht="24.2" customHeight="1">
      <c r="B249" s="32"/>
      <c r="C249" s="137" t="s">
        <v>958</v>
      </c>
      <c r="D249" s="137" t="s">
        <v>295</v>
      </c>
      <c r="E249" s="138" t="s">
        <v>4691</v>
      </c>
      <c r="F249" s="139" t="s">
        <v>4692</v>
      </c>
      <c r="G249" s="140" t="s">
        <v>711</v>
      </c>
      <c r="H249" s="141">
        <v>22.5</v>
      </c>
      <c r="I249" s="142"/>
      <c r="J249" s="143">
        <f>ROUND(I249*H249,2)</f>
        <v>0</v>
      </c>
      <c r="K249" s="139" t="s">
        <v>299</v>
      </c>
      <c r="L249" s="32"/>
      <c r="M249" s="144" t="s">
        <v>1</v>
      </c>
      <c r="N249" s="145" t="s">
        <v>41</v>
      </c>
      <c r="P249" s="146">
        <f>O249*H249</f>
        <v>0</v>
      </c>
      <c r="Q249" s="146">
        <v>0</v>
      </c>
      <c r="R249" s="146">
        <f>Q249*H249</f>
        <v>0</v>
      </c>
      <c r="S249" s="146">
        <v>0</v>
      </c>
      <c r="T249" s="147">
        <f>S249*H249</f>
        <v>0</v>
      </c>
      <c r="AR249" s="148" t="s">
        <v>624</v>
      </c>
      <c r="AT249" s="148" t="s">
        <v>295</v>
      </c>
      <c r="AU249" s="148" t="s">
        <v>85</v>
      </c>
      <c r="AY249" s="17" t="s">
        <v>293</v>
      </c>
      <c r="BE249" s="149">
        <f>IF(N249="základní",J249,0)</f>
        <v>0</v>
      </c>
      <c r="BF249" s="149">
        <f>IF(N249="snížená",J249,0)</f>
        <v>0</v>
      </c>
      <c r="BG249" s="149">
        <f>IF(N249="zákl. přenesená",J249,0)</f>
        <v>0</v>
      </c>
      <c r="BH249" s="149">
        <f>IF(N249="sníž. přenesená",J249,0)</f>
        <v>0</v>
      </c>
      <c r="BI249" s="149">
        <f>IF(N249="nulová",J249,0)</f>
        <v>0</v>
      </c>
      <c r="BJ249" s="17" t="s">
        <v>83</v>
      </c>
      <c r="BK249" s="149">
        <f>ROUND(I249*H249,2)</f>
        <v>0</v>
      </c>
      <c r="BL249" s="17" t="s">
        <v>624</v>
      </c>
      <c r="BM249" s="148" t="s">
        <v>1383</v>
      </c>
    </row>
    <row r="250" spans="2:65" s="1" customFormat="1" ht="21.75" customHeight="1">
      <c r="B250" s="32"/>
      <c r="C250" s="137" t="s">
        <v>975</v>
      </c>
      <c r="D250" s="137" t="s">
        <v>295</v>
      </c>
      <c r="E250" s="138" t="s">
        <v>4693</v>
      </c>
      <c r="F250" s="139" t="s">
        <v>4694</v>
      </c>
      <c r="G250" s="140" t="s">
        <v>711</v>
      </c>
      <c r="H250" s="141">
        <v>22.5</v>
      </c>
      <c r="I250" s="142"/>
      <c r="J250" s="143">
        <f>ROUND(I250*H250,2)</f>
        <v>0</v>
      </c>
      <c r="K250" s="139" t="s">
        <v>299</v>
      </c>
      <c r="L250" s="32"/>
      <c r="M250" s="144" t="s">
        <v>1</v>
      </c>
      <c r="N250" s="145" t="s">
        <v>41</v>
      </c>
      <c r="P250" s="146">
        <f>O250*H250</f>
        <v>0</v>
      </c>
      <c r="Q250" s="146">
        <v>0</v>
      </c>
      <c r="R250" s="146">
        <f>Q250*H250</f>
        <v>0</v>
      </c>
      <c r="S250" s="146">
        <v>0</v>
      </c>
      <c r="T250" s="147">
        <f>S250*H250</f>
        <v>0</v>
      </c>
      <c r="AR250" s="148" t="s">
        <v>624</v>
      </c>
      <c r="AT250" s="148" t="s">
        <v>295</v>
      </c>
      <c r="AU250" s="148" t="s">
        <v>85</v>
      </c>
      <c r="AY250" s="17" t="s">
        <v>293</v>
      </c>
      <c r="BE250" s="149">
        <f>IF(N250="základní",J250,0)</f>
        <v>0</v>
      </c>
      <c r="BF250" s="149">
        <f>IF(N250="snížená",J250,0)</f>
        <v>0</v>
      </c>
      <c r="BG250" s="149">
        <f>IF(N250="zákl. přenesená",J250,0)</f>
        <v>0</v>
      </c>
      <c r="BH250" s="149">
        <f>IF(N250="sníž. přenesená",J250,0)</f>
        <v>0</v>
      </c>
      <c r="BI250" s="149">
        <f>IF(N250="nulová",J250,0)</f>
        <v>0</v>
      </c>
      <c r="BJ250" s="17" t="s">
        <v>83</v>
      </c>
      <c r="BK250" s="149">
        <f>ROUND(I250*H250,2)</f>
        <v>0</v>
      </c>
      <c r="BL250" s="17" t="s">
        <v>624</v>
      </c>
      <c r="BM250" s="148" t="s">
        <v>1396</v>
      </c>
    </row>
    <row r="251" spans="2:65" s="1" customFormat="1" ht="24.2" customHeight="1">
      <c r="B251" s="32"/>
      <c r="C251" s="137" t="s">
        <v>993</v>
      </c>
      <c r="D251" s="137" t="s">
        <v>295</v>
      </c>
      <c r="E251" s="138" t="s">
        <v>4695</v>
      </c>
      <c r="F251" s="139" t="s">
        <v>4696</v>
      </c>
      <c r="G251" s="140" t="s">
        <v>4612</v>
      </c>
      <c r="H251" s="202"/>
      <c r="I251" s="142"/>
      <c r="J251" s="143">
        <f>ROUND(I251*H251,2)</f>
        <v>0</v>
      </c>
      <c r="K251" s="139" t="s">
        <v>299</v>
      </c>
      <c r="L251" s="32"/>
      <c r="M251" s="192" t="s">
        <v>1</v>
      </c>
      <c r="N251" s="193" t="s">
        <v>41</v>
      </c>
      <c r="O251" s="194"/>
      <c r="P251" s="195">
        <f>O251*H251</f>
        <v>0</v>
      </c>
      <c r="Q251" s="195">
        <v>0</v>
      </c>
      <c r="R251" s="195">
        <f>Q251*H251</f>
        <v>0</v>
      </c>
      <c r="S251" s="195">
        <v>0</v>
      </c>
      <c r="T251" s="196">
        <f>S251*H251</f>
        <v>0</v>
      </c>
      <c r="AR251" s="148" t="s">
        <v>624</v>
      </c>
      <c r="AT251" s="148" t="s">
        <v>295</v>
      </c>
      <c r="AU251" s="148" t="s">
        <v>85</v>
      </c>
      <c r="AY251" s="17" t="s">
        <v>293</v>
      </c>
      <c r="BE251" s="149">
        <f>IF(N251="základní",J251,0)</f>
        <v>0</v>
      </c>
      <c r="BF251" s="149">
        <f>IF(N251="snížená",J251,0)</f>
        <v>0</v>
      </c>
      <c r="BG251" s="149">
        <f>IF(N251="zákl. přenesená",J251,0)</f>
        <v>0</v>
      </c>
      <c r="BH251" s="149">
        <f>IF(N251="sníž. přenesená",J251,0)</f>
        <v>0</v>
      </c>
      <c r="BI251" s="149">
        <f>IF(N251="nulová",J251,0)</f>
        <v>0</v>
      </c>
      <c r="BJ251" s="17" t="s">
        <v>83</v>
      </c>
      <c r="BK251" s="149">
        <f>ROUND(I251*H251,2)</f>
        <v>0</v>
      </c>
      <c r="BL251" s="17" t="s">
        <v>624</v>
      </c>
      <c r="BM251" s="148" t="s">
        <v>1406</v>
      </c>
    </row>
    <row r="252" spans="2:65" s="1" customFormat="1" ht="6.95" customHeight="1">
      <c r="B252" s="44"/>
      <c r="C252" s="45"/>
      <c r="D252" s="45"/>
      <c r="E252" s="45"/>
      <c r="F252" s="45"/>
      <c r="G252" s="45"/>
      <c r="H252" s="45"/>
      <c r="I252" s="45"/>
      <c r="J252" s="45"/>
      <c r="K252" s="45"/>
      <c r="L252" s="32"/>
    </row>
  </sheetData>
  <sheetProtection algorithmName="SHA-512" hashValue="rj6rkxW6VoQG9LmoUwuNGmJ2tXIZx+tEqw2YyrgCtlLM9hx5tAvgXF+rf4a3/IYgzChXimhLnATyKQgD8M/ZZw==" saltValue="rG7l3TdinWJkTsVcu84TooXdtckK9u0OqDjUnL82eXoDdgKZsPeY6jdlhGUtNZzWdD89EOUPRs9VBz/r88VMGQ==" spinCount="100000" sheet="1" objects="1" scenarios="1" formatColumns="0" formatRows="0" autoFilter="0"/>
  <autoFilter ref="C128:K251" xr:uid="{00000000-0009-0000-0000-00000F000000}"/>
  <mergeCells count="12">
    <mergeCell ref="E121:H121"/>
    <mergeCell ref="L2:V2"/>
    <mergeCell ref="E85:H85"/>
    <mergeCell ref="E87:H87"/>
    <mergeCell ref="E89:H89"/>
    <mergeCell ref="E117:H117"/>
    <mergeCell ref="E119:H11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BM198"/>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c r="L2" s="217"/>
      <c r="M2" s="217"/>
      <c r="N2" s="217"/>
      <c r="O2" s="217"/>
      <c r="P2" s="217"/>
      <c r="Q2" s="217"/>
      <c r="R2" s="217"/>
      <c r="S2" s="217"/>
      <c r="T2" s="217"/>
      <c r="U2" s="217"/>
      <c r="V2" s="217"/>
      <c r="AT2" s="17" t="s">
        <v>147</v>
      </c>
      <c r="AZ2" s="93" t="s">
        <v>4697</v>
      </c>
      <c r="BA2" s="93" t="s">
        <v>1</v>
      </c>
      <c r="BB2" s="93" t="s">
        <v>1</v>
      </c>
      <c r="BC2" s="93" t="s">
        <v>4698</v>
      </c>
      <c r="BD2" s="93" t="s">
        <v>85</v>
      </c>
    </row>
    <row r="3" spans="2:56" ht="6.95" customHeight="1">
      <c r="B3" s="18"/>
      <c r="C3" s="19"/>
      <c r="D3" s="19"/>
      <c r="E3" s="19"/>
      <c r="F3" s="19"/>
      <c r="G3" s="19"/>
      <c r="H3" s="19"/>
      <c r="I3" s="19"/>
      <c r="J3" s="19"/>
      <c r="K3" s="19"/>
      <c r="L3" s="20"/>
      <c r="AT3" s="17" t="s">
        <v>85</v>
      </c>
      <c r="AZ3" s="93" t="s">
        <v>4699</v>
      </c>
      <c r="BA3" s="93" t="s">
        <v>1</v>
      </c>
      <c r="BB3" s="93" t="s">
        <v>1</v>
      </c>
      <c r="BC3" s="93" t="s">
        <v>1233</v>
      </c>
      <c r="BD3" s="93" t="s">
        <v>85</v>
      </c>
    </row>
    <row r="4" spans="2:56" ht="24.95" customHeight="1">
      <c r="B4" s="20"/>
      <c r="D4" s="21" t="s">
        <v>216</v>
      </c>
      <c r="L4" s="20"/>
      <c r="M4" s="94" t="s">
        <v>10</v>
      </c>
      <c r="AT4" s="17" t="s">
        <v>4</v>
      </c>
    </row>
    <row r="5" spans="2:56" ht="6.95" customHeight="1">
      <c r="B5" s="20"/>
      <c r="L5" s="20"/>
    </row>
    <row r="6" spans="2:56" ht="12" customHeight="1">
      <c r="B6" s="20"/>
      <c r="D6" s="27" t="s">
        <v>16</v>
      </c>
      <c r="L6" s="20"/>
    </row>
    <row r="7" spans="2:56" ht="16.5" customHeight="1">
      <c r="B7" s="20"/>
      <c r="E7" s="256" t="str">
        <f>'Rekapitulace stavby'!K6</f>
        <v>Stavba sekundárního kolektoru Česká-Středova - 2024</v>
      </c>
      <c r="F7" s="257"/>
      <c r="G7" s="257"/>
      <c r="H7" s="257"/>
      <c r="L7" s="20"/>
    </row>
    <row r="8" spans="2:56" ht="12" customHeight="1">
      <c r="B8" s="20"/>
      <c r="D8" s="27" t="s">
        <v>225</v>
      </c>
      <c r="L8" s="20"/>
    </row>
    <row r="9" spans="2:56" s="1" customFormat="1" ht="16.5" customHeight="1">
      <c r="B9" s="32"/>
      <c r="E9" s="256" t="s">
        <v>4700</v>
      </c>
      <c r="F9" s="258"/>
      <c r="G9" s="258"/>
      <c r="H9" s="258"/>
      <c r="L9" s="32"/>
    </row>
    <row r="10" spans="2:56" s="1" customFormat="1" ht="12" customHeight="1">
      <c r="B10" s="32"/>
      <c r="D10" s="27" t="s">
        <v>231</v>
      </c>
      <c r="L10" s="32"/>
    </row>
    <row r="11" spans="2:56" s="1" customFormat="1" ht="16.5" customHeight="1">
      <c r="B11" s="32"/>
      <c r="E11" s="238" t="s">
        <v>4701</v>
      </c>
      <c r="F11" s="258"/>
      <c r="G11" s="258"/>
      <c r="H11" s="258"/>
      <c r="L11" s="32"/>
    </row>
    <row r="12" spans="2:56" s="1" customFormat="1" ht="11.25">
      <c r="B12" s="32"/>
      <c r="L12" s="32"/>
    </row>
    <row r="13" spans="2:56" s="1" customFormat="1" ht="12" customHeight="1">
      <c r="B13" s="32"/>
      <c r="D13" s="27" t="s">
        <v>18</v>
      </c>
      <c r="F13" s="25" t="s">
        <v>1</v>
      </c>
      <c r="I13" s="27" t="s">
        <v>19</v>
      </c>
      <c r="J13" s="25" t="s">
        <v>1</v>
      </c>
      <c r="L13" s="32"/>
    </row>
    <row r="14" spans="2:56" s="1" customFormat="1" ht="12" customHeight="1">
      <c r="B14" s="32"/>
      <c r="D14" s="27" t="s">
        <v>20</v>
      </c>
      <c r="F14" s="25" t="s">
        <v>21</v>
      </c>
      <c r="I14" s="27" t="s">
        <v>22</v>
      </c>
      <c r="J14" s="52" t="str">
        <f>'Rekapitulace stavby'!AN8</f>
        <v>8. 8. 2024</v>
      </c>
      <c r="L14" s="32"/>
    </row>
    <row r="15" spans="2:56" s="1" customFormat="1" ht="10.9" customHeight="1">
      <c r="B15" s="32"/>
      <c r="L15" s="32"/>
    </row>
    <row r="16" spans="2:5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ROUND(J125,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ROUND((SUM(BE125:BE197)),  2)</f>
        <v>0</v>
      </c>
      <c r="I35" s="97">
        <v>0.21</v>
      </c>
      <c r="J35" s="86">
        <f>ROUND(((SUM(BE125:BE197))*I35),  2)</f>
        <v>0</v>
      </c>
      <c r="L35" s="32"/>
    </row>
    <row r="36" spans="2:12" s="1" customFormat="1" ht="14.45" customHeight="1">
      <c r="B36" s="32"/>
      <c r="E36" s="27" t="s">
        <v>42</v>
      </c>
      <c r="F36" s="86">
        <f>ROUND((SUM(BF125:BF197)),  2)</f>
        <v>0</v>
      </c>
      <c r="I36" s="97">
        <v>0.12</v>
      </c>
      <c r="J36" s="86">
        <f>ROUND(((SUM(BF125:BF197))*I36),  2)</f>
        <v>0</v>
      </c>
      <c r="L36" s="32"/>
    </row>
    <row r="37" spans="2:12" s="1" customFormat="1" ht="14.45" hidden="1" customHeight="1">
      <c r="B37" s="32"/>
      <c r="E37" s="27" t="s">
        <v>43</v>
      </c>
      <c r="F37" s="86">
        <f>ROUND((SUM(BG125:BG197)),  2)</f>
        <v>0</v>
      </c>
      <c r="I37" s="97">
        <v>0.21</v>
      </c>
      <c r="J37" s="86">
        <f>0</f>
        <v>0</v>
      </c>
      <c r="L37" s="32"/>
    </row>
    <row r="38" spans="2:12" s="1" customFormat="1" ht="14.45" hidden="1" customHeight="1">
      <c r="B38" s="32"/>
      <c r="E38" s="27" t="s">
        <v>44</v>
      </c>
      <c r="F38" s="86">
        <f>ROUND((SUM(BH125:BH197)),  2)</f>
        <v>0</v>
      </c>
      <c r="I38" s="97">
        <v>0.12</v>
      </c>
      <c r="J38" s="86">
        <f>0</f>
        <v>0</v>
      </c>
      <c r="L38" s="32"/>
    </row>
    <row r="39" spans="2:12" s="1" customFormat="1" ht="14.45" hidden="1" customHeight="1">
      <c r="B39" s="32"/>
      <c r="E39" s="27" t="s">
        <v>45</v>
      </c>
      <c r="F39" s="86">
        <f>ROUND((SUM(BI125:BI197)),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4700</v>
      </c>
      <c r="F87" s="258"/>
      <c r="G87" s="258"/>
      <c r="H87" s="258"/>
      <c r="L87" s="32"/>
    </row>
    <row r="88" spans="2:12" s="1" customFormat="1" ht="12" customHeight="1">
      <c r="B88" s="32"/>
      <c r="C88" s="27" t="s">
        <v>231</v>
      </c>
      <c r="L88" s="32"/>
    </row>
    <row r="89" spans="2:12" s="1" customFormat="1" ht="16.5" customHeight="1">
      <c r="B89" s="32"/>
      <c r="E89" s="238" t="str">
        <f>E11</f>
        <v>SO 702 - Provizorní přeložka vodovodu</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J125</f>
        <v>0</v>
      </c>
      <c r="L98" s="32"/>
      <c r="AU98" s="17" t="s">
        <v>264</v>
      </c>
    </row>
    <row r="99" spans="2:47" s="8" customFormat="1" ht="24.95" customHeight="1">
      <c r="B99" s="109"/>
      <c r="D99" s="110" t="s">
        <v>265</v>
      </c>
      <c r="E99" s="111"/>
      <c r="F99" s="111"/>
      <c r="G99" s="111"/>
      <c r="H99" s="111"/>
      <c r="I99" s="111"/>
      <c r="J99" s="112">
        <f>J126</f>
        <v>0</v>
      </c>
      <c r="L99" s="109"/>
    </row>
    <row r="100" spans="2:47" s="9" customFormat="1" ht="19.899999999999999" customHeight="1">
      <c r="B100" s="113"/>
      <c r="D100" s="114" t="s">
        <v>271</v>
      </c>
      <c r="E100" s="115"/>
      <c r="F100" s="115"/>
      <c r="G100" s="115"/>
      <c r="H100" s="115"/>
      <c r="I100" s="115"/>
      <c r="J100" s="116">
        <f>J127</f>
        <v>0</v>
      </c>
      <c r="L100" s="113"/>
    </row>
    <row r="101" spans="2:47" s="9" customFormat="1" ht="19.899999999999999" customHeight="1">
      <c r="B101" s="113"/>
      <c r="D101" s="114" t="s">
        <v>274</v>
      </c>
      <c r="E101" s="115"/>
      <c r="F101" s="115"/>
      <c r="G101" s="115"/>
      <c r="H101" s="115"/>
      <c r="I101" s="115"/>
      <c r="J101" s="116">
        <f>J190</f>
        <v>0</v>
      </c>
      <c r="L101" s="113"/>
    </row>
    <row r="102" spans="2:47" s="8" customFormat="1" ht="24.95" customHeight="1">
      <c r="B102" s="109"/>
      <c r="D102" s="110" t="s">
        <v>275</v>
      </c>
      <c r="E102" s="111"/>
      <c r="F102" s="111"/>
      <c r="G102" s="111"/>
      <c r="H102" s="111"/>
      <c r="I102" s="111"/>
      <c r="J102" s="112">
        <f>J192</f>
        <v>0</v>
      </c>
      <c r="L102" s="109"/>
    </row>
    <row r="103" spans="2:47" s="9" customFormat="1" ht="19.899999999999999" customHeight="1">
      <c r="B103" s="113"/>
      <c r="D103" s="114" t="s">
        <v>4702</v>
      </c>
      <c r="E103" s="115"/>
      <c r="F103" s="115"/>
      <c r="G103" s="115"/>
      <c r="H103" s="115"/>
      <c r="I103" s="115"/>
      <c r="J103" s="116">
        <f>J193</f>
        <v>0</v>
      </c>
      <c r="L103" s="113"/>
    </row>
    <row r="104" spans="2:47" s="1" customFormat="1" ht="21.75" customHeight="1">
      <c r="B104" s="32"/>
      <c r="L104" s="32"/>
    </row>
    <row r="105" spans="2:47" s="1" customFormat="1" ht="6.95" customHeight="1">
      <c r="B105" s="44"/>
      <c r="C105" s="45"/>
      <c r="D105" s="45"/>
      <c r="E105" s="45"/>
      <c r="F105" s="45"/>
      <c r="G105" s="45"/>
      <c r="H105" s="45"/>
      <c r="I105" s="45"/>
      <c r="J105" s="45"/>
      <c r="K105" s="45"/>
      <c r="L105" s="32"/>
    </row>
    <row r="109" spans="2:47" s="1" customFormat="1" ht="6.95" customHeight="1">
      <c r="B109" s="46"/>
      <c r="C109" s="47"/>
      <c r="D109" s="47"/>
      <c r="E109" s="47"/>
      <c r="F109" s="47"/>
      <c r="G109" s="47"/>
      <c r="H109" s="47"/>
      <c r="I109" s="47"/>
      <c r="J109" s="47"/>
      <c r="K109" s="47"/>
      <c r="L109" s="32"/>
    </row>
    <row r="110" spans="2:47" s="1" customFormat="1" ht="24.95" customHeight="1">
      <c r="B110" s="32"/>
      <c r="C110" s="21" t="s">
        <v>278</v>
      </c>
      <c r="L110" s="32"/>
    </row>
    <row r="111" spans="2:47" s="1" customFormat="1" ht="6.95" customHeight="1">
      <c r="B111" s="32"/>
      <c r="L111" s="32"/>
    </row>
    <row r="112" spans="2:47" s="1" customFormat="1" ht="12" customHeight="1">
      <c r="B112" s="32"/>
      <c r="C112" s="27" t="s">
        <v>16</v>
      </c>
      <c r="L112" s="32"/>
    </row>
    <row r="113" spans="2:65" s="1" customFormat="1" ht="16.5" customHeight="1">
      <c r="B113" s="32"/>
      <c r="E113" s="256" t="str">
        <f>E7</f>
        <v>Stavba sekundárního kolektoru Česká-Středova - 2024</v>
      </c>
      <c r="F113" s="257"/>
      <c r="G113" s="257"/>
      <c r="H113" s="257"/>
      <c r="L113" s="32"/>
    </row>
    <row r="114" spans="2:65" ht="12" customHeight="1">
      <c r="B114" s="20"/>
      <c r="C114" s="27" t="s">
        <v>225</v>
      </c>
      <c r="L114" s="20"/>
    </row>
    <row r="115" spans="2:65" s="1" customFormat="1" ht="16.5" customHeight="1">
      <c r="B115" s="32"/>
      <c r="E115" s="256" t="s">
        <v>4700</v>
      </c>
      <c r="F115" s="258"/>
      <c r="G115" s="258"/>
      <c r="H115" s="258"/>
      <c r="L115" s="32"/>
    </row>
    <row r="116" spans="2:65" s="1" customFormat="1" ht="12" customHeight="1">
      <c r="B116" s="32"/>
      <c r="C116" s="27" t="s">
        <v>231</v>
      </c>
      <c r="L116" s="32"/>
    </row>
    <row r="117" spans="2:65" s="1" customFormat="1" ht="16.5" customHeight="1">
      <c r="B117" s="32"/>
      <c r="E117" s="238" t="str">
        <f>E11</f>
        <v>SO 702 - Provizorní přeložka vodovodu</v>
      </c>
      <c r="F117" s="258"/>
      <c r="G117" s="258"/>
      <c r="H117" s="258"/>
      <c r="L117" s="32"/>
    </row>
    <row r="118" spans="2:65" s="1" customFormat="1" ht="6.95" customHeight="1">
      <c r="B118" s="32"/>
      <c r="L118" s="32"/>
    </row>
    <row r="119" spans="2:65" s="1" customFormat="1" ht="12" customHeight="1">
      <c r="B119" s="32"/>
      <c r="C119" s="27" t="s">
        <v>20</v>
      </c>
      <c r="F119" s="25" t="str">
        <f>F14</f>
        <v>Brno</v>
      </c>
      <c r="I119" s="27" t="s">
        <v>22</v>
      </c>
      <c r="J119" s="52" t="str">
        <f>IF(J14="","",J14)</f>
        <v>8. 8. 2024</v>
      </c>
      <c r="L119" s="32"/>
    </row>
    <row r="120" spans="2:65" s="1" customFormat="1" ht="6.95" customHeight="1">
      <c r="B120" s="32"/>
      <c r="L120" s="32"/>
    </row>
    <row r="121" spans="2:65" s="1" customFormat="1" ht="15.2" customHeight="1">
      <c r="B121" s="32"/>
      <c r="C121" s="27" t="s">
        <v>24</v>
      </c>
      <c r="F121" s="25" t="str">
        <f>E17</f>
        <v>Statutární město Brno</v>
      </c>
      <c r="I121" s="27" t="s">
        <v>30</v>
      </c>
      <c r="J121" s="30" t="str">
        <f>E23</f>
        <v>INGUTIS, spol. s r.o.</v>
      </c>
      <c r="L121" s="32"/>
    </row>
    <row r="122" spans="2:65" s="1" customFormat="1" ht="15.2" customHeight="1">
      <c r="B122" s="32"/>
      <c r="C122" s="27" t="s">
        <v>28</v>
      </c>
      <c r="F122" s="25" t="str">
        <f>IF(E20="","",E20)</f>
        <v>Vyplň údaj</v>
      </c>
      <c r="I122" s="27" t="s">
        <v>33</v>
      </c>
      <c r="J122" s="30" t="str">
        <f>E26</f>
        <v>Ing. J. Duben</v>
      </c>
      <c r="L122" s="32"/>
    </row>
    <row r="123" spans="2:65" s="1" customFormat="1" ht="10.35" customHeight="1">
      <c r="B123" s="32"/>
      <c r="L123" s="32"/>
    </row>
    <row r="124" spans="2:65" s="10" customFormat="1" ht="29.25" customHeight="1">
      <c r="B124" s="117"/>
      <c r="C124" s="118" t="s">
        <v>279</v>
      </c>
      <c r="D124" s="119" t="s">
        <v>61</v>
      </c>
      <c r="E124" s="119" t="s">
        <v>57</v>
      </c>
      <c r="F124" s="119" t="s">
        <v>58</v>
      </c>
      <c r="G124" s="119" t="s">
        <v>280</v>
      </c>
      <c r="H124" s="119" t="s">
        <v>281</v>
      </c>
      <c r="I124" s="119" t="s">
        <v>282</v>
      </c>
      <c r="J124" s="119" t="s">
        <v>262</v>
      </c>
      <c r="K124" s="120" t="s">
        <v>283</v>
      </c>
      <c r="L124" s="117"/>
      <c r="M124" s="59" t="s">
        <v>1</v>
      </c>
      <c r="N124" s="60" t="s">
        <v>40</v>
      </c>
      <c r="O124" s="60" t="s">
        <v>284</v>
      </c>
      <c r="P124" s="60" t="s">
        <v>285</v>
      </c>
      <c r="Q124" s="60" t="s">
        <v>286</v>
      </c>
      <c r="R124" s="60" t="s">
        <v>287</v>
      </c>
      <c r="S124" s="60" t="s">
        <v>288</v>
      </c>
      <c r="T124" s="61" t="s">
        <v>289</v>
      </c>
    </row>
    <row r="125" spans="2:65" s="1" customFormat="1" ht="22.9" customHeight="1">
      <c r="B125" s="32"/>
      <c r="C125" s="64" t="s">
        <v>290</v>
      </c>
      <c r="J125" s="121">
        <f>BK125</f>
        <v>0</v>
      </c>
      <c r="L125" s="32"/>
      <c r="M125" s="62"/>
      <c r="N125" s="53"/>
      <c r="O125" s="53"/>
      <c r="P125" s="122">
        <f>P126+P192</f>
        <v>0</v>
      </c>
      <c r="Q125" s="53"/>
      <c r="R125" s="122">
        <f>R126+R192</f>
        <v>1.7183432199999999</v>
      </c>
      <c r="S125" s="53"/>
      <c r="T125" s="123">
        <f>T126+T192</f>
        <v>1.9192800000000003</v>
      </c>
      <c r="AT125" s="17" t="s">
        <v>75</v>
      </c>
      <c r="AU125" s="17" t="s">
        <v>264</v>
      </c>
      <c r="BK125" s="124">
        <f>BK126+BK192</f>
        <v>0</v>
      </c>
    </row>
    <row r="126" spans="2:65" s="11" customFormat="1" ht="25.9" customHeight="1">
      <c r="B126" s="125"/>
      <c r="D126" s="126" t="s">
        <v>75</v>
      </c>
      <c r="E126" s="127" t="s">
        <v>291</v>
      </c>
      <c r="F126" s="127" t="s">
        <v>292</v>
      </c>
      <c r="I126" s="128"/>
      <c r="J126" s="129">
        <f>BK126</f>
        <v>0</v>
      </c>
      <c r="L126" s="125"/>
      <c r="M126" s="130"/>
      <c r="P126" s="131">
        <f>P127+P190</f>
        <v>0</v>
      </c>
      <c r="R126" s="131">
        <f>R127+R190</f>
        <v>1.47506</v>
      </c>
      <c r="T126" s="132">
        <f>T127+T190</f>
        <v>1.9192800000000003</v>
      </c>
      <c r="AR126" s="126" t="s">
        <v>83</v>
      </c>
      <c r="AT126" s="133" t="s">
        <v>75</v>
      </c>
      <c r="AU126" s="133" t="s">
        <v>76</v>
      </c>
      <c r="AY126" s="126" t="s">
        <v>293</v>
      </c>
      <c r="BK126" s="134">
        <f>BK127+BK190</f>
        <v>0</v>
      </c>
    </row>
    <row r="127" spans="2:65" s="11" customFormat="1" ht="22.9" customHeight="1">
      <c r="B127" s="125"/>
      <c r="D127" s="126" t="s">
        <v>75</v>
      </c>
      <c r="E127" s="135" t="s">
        <v>396</v>
      </c>
      <c r="F127" s="135" t="s">
        <v>1260</v>
      </c>
      <c r="I127" s="128"/>
      <c r="J127" s="136">
        <f>BK127</f>
        <v>0</v>
      </c>
      <c r="L127" s="125"/>
      <c r="M127" s="130"/>
      <c r="P127" s="131">
        <f>SUM(P128:P189)</f>
        <v>0</v>
      </c>
      <c r="R127" s="131">
        <f>SUM(R128:R189)</f>
        <v>1.47506</v>
      </c>
      <c r="T127" s="132">
        <f>SUM(T128:T189)</f>
        <v>1.9192800000000003</v>
      </c>
      <c r="AR127" s="126" t="s">
        <v>83</v>
      </c>
      <c r="AT127" s="133" t="s">
        <v>75</v>
      </c>
      <c r="AU127" s="133" t="s">
        <v>83</v>
      </c>
      <c r="AY127" s="126" t="s">
        <v>293</v>
      </c>
      <c r="BK127" s="134">
        <f>SUM(BK128:BK189)</f>
        <v>0</v>
      </c>
    </row>
    <row r="128" spans="2:65" s="1" customFormat="1" ht="24.2" customHeight="1">
      <c r="B128" s="32"/>
      <c r="C128" s="137" t="s">
        <v>83</v>
      </c>
      <c r="D128" s="137" t="s">
        <v>295</v>
      </c>
      <c r="E128" s="138" t="s">
        <v>4703</v>
      </c>
      <c r="F128" s="139" t="s">
        <v>4704</v>
      </c>
      <c r="G128" s="140" t="s">
        <v>909</v>
      </c>
      <c r="H128" s="141">
        <v>26</v>
      </c>
      <c r="I128" s="142"/>
      <c r="J128" s="143">
        <f>ROUND(I128*H128,2)</f>
        <v>0</v>
      </c>
      <c r="K128" s="139" t="s">
        <v>299</v>
      </c>
      <c r="L128" s="32"/>
      <c r="M128" s="144" t="s">
        <v>1</v>
      </c>
      <c r="N128" s="145" t="s">
        <v>41</v>
      </c>
      <c r="P128" s="146">
        <f>O128*H128</f>
        <v>0</v>
      </c>
      <c r="Q128" s="146">
        <v>8.7000000000000001E-4</v>
      </c>
      <c r="R128" s="146">
        <f>Q128*H128</f>
        <v>2.2620000000000001E-2</v>
      </c>
      <c r="S128" s="146">
        <v>8.5699999999999995E-3</v>
      </c>
      <c r="T128" s="147">
        <f>S128*H128</f>
        <v>0.22281999999999999</v>
      </c>
      <c r="AR128" s="148" t="s">
        <v>300</v>
      </c>
      <c r="AT128" s="148" t="s">
        <v>295</v>
      </c>
      <c r="AU128" s="148" t="s">
        <v>85</v>
      </c>
      <c r="AY128" s="17" t="s">
        <v>293</v>
      </c>
      <c r="BE128" s="149">
        <f>IF(N128="základní",J128,0)</f>
        <v>0</v>
      </c>
      <c r="BF128" s="149">
        <f>IF(N128="snížená",J128,0)</f>
        <v>0</v>
      </c>
      <c r="BG128" s="149">
        <f>IF(N128="zákl. přenesená",J128,0)</f>
        <v>0</v>
      </c>
      <c r="BH128" s="149">
        <f>IF(N128="sníž. přenesená",J128,0)</f>
        <v>0</v>
      </c>
      <c r="BI128" s="149">
        <f>IF(N128="nulová",J128,0)</f>
        <v>0</v>
      </c>
      <c r="BJ128" s="17" t="s">
        <v>83</v>
      </c>
      <c r="BK128" s="149">
        <f>ROUND(I128*H128,2)</f>
        <v>0</v>
      </c>
      <c r="BL128" s="17" t="s">
        <v>300</v>
      </c>
      <c r="BM128" s="148" t="s">
        <v>4705</v>
      </c>
    </row>
    <row r="129" spans="2:65" s="1" customFormat="1" ht="24.2" customHeight="1">
      <c r="B129" s="32"/>
      <c r="C129" s="174" t="s">
        <v>85</v>
      </c>
      <c r="D129" s="174" t="s">
        <v>530</v>
      </c>
      <c r="E129" s="175" t="s">
        <v>4706</v>
      </c>
      <c r="F129" s="176" t="s">
        <v>4707</v>
      </c>
      <c r="G129" s="177" t="s">
        <v>909</v>
      </c>
      <c r="H129" s="178">
        <v>6</v>
      </c>
      <c r="I129" s="179"/>
      <c r="J129" s="180">
        <f>ROUND(I129*H129,2)</f>
        <v>0</v>
      </c>
      <c r="K129" s="176" t="s">
        <v>299</v>
      </c>
      <c r="L129" s="181"/>
      <c r="M129" s="182" t="s">
        <v>1</v>
      </c>
      <c r="N129" s="183" t="s">
        <v>41</v>
      </c>
      <c r="P129" s="146">
        <f>O129*H129</f>
        <v>0</v>
      </c>
      <c r="Q129" s="146">
        <v>6.6E-3</v>
      </c>
      <c r="R129" s="146">
        <f>Q129*H129</f>
        <v>3.9599999999999996E-2</v>
      </c>
      <c r="S129" s="146">
        <v>0</v>
      </c>
      <c r="T129" s="147">
        <f>S129*H129</f>
        <v>0</v>
      </c>
      <c r="AR129" s="148" t="s">
        <v>396</v>
      </c>
      <c r="AT129" s="148" t="s">
        <v>530</v>
      </c>
      <c r="AU129" s="148" t="s">
        <v>85</v>
      </c>
      <c r="AY129" s="17" t="s">
        <v>293</v>
      </c>
      <c r="BE129" s="149">
        <f>IF(N129="základní",J129,0)</f>
        <v>0</v>
      </c>
      <c r="BF129" s="149">
        <f>IF(N129="snížená",J129,0)</f>
        <v>0</v>
      </c>
      <c r="BG129" s="149">
        <f>IF(N129="zákl. přenesená",J129,0)</f>
        <v>0</v>
      </c>
      <c r="BH129" s="149">
        <f>IF(N129="sníž. přenesená",J129,0)</f>
        <v>0</v>
      </c>
      <c r="BI129" s="149">
        <f>IF(N129="nulová",J129,0)</f>
        <v>0</v>
      </c>
      <c r="BJ129" s="17" t="s">
        <v>83</v>
      </c>
      <c r="BK129" s="149">
        <f>ROUND(I129*H129,2)</f>
        <v>0</v>
      </c>
      <c r="BL129" s="17" t="s">
        <v>300</v>
      </c>
      <c r="BM129" s="148" t="s">
        <v>4708</v>
      </c>
    </row>
    <row r="130" spans="2:65" s="12" customFormat="1" ht="11.25">
      <c r="B130" s="150"/>
      <c r="D130" s="151" t="s">
        <v>302</v>
      </c>
      <c r="E130" s="152" t="s">
        <v>1</v>
      </c>
      <c r="F130" s="153" t="s">
        <v>4709</v>
      </c>
      <c r="H130" s="154">
        <v>6</v>
      </c>
      <c r="I130" s="155"/>
      <c r="L130" s="150"/>
      <c r="M130" s="156"/>
      <c r="T130" s="157"/>
      <c r="AT130" s="152" t="s">
        <v>302</v>
      </c>
      <c r="AU130" s="152" t="s">
        <v>85</v>
      </c>
      <c r="AV130" s="12" t="s">
        <v>85</v>
      </c>
      <c r="AW130" s="12" t="s">
        <v>32</v>
      </c>
      <c r="AX130" s="12" t="s">
        <v>83</v>
      </c>
      <c r="AY130" s="152" t="s">
        <v>293</v>
      </c>
    </row>
    <row r="131" spans="2:65" s="1" customFormat="1" ht="24.2" customHeight="1">
      <c r="B131" s="32"/>
      <c r="C131" s="174" t="s">
        <v>156</v>
      </c>
      <c r="D131" s="174" t="s">
        <v>530</v>
      </c>
      <c r="E131" s="175" t="s">
        <v>4710</v>
      </c>
      <c r="F131" s="176" t="s">
        <v>4711</v>
      </c>
      <c r="G131" s="177" t="s">
        <v>909</v>
      </c>
      <c r="H131" s="178">
        <v>3</v>
      </c>
      <c r="I131" s="179"/>
      <c r="J131" s="180">
        <f>ROUND(I131*H131,2)</f>
        <v>0</v>
      </c>
      <c r="K131" s="176" t="s">
        <v>299</v>
      </c>
      <c r="L131" s="181"/>
      <c r="M131" s="182" t="s">
        <v>1</v>
      </c>
      <c r="N131" s="183" t="s">
        <v>41</v>
      </c>
      <c r="P131" s="146">
        <f>O131*H131</f>
        <v>0</v>
      </c>
      <c r="Q131" s="146">
        <v>1.09E-2</v>
      </c>
      <c r="R131" s="146">
        <f>Q131*H131</f>
        <v>3.27E-2</v>
      </c>
      <c r="S131" s="146">
        <v>0</v>
      </c>
      <c r="T131" s="147">
        <f>S131*H131</f>
        <v>0</v>
      </c>
      <c r="AR131" s="148" t="s">
        <v>396</v>
      </c>
      <c r="AT131" s="148" t="s">
        <v>530</v>
      </c>
      <c r="AU131" s="148" t="s">
        <v>85</v>
      </c>
      <c r="AY131" s="17" t="s">
        <v>293</v>
      </c>
      <c r="BE131" s="149">
        <f>IF(N131="základní",J131,0)</f>
        <v>0</v>
      </c>
      <c r="BF131" s="149">
        <f>IF(N131="snížená",J131,0)</f>
        <v>0</v>
      </c>
      <c r="BG131" s="149">
        <f>IF(N131="zákl. přenesená",J131,0)</f>
        <v>0</v>
      </c>
      <c r="BH131" s="149">
        <f>IF(N131="sníž. přenesená",J131,0)</f>
        <v>0</v>
      </c>
      <c r="BI131" s="149">
        <f>IF(N131="nulová",J131,0)</f>
        <v>0</v>
      </c>
      <c r="BJ131" s="17" t="s">
        <v>83</v>
      </c>
      <c r="BK131" s="149">
        <f>ROUND(I131*H131,2)</f>
        <v>0</v>
      </c>
      <c r="BL131" s="17" t="s">
        <v>300</v>
      </c>
      <c r="BM131" s="148" t="s">
        <v>4712</v>
      </c>
    </row>
    <row r="132" spans="2:65" s="12" customFormat="1" ht="11.25">
      <c r="B132" s="150"/>
      <c r="D132" s="151" t="s">
        <v>302</v>
      </c>
      <c r="E132" s="152" t="s">
        <v>1</v>
      </c>
      <c r="F132" s="153" t="s">
        <v>4713</v>
      </c>
      <c r="H132" s="154">
        <v>3</v>
      </c>
      <c r="I132" s="155"/>
      <c r="L132" s="150"/>
      <c r="M132" s="156"/>
      <c r="T132" s="157"/>
      <c r="AT132" s="152" t="s">
        <v>302</v>
      </c>
      <c r="AU132" s="152" t="s">
        <v>85</v>
      </c>
      <c r="AV132" s="12" t="s">
        <v>85</v>
      </c>
      <c r="AW132" s="12" t="s">
        <v>32</v>
      </c>
      <c r="AX132" s="12" t="s">
        <v>83</v>
      </c>
      <c r="AY132" s="152" t="s">
        <v>293</v>
      </c>
    </row>
    <row r="133" spans="2:65" s="1" customFormat="1" ht="21.75" customHeight="1">
      <c r="B133" s="32"/>
      <c r="C133" s="174" t="s">
        <v>300</v>
      </c>
      <c r="D133" s="174" t="s">
        <v>530</v>
      </c>
      <c r="E133" s="175" t="s">
        <v>4714</v>
      </c>
      <c r="F133" s="176" t="s">
        <v>4715</v>
      </c>
      <c r="G133" s="177" t="s">
        <v>909</v>
      </c>
      <c r="H133" s="178">
        <v>3</v>
      </c>
      <c r="I133" s="179"/>
      <c r="J133" s="180">
        <f>ROUND(I133*H133,2)</f>
        <v>0</v>
      </c>
      <c r="K133" s="176" t="s">
        <v>299</v>
      </c>
      <c r="L133" s="181"/>
      <c r="M133" s="182" t="s">
        <v>1</v>
      </c>
      <c r="N133" s="183" t="s">
        <v>41</v>
      </c>
      <c r="P133" s="146">
        <f>O133*H133</f>
        <v>0</v>
      </c>
      <c r="Q133" s="146">
        <v>1.4500000000000001E-2</v>
      </c>
      <c r="R133" s="146">
        <f>Q133*H133</f>
        <v>4.3500000000000004E-2</v>
      </c>
      <c r="S133" s="146">
        <v>0</v>
      </c>
      <c r="T133" s="147">
        <f>S133*H133</f>
        <v>0</v>
      </c>
      <c r="AR133" s="148" t="s">
        <v>396</v>
      </c>
      <c r="AT133" s="148" t="s">
        <v>530</v>
      </c>
      <c r="AU133" s="148" t="s">
        <v>85</v>
      </c>
      <c r="AY133" s="17" t="s">
        <v>293</v>
      </c>
      <c r="BE133" s="149">
        <f>IF(N133="základní",J133,0)</f>
        <v>0</v>
      </c>
      <c r="BF133" s="149">
        <f>IF(N133="snížená",J133,0)</f>
        <v>0</v>
      </c>
      <c r="BG133" s="149">
        <f>IF(N133="zákl. přenesená",J133,0)</f>
        <v>0</v>
      </c>
      <c r="BH133" s="149">
        <f>IF(N133="sníž. přenesená",J133,0)</f>
        <v>0</v>
      </c>
      <c r="BI133" s="149">
        <f>IF(N133="nulová",J133,0)</f>
        <v>0</v>
      </c>
      <c r="BJ133" s="17" t="s">
        <v>83</v>
      </c>
      <c r="BK133" s="149">
        <f>ROUND(I133*H133,2)</f>
        <v>0</v>
      </c>
      <c r="BL133" s="17" t="s">
        <v>300</v>
      </c>
      <c r="BM133" s="148" t="s">
        <v>4716</v>
      </c>
    </row>
    <row r="134" spans="2:65" s="12" customFormat="1" ht="11.25">
      <c r="B134" s="150"/>
      <c r="D134" s="151" t="s">
        <v>302</v>
      </c>
      <c r="E134" s="152" t="s">
        <v>1</v>
      </c>
      <c r="F134" s="153" t="s">
        <v>4713</v>
      </c>
      <c r="H134" s="154">
        <v>3</v>
      </c>
      <c r="I134" s="155"/>
      <c r="L134" s="150"/>
      <c r="M134" s="156"/>
      <c r="T134" s="157"/>
      <c r="AT134" s="152" t="s">
        <v>302</v>
      </c>
      <c r="AU134" s="152" t="s">
        <v>85</v>
      </c>
      <c r="AV134" s="12" t="s">
        <v>85</v>
      </c>
      <c r="AW134" s="12" t="s">
        <v>32</v>
      </c>
      <c r="AX134" s="12" t="s">
        <v>83</v>
      </c>
      <c r="AY134" s="152" t="s">
        <v>293</v>
      </c>
    </row>
    <row r="135" spans="2:65" s="1" customFormat="1" ht="21.75" customHeight="1">
      <c r="B135" s="32"/>
      <c r="C135" s="174" t="s">
        <v>320</v>
      </c>
      <c r="D135" s="174" t="s">
        <v>530</v>
      </c>
      <c r="E135" s="175" t="s">
        <v>4717</v>
      </c>
      <c r="F135" s="176" t="s">
        <v>4718</v>
      </c>
      <c r="G135" s="177" t="s">
        <v>909</v>
      </c>
      <c r="H135" s="178">
        <v>3</v>
      </c>
      <c r="I135" s="179"/>
      <c r="J135" s="180">
        <f>ROUND(I135*H135,2)</f>
        <v>0</v>
      </c>
      <c r="K135" s="176" t="s">
        <v>299</v>
      </c>
      <c r="L135" s="181"/>
      <c r="M135" s="182" t="s">
        <v>1</v>
      </c>
      <c r="N135" s="183" t="s">
        <v>41</v>
      </c>
      <c r="P135" s="146">
        <f>O135*H135</f>
        <v>0</v>
      </c>
      <c r="Q135" s="146">
        <v>1.12E-2</v>
      </c>
      <c r="R135" s="146">
        <f>Q135*H135</f>
        <v>3.3599999999999998E-2</v>
      </c>
      <c r="S135" s="146">
        <v>0</v>
      </c>
      <c r="T135" s="147">
        <f>S135*H135</f>
        <v>0</v>
      </c>
      <c r="AR135" s="148" t="s">
        <v>396</v>
      </c>
      <c r="AT135" s="148" t="s">
        <v>530</v>
      </c>
      <c r="AU135" s="148" t="s">
        <v>85</v>
      </c>
      <c r="AY135" s="17" t="s">
        <v>293</v>
      </c>
      <c r="BE135" s="149">
        <f>IF(N135="základní",J135,0)</f>
        <v>0</v>
      </c>
      <c r="BF135" s="149">
        <f>IF(N135="snížená",J135,0)</f>
        <v>0</v>
      </c>
      <c r="BG135" s="149">
        <f>IF(N135="zákl. přenesená",J135,0)</f>
        <v>0</v>
      </c>
      <c r="BH135" s="149">
        <f>IF(N135="sníž. přenesená",J135,0)</f>
        <v>0</v>
      </c>
      <c r="BI135" s="149">
        <f>IF(N135="nulová",J135,0)</f>
        <v>0</v>
      </c>
      <c r="BJ135" s="17" t="s">
        <v>83</v>
      </c>
      <c r="BK135" s="149">
        <f>ROUND(I135*H135,2)</f>
        <v>0</v>
      </c>
      <c r="BL135" s="17" t="s">
        <v>300</v>
      </c>
      <c r="BM135" s="148" t="s">
        <v>4719</v>
      </c>
    </row>
    <row r="136" spans="2:65" s="12" customFormat="1" ht="11.25">
      <c r="B136" s="150"/>
      <c r="D136" s="151" t="s">
        <v>302</v>
      </c>
      <c r="E136" s="152" t="s">
        <v>1</v>
      </c>
      <c r="F136" s="153" t="s">
        <v>4713</v>
      </c>
      <c r="H136" s="154">
        <v>3</v>
      </c>
      <c r="I136" s="155"/>
      <c r="L136" s="150"/>
      <c r="M136" s="156"/>
      <c r="T136" s="157"/>
      <c r="AT136" s="152" t="s">
        <v>302</v>
      </c>
      <c r="AU136" s="152" t="s">
        <v>85</v>
      </c>
      <c r="AV136" s="12" t="s">
        <v>85</v>
      </c>
      <c r="AW136" s="12" t="s">
        <v>32</v>
      </c>
      <c r="AX136" s="12" t="s">
        <v>83</v>
      </c>
      <c r="AY136" s="152" t="s">
        <v>293</v>
      </c>
    </row>
    <row r="137" spans="2:65" s="1" customFormat="1" ht="24.2" customHeight="1">
      <c r="B137" s="32"/>
      <c r="C137" s="174" t="s">
        <v>327</v>
      </c>
      <c r="D137" s="174" t="s">
        <v>530</v>
      </c>
      <c r="E137" s="175" t="s">
        <v>4720</v>
      </c>
      <c r="F137" s="176" t="s">
        <v>4721</v>
      </c>
      <c r="G137" s="177" t="s">
        <v>909</v>
      </c>
      <c r="H137" s="178">
        <v>11</v>
      </c>
      <c r="I137" s="179"/>
      <c r="J137" s="180">
        <f>ROUND(I137*H137,2)</f>
        <v>0</v>
      </c>
      <c r="K137" s="176" t="s">
        <v>299</v>
      </c>
      <c r="L137" s="181"/>
      <c r="M137" s="182" t="s">
        <v>1</v>
      </c>
      <c r="N137" s="183" t="s">
        <v>41</v>
      </c>
      <c r="P137" s="146">
        <f>O137*H137</f>
        <v>0</v>
      </c>
      <c r="Q137" s="146">
        <v>6.0000000000000001E-3</v>
      </c>
      <c r="R137" s="146">
        <f>Q137*H137</f>
        <v>6.6000000000000003E-2</v>
      </c>
      <c r="S137" s="146">
        <v>0</v>
      </c>
      <c r="T137" s="147">
        <f>S137*H137</f>
        <v>0</v>
      </c>
      <c r="AR137" s="148" t="s">
        <v>396</v>
      </c>
      <c r="AT137" s="148" t="s">
        <v>530</v>
      </c>
      <c r="AU137" s="148" t="s">
        <v>85</v>
      </c>
      <c r="AY137" s="17" t="s">
        <v>293</v>
      </c>
      <c r="BE137" s="149">
        <f>IF(N137="základní",J137,0)</f>
        <v>0</v>
      </c>
      <c r="BF137" s="149">
        <f>IF(N137="snížená",J137,0)</f>
        <v>0</v>
      </c>
      <c r="BG137" s="149">
        <f>IF(N137="zákl. přenesená",J137,0)</f>
        <v>0</v>
      </c>
      <c r="BH137" s="149">
        <f>IF(N137="sníž. přenesená",J137,0)</f>
        <v>0</v>
      </c>
      <c r="BI137" s="149">
        <f>IF(N137="nulová",J137,0)</f>
        <v>0</v>
      </c>
      <c r="BJ137" s="17" t="s">
        <v>83</v>
      </c>
      <c r="BK137" s="149">
        <f>ROUND(I137*H137,2)</f>
        <v>0</v>
      </c>
      <c r="BL137" s="17" t="s">
        <v>300</v>
      </c>
      <c r="BM137" s="148" t="s">
        <v>4722</v>
      </c>
    </row>
    <row r="138" spans="2:65" s="12" customFormat="1" ht="11.25">
      <c r="B138" s="150"/>
      <c r="D138" s="151" t="s">
        <v>302</v>
      </c>
      <c r="E138" s="152" t="s">
        <v>1</v>
      </c>
      <c r="F138" s="153" t="s">
        <v>4723</v>
      </c>
      <c r="H138" s="154">
        <v>11</v>
      </c>
      <c r="I138" s="155"/>
      <c r="L138" s="150"/>
      <c r="M138" s="156"/>
      <c r="T138" s="157"/>
      <c r="AT138" s="152" t="s">
        <v>302</v>
      </c>
      <c r="AU138" s="152" t="s">
        <v>85</v>
      </c>
      <c r="AV138" s="12" t="s">
        <v>85</v>
      </c>
      <c r="AW138" s="12" t="s">
        <v>32</v>
      </c>
      <c r="AX138" s="12" t="s">
        <v>83</v>
      </c>
      <c r="AY138" s="152" t="s">
        <v>293</v>
      </c>
    </row>
    <row r="139" spans="2:65" s="1" customFormat="1" ht="24.2" customHeight="1">
      <c r="B139" s="32"/>
      <c r="C139" s="137" t="s">
        <v>372</v>
      </c>
      <c r="D139" s="137" t="s">
        <v>295</v>
      </c>
      <c r="E139" s="138" t="s">
        <v>4724</v>
      </c>
      <c r="F139" s="139" t="s">
        <v>4725</v>
      </c>
      <c r="G139" s="140" t="s">
        <v>909</v>
      </c>
      <c r="H139" s="141">
        <v>2</v>
      </c>
      <c r="I139" s="142"/>
      <c r="J139" s="143">
        <f>ROUND(I139*H139,2)</f>
        <v>0</v>
      </c>
      <c r="K139" s="139" t="s">
        <v>299</v>
      </c>
      <c r="L139" s="32"/>
      <c r="M139" s="144" t="s">
        <v>1</v>
      </c>
      <c r="N139" s="145" t="s">
        <v>41</v>
      </c>
      <c r="P139" s="146">
        <f>O139*H139</f>
        <v>0</v>
      </c>
      <c r="Q139" s="146">
        <v>1.2999999999999999E-3</v>
      </c>
      <c r="R139" s="146">
        <f>Q139*H139</f>
        <v>2.5999999999999999E-3</v>
      </c>
      <c r="S139" s="146">
        <v>0.15029999999999999</v>
      </c>
      <c r="T139" s="147">
        <f>S139*H139</f>
        <v>0.30059999999999998</v>
      </c>
      <c r="AR139" s="148" t="s">
        <v>300</v>
      </c>
      <c r="AT139" s="148" t="s">
        <v>295</v>
      </c>
      <c r="AU139" s="148" t="s">
        <v>85</v>
      </c>
      <c r="AY139" s="17" t="s">
        <v>293</v>
      </c>
      <c r="BE139" s="149">
        <f>IF(N139="základní",J139,0)</f>
        <v>0</v>
      </c>
      <c r="BF139" s="149">
        <f>IF(N139="snížená",J139,0)</f>
        <v>0</v>
      </c>
      <c r="BG139" s="149">
        <f>IF(N139="zákl. přenesená",J139,0)</f>
        <v>0</v>
      </c>
      <c r="BH139" s="149">
        <f>IF(N139="sníž. přenesená",J139,0)</f>
        <v>0</v>
      </c>
      <c r="BI139" s="149">
        <f>IF(N139="nulová",J139,0)</f>
        <v>0</v>
      </c>
      <c r="BJ139" s="17" t="s">
        <v>83</v>
      </c>
      <c r="BK139" s="149">
        <f>ROUND(I139*H139,2)</f>
        <v>0</v>
      </c>
      <c r="BL139" s="17" t="s">
        <v>300</v>
      </c>
      <c r="BM139" s="148" t="s">
        <v>4726</v>
      </c>
    </row>
    <row r="140" spans="2:65" s="12" customFormat="1" ht="11.25">
      <c r="B140" s="150"/>
      <c r="D140" s="151" t="s">
        <v>302</v>
      </c>
      <c r="E140" s="152" t="s">
        <v>1</v>
      </c>
      <c r="F140" s="153" t="s">
        <v>4727</v>
      </c>
      <c r="H140" s="154">
        <v>2</v>
      </c>
      <c r="I140" s="155"/>
      <c r="L140" s="150"/>
      <c r="M140" s="156"/>
      <c r="T140" s="157"/>
      <c r="AT140" s="152" t="s">
        <v>302</v>
      </c>
      <c r="AU140" s="152" t="s">
        <v>85</v>
      </c>
      <c r="AV140" s="12" t="s">
        <v>85</v>
      </c>
      <c r="AW140" s="12" t="s">
        <v>32</v>
      </c>
      <c r="AX140" s="12" t="s">
        <v>83</v>
      </c>
      <c r="AY140" s="152" t="s">
        <v>293</v>
      </c>
    </row>
    <row r="141" spans="2:65" s="1" customFormat="1" ht="33" customHeight="1">
      <c r="B141" s="32"/>
      <c r="C141" s="174" t="s">
        <v>396</v>
      </c>
      <c r="D141" s="174" t="s">
        <v>530</v>
      </c>
      <c r="E141" s="175" t="s">
        <v>4728</v>
      </c>
      <c r="F141" s="176" t="s">
        <v>4729</v>
      </c>
      <c r="G141" s="177" t="s">
        <v>909</v>
      </c>
      <c r="H141" s="178">
        <v>2</v>
      </c>
      <c r="I141" s="179"/>
      <c r="J141" s="180">
        <f>ROUND(I141*H141,2)</f>
        <v>0</v>
      </c>
      <c r="K141" s="176" t="s">
        <v>299</v>
      </c>
      <c r="L141" s="181"/>
      <c r="M141" s="182" t="s">
        <v>1</v>
      </c>
      <c r="N141" s="183" t="s">
        <v>41</v>
      </c>
      <c r="P141" s="146">
        <f>O141*H141</f>
        <v>0</v>
      </c>
      <c r="Q141" s="146">
        <v>1.55E-2</v>
      </c>
      <c r="R141" s="146">
        <f>Q141*H141</f>
        <v>3.1E-2</v>
      </c>
      <c r="S141" s="146">
        <v>0</v>
      </c>
      <c r="T141" s="147">
        <f>S141*H141</f>
        <v>0</v>
      </c>
      <c r="AR141" s="148" t="s">
        <v>396</v>
      </c>
      <c r="AT141" s="148" t="s">
        <v>530</v>
      </c>
      <c r="AU141" s="148" t="s">
        <v>85</v>
      </c>
      <c r="AY141" s="17" t="s">
        <v>293</v>
      </c>
      <c r="BE141" s="149">
        <f>IF(N141="základní",J141,0)</f>
        <v>0</v>
      </c>
      <c r="BF141" s="149">
        <f>IF(N141="snížená",J141,0)</f>
        <v>0</v>
      </c>
      <c r="BG141" s="149">
        <f>IF(N141="zákl. přenesená",J141,0)</f>
        <v>0</v>
      </c>
      <c r="BH141" s="149">
        <f>IF(N141="sníž. přenesená",J141,0)</f>
        <v>0</v>
      </c>
      <c r="BI141" s="149">
        <f>IF(N141="nulová",J141,0)</f>
        <v>0</v>
      </c>
      <c r="BJ141" s="17" t="s">
        <v>83</v>
      </c>
      <c r="BK141" s="149">
        <f>ROUND(I141*H141,2)</f>
        <v>0</v>
      </c>
      <c r="BL141" s="17" t="s">
        <v>300</v>
      </c>
      <c r="BM141" s="148" t="s">
        <v>4730</v>
      </c>
    </row>
    <row r="142" spans="2:65" s="1" customFormat="1" ht="24.2" customHeight="1">
      <c r="B142" s="32"/>
      <c r="C142" s="137" t="s">
        <v>415</v>
      </c>
      <c r="D142" s="137" t="s">
        <v>295</v>
      </c>
      <c r="E142" s="138" t="s">
        <v>4731</v>
      </c>
      <c r="F142" s="139" t="s">
        <v>4732</v>
      </c>
      <c r="G142" s="140" t="s">
        <v>909</v>
      </c>
      <c r="H142" s="141">
        <v>4</v>
      </c>
      <c r="I142" s="142"/>
      <c r="J142" s="143">
        <f>ROUND(I142*H142,2)</f>
        <v>0</v>
      </c>
      <c r="K142" s="139" t="s">
        <v>299</v>
      </c>
      <c r="L142" s="32"/>
      <c r="M142" s="144" t="s">
        <v>1</v>
      </c>
      <c r="N142" s="145" t="s">
        <v>41</v>
      </c>
      <c r="P142" s="146">
        <f>O142*H142</f>
        <v>0</v>
      </c>
      <c r="Q142" s="146">
        <v>1.66E-3</v>
      </c>
      <c r="R142" s="146">
        <f>Q142*H142</f>
        <v>6.6400000000000001E-3</v>
      </c>
      <c r="S142" s="146">
        <v>0.13666</v>
      </c>
      <c r="T142" s="147">
        <f>S142*H142</f>
        <v>0.54664000000000001</v>
      </c>
      <c r="AR142" s="148" t="s">
        <v>300</v>
      </c>
      <c r="AT142" s="148" t="s">
        <v>295</v>
      </c>
      <c r="AU142" s="148" t="s">
        <v>85</v>
      </c>
      <c r="AY142" s="17" t="s">
        <v>293</v>
      </c>
      <c r="BE142" s="149">
        <f>IF(N142="základní",J142,0)</f>
        <v>0</v>
      </c>
      <c r="BF142" s="149">
        <f>IF(N142="snížená",J142,0)</f>
        <v>0</v>
      </c>
      <c r="BG142" s="149">
        <f>IF(N142="zákl. přenesená",J142,0)</f>
        <v>0</v>
      </c>
      <c r="BH142" s="149">
        <f>IF(N142="sníž. přenesená",J142,0)</f>
        <v>0</v>
      </c>
      <c r="BI142" s="149">
        <f>IF(N142="nulová",J142,0)</f>
        <v>0</v>
      </c>
      <c r="BJ142" s="17" t="s">
        <v>83</v>
      </c>
      <c r="BK142" s="149">
        <f>ROUND(I142*H142,2)</f>
        <v>0</v>
      </c>
      <c r="BL142" s="17" t="s">
        <v>300</v>
      </c>
      <c r="BM142" s="148" t="s">
        <v>4733</v>
      </c>
    </row>
    <row r="143" spans="2:65" s="1" customFormat="1" ht="24.2" customHeight="1">
      <c r="B143" s="32"/>
      <c r="C143" s="174" t="s">
        <v>449</v>
      </c>
      <c r="D143" s="174" t="s">
        <v>530</v>
      </c>
      <c r="E143" s="175" t="s">
        <v>4232</v>
      </c>
      <c r="F143" s="176" t="s">
        <v>4233</v>
      </c>
      <c r="G143" s="177" t="s">
        <v>909</v>
      </c>
      <c r="H143" s="178">
        <v>1</v>
      </c>
      <c r="I143" s="179"/>
      <c r="J143" s="180">
        <f>ROUND(I143*H143,2)</f>
        <v>0</v>
      </c>
      <c r="K143" s="176" t="s">
        <v>299</v>
      </c>
      <c r="L143" s="181"/>
      <c r="M143" s="182" t="s">
        <v>1</v>
      </c>
      <c r="N143" s="183" t="s">
        <v>41</v>
      </c>
      <c r="P143" s="146">
        <f>O143*H143</f>
        <v>0</v>
      </c>
      <c r="Q143" s="146">
        <v>9.4999999999999998E-3</v>
      </c>
      <c r="R143" s="146">
        <f>Q143*H143</f>
        <v>9.4999999999999998E-3</v>
      </c>
      <c r="S143" s="146">
        <v>0</v>
      </c>
      <c r="T143" s="147">
        <f>S143*H143</f>
        <v>0</v>
      </c>
      <c r="AR143" s="148" t="s">
        <v>396</v>
      </c>
      <c r="AT143" s="148" t="s">
        <v>530</v>
      </c>
      <c r="AU143" s="148" t="s">
        <v>85</v>
      </c>
      <c r="AY143" s="17" t="s">
        <v>293</v>
      </c>
      <c r="BE143" s="149">
        <f>IF(N143="základní",J143,0)</f>
        <v>0</v>
      </c>
      <c r="BF143" s="149">
        <f>IF(N143="snížená",J143,0)</f>
        <v>0</v>
      </c>
      <c r="BG143" s="149">
        <f>IF(N143="zákl. přenesená",J143,0)</f>
        <v>0</v>
      </c>
      <c r="BH143" s="149">
        <f>IF(N143="sníž. přenesená",J143,0)</f>
        <v>0</v>
      </c>
      <c r="BI143" s="149">
        <f>IF(N143="nulová",J143,0)</f>
        <v>0</v>
      </c>
      <c r="BJ143" s="17" t="s">
        <v>83</v>
      </c>
      <c r="BK143" s="149">
        <f>ROUND(I143*H143,2)</f>
        <v>0</v>
      </c>
      <c r="BL143" s="17" t="s">
        <v>300</v>
      </c>
      <c r="BM143" s="148" t="s">
        <v>4734</v>
      </c>
    </row>
    <row r="144" spans="2:65" s="12" customFormat="1" ht="11.25">
      <c r="B144" s="150"/>
      <c r="D144" s="151" t="s">
        <v>302</v>
      </c>
      <c r="E144" s="152" t="s">
        <v>1</v>
      </c>
      <c r="F144" s="153" t="s">
        <v>4735</v>
      </c>
      <c r="H144" s="154">
        <v>1</v>
      </c>
      <c r="I144" s="155"/>
      <c r="L144" s="150"/>
      <c r="M144" s="156"/>
      <c r="T144" s="157"/>
      <c r="AT144" s="152" t="s">
        <v>302</v>
      </c>
      <c r="AU144" s="152" t="s">
        <v>85</v>
      </c>
      <c r="AV144" s="12" t="s">
        <v>85</v>
      </c>
      <c r="AW144" s="12" t="s">
        <v>32</v>
      </c>
      <c r="AX144" s="12" t="s">
        <v>83</v>
      </c>
      <c r="AY144" s="152" t="s">
        <v>293</v>
      </c>
    </row>
    <row r="145" spans="2:65" s="1" customFormat="1" ht="24.2" customHeight="1">
      <c r="B145" s="32"/>
      <c r="C145" s="174" t="s">
        <v>529</v>
      </c>
      <c r="D145" s="174" t="s">
        <v>530</v>
      </c>
      <c r="E145" s="175" t="s">
        <v>4736</v>
      </c>
      <c r="F145" s="176" t="s">
        <v>4737</v>
      </c>
      <c r="G145" s="177" t="s">
        <v>909</v>
      </c>
      <c r="H145" s="178">
        <v>1</v>
      </c>
      <c r="I145" s="179"/>
      <c r="J145" s="180">
        <f>ROUND(I145*H145,2)</f>
        <v>0</v>
      </c>
      <c r="K145" s="176" t="s">
        <v>299</v>
      </c>
      <c r="L145" s="181"/>
      <c r="M145" s="182" t="s">
        <v>1</v>
      </c>
      <c r="N145" s="183" t="s">
        <v>41</v>
      </c>
      <c r="P145" s="146">
        <f>O145*H145</f>
        <v>0</v>
      </c>
      <c r="Q145" s="146">
        <v>4.8999999999999998E-3</v>
      </c>
      <c r="R145" s="146">
        <f>Q145*H145</f>
        <v>4.8999999999999998E-3</v>
      </c>
      <c r="S145" s="146">
        <v>0</v>
      </c>
      <c r="T145" s="147">
        <f>S145*H145</f>
        <v>0</v>
      </c>
      <c r="AR145" s="148" t="s">
        <v>396</v>
      </c>
      <c r="AT145" s="148" t="s">
        <v>530</v>
      </c>
      <c r="AU145" s="148" t="s">
        <v>85</v>
      </c>
      <c r="AY145" s="17" t="s">
        <v>293</v>
      </c>
      <c r="BE145" s="149">
        <f>IF(N145="základní",J145,0)</f>
        <v>0</v>
      </c>
      <c r="BF145" s="149">
        <f>IF(N145="snížená",J145,0)</f>
        <v>0</v>
      </c>
      <c r="BG145" s="149">
        <f>IF(N145="zákl. přenesená",J145,0)</f>
        <v>0</v>
      </c>
      <c r="BH145" s="149">
        <f>IF(N145="sníž. přenesená",J145,0)</f>
        <v>0</v>
      </c>
      <c r="BI145" s="149">
        <f>IF(N145="nulová",J145,0)</f>
        <v>0</v>
      </c>
      <c r="BJ145" s="17" t="s">
        <v>83</v>
      </c>
      <c r="BK145" s="149">
        <f>ROUND(I145*H145,2)</f>
        <v>0</v>
      </c>
      <c r="BL145" s="17" t="s">
        <v>300</v>
      </c>
      <c r="BM145" s="148" t="s">
        <v>4738</v>
      </c>
    </row>
    <row r="146" spans="2:65" s="12" customFormat="1" ht="11.25">
      <c r="B146" s="150"/>
      <c r="D146" s="151" t="s">
        <v>302</v>
      </c>
      <c r="E146" s="152" t="s">
        <v>1</v>
      </c>
      <c r="F146" s="153" t="s">
        <v>4735</v>
      </c>
      <c r="H146" s="154">
        <v>1</v>
      </c>
      <c r="I146" s="155"/>
      <c r="L146" s="150"/>
      <c r="M146" s="156"/>
      <c r="T146" s="157"/>
      <c r="AT146" s="152" t="s">
        <v>302</v>
      </c>
      <c r="AU146" s="152" t="s">
        <v>85</v>
      </c>
      <c r="AV146" s="12" t="s">
        <v>85</v>
      </c>
      <c r="AW146" s="12" t="s">
        <v>32</v>
      </c>
      <c r="AX146" s="12" t="s">
        <v>83</v>
      </c>
      <c r="AY146" s="152" t="s">
        <v>293</v>
      </c>
    </row>
    <row r="147" spans="2:65" s="1" customFormat="1" ht="24.2" customHeight="1">
      <c r="B147" s="32"/>
      <c r="C147" s="174" t="s">
        <v>8</v>
      </c>
      <c r="D147" s="174" t="s">
        <v>530</v>
      </c>
      <c r="E147" s="175" t="s">
        <v>4739</v>
      </c>
      <c r="F147" s="176" t="s">
        <v>4740</v>
      </c>
      <c r="G147" s="177" t="s">
        <v>909</v>
      </c>
      <c r="H147" s="178">
        <v>2</v>
      </c>
      <c r="I147" s="179"/>
      <c r="J147" s="180">
        <f>ROUND(I147*H147,2)</f>
        <v>0</v>
      </c>
      <c r="K147" s="176" t="s">
        <v>299</v>
      </c>
      <c r="L147" s="181"/>
      <c r="M147" s="182" t="s">
        <v>1</v>
      </c>
      <c r="N147" s="183" t="s">
        <v>41</v>
      </c>
      <c r="P147" s="146">
        <f>O147*H147</f>
        <v>0</v>
      </c>
      <c r="Q147" s="146">
        <v>0.01</v>
      </c>
      <c r="R147" s="146">
        <f>Q147*H147</f>
        <v>0.02</v>
      </c>
      <c r="S147" s="146">
        <v>0</v>
      </c>
      <c r="T147" s="147">
        <f>S147*H147</f>
        <v>0</v>
      </c>
      <c r="AR147" s="148" t="s">
        <v>396</v>
      </c>
      <c r="AT147" s="148" t="s">
        <v>530</v>
      </c>
      <c r="AU147" s="148" t="s">
        <v>85</v>
      </c>
      <c r="AY147" s="17" t="s">
        <v>293</v>
      </c>
      <c r="BE147" s="149">
        <f>IF(N147="základní",J147,0)</f>
        <v>0</v>
      </c>
      <c r="BF147" s="149">
        <f>IF(N147="snížená",J147,0)</f>
        <v>0</v>
      </c>
      <c r="BG147" s="149">
        <f>IF(N147="zákl. přenesená",J147,0)</f>
        <v>0</v>
      </c>
      <c r="BH147" s="149">
        <f>IF(N147="sníž. přenesená",J147,0)</f>
        <v>0</v>
      </c>
      <c r="BI147" s="149">
        <f>IF(N147="nulová",J147,0)</f>
        <v>0</v>
      </c>
      <c r="BJ147" s="17" t="s">
        <v>83</v>
      </c>
      <c r="BK147" s="149">
        <f>ROUND(I147*H147,2)</f>
        <v>0</v>
      </c>
      <c r="BL147" s="17" t="s">
        <v>300</v>
      </c>
      <c r="BM147" s="148" t="s">
        <v>4741</v>
      </c>
    </row>
    <row r="148" spans="2:65" s="12" customFormat="1" ht="11.25">
      <c r="B148" s="150"/>
      <c r="D148" s="151" t="s">
        <v>302</v>
      </c>
      <c r="E148" s="152" t="s">
        <v>1</v>
      </c>
      <c r="F148" s="153" t="s">
        <v>4727</v>
      </c>
      <c r="H148" s="154">
        <v>2</v>
      </c>
      <c r="I148" s="155"/>
      <c r="L148" s="150"/>
      <c r="M148" s="156"/>
      <c r="T148" s="157"/>
      <c r="AT148" s="152" t="s">
        <v>302</v>
      </c>
      <c r="AU148" s="152" t="s">
        <v>85</v>
      </c>
      <c r="AV148" s="12" t="s">
        <v>85</v>
      </c>
      <c r="AW148" s="12" t="s">
        <v>32</v>
      </c>
      <c r="AX148" s="12" t="s">
        <v>83</v>
      </c>
      <c r="AY148" s="152" t="s">
        <v>293</v>
      </c>
    </row>
    <row r="149" spans="2:65" s="1" customFormat="1" ht="24.2" customHeight="1">
      <c r="B149" s="32"/>
      <c r="C149" s="137" t="s">
        <v>573</v>
      </c>
      <c r="D149" s="137" t="s">
        <v>295</v>
      </c>
      <c r="E149" s="138" t="s">
        <v>4742</v>
      </c>
      <c r="F149" s="139" t="s">
        <v>4743</v>
      </c>
      <c r="G149" s="140" t="s">
        <v>711</v>
      </c>
      <c r="H149" s="141">
        <v>62</v>
      </c>
      <c r="I149" s="142"/>
      <c r="J149" s="143">
        <f>ROUND(I149*H149,2)</f>
        <v>0</v>
      </c>
      <c r="K149" s="139" t="s">
        <v>299</v>
      </c>
      <c r="L149" s="32"/>
      <c r="M149" s="144" t="s">
        <v>1</v>
      </c>
      <c r="N149" s="145" t="s">
        <v>41</v>
      </c>
      <c r="P149" s="146">
        <f>O149*H149</f>
        <v>0</v>
      </c>
      <c r="Q149" s="146">
        <v>0</v>
      </c>
      <c r="R149" s="146">
        <f>Q149*H149</f>
        <v>0</v>
      </c>
      <c r="S149" s="146">
        <v>1.06E-3</v>
      </c>
      <c r="T149" s="147">
        <f>S149*H149</f>
        <v>6.5720000000000001E-2</v>
      </c>
      <c r="AR149" s="148" t="s">
        <v>300</v>
      </c>
      <c r="AT149" s="148" t="s">
        <v>295</v>
      </c>
      <c r="AU149" s="148" t="s">
        <v>85</v>
      </c>
      <c r="AY149" s="17" t="s">
        <v>293</v>
      </c>
      <c r="BE149" s="149">
        <f>IF(N149="základní",J149,0)</f>
        <v>0</v>
      </c>
      <c r="BF149" s="149">
        <f>IF(N149="snížená",J149,0)</f>
        <v>0</v>
      </c>
      <c r="BG149" s="149">
        <f>IF(N149="zákl. přenesená",J149,0)</f>
        <v>0</v>
      </c>
      <c r="BH149" s="149">
        <f>IF(N149="sníž. přenesená",J149,0)</f>
        <v>0</v>
      </c>
      <c r="BI149" s="149">
        <f>IF(N149="nulová",J149,0)</f>
        <v>0</v>
      </c>
      <c r="BJ149" s="17" t="s">
        <v>83</v>
      </c>
      <c r="BK149" s="149">
        <f>ROUND(I149*H149,2)</f>
        <v>0</v>
      </c>
      <c r="BL149" s="17" t="s">
        <v>300</v>
      </c>
      <c r="BM149" s="148" t="s">
        <v>4744</v>
      </c>
    </row>
    <row r="150" spans="2:65" s="12" customFormat="1" ht="22.5">
      <c r="B150" s="150"/>
      <c r="D150" s="151" t="s">
        <v>302</v>
      </c>
      <c r="E150" s="152" t="s">
        <v>4699</v>
      </c>
      <c r="F150" s="153" t="s">
        <v>4745</v>
      </c>
      <c r="H150" s="154">
        <v>62</v>
      </c>
      <c r="I150" s="155"/>
      <c r="L150" s="150"/>
      <c r="M150" s="156"/>
      <c r="T150" s="157"/>
      <c r="AT150" s="152" t="s">
        <v>302</v>
      </c>
      <c r="AU150" s="152" t="s">
        <v>85</v>
      </c>
      <c r="AV150" s="12" t="s">
        <v>85</v>
      </c>
      <c r="AW150" s="12" t="s">
        <v>32</v>
      </c>
      <c r="AX150" s="12" t="s">
        <v>83</v>
      </c>
      <c r="AY150" s="152" t="s">
        <v>293</v>
      </c>
    </row>
    <row r="151" spans="2:65" s="1" customFormat="1" ht="24.2" customHeight="1">
      <c r="B151" s="32"/>
      <c r="C151" s="174" t="s">
        <v>584</v>
      </c>
      <c r="D151" s="174" t="s">
        <v>530</v>
      </c>
      <c r="E151" s="175" t="s">
        <v>4638</v>
      </c>
      <c r="F151" s="176" t="s">
        <v>4746</v>
      </c>
      <c r="G151" s="177" t="s">
        <v>711</v>
      </c>
      <c r="H151" s="178">
        <v>62</v>
      </c>
      <c r="I151" s="179"/>
      <c r="J151" s="180">
        <f>ROUND(I151*H151,2)</f>
        <v>0</v>
      </c>
      <c r="K151" s="176" t="s">
        <v>299</v>
      </c>
      <c r="L151" s="181"/>
      <c r="M151" s="182" t="s">
        <v>1</v>
      </c>
      <c r="N151" s="183" t="s">
        <v>41</v>
      </c>
      <c r="P151" s="146">
        <f>O151*H151</f>
        <v>0</v>
      </c>
      <c r="Q151" s="146">
        <v>1.0499999999999999E-3</v>
      </c>
      <c r="R151" s="146">
        <f>Q151*H151</f>
        <v>6.5099999999999991E-2</v>
      </c>
      <c r="S151" s="146">
        <v>0</v>
      </c>
      <c r="T151" s="147">
        <f>S151*H151</f>
        <v>0</v>
      </c>
      <c r="AR151" s="148" t="s">
        <v>396</v>
      </c>
      <c r="AT151" s="148" t="s">
        <v>530</v>
      </c>
      <c r="AU151" s="148" t="s">
        <v>85</v>
      </c>
      <c r="AY151" s="17" t="s">
        <v>293</v>
      </c>
      <c r="BE151" s="149">
        <f>IF(N151="základní",J151,0)</f>
        <v>0</v>
      </c>
      <c r="BF151" s="149">
        <f>IF(N151="snížená",J151,0)</f>
        <v>0</v>
      </c>
      <c r="BG151" s="149">
        <f>IF(N151="zákl. přenesená",J151,0)</f>
        <v>0</v>
      </c>
      <c r="BH151" s="149">
        <f>IF(N151="sníž. přenesená",J151,0)</f>
        <v>0</v>
      </c>
      <c r="BI151" s="149">
        <f>IF(N151="nulová",J151,0)</f>
        <v>0</v>
      </c>
      <c r="BJ151" s="17" t="s">
        <v>83</v>
      </c>
      <c r="BK151" s="149">
        <f>ROUND(I151*H151,2)</f>
        <v>0</v>
      </c>
      <c r="BL151" s="17" t="s">
        <v>300</v>
      </c>
      <c r="BM151" s="148" t="s">
        <v>4747</v>
      </c>
    </row>
    <row r="152" spans="2:65" s="1" customFormat="1" ht="33" customHeight="1">
      <c r="B152" s="32"/>
      <c r="C152" s="137" t="s">
        <v>606</v>
      </c>
      <c r="D152" s="137" t="s">
        <v>295</v>
      </c>
      <c r="E152" s="138" t="s">
        <v>4748</v>
      </c>
      <c r="F152" s="139" t="s">
        <v>4749</v>
      </c>
      <c r="G152" s="140" t="s">
        <v>711</v>
      </c>
      <c r="H152" s="141">
        <v>245</v>
      </c>
      <c r="I152" s="142"/>
      <c r="J152" s="143">
        <f>ROUND(I152*H152,2)</f>
        <v>0</v>
      </c>
      <c r="K152" s="139" t="s">
        <v>299</v>
      </c>
      <c r="L152" s="32"/>
      <c r="M152" s="144" t="s">
        <v>1</v>
      </c>
      <c r="N152" s="145" t="s">
        <v>41</v>
      </c>
      <c r="P152" s="146">
        <f>O152*H152</f>
        <v>0</v>
      </c>
      <c r="Q152" s="146">
        <v>0</v>
      </c>
      <c r="R152" s="146">
        <f>Q152*H152</f>
        <v>0</v>
      </c>
      <c r="S152" s="146">
        <v>2.14E-3</v>
      </c>
      <c r="T152" s="147">
        <f>S152*H152</f>
        <v>0.52429999999999999</v>
      </c>
      <c r="AR152" s="148" t="s">
        <v>300</v>
      </c>
      <c r="AT152" s="148" t="s">
        <v>295</v>
      </c>
      <c r="AU152" s="148" t="s">
        <v>85</v>
      </c>
      <c r="AY152" s="17" t="s">
        <v>293</v>
      </c>
      <c r="BE152" s="149">
        <f>IF(N152="základní",J152,0)</f>
        <v>0</v>
      </c>
      <c r="BF152" s="149">
        <f>IF(N152="snížená",J152,0)</f>
        <v>0</v>
      </c>
      <c r="BG152" s="149">
        <f>IF(N152="zákl. přenesená",J152,0)</f>
        <v>0</v>
      </c>
      <c r="BH152" s="149">
        <f>IF(N152="sníž. přenesená",J152,0)</f>
        <v>0</v>
      </c>
      <c r="BI152" s="149">
        <f>IF(N152="nulová",J152,0)</f>
        <v>0</v>
      </c>
      <c r="BJ152" s="17" t="s">
        <v>83</v>
      </c>
      <c r="BK152" s="149">
        <f>ROUND(I152*H152,2)</f>
        <v>0</v>
      </c>
      <c r="BL152" s="17" t="s">
        <v>300</v>
      </c>
      <c r="BM152" s="148" t="s">
        <v>4750</v>
      </c>
    </row>
    <row r="153" spans="2:65" s="12" customFormat="1" ht="11.25">
      <c r="B153" s="150"/>
      <c r="D153" s="151" t="s">
        <v>302</v>
      </c>
      <c r="E153" s="152" t="s">
        <v>4697</v>
      </c>
      <c r="F153" s="153" t="s">
        <v>4751</v>
      </c>
      <c r="H153" s="154">
        <v>245</v>
      </c>
      <c r="I153" s="155"/>
      <c r="L153" s="150"/>
      <c r="M153" s="156"/>
      <c r="T153" s="157"/>
      <c r="AT153" s="152" t="s">
        <v>302</v>
      </c>
      <c r="AU153" s="152" t="s">
        <v>85</v>
      </c>
      <c r="AV153" s="12" t="s">
        <v>85</v>
      </c>
      <c r="AW153" s="12" t="s">
        <v>32</v>
      </c>
      <c r="AX153" s="12" t="s">
        <v>83</v>
      </c>
      <c r="AY153" s="152" t="s">
        <v>293</v>
      </c>
    </row>
    <row r="154" spans="2:65" s="1" customFormat="1" ht="24.2" customHeight="1">
      <c r="B154" s="32"/>
      <c r="C154" s="174" t="s">
        <v>624</v>
      </c>
      <c r="D154" s="174" t="s">
        <v>530</v>
      </c>
      <c r="E154" s="175" t="s">
        <v>4752</v>
      </c>
      <c r="F154" s="176" t="s">
        <v>4753</v>
      </c>
      <c r="G154" s="177" t="s">
        <v>711</v>
      </c>
      <c r="H154" s="178">
        <v>245</v>
      </c>
      <c r="I154" s="179"/>
      <c r="J154" s="180">
        <f>ROUND(I154*H154,2)</f>
        <v>0</v>
      </c>
      <c r="K154" s="176" t="s">
        <v>299</v>
      </c>
      <c r="L154" s="181"/>
      <c r="M154" s="182" t="s">
        <v>1</v>
      </c>
      <c r="N154" s="183" t="s">
        <v>41</v>
      </c>
      <c r="P154" s="146">
        <f>O154*H154</f>
        <v>0</v>
      </c>
      <c r="Q154" s="146">
        <v>3.1800000000000001E-3</v>
      </c>
      <c r="R154" s="146">
        <f>Q154*H154</f>
        <v>0.77910000000000001</v>
      </c>
      <c r="S154" s="146">
        <v>0</v>
      </c>
      <c r="T154" s="147">
        <f>S154*H154</f>
        <v>0</v>
      </c>
      <c r="AR154" s="148" t="s">
        <v>396</v>
      </c>
      <c r="AT154" s="148" t="s">
        <v>530</v>
      </c>
      <c r="AU154" s="148" t="s">
        <v>85</v>
      </c>
      <c r="AY154" s="17" t="s">
        <v>293</v>
      </c>
      <c r="BE154" s="149">
        <f>IF(N154="základní",J154,0)</f>
        <v>0</v>
      </c>
      <c r="BF154" s="149">
        <f>IF(N154="snížená",J154,0)</f>
        <v>0</v>
      </c>
      <c r="BG154" s="149">
        <f>IF(N154="zákl. přenesená",J154,0)</f>
        <v>0</v>
      </c>
      <c r="BH154" s="149">
        <f>IF(N154="sníž. přenesená",J154,0)</f>
        <v>0</v>
      </c>
      <c r="BI154" s="149">
        <f>IF(N154="nulová",J154,0)</f>
        <v>0</v>
      </c>
      <c r="BJ154" s="17" t="s">
        <v>83</v>
      </c>
      <c r="BK154" s="149">
        <f>ROUND(I154*H154,2)</f>
        <v>0</v>
      </c>
      <c r="BL154" s="17" t="s">
        <v>300</v>
      </c>
      <c r="BM154" s="148" t="s">
        <v>4754</v>
      </c>
    </row>
    <row r="155" spans="2:65" s="1" customFormat="1" ht="24.2" customHeight="1">
      <c r="B155" s="32"/>
      <c r="C155" s="137" t="s">
        <v>645</v>
      </c>
      <c r="D155" s="137" t="s">
        <v>295</v>
      </c>
      <c r="E155" s="138" t="s">
        <v>4755</v>
      </c>
      <c r="F155" s="139" t="s">
        <v>4756</v>
      </c>
      <c r="G155" s="140" t="s">
        <v>909</v>
      </c>
      <c r="H155" s="141">
        <v>13</v>
      </c>
      <c r="I155" s="142"/>
      <c r="J155" s="143">
        <f>ROUND(I155*H155,2)</f>
        <v>0</v>
      </c>
      <c r="K155" s="139" t="s">
        <v>299</v>
      </c>
      <c r="L155" s="32"/>
      <c r="M155" s="144" t="s">
        <v>1</v>
      </c>
      <c r="N155" s="145" t="s">
        <v>41</v>
      </c>
      <c r="P155" s="146">
        <f>O155*H155</f>
        <v>0</v>
      </c>
      <c r="Q155" s="146">
        <v>0</v>
      </c>
      <c r="R155" s="146">
        <f>Q155*H155</f>
        <v>0</v>
      </c>
      <c r="S155" s="146">
        <v>3.8999999999999999E-4</v>
      </c>
      <c r="T155" s="147">
        <f>S155*H155</f>
        <v>5.0699999999999999E-3</v>
      </c>
      <c r="AR155" s="148" t="s">
        <v>300</v>
      </c>
      <c r="AT155" s="148" t="s">
        <v>295</v>
      </c>
      <c r="AU155" s="148" t="s">
        <v>85</v>
      </c>
      <c r="AY155" s="17" t="s">
        <v>293</v>
      </c>
      <c r="BE155" s="149">
        <f>IF(N155="základní",J155,0)</f>
        <v>0</v>
      </c>
      <c r="BF155" s="149">
        <f>IF(N155="snížená",J155,0)</f>
        <v>0</v>
      </c>
      <c r="BG155" s="149">
        <f>IF(N155="zákl. přenesená",J155,0)</f>
        <v>0</v>
      </c>
      <c r="BH155" s="149">
        <f>IF(N155="sníž. přenesená",J155,0)</f>
        <v>0</v>
      </c>
      <c r="BI155" s="149">
        <f>IF(N155="nulová",J155,0)</f>
        <v>0</v>
      </c>
      <c r="BJ155" s="17" t="s">
        <v>83</v>
      </c>
      <c r="BK155" s="149">
        <f>ROUND(I155*H155,2)</f>
        <v>0</v>
      </c>
      <c r="BL155" s="17" t="s">
        <v>300</v>
      </c>
      <c r="BM155" s="148" t="s">
        <v>4757</v>
      </c>
    </row>
    <row r="156" spans="2:65" s="12" customFormat="1" ht="11.25">
      <c r="B156" s="150"/>
      <c r="D156" s="151" t="s">
        <v>302</v>
      </c>
      <c r="E156" s="152" t="s">
        <v>1</v>
      </c>
      <c r="F156" s="153" t="s">
        <v>4758</v>
      </c>
      <c r="H156" s="154">
        <v>13</v>
      </c>
      <c r="I156" s="155"/>
      <c r="L156" s="150"/>
      <c r="M156" s="156"/>
      <c r="T156" s="157"/>
      <c r="AT156" s="152" t="s">
        <v>302</v>
      </c>
      <c r="AU156" s="152" t="s">
        <v>85</v>
      </c>
      <c r="AV156" s="12" t="s">
        <v>85</v>
      </c>
      <c r="AW156" s="12" t="s">
        <v>32</v>
      </c>
      <c r="AX156" s="12" t="s">
        <v>83</v>
      </c>
      <c r="AY156" s="152" t="s">
        <v>293</v>
      </c>
    </row>
    <row r="157" spans="2:65" s="1" customFormat="1" ht="16.5" customHeight="1">
      <c r="B157" s="32"/>
      <c r="C157" s="174" t="s">
        <v>660</v>
      </c>
      <c r="D157" s="174" t="s">
        <v>530</v>
      </c>
      <c r="E157" s="175" t="s">
        <v>4759</v>
      </c>
      <c r="F157" s="176" t="s">
        <v>4760</v>
      </c>
      <c r="G157" s="177" t="s">
        <v>909</v>
      </c>
      <c r="H157" s="178">
        <v>13</v>
      </c>
      <c r="I157" s="179"/>
      <c r="J157" s="180">
        <f>ROUND(I157*H157,2)</f>
        <v>0</v>
      </c>
      <c r="K157" s="176" t="s">
        <v>299</v>
      </c>
      <c r="L157" s="181"/>
      <c r="M157" s="182" t="s">
        <v>1</v>
      </c>
      <c r="N157" s="183" t="s">
        <v>41</v>
      </c>
      <c r="P157" s="146">
        <f>O157*H157</f>
        <v>0</v>
      </c>
      <c r="Q157" s="146">
        <v>3.8999999999999999E-4</v>
      </c>
      <c r="R157" s="146">
        <f>Q157*H157</f>
        <v>5.0699999999999999E-3</v>
      </c>
      <c r="S157" s="146">
        <v>0</v>
      </c>
      <c r="T157" s="147">
        <f>S157*H157</f>
        <v>0</v>
      </c>
      <c r="AR157" s="148" t="s">
        <v>396</v>
      </c>
      <c r="AT157" s="148" t="s">
        <v>530</v>
      </c>
      <c r="AU157" s="148" t="s">
        <v>85</v>
      </c>
      <c r="AY157" s="17" t="s">
        <v>293</v>
      </c>
      <c r="BE157" s="149">
        <f>IF(N157="základní",J157,0)</f>
        <v>0</v>
      </c>
      <c r="BF157" s="149">
        <f>IF(N157="snížená",J157,0)</f>
        <v>0</v>
      </c>
      <c r="BG157" s="149">
        <f>IF(N157="zákl. přenesená",J157,0)</f>
        <v>0</v>
      </c>
      <c r="BH157" s="149">
        <f>IF(N157="sníž. přenesená",J157,0)</f>
        <v>0</v>
      </c>
      <c r="BI157" s="149">
        <f>IF(N157="nulová",J157,0)</f>
        <v>0</v>
      </c>
      <c r="BJ157" s="17" t="s">
        <v>83</v>
      </c>
      <c r="BK157" s="149">
        <f>ROUND(I157*H157,2)</f>
        <v>0</v>
      </c>
      <c r="BL157" s="17" t="s">
        <v>300</v>
      </c>
      <c r="BM157" s="148" t="s">
        <v>4761</v>
      </c>
    </row>
    <row r="158" spans="2:65" s="1" customFormat="1" ht="16.5" customHeight="1">
      <c r="B158" s="32"/>
      <c r="C158" s="174" t="s">
        <v>680</v>
      </c>
      <c r="D158" s="174" t="s">
        <v>530</v>
      </c>
      <c r="E158" s="175" t="s">
        <v>4762</v>
      </c>
      <c r="F158" s="176" t="s">
        <v>4763</v>
      </c>
      <c r="G158" s="177" t="s">
        <v>909</v>
      </c>
      <c r="H158" s="178">
        <v>6</v>
      </c>
      <c r="I158" s="179"/>
      <c r="J158" s="180">
        <f>ROUND(I158*H158,2)</f>
        <v>0</v>
      </c>
      <c r="K158" s="176" t="s">
        <v>299</v>
      </c>
      <c r="L158" s="181"/>
      <c r="M158" s="182" t="s">
        <v>1</v>
      </c>
      <c r="N158" s="183" t="s">
        <v>41</v>
      </c>
      <c r="P158" s="146">
        <f>O158*H158</f>
        <v>0</v>
      </c>
      <c r="Q158" s="146">
        <v>4.8000000000000001E-4</v>
      </c>
      <c r="R158" s="146">
        <f>Q158*H158</f>
        <v>2.8800000000000002E-3</v>
      </c>
      <c r="S158" s="146">
        <v>0</v>
      </c>
      <c r="T158" s="147">
        <f>S158*H158</f>
        <v>0</v>
      </c>
      <c r="AR158" s="148" t="s">
        <v>396</v>
      </c>
      <c r="AT158" s="148" t="s">
        <v>530</v>
      </c>
      <c r="AU158" s="148" t="s">
        <v>85</v>
      </c>
      <c r="AY158" s="17" t="s">
        <v>293</v>
      </c>
      <c r="BE158" s="149">
        <f>IF(N158="základní",J158,0)</f>
        <v>0</v>
      </c>
      <c r="BF158" s="149">
        <f>IF(N158="snížená",J158,0)</f>
        <v>0</v>
      </c>
      <c r="BG158" s="149">
        <f>IF(N158="zákl. přenesená",J158,0)</f>
        <v>0</v>
      </c>
      <c r="BH158" s="149">
        <f>IF(N158="sníž. přenesená",J158,0)</f>
        <v>0</v>
      </c>
      <c r="BI158" s="149">
        <f>IF(N158="nulová",J158,0)</f>
        <v>0</v>
      </c>
      <c r="BJ158" s="17" t="s">
        <v>83</v>
      </c>
      <c r="BK158" s="149">
        <f>ROUND(I158*H158,2)</f>
        <v>0</v>
      </c>
      <c r="BL158" s="17" t="s">
        <v>300</v>
      </c>
      <c r="BM158" s="148" t="s">
        <v>4764</v>
      </c>
    </row>
    <row r="159" spans="2:65" s="12" customFormat="1" ht="11.25">
      <c r="B159" s="150"/>
      <c r="D159" s="151" t="s">
        <v>302</v>
      </c>
      <c r="E159" s="152" t="s">
        <v>1</v>
      </c>
      <c r="F159" s="153" t="s">
        <v>4709</v>
      </c>
      <c r="H159" s="154">
        <v>6</v>
      </c>
      <c r="I159" s="155"/>
      <c r="L159" s="150"/>
      <c r="M159" s="156"/>
      <c r="T159" s="157"/>
      <c r="AT159" s="152" t="s">
        <v>302</v>
      </c>
      <c r="AU159" s="152" t="s">
        <v>85</v>
      </c>
      <c r="AV159" s="12" t="s">
        <v>85</v>
      </c>
      <c r="AW159" s="12" t="s">
        <v>32</v>
      </c>
      <c r="AX159" s="12" t="s">
        <v>83</v>
      </c>
      <c r="AY159" s="152" t="s">
        <v>293</v>
      </c>
    </row>
    <row r="160" spans="2:65" s="1" customFormat="1" ht="21.75" customHeight="1">
      <c r="B160" s="32"/>
      <c r="C160" s="174" t="s">
        <v>686</v>
      </c>
      <c r="D160" s="174" t="s">
        <v>530</v>
      </c>
      <c r="E160" s="175" t="s">
        <v>4765</v>
      </c>
      <c r="F160" s="176" t="s">
        <v>4766</v>
      </c>
      <c r="G160" s="177" t="s">
        <v>909</v>
      </c>
      <c r="H160" s="178">
        <v>6</v>
      </c>
      <c r="I160" s="179"/>
      <c r="J160" s="180">
        <f>ROUND(I160*H160,2)</f>
        <v>0</v>
      </c>
      <c r="K160" s="176" t="s">
        <v>299</v>
      </c>
      <c r="L160" s="181"/>
      <c r="M160" s="182" t="s">
        <v>1</v>
      </c>
      <c r="N160" s="183" t="s">
        <v>41</v>
      </c>
      <c r="P160" s="146">
        <f>O160*H160</f>
        <v>0</v>
      </c>
      <c r="Q160" s="146">
        <v>3.5999999999999999E-3</v>
      </c>
      <c r="R160" s="146">
        <f>Q160*H160</f>
        <v>2.1600000000000001E-2</v>
      </c>
      <c r="S160" s="146">
        <v>0</v>
      </c>
      <c r="T160" s="147">
        <f>S160*H160</f>
        <v>0</v>
      </c>
      <c r="AR160" s="148" t="s">
        <v>396</v>
      </c>
      <c r="AT160" s="148" t="s">
        <v>530</v>
      </c>
      <c r="AU160" s="148" t="s">
        <v>85</v>
      </c>
      <c r="AY160" s="17" t="s">
        <v>293</v>
      </c>
      <c r="BE160" s="149">
        <f>IF(N160="základní",J160,0)</f>
        <v>0</v>
      </c>
      <c r="BF160" s="149">
        <f>IF(N160="snížená",J160,0)</f>
        <v>0</v>
      </c>
      <c r="BG160" s="149">
        <f>IF(N160="zákl. přenesená",J160,0)</f>
        <v>0</v>
      </c>
      <c r="BH160" s="149">
        <f>IF(N160="sníž. přenesená",J160,0)</f>
        <v>0</v>
      </c>
      <c r="BI160" s="149">
        <f>IF(N160="nulová",J160,0)</f>
        <v>0</v>
      </c>
      <c r="BJ160" s="17" t="s">
        <v>83</v>
      </c>
      <c r="BK160" s="149">
        <f>ROUND(I160*H160,2)</f>
        <v>0</v>
      </c>
      <c r="BL160" s="17" t="s">
        <v>300</v>
      </c>
      <c r="BM160" s="148" t="s">
        <v>4767</v>
      </c>
    </row>
    <row r="161" spans="2:65" s="12" customFormat="1" ht="11.25">
      <c r="B161" s="150"/>
      <c r="D161" s="151" t="s">
        <v>302</v>
      </c>
      <c r="E161" s="152" t="s">
        <v>1</v>
      </c>
      <c r="F161" s="153" t="s">
        <v>4709</v>
      </c>
      <c r="H161" s="154">
        <v>6</v>
      </c>
      <c r="I161" s="155"/>
      <c r="L161" s="150"/>
      <c r="M161" s="156"/>
      <c r="T161" s="157"/>
      <c r="AT161" s="152" t="s">
        <v>302</v>
      </c>
      <c r="AU161" s="152" t="s">
        <v>85</v>
      </c>
      <c r="AV161" s="12" t="s">
        <v>85</v>
      </c>
      <c r="AW161" s="12" t="s">
        <v>32</v>
      </c>
      <c r="AX161" s="12" t="s">
        <v>83</v>
      </c>
      <c r="AY161" s="152" t="s">
        <v>293</v>
      </c>
    </row>
    <row r="162" spans="2:65" s="1" customFormat="1" ht="24.2" customHeight="1">
      <c r="B162" s="32"/>
      <c r="C162" s="137" t="s">
        <v>7</v>
      </c>
      <c r="D162" s="137" t="s">
        <v>295</v>
      </c>
      <c r="E162" s="138" t="s">
        <v>4768</v>
      </c>
      <c r="F162" s="139" t="s">
        <v>4769</v>
      </c>
      <c r="G162" s="140" t="s">
        <v>909</v>
      </c>
      <c r="H162" s="141">
        <v>8</v>
      </c>
      <c r="I162" s="142"/>
      <c r="J162" s="143">
        <f>ROUND(I162*H162,2)</f>
        <v>0</v>
      </c>
      <c r="K162" s="139" t="s">
        <v>299</v>
      </c>
      <c r="L162" s="32"/>
      <c r="M162" s="144" t="s">
        <v>1</v>
      </c>
      <c r="N162" s="145" t="s">
        <v>41</v>
      </c>
      <c r="P162" s="146">
        <f>O162*H162</f>
        <v>0</v>
      </c>
      <c r="Q162" s="146">
        <v>0</v>
      </c>
      <c r="R162" s="146">
        <f>Q162*H162</f>
        <v>0</v>
      </c>
      <c r="S162" s="146">
        <v>8.4000000000000003E-4</v>
      </c>
      <c r="T162" s="147">
        <f>S162*H162</f>
        <v>6.7200000000000003E-3</v>
      </c>
      <c r="AR162" s="148" t="s">
        <v>300</v>
      </c>
      <c r="AT162" s="148" t="s">
        <v>295</v>
      </c>
      <c r="AU162" s="148" t="s">
        <v>85</v>
      </c>
      <c r="AY162" s="17" t="s">
        <v>293</v>
      </c>
      <c r="BE162" s="149">
        <f>IF(N162="základní",J162,0)</f>
        <v>0</v>
      </c>
      <c r="BF162" s="149">
        <f>IF(N162="snížená",J162,0)</f>
        <v>0</v>
      </c>
      <c r="BG162" s="149">
        <f>IF(N162="zákl. přenesená",J162,0)</f>
        <v>0</v>
      </c>
      <c r="BH162" s="149">
        <f>IF(N162="sníž. přenesená",J162,0)</f>
        <v>0</v>
      </c>
      <c r="BI162" s="149">
        <f>IF(N162="nulová",J162,0)</f>
        <v>0</v>
      </c>
      <c r="BJ162" s="17" t="s">
        <v>83</v>
      </c>
      <c r="BK162" s="149">
        <f>ROUND(I162*H162,2)</f>
        <v>0</v>
      </c>
      <c r="BL162" s="17" t="s">
        <v>300</v>
      </c>
      <c r="BM162" s="148" t="s">
        <v>4770</v>
      </c>
    </row>
    <row r="163" spans="2:65" s="12" customFormat="1" ht="11.25">
      <c r="B163" s="150"/>
      <c r="D163" s="151" t="s">
        <v>302</v>
      </c>
      <c r="E163" s="152" t="s">
        <v>1</v>
      </c>
      <c r="F163" s="153" t="s">
        <v>4771</v>
      </c>
      <c r="H163" s="154">
        <v>8</v>
      </c>
      <c r="I163" s="155"/>
      <c r="L163" s="150"/>
      <c r="M163" s="156"/>
      <c r="T163" s="157"/>
      <c r="AT163" s="152" t="s">
        <v>302</v>
      </c>
      <c r="AU163" s="152" t="s">
        <v>85</v>
      </c>
      <c r="AV163" s="12" t="s">
        <v>85</v>
      </c>
      <c r="AW163" s="12" t="s">
        <v>32</v>
      </c>
      <c r="AX163" s="12" t="s">
        <v>83</v>
      </c>
      <c r="AY163" s="152" t="s">
        <v>293</v>
      </c>
    </row>
    <row r="164" spans="2:65" s="1" customFormat="1" ht="16.5" customHeight="1">
      <c r="B164" s="32"/>
      <c r="C164" s="174" t="s">
        <v>694</v>
      </c>
      <c r="D164" s="174" t="s">
        <v>530</v>
      </c>
      <c r="E164" s="175" t="s">
        <v>4772</v>
      </c>
      <c r="F164" s="176" t="s">
        <v>4773</v>
      </c>
      <c r="G164" s="177" t="s">
        <v>909</v>
      </c>
      <c r="H164" s="178">
        <v>8</v>
      </c>
      <c r="I164" s="179"/>
      <c r="J164" s="180">
        <f>ROUND(I164*H164,2)</f>
        <v>0</v>
      </c>
      <c r="K164" s="176" t="s">
        <v>299</v>
      </c>
      <c r="L164" s="181"/>
      <c r="M164" s="182" t="s">
        <v>1</v>
      </c>
      <c r="N164" s="183" t="s">
        <v>41</v>
      </c>
      <c r="P164" s="146">
        <f>O164*H164</f>
        <v>0</v>
      </c>
      <c r="Q164" s="146">
        <v>8.4000000000000003E-4</v>
      </c>
      <c r="R164" s="146">
        <f>Q164*H164</f>
        <v>6.7200000000000003E-3</v>
      </c>
      <c r="S164" s="146">
        <v>0</v>
      </c>
      <c r="T164" s="147">
        <f>S164*H164</f>
        <v>0</v>
      </c>
      <c r="AR164" s="148" t="s">
        <v>396</v>
      </c>
      <c r="AT164" s="148" t="s">
        <v>530</v>
      </c>
      <c r="AU164" s="148" t="s">
        <v>85</v>
      </c>
      <c r="AY164" s="17" t="s">
        <v>293</v>
      </c>
      <c r="BE164" s="149">
        <f>IF(N164="základní",J164,0)</f>
        <v>0</v>
      </c>
      <c r="BF164" s="149">
        <f>IF(N164="snížená",J164,0)</f>
        <v>0</v>
      </c>
      <c r="BG164" s="149">
        <f>IF(N164="zákl. přenesená",J164,0)</f>
        <v>0</v>
      </c>
      <c r="BH164" s="149">
        <f>IF(N164="sníž. přenesená",J164,0)</f>
        <v>0</v>
      </c>
      <c r="BI164" s="149">
        <f>IF(N164="nulová",J164,0)</f>
        <v>0</v>
      </c>
      <c r="BJ164" s="17" t="s">
        <v>83</v>
      </c>
      <c r="BK164" s="149">
        <f>ROUND(I164*H164,2)</f>
        <v>0</v>
      </c>
      <c r="BL164" s="17" t="s">
        <v>300</v>
      </c>
      <c r="BM164" s="148" t="s">
        <v>4774</v>
      </c>
    </row>
    <row r="165" spans="2:65" s="1" customFormat="1" ht="24.2" customHeight="1">
      <c r="B165" s="32"/>
      <c r="C165" s="137" t="s">
        <v>699</v>
      </c>
      <c r="D165" s="137" t="s">
        <v>295</v>
      </c>
      <c r="E165" s="138" t="s">
        <v>4775</v>
      </c>
      <c r="F165" s="139" t="s">
        <v>4776</v>
      </c>
      <c r="G165" s="140" t="s">
        <v>909</v>
      </c>
      <c r="H165" s="141">
        <v>3</v>
      </c>
      <c r="I165" s="142"/>
      <c r="J165" s="143">
        <f>ROUND(I165*H165,2)</f>
        <v>0</v>
      </c>
      <c r="K165" s="139" t="s">
        <v>299</v>
      </c>
      <c r="L165" s="32"/>
      <c r="M165" s="144" t="s">
        <v>1</v>
      </c>
      <c r="N165" s="145" t="s">
        <v>41</v>
      </c>
      <c r="P165" s="146">
        <f>O165*H165</f>
        <v>0</v>
      </c>
      <c r="Q165" s="146">
        <v>0</v>
      </c>
      <c r="R165" s="146">
        <f>Q165*H165</f>
        <v>0</v>
      </c>
      <c r="S165" s="146">
        <v>1.4499999999999999E-3</v>
      </c>
      <c r="T165" s="147">
        <f>S165*H165</f>
        <v>4.3499999999999997E-3</v>
      </c>
      <c r="AR165" s="148" t="s">
        <v>300</v>
      </c>
      <c r="AT165" s="148" t="s">
        <v>295</v>
      </c>
      <c r="AU165" s="148" t="s">
        <v>85</v>
      </c>
      <c r="AY165" s="17" t="s">
        <v>293</v>
      </c>
      <c r="BE165" s="149">
        <f>IF(N165="základní",J165,0)</f>
        <v>0</v>
      </c>
      <c r="BF165" s="149">
        <f>IF(N165="snížená",J165,0)</f>
        <v>0</v>
      </c>
      <c r="BG165" s="149">
        <f>IF(N165="zákl. přenesená",J165,0)</f>
        <v>0</v>
      </c>
      <c r="BH165" s="149">
        <f>IF(N165="sníž. přenesená",J165,0)</f>
        <v>0</v>
      </c>
      <c r="BI165" s="149">
        <f>IF(N165="nulová",J165,0)</f>
        <v>0</v>
      </c>
      <c r="BJ165" s="17" t="s">
        <v>83</v>
      </c>
      <c r="BK165" s="149">
        <f>ROUND(I165*H165,2)</f>
        <v>0</v>
      </c>
      <c r="BL165" s="17" t="s">
        <v>300</v>
      </c>
      <c r="BM165" s="148" t="s">
        <v>4777</v>
      </c>
    </row>
    <row r="166" spans="2:65" s="12" customFormat="1" ht="11.25">
      <c r="B166" s="150"/>
      <c r="D166" s="151" t="s">
        <v>302</v>
      </c>
      <c r="E166" s="152" t="s">
        <v>1</v>
      </c>
      <c r="F166" s="153" t="s">
        <v>4713</v>
      </c>
      <c r="H166" s="154">
        <v>3</v>
      </c>
      <c r="I166" s="155"/>
      <c r="L166" s="150"/>
      <c r="M166" s="156"/>
      <c r="T166" s="157"/>
      <c r="AT166" s="152" t="s">
        <v>302</v>
      </c>
      <c r="AU166" s="152" t="s">
        <v>85</v>
      </c>
      <c r="AV166" s="12" t="s">
        <v>85</v>
      </c>
      <c r="AW166" s="12" t="s">
        <v>32</v>
      </c>
      <c r="AX166" s="12" t="s">
        <v>83</v>
      </c>
      <c r="AY166" s="152" t="s">
        <v>293</v>
      </c>
    </row>
    <row r="167" spans="2:65" s="1" customFormat="1" ht="24.2" customHeight="1">
      <c r="B167" s="32"/>
      <c r="C167" s="174" t="s">
        <v>704</v>
      </c>
      <c r="D167" s="174" t="s">
        <v>530</v>
      </c>
      <c r="E167" s="175" t="s">
        <v>4778</v>
      </c>
      <c r="F167" s="176" t="s">
        <v>4779</v>
      </c>
      <c r="G167" s="177" t="s">
        <v>909</v>
      </c>
      <c r="H167" s="178">
        <v>3</v>
      </c>
      <c r="I167" s="179"/>
      <c r="J167" s="180">
        <f>ROUND(I167*H167,2)</f>
        <v>0</v>
      </c>
      <c r="K167" s="176" t="s">
        <v>299</v>
      </c>
      <c r="L167" s="181"/>
      <c r="M167" s="182" t="s">
        <v>1</v>
      </c>
      <c r="N167" s="183" t="s">
        <v>41</v>
      </c>
      <c r="P167" s="146">
        <f>O167*H167</f>
        <v>0</v>
      </c>
      <c r="Q167" s="146">
        <v>1.4499999999999999E-3</v>
      </c>
      <c r="R167" s="146">
        <f>Q167*H167</f>
        <v>4.3499999999999997E-3</v>
      </c>
      <c r="S167" s="146">
        <v>0</v>
      </c>
      <c r="T167" s="147">
        <f>S167*H167</f>
        <v>0</v>
      </c>
      <c r="AR167" s="148" t="s">
        <v>396</v>
      </c>
      <c r="AT167" s="148" t="s">
        <v>530</v>
      </c>
      <c r="AU167" s="148" t="s">
        <v>85</v>
      </c>
      <c r="AY167" s="17" t="s">
        <v>293</v>
      </c>
      <c r="BE167" s="149">
        <f>IF(N167="základní",J167,0)</f>
        <v>0</v>
      </c>
      <c r="BF167" s="149">
        <f>IF(N167="snížená",J167,0)</f>
        <v>0</v>
      </c>
      <c r="BG167" s="149">
        <f>IF(N167="zákl. přenesená",J167,0)</f>
        <v>0</v>
      </c>
      <c r="BH167" s="149">
        <f>IF(N167="sníž. přenesená",J167,0)</f>
        <v>0</v>
      </c>
      <c r="BI167" s="149">
        <f>IF(N167="nulová",J167,0)</f>
        <v>0</v>
      </c>
      <c r="BJ167" s="17" t="s">
        <v>83</v>
      </c>
      <c r="BK167" s="149">
        <f>ROUND(I167*H167,2)</f>
        <v>0</v>
      </c>
      <c r="BL167" s="17" t="s">
        <v>300</v>
      </c>
      <c r="BM167" s="148" t="s">
        <v>4780</v>
      </c>
    </row>
    <row r="168" spans="2:65" s="1" customFormat="1" ht="33" customHeight="1">
      <c r="B168" s="32"/>
      <c r="C168" s="137" t="s">
        <v>708</v>
      </c>
      <c r="D168" s="137" t="s">
        <v>295</v>
      </c>
      <c r="E168" s="138" t="s">
        <v>4781</v>
      </c>
      <c r="F168" s="139" t="s">
        <v>4782</v>
      </c>
      <c r="G168" s="140" t="s">
        <v>909</v>
      </c>
      <c r="H168" s="141">
        <v>11</v>
      </c>
      <c r="I168" s="142"/>
      <c r="J168" s="143">
        <f>ROUND(I168*H168,2)</f>
        <v>0</v>
      </c>
      <c r="K168" s="139" t="s">
        <v>299</v>
      </c>
      <c r="L168" s="32"/>
      <c r="M168" s="144" t="s">
        <v>1</v>
      </c>
      <c r="N168" s="145" t="s">
        <v>41</v>
      </c>
      <c r="P168" s="146">
        <f>O168*H168</f>
        <v>0</v>
      </c>
      <c r="Q168" s="146">
        <v>0</v>
      </c>
      <c r="R168" s="146">
        <f>Q168*H168</f>
        <v>0</v>
      </c>
      <c r="S168" s="146">
        <v>2.8300000000000001E-3</v>
      </c>
      <c r="T168" s="147">
        <f>S168*H168</f>
        <v>3.1130000000000001E-2</v>
      </c>
      <c r="AR168" s="148" t="s">
        <v>300</v>
      </c>
      <c r="AT168" s="148" t="s">
        <v>295</v>
      </c>
      <c r="AU168" s="148" t="s">
        <v>85</v>
      </c>
      <c r="AY168" s="17" t="s">
        <v>293</v>
      </c>
      <c r="BE168" s="149">
        <f>IF(N168="základní",J168,0)</f>
        <v>0</v>
      </c>
      <c r="BF168" s="149">
        <f>IF(N168="snížená",J168,0)</f>
        <v>0</v>
      </c>
      <c r="BG168" s="149">
        <f>IF(N168="zákl. přenesená",J168,0)</f>
        <v>0</v>
      </c>
      <c r="BH168" s="149">
        <f>IF(N168="sníž. přenesená",J168,0)</f>
        <v>0</v>
      </c>
      <c r="BI168" s="149">
        <f>IF(N168="nulová",J168,0)</f>
        <v>0</v>
      </c>
      <c r="BJ168" s="17" t="s">
        <v>83</v>
      </c>
      <c r="BK168" s="149">
        <f>ROUND(I168*H168,2)</f>
        <v>0</v>
      </c>
      <c r="BL168" s="17" t="s">
        <v>300</v>
      </c>
      <c r="BM168" s="148" t="s">
        <v>4783</v>
      </c>
    </row>
    <row r="169" spans="2:65" s="12" customFormat="1" ht="11.25">
      <c r="B169" s="150"/>
      <c r="D169" s="151" t="s">
        <v>302</v>
      </c>
      <c r="E169" s="152" t="s">
        <v>1</v>
      </c>
      <c r="F169" s="153" t="s">
        <v>4723</v>
      </c>
      <c r="H169" s="154">
        <v>11</v>
      </c>
      <c r="I169" s="155"/>
      <c r="L169" s="150"/>
      <c r="M169" s="156"/>
      <c r="T169" s="157"/>
      <c r="AT169" s="152" t="s">
        <v>302</v>
      </c>
      <c r="AU169" s="152" t="s">
        <v>85</v>
      </c>
      <c r="AV169" s="12" t="s">
        <v>85</v>
      </c>
      <c r="AW169" s="12" t="s">
        <v>32</v>
      </c>
      <c r="AX169" s="12" t="s">
        <v>83</v>
      </c>
      <c r="AY169" s="152" t="s">
        <v>293</v>
      </c>
    </row>
    <row r="170" spans="2:65" s="1" customFormat="1" ht="24.2" customHeight="1">
      <c r="B170" s="32"/>
      <c r="C170" s="174" t="s">
        <v>737</v>
      </c>
      <c r="D170" s="174" t="s">
        <v>530</v>
      </c>
      <c r="E170" s="175" t="s">
        <v>4784</v>
      </c>
      <c r="F170" s="176" t="s">
        <v>4785</v>
      </c>
      <c r="G170" s="177" t="s">
        <v>909</v>
      </c>
      <c r="H170" s="178">
        <v>11</v>
      </c>
      <c r="I170" s="179"/>
      <c r="J170" s="180">
        <f>ROUND(I170*H170,2)</f>
        <v>0</v>
      </c>
      <c r="K170" s="176" t="s">
        <v>299</v>
      </c>
      <c r="L170" s="181"/>
      <c r="M170" s="182" t="s">
        <v>1</v>
      </c>
      <c r="N170" s="183" t="s">
        <v>41</v>
      </c>
      <c r="P170" s="146">
        <f>O170*H170</f>
        <v>0</v>
      </c>
      <c r="Q170" s="146">
        <v>2.8300000000000001E-3</v>
      </c>
      <c r="R170" s="146">
        <f>Q170*H170</f>
        <v>3.1130000000000001E-2</v>
      </c>
      <c r="S170" s="146">
        <v>0</v>
      </c>
      <c r="T170" s="147">
        <f>S170*H170</f>
        <v>0</v>
      </c>
      <c r="AR170" s="148" t="s">
        <v>396</v>
      </c>
      <c r="AT170" s="148" t="s">
        <v>530</v>
      </c>
      <c r="AU170" s="148" t="s">
        <v>85</v>
      </c>
      <c r="AY170" s="17" t="s">
        <v>293</v>
      </c>
      <c r="BE170" s="149">
        <f>IF(N170="základní",J170,0)</f>
        <v>0</v>
      </c>
      <c r="BF170" s="149">
        <f>IF(N170="snížená",J170,0)</f>
        <v>0</v>
      </c>
      <c r="BG170" s="149">
        <f>IF(N170="zákl. přenesená",J170,0)</f>
        <v>0</v>
      </c>
      <c r="BH170" s="149">
        <f>IF(N170="sníž. přenesená",J170,0)</f>
        <v>0</v>
      </c>
      <c r="BI170" s="149">
        <f>IF(N170="nulová",J170,0)</f>
        <v>0</v>
      </c>
      <c r="BJ170" s="17" t="s">
        <v>83</v>
      </c>
      <c r="BK170" s="149">
        <f>ROUND(I170*H170,2)</f>
        <v>0</v>
      </c>
      <c r="BL170" s="17" t="s">
        <v>300</v>
      </c>
      <c r="BM170" s="148" t="s">
        <v>4786</v>
      </c>
    </row>
    <row r="171" spans="2:65" s="1" customFormat="1" ht="16.5" customHeight="1">
      <c r="B171" s="32"/>
      <c r="C171" s="137" t="s">
        <v>746</v>
      </c>
      <c r="D171" s="137" t="s">
        <v>295</v>
      </c>
      <c r="E171" s="138" t="s">
        <v>4787</v>
      </c>
      <c r="F171" s="139" t="s">
        <v>4788</v>
      </c>
      <c r="G171" s="140" t="s">
        <v>909</v>
      </c>
      <c r="H171" s="141">
        <v>3</v>
      </c>
      <c r="I171" s="142"/>
      <c r="J171" s="143">
        <f>ROUND(I171*H171,2)</f>
        <v>0</v>
      </c>
      <c r="K171" s="139" t="s">
        <v>299</v>
      </c>
      <c r="L171" s="32"/>
      <c r="M171" s="144" t="s">
        <v>1</v>
      </c>
      <c r="N171" s="145" t="s">
        <v>41</v>
      </c>
      <c r="P171" s="146">
        <f>O171*H171</f>
        <v>0</v>
      </c>
      <c r="Q171" s="146">
        <v>7.2000000000000005E-4</v>
      </c>
      <c r="R171" s="146">
        <f>Q171*H171</f>
        <v>2.16E-3</v>
      </c>
      <c r="S171" s="146">
        <v>2.2399999999999998E-3</v>
      </c>
      <c r="T171" s="147">
        <f>S171*H171</f>
        <v>6.7199999999999994E-3</v>
      </c>
      <c r="AR171" s="148" t="s">
        <v>300</v>
      </c>
      <c r="AT171" s="148" t="s">
        <v>295</v>
      </c>
      <c r="AU171" s="148" t="s">
        <v>85</v>
      </c>
      <c r="AY171" s="17" t="s">
        <v>293</v>
      </c>
      <c r="BE171" s="149">
        <f>IF(N171="základní",J171,0)</f>
        <v>0</v>
      </c>
      <c r="BF171" s="149">
        <f>IF(N171="snížená",J171,0)</f>
        <v>0</v>
      </c>
      <c r="BG171" s="149">
        <f>IF(N171="zákl. přenesená",J171,0)</f>
        <v>0</v>
      </c>
      <c r="BH171" s="149">
        <f>IF(N171="sníž. přenesená",J171,0)</f>
        <v>0</v>
      </c>
      <c r="BI171" s="149">
        <f>IF(N171="nulová",J171,0)</f>
        <v>0</v>
      </c>
      <c r="BJ171" s="17" t="s">
        <v>83</v>
      </c>
      <c r="BK171" s="149">
        <f>ROUND(I171*H171,2)</f>
        <v>0</v>
      </c>
      <c r="BL171" s="17" t="s">
        <v>300</v>
      </c>
      <c r="BM171" s="148" t="s">
        <v>4789</v>
      </c>
    </row>
    <row r="172" spans="2:65" s="12" customFormat="1" ht="11.25">
      <c r="B172" s="150"/>
      <c r="D172" s="151" t="s">
        <v>302</v>
      </c>
      <c r="E172" s="152" t="s">
        <v>1</v>
      </c>
      <c r="F172" s="153" t="s">
        <v>4713</v>
      </c>
      <c r="H172" s="154">
        <v>3</v>
      </c>
      <c r="I172" s="155"/>
      <c r="L172" s="150"/>
      <c r="M172" s="156"/>
      <c r="T172" s="157"/>
      <c r="AT172" s="152" t="s">
        <v>302</v>
      </c>
      <c r="AU172" s="152" t="s">
        <v>85</v>
      </c>
      <c r="AV172" s="12" t="s">
        <v>85</v>
      </c>
      <c r="AW172" s="12" t="s">
        <v>32</v>
      </c>
      <c r="AX172" s="12" t="s">
        <v>83</v>
      </c>
      <c r="AY172" s="152" t="s">
        <v>293</v>
      </c>
    </row>
    <row r="173" spans="2:65" s="1" customFormat="1" ht="24.2" customHeight="1">
      <c r="B173" s="32"/>
      <c r="C173" s="174" t="s">
        <v>764</v>
      </c>
      <c r="D173" s="174" t="s">
        <v>530</v>
      </c>
      <c r="E173" s="175" t="s">
        <v>4790</v>
      </c>
      <c r="F173" s="176" t="s">
        <v>4791</v>
      </c>
      <c r="G173" s="177" t="s">
        <v>909</v>
      </c>
      <c r="H173" s="178">
        <v>3</v>
      </c>
      <c r="I173" s="179"/>
      <c r="J173" s="180">
        <f>ROUND(I173*H173,2)</f>
        <v>0</v>
      </c>
      <c r="K173" s="176" t="s">
        <v>299</v>
      </c>
      <c r="L173" s="181"/>
      <c r="M173" s="182" t="s">
        <v>1</v>
      </c>
      <c r="N173" s="183" t="s">
        <v>41</v>
      </c>
      <c r="P173" s="146">
        <f>O173*H173</f>
        <v>0</v>
      </c>
      <c r="Q173" s="146">
        <v>8.9999999999999993E-3</v>
      </c>
      <c r="R173" s="146">
        <f>Q173*H173</f>
        <v>2.6999999999999996E-2</v>
      </c>
      <c r="S173" s="146">
        <v>0</v>
      </c>
      <c r="T173" s="147">
        <f>S173*H173</f>
        <v>0</v>
      </c>
      <c r="AR173" s="148" t="s">
        <v>396</v>
      </c>
      <c r="AT173" s="148" t="s">
        <v>530</v>
      </c>
      <c r="AU173" s="148" t="s">
        <v>85</v>
      </c>
      <c r="AY173" s="17" t="s">
        <v>293</v>
      </c>
      <c r="BE173" s="149">
        <f>IF(N173="základní",J173,0)</f>
        <v>0</v>
      </c>
      <c r="BF173" s="149">
        <f>IF(N173="snížená",J173,0)</f>
        <v>0</v>
      </c>
      <c r="BG173" s="149">
        <f>IF(N173="zákl. přenesená",J173,0)</f>
        <v>0</v>
      </c>
      <c r="BH173" s="149">
        <f>IF(N173="sníž. přenesená",J173,0)</f>
        <v>0</v>
      </c>
      <c r="BI173" s="149">
        <f>IF(N173="nulová",J173,0)</f>
        <v>0</v>
      </c>
      <c r="BJ173" s="17" t="s">
        <v>83</v>
      </c>
      <c r="BK173" s="149">
        <f>ROUND(I173*H173,2)</f>
        <v>0</v>
      </c>
      <c r="BL173" s="17" t="s">
        <v>300</v>
      </c>
      <c r="BM173" s="148" t="s">
        <v>4792</v>
      </c>
    </row>
    <row r="174" spans="2:65" s="1" customFormat="1" ht="21.75" customHeight="1">
      <c r="B174" s="32"/>
      <c r="C174" s="137" t="s">
        <v>773</v>
      </c>
      <c r="D174" s="137" t="s">
        <v>295</v>
      </c>
      <c r="E174" s="138" t="s">
        <v>4793</v>
      </c>
      <c r="F174" s="139" t="s">
        <v>4794</v>
      </c>
      <c r="G174" s="140" t="s">
        <v>909</v>
      </c>
      <c r="H174" s="141">
        <v>3</v>
      </c>
      <c r="I174" s="142"/>
      <c r="J174" s="143">
        <f>ROUND(I174*H174,2)</f>
        <v>0</v>
      </c>
      <c r="K174" s="139" t="s">
        <v>299</v>
      </c>
      <c r="L174" s="32"/>
      <c r="M174" s="144" t="s">
        <v>1</v>
      </c>
      <c r="N174" s="145" t="s">
        <v>41</v>
      </c>
      <c r="P174" s="146">
        <f>O174*H174</f>
        <v>0</v>
      </c>
      <c r="Q174" s="146">
        <v>1.81E-3</v>
      </c>
      <c r="R174" s="146">
        <f>Q174*H174</f>
        <v>5.4299999999999999E-3</v>
      </c>
      <c r="S174" s="146">
        <v>1.618E-2</v>
      </c>
      <c r="T174" s="147">
        <f>S174*H174</f>
        <v>4.854E-2</v>
      </c>
      <c r="AR174" s="148" t="s">
        <v>300</v>
      </c>
      <c r="AT174" s="148" t="s">
        <v>295</v>
      </c>
      <c r="AU174" s="148" t="s">
        <v>85</v>
      </c>
      <c r="AY174" s="17" t="s">
        <v>293</v>
      </c>
      <c r="BE174" s="149">
        <f>IF(N174="základní",J174,0)</f>
        <v>0</v>
      </c>
      <c r="BF174" s="149">
        <f>IF(N174="snížená",J174,0)</f>
        <v>0</v>
      </c>
      <c r="BG174" s="149">
        <f>IF(N174="zákl. přenesená",J174,0)</f>
        <v>0</v>
      </c>
      <c r="BH174" s="149">
        <f>IF(N174="sníž. přenesená",J174,0)</f>
        <v>0</v>
      </c>
      <c r="BI174" s="149">
        <f>IF(N174="nulová",J174,0)</f>
        <v>0</v>
      </c>
      <c r="BJ174" s="17" t="s">
        <v>83</v>
      </c>
      <c r="BK174" s="149">
        <f>ROUND(I174*H174,2)</f>
        <v>0</v>
      </c>
      <c r="BL174" s="17" t="s">
        <v>300</v>
      </c>
      <c r="BM174" s="148" t="s">
        <v>4795</v>
      </c>
    </row>
    <row r="175" spans="2:65" s="12" customFormat="1" ht="11.25">
      <c r="B175" s="150"/>
      <c r="D175" s="151" t="s">
        <v>302</v>
      </c>
      <c r="E175" s="152" t="s">
        <v>1</v>
      </c>
      <c r="F175" s="153" t="s">
        <v>4713</v>
      </c>
      <c r="H175" s="154">
        <v>3</v>
      </c>
      <c r="I175" s="155"/>
      <c r="L175" s="150"/>
      <c r="M175" s="156"/>
      <c r="T175" s="157"/>
      <c r="AT175" s="152" t="s">
        <v>302</v>
      </c>
      <c r="AU175" s="152" t="s">
        <v>85</v>
      </c>
      <c r="AV175" s="12" t="s">
        <v>85</v>
      </c>
      <c r="AW175" s="12" t="s">
        <v>32</v>
      </c>
      <c r="AX175" s="12" t="s">
        <v>83</v>
      </c>
      <c r="AY175" s="152" t="s">
        <v>293</v>
      </c>
    </row>
    <row r="176" spans="2:65" s="1" customFormat="1" ht="24.2" customHeight="1">
      <c r="B176" s="32"/>
      <c r="C176" s="174" t="s">
        <v>777</v>
      </c>
      <c r="D176" s="174" t="s">
        <v>530</v>
      </c>
      <c r="E176" s="175" t="s">
        <v>4796</v>
      </c>
      <c r="F176" s="176" t="s">
        <v>4797</v>
      </c>
      <c r="G176" s="177" t="s">
        <v>909</v>
      </c>
      <c r="H176" s="178">
        <v>3</v>
      </c>
      <c r="I176" s="179"/>
      <c r="J176" s="180">
        <f>ROUND(I176*H176,2)</f>
        <v>0</v>
      </c>
      <c r="K176" s="176" t="s">
        <v>299</v>
      </c>
      <c r="L176" s="181"/>
      <c r="M176" s="182" t="s">
        <v>1</v>
      </c>
      <c r="N176" s="183" t="s">
        <v>41</v>
      </c>
      <c r="P176" s="146">
        <f>O176*H176</f>
        <v>0</v>
      </c>
      <c r="Q176" s="146">
        <v>8.0000000000000002E-3</v>
      </c>
      <c r="R176" s="146">
        <f>Q176*H176</f>
        <v>2.4E-2</v>
      </c>
      <c r="S176" s="146">
        <v>0</v>
      </c>
      <c r="T176" s="147">
        <f>S176*H176</f>
        <v>0</v>
      </c>
      <c r="AR176" s="148" t="s">
        <v>396</v>
      </c>
      <c r="AT176" s="148" t="s">
        <v>530</v>
      </c>
      <c r="AU176" s="148" t="s">
        <v>85</v>
      </c>
      <c r="AY176" s="17" t="s">
        <v>293</v>
      </c>
      <c r="BE176" s="149">
        <f>IF(N176="základní",J176,0)</f>
        <v>0</v>
      </c>
      <c r="BF176" s="149">
        <f>IF(N176="snížená",J176,0)</f>
        <v>0</v>
      </c>
      <c r="BG176" s="149">
        <f>IF(N176="zákl. přenesená",J176,0)</f>
        <v>0</v>
      </c>
      <c r="BH176" s="149">
        <f>IF(N176="sníž. přenesená",J176,0)</f>
        <v>0</v>
      </c>
      <c r="BI176" s="149">
        <f>IF(N176="nulová",J176,0)</f>
        <v>0</v>
      </c>
      <c r="BJ176" s="17" t="s">
        <v>83</v>
      </c>
      <c r="BK176" s="149">
        <f>ROUND(I176*H176,2)</f>
        <v>0</v>
      </c>
      <c r="BL176" s="17" t="s">
        <v>300</v>
      </c>
      <c r="BM176" s="148" t="s">
        <v>4798</v>
      </c>
    </row>
    <row r="177" spans="2:65" s="1" customFormat="1" ht="16.5" customHeight="1">
      <c r="B177" s="32"/>
      <c r="C177" s="174" t="s">
        <v>782</v>
      </c>
      <c r="D177" s="174" t="s">
        <v>530</v>
      </c>
      <c r="E177" s="175" t="s">
        <v>4799</v>
      </c>
      <c r="F177" s="176" t="s">
        <v>4800</v>
      </c>
      <c r="G177" s="177" t="s">
        <v>909</v>
      </c>
      <c r="H177" s="178">
        <v>3</v>
      </c>
      <c r="I177" s="179"/>
      <c r="J177" s="180">
        <f>ROUND(I177*H177,2)</f>
        <v>0</v>
      </c>
      <c r="K177" s="176" t="s">
        <v>299</v>
      </c>
      <c r="L177" s="181"/>
      <c r="M177" s="182" t="s">
        <v>1</v>
      </c>
      <c r="N177" s="183" t="s">
        <v>41</v>
      </c>
      <c r="P177" s="146">
        <f>O177*H177</f>
        <v>0</v>
      </c>
      <c r="Q177" s="146">
        <v>8.8000000000000005E-3</v>
      </c>
      <c r="R177" s="146">
        <f>Q177*H177</f>
        <v>2.64E-2</v>
      </c>
      <c r="S177" s="146">
        <v>0</v>
      </c>
      <c r="T177" s="147">
        <f>S177*H177</f>
        <v>0</v>
      </c>
      <c r="AR177" s="148" t="s">
        <v>396</v>
      </c>
      <c r="AT177" s="148" t="s">
        <v>530</v>
      </c>
      <c r="AU177" s="148" t="s">
        <v>85</v>
      </c>
      <c r="AY177" s="17" t="s">
        <v>293</v>
      </c>
      <c r="BE177" s="149">
        <f>IF(N177="základní",J177,0)</f>
        <v>0</v>
      </c>
      <c r="BF177" s="149">
        <f>IF(N177="snížená",J177,0)</f>
        <v>0</v>
      </c>
      <c r="BG177" s="149">
        <f>IF(N177="zákl. přenesená",J177,0)</f>
        <v>0</v>
      </c>
      <c r="BH177" s="149">
        <f>IF(N177="sníž. přenesená",J177,0)</f>
        <v>0</v>
      </c>
      <c r="BI177" s="149">
        <f>IF(N177="nulová",J177,0)</f>
        <v>0</v>
      </c>
      <c r="BJ177" s="17" t="s">
        <v>83</v>
      </c>
      <c r="BK177" s="149">
        <f>ROUND(I177*H177,2)</f>
        <v>0</v>
      </c>
      <c r="BL177" s="17" t="s">
        <v>300</v>
      </c>
      <c r="BM177" s="148" t="s">
        <v>4801</v>
      </c>
    </row>
    <row r="178" spans="2:65" s="1" customFormat="1" ht="21.75" customHeight="1">
      <c r="B178" s="32"/>
      <c r="C178" s="137" t="s">
        <v>787</v>
      </c>
      <c r="D178" s="137" t="s">
        <v>295</v>
      </c>
      <c r="E178" s="138" t="s">
        <v>4802</v>
      </c>
      <c r="F178" s="139" t="s">
        <v>4803</v>
      </c>
      <c r="G178" s="140" t="s">
        <v>909</v>
      </c>
      <c r="H178" s="141">
        <v>7</v>
      </c>
      <c r="I178" s="142"/>
      <c r="J178" s="143">
        <f>ROUND(I178*H178,2)</f>
        <v>0</v>
      </c>
      <c r="K178" s="139" t="s">
        <v>299</v>
      </c>
      <c r="L178" s="32"/>
      <c r="M178" s="144" t="s">
        <v>1</v>
      </c>
      <c r="N178" s="145" t="s">
        <v>41</v>
      </c>
      <c r="P178" s="146">
        <f>O178*H178</f>
        <v>0</v>
      </c>
      <c r="Q178" s="146">
        <v>8.5999999999999998E-4</v>
      </c>
      <c r="R178" s="146">
        <f>Q178*H178</f>
        <v>6.0200000000000002E-3</v>
      </c>
      <c r="S178" s="146">
        <v>1.8859999999999998E-2</v>
      </c>
      <c r="T178" s="147">
        <f>S178*H178</f>
        <v>0.13202</v>
      </c>
      <c r="AR178" s="148" t="s">
        <v>300</v>
      </c>
      <c r="AT178" s="148" t="s">
        <v>295</v>
      </c>
      <c r="AU178" s="148" t="s">
        <v>85</v>
      </c>
      <c r="AY178" s="17" t="s">
        <v>293</v>
      </c>
      <c r="BE178" s="149">
        <f>IF(N178="základní",J178,0)</f>
        <v>0</v>
      </c>
      <c r="BF178" s="149">
        <f>IF(N178="snížená",J178,0)</f>
        <v>0</v>
      </c>
      <c r="BG178" s="149">
        <f>IF(N178="zákl. přenesená",J178,0)</f>
        <v>0</v>
      </c>
      <c r="BH178" s="149">
        <f>IF(N178="sníž. přenesená",J178,0)</f>
        <v>0</v>
      </c>
      <c r="BI178" s="149">
        <f>IF(N178="nulová",J178,0)</f>
        <v>0</v>
      </c>
      <c r="BJ178" s="17" t="s">
        <v>83</v>
      </c>
      <c r="BK178" s="149">
        <f>ROUND(I178*H178,2)</f>
        <v>0</v>
      </c>
      <c r="BL178" s="17" t="s">
        <v>300</v>
      </c>
      <c r="BM178" s="148" t="s">
        <v>4804</v>
      </c>
    </row>
    <row r="179" spans="2:65" s="12" customFormat="1" ht="11.25">
      <c r="B179" s="150"/>
      <c r="D179" s="151" t="s">
        <v>302</v>
      </c>
      <c r="E179" s="152" t="s">
        <v>1</v>
      </c>
      <c r="F179" s="153" t="s">
        <v>4805</v>
      </c>
      <c r="H179" s="154">
        <v>7</v>
      </c>
      <c r="I179" s="155"/>
      <c r="L179" s="150"/>
      <c r="M179" s="156"/>
      <c r="T179" s="157"/>
      <c r="AT179" s="152" t="s">
        <v>302</v>
      </c>
      <c r="AU179" s="152" t="s">
        <v>85</v>
      </c>
      <c r="AV179" s="12" t="s">
        <v>85</v>
      </c>
      <c r="AW179" s="12" t="s">
        <v>32</v>
      </c>
      <c r="AX179" s="12" t="s">
        <v>83</v>
      </c>
      <c r="AY179" s="152" t="s">
        <v>293</v>
      </c>
    </row>
    <row r="180" spans="2:65" s="1" customFormat="1" ht="16.5" customHeight="1">
      <c r="B180" s="32"/>
      <c r="C180" s="174" t="s">
        <v>791</v>
      </c>
      <c r="D180" s="174" t="s">
        <v>530</v>
      </c>
      <c r="E180" s="175" t="s">
        <v>4295</v>
      </c>
      <c r="F180" s="176" t="s">
        <v>4296</v>
      </c>
      <c r="G180" s="177" t="s">
        <v>909</v>
      </c>
      <c r="H180" s="178">
        <v>7</v>
      </c>
      <c r="I180" s="179"/>
      <c r="J180" s="180">
        <f>ROUND(I180*H180,2)</f>
        <v>0</v>
      </c>
      <c r="K180" s="176" t="s">
        <v>299</v>
      </c>
      <c r="L180" s="181"/>
      <c r="M180" s="182" t="s">
        <v>1</v>
      </c>
      <c r="N180" s="183" t="s">
        <v>41</v>
      </c>
      <c r="P180" s="146">
        <f>O180*H180</f>
        <v>0</v>
      </c>
      <c r="Q180" s="146">
        <v>1.847E-2</v>
      </c>
      <c r="R180" s="146">
        <f>Q180*H180</f>
        <v>0.12929000000000002</v>
      </c>
      <c r="S180" s="146">
        <v>0</v>
      </c>
      <c r="T180" s="147">
        <f>S180*H180</f>
        <v>0</v>
      </c>
      <c r="AR180" s="148" t="s">
        <v>396</v>
      </c>
      <c r="AT180" s="148" t="s">
        <v>530</v>
      </c>
      <c r="AU180" s="148" t="s">
        <v>85</v>
      </c>
      <c r="AY180" s="17" t="s">
        <v>293</v>
      </c>
      <c r="BE180" s="149">
        <f>IF(N180="základní",J180,0)</f>
        <v>0</v>
      </c>
      <c r="BF180" s="149">
        <f>IF(N180="snížená",J180,0)</f>
        <v>0</v>
      </c>
      <c r="BG180" s="149">
        <f>IF(N180="zákl. přenesená",J180,0)</f>
        <v>0</v>
      </c>
      <c r="BH180" s="149">
        <f>IF(N180="sníž. přenesená",J180,0)</f>
        <v>0</v>
      </c>
      <c r="BI180" s="149">
        <f>IF(N180="nulová",J180,0)</f>
        <v>0</v>
      </c>
      <c r="BJ180" s="17" t="s">
        <v>83</v>
      </c>
      <c r="BK180" s="149">
        <f>ROUND(I180*H180,2)</f>
        <v>0</v>
      </c>
      <c r="BL180" s="17" t="s">
        <v>300</v>
      </c>
      <c r="BM180" s="148" t="s">
        <v>4806</v>
      </c>
    </row>
    <row r="181" spans="2:65" s="1" customFormat="1" ht="21.75" customHeight="1">
      <c r="B181" s="32"/>
      <c r="C181" s="137" t="s">
        <v>809</v>
      </c>
      <c r="D181" s="137" t="s">
        <v>295</v>
      </c>
      <c r="E181" s="138" t="s">
        <v>4807</v>
      </c>
      <c r="F181" s="139" t="s">
        <v>4808</v>
      </c>
      <c r="G181" s="140" t="s">
        <v>909</v>
      </c>
      <c r="H181" s="141">
        <v>1</v>
      </c>
      <c r="I181" s="142"/>
      <c r="J181" s="143">
        <f>ROUND(I181*H181,2)</f>
        <v>0</v>
      </c>
      <c r="K181" s="139" t="s">
        <v>299</v>
      </c>
      <c r="L181" s="32"/>
      <c r="M181" s="144" t="s">
        <v>1</v>
      </c>
      <c r="N181" s="145" t="s">
        <v>41</v>
      </c>
      <c r="P181" s="146">
        <f>O181*H181</f>
        <v>0</v>
      </c>
      <c r="Q181" s="146">
        <v>1.65E-3</v>
      </c>
      <c r="R181" s="146">
        <f>Q181*H181</f>
        <v>1.65E-3</v>
      </c>
      <c r="S181" s="146">
        <v>2.4649999999999998E-2</v>
      </c>
      <c r="T181" s="147">
        <f>S181*H181</f>
        <v>2.4649999999999998E-2</v>
      </c>
      <c r="AR181" s="148" t="s">
        <v>300</v>
      </c>
      <c r="AT181" s="148" t="s">
        <v>295</v>
      </c>
      <c r="AU181" s="148" t="s">
        <v>85</v>
      </c>
      <c r="AY181" s="17" t="s">
        <v>293</v>
      </c>
      <c r="BE181" s="149">
        <f>IF(N181="základní",J181,0)</f>
        <v>0</v>
      </c>
      <c r="BF181" s="149">
        <f>IF(N181="snížená",J181,0)</f>
        <v>0</v>
      </c>
      <c r="BG181" s="149">
        <f>IF(N181="zákl. přenesená",J181,0)</f>
        <v>0</v>
      </c>
      <c r="BH181" s="149">
        <f>IF(N181="sníž. přenesená",J181,0)</f>
        <v>0</v>
      </c>
      <c r="BI181" s="149">
        <f>IF(N181="nulová",J181,0)</f>
        <v>0</v>
      </c>
      <c r="BJ181" s="17" t="s">
        <v>83</v>
      </c>
      <c r="BK181" s="149">
        <f>ROUND(I181*H181,2)</f>
        <v>0</v>
      </c>
      <c r="BL181" s="17" t="s">
        <v>300</v>
      </c>
      <c r="BM181" s="148" t="s">
        <v>4809</v>
      </c>
    </row>
    <row r="182" spans="2:65" s="12" customFormat="1" ht="11.25">
      <c r="B182" s="150"/>
      <c r="D182" s="151" t="s">
        <v>302</v>
      </c>
      <c r="E182" s="152" t="s">
        <v>1</v>
      </c>
      <c r="F182" s="153" t="s">
        <v>4735</v>
      </c>
      <c r="H182" s="154">
        <v>1</v>
      </c>
      <c r="I182" s="155"/>
      <c r="L182" s="150"/>
      <c r="M182" s="156"/>
      <c r="T182" s="157"/>
      <c r="AT182" s="152" t="s">
        <v>302</v>
      </c>
      <c r="AU182" s="152" t="s">
        <v>85</v>
      </c>
      <c r="AV182" s="12" t="s">
        <v>85</v>
      </c>
      <c r="AW182" s="12" t="s">
        <v>32</v>
      </c>
      <c r="AX182" s="12" t="s">
        <v>83</v>
      </c>
      <c r="AY182" s="152" t="s">
        <v>293</v>
      </c>
    </row>
    <row r="183" spans="2:65" s="1" customFormat="1" ht="16.5" customHeight="1">
      <c r="B183" s="32"/>
      <c r="C183" s="174" t="s">
        <v>824</v>
      </c>
      <c r="D183" s="174" t="s">
        <v>530</v>
      </c>
      <c r="E183" s="175" t="s">
        <v>4310</v>
      </c>
      <c r="F183" s="176" t="s">
        <v>4311</v>
      </c>
      <c r="G183" s="177" t="s">
        <v>909</v>
      </c>
      <c r="H183" s="178">
        <v>1</v>
      </c>
      <c r="I183" s="179"/>
      <c r="J183" s="180">
        <f>ROUND(I183*H183,2)</f>
        <v>0</v>
      </c>
      <c r="K183" s="176" t="s">
        <v>299</v>
      </c>
      <c r="L183" s="181"/>
      <c r="M183" s="182" t="s">
        <v>1</v>
      </c>
      <c r="N183" s="183" t="s">
        <v>41</v>
      </c>
      <c r="P183" s="146">
        <f>O183*H183</f>
        <v>0</v>
      </c>
      <c r="Q183" s="146">
        <v>2.4500000000000001E-2</v>
      </c>
      <c r="R183" s="146">
        <f>Q183*H183</f>
        <v>2.4500000000000001E-2</v>
      </c>
      <c r="S183" s="146">
        <v>0</v>
      </c>
      <c r="T183" s="147">
        <f>S183*H183</f>
        <v>0</v>
      </c>
      <c r="AR183" s="148" t="s">
        <v>396</v>
      </c>
      <c r="AT183" s="148" t="s">
        <v>530</v>
      </c>
      <c r="AU183" s="148" t="s">
        <v>85</v>
      </c>
      <c r="AY183" s="17" t="s">
        <v>293</v>
      </c>
      <c r="BE183" s="149">
        <f>IF(N183="základní",J183,0)</f>
        <v>0</v>
      </c>
      <c r="BF183" s="149">
        <f>IF(N183="snížená",J183,0)</f>
        <v>0</v>
      </c>
      <c r="BG183" s="149">
        <f>IF(N183="zákl. přenesená",J183,0)</f>
        <v>0</v>
      </c>
      <c r="BH183" s="149">
        <f>IF(N183="sníž. přenesená",J183,0)</f>
        <v>0</v>
      </c>
      <c r="BI183" s="149">
        <f>IF(N183="nulová",J183,0)</f>
        <v>0</v>
      </c>
      <c r="BJ183" s="17" t="s">
        <v>83</v>
      </c>
      <c r="BK183" s="149">
        <f>ROUND(I183*H183,2)</f>
        <v>0</v>
      </c>
      <c r="BL183" s="17" t="s">
        <v>300</v>
      </c>
      <c r="BM183" s="148" t="s">
        <v>4810</v>
      </c>
    </row>
    <row r="184" spans="2:65" s="1" customFormat="1" ht="24.2" customHeight="1">
      <c r="B184" s="32"/>
      <c r="C184" s="137" t="s">
        <v>834</v>
      </c>
      <c r="D184" s="137" t="s">
        <v>295</v>
      </c>
      <c r="E184" s="138" t="s">
        <v>4652</v>
      </c>
      <c r="F184" s="139" t="s">
        <v>4653</v>
      </c>
      <c r="G184" s="140" t="s">
        <v>711</v>
      </c>
      <c r="H184" s="141">
        <v>62</v>
      </c>
      <c r="I184" s="142"/>
      <c r="J184" s="143">
        <f>ROUND(I184*H184,2)</f>
        <v>0</v>
      </c>
      <c r="K184" s="139" t="s">
        <v>299</v>
      </c>
      <c r="L184" s="32"/>
      <c r="M184" s="144" t="s">
        <v>1</v>
      </c>
      <c r="N184" s="145" t="s">
        <v>41</v>
      </c>
      <c r="P184" s="146">
        <f>O184*H184</f>
        <v>0</v>
      </c>
      <c r="Q184" s="146">
        <v>0</v>
      </c>
      <c r="R184" s="146">
        <f>Q184*H184</f>
        <v>0</v>
      </c>
      <c r="S184" s="146">
        <v>0</v>
      </c>
      <c r="T184" s="147">
        <f>S184*H184</f>
        <v>0</v>
      </c>
      <c r="AR184" s="148" t="s">
        <v>300</v>
      </c>
      <c r="AT184" s="148" t="s">
        <v>295</v>
      </c>
      <c r="AU184" s="148" t="s">
        <v>85</v>
      </c>
      <c r="AY184" s="17" t="s">
        <v>293</v>
      </c>
      <c r="BE184" s="149">
        <f>IF(N184="základní",J184,0)</f>
        <v>0</v>
      </c>
      <c r="BF184" s="149">
        <f>IF(N184="snížená",J184,0)</f>
        <v>0</v>
      </c>
      <c r="BG184" s="149">
        <f>IF(N184="zákl. přenesená",J184,0)</f>
        <v>0</v>
      </c>
      <c r="BH184" s="149">
        <f>IF(N184="sníž. přenesená",J184,0)</f>
        <v>0</v>
      </c>
      <c r="BI184" s="149">
        <f>IF(N184="nulová",J184,0)</f>
        <v>0</v>
      </c>
      <c r="BJ184" s="17" t="s">
        <v>83</v>
      </c>
      <c r="BK184" s="149">
        <f>ROUND(I184*H184,2)</f>
        <v>0</v>
      </c>
      <c r="BL184" s="17" t="s">
        <v>300</v>
      </c>
      <c r="BM184" s="148" t="s">
        <v>4811</v>
      </c>
    </row>
    <row r="185" spans="2:65" s="12" customFormat="1" ht="11.25">
      <c r="B185" s="150"/>
      <c r="D185" s="151" t="s">
        <v>302</v>
      </c>
      <c r="E185" s="152" t="s">
        <v>1</v>
      </c>
      <c r="F185" s="153" t="s">
        <v>4699</v>
      </c>
      <c r="H185" s="154">
        <v>62</v>
      </c>
      <c r="I185" s="155"/>
      <c r="L185" s="150"/>
      <c r="M185" s="156"/>
      <c r="T185" s="157"/>
      <c r="AT185" s="152" t="s">
        <v>302</v>
      </c>
      <c r="AU185" s="152" t="s">
        <v>85</v>
      </c>
      <c r="AV185" s="12" t="s">
        <v>85</v>
      </c>
      <c r="AW185" s="12" t="s">
        <v>32</v>
      </c>
      <c r="AX185" s="12" t="s">
        <v>83</v>
      </c>
      <c r="AY185" s="152" t="s">
        <v>293</v>
      </c>
    </row>
    <row r="186" spans="2:65" s="1" customFormat="1" ht="16.5" customHeight="1">
      <c r="B186" s="32"/>
      <c r="C186" s="137" t="s">
        <v>862</v>
      </c>
      <c r="D186" s="137" t="s">
        <v>295</v>
      </c>
      <c r="E186" s="138" t="s">
        <v>4322</v>
      </c>
      <c r="F186" s="139" t="s">
        <v>4323</v>
      </c>
      <c r="G186" s="140" t="s">
        <v>711</v>
      </c>
      <c r="H186" s="141">
        <v>307</v>
      </c>
      <c r="I186" s="142"/>
      <c r="J186" s="143">
        <f>ROUND(I186*H186,2)</f>
        <v>0</v>
      </c>
      <c r="K186" s="139" t="s">
        <v>299</v>
      </c>
      <c r="L186" s="32"/>
      <c r="M186" s="144" t="s">
        <v>1</v>
      </c>
      <c r="N186" s="145" t="s">
        <v>41</v>
      </c>
      <c r="P186" s="146">
        <f>O186*H186</f>
        <v>0</v>
      </c>
      <c r="Q186" s="146">
        <v>0</v>
      </c>
      <c r="R186" s="146">
        <f>Q186*H186</f>
        <v>0</v>
      </c>
      <c r="S186" s="146">
        <v>0</v>
      </c>
      <c r="T186" s="147">
        <f>S186*H186</f>
        <v>0</v>
      </c>
      <c r="AR186" s="148" t="s">
        <v>300</v>
      </c>
      <c r="AT186" s="148" t="s">
        <v>295</v>
      </c>
      <c r="AU186" s="148" t="s">
        <v>85</v>
      </c>
      <c r="AY186" s="17" t="s">
        <v>293</v>
      </c>
      <c r="BE186" s="149">
        <f>IF(N186="základní",J186,0)</f>
        <v>0</v>
      </c>
      <c r="BF186" s="149">
        <f>IF(N186="snížená",J186,0)</f>
        <v>0</v>
      </c>
      <c r="BG186" s="149">
        <f>IF(N186="zákl. přenesená",J186,0)</f>
        <v>0</v>
      </c>
      <c r="BH186" s="149">
        <f>IF(N186="sníž. přenesená",J186,0)</f>
        <v>0</v>
      </c>
      <c r="BI186" s="149">
        <f>IF(N186="nulová",J186,0)</f>
        <v>0</v>
      </c>
      <c r="BJ186" s="17" t="s">
        <v>83</v>
      </c>
      <c r="BK186" s="149">
        <f>ROUND(I186*H186,2)</f>
        <v>0</v>
      </c>
      <c r="BL186" s="17" t="s">
        <v>300</v>
      </c>
      <c r="BM186" s="148" t="s">
        <v>4812</v>
      </c>
    </row>
    <row r="187" spans="2:65" s="12" customFormat="1" ht="11.25">
      <c r="B187" s="150"/>
      <c r="D187" s="151" t="s">
        <v>302</v>
      </c>
      <c r="E187" s="152" t="s">
        <v>1</v>
      </c>
      <c r="F187" s="153" t="s">
        <v>4813</v>
      </c>
      <c r="H187" s="154">
        <v>307</v>
      </c>
      <c r="I187" s="155"/>
      <c r="L187" s="150"/>
      <c r="M187" s="156"/>
      <c r="T187" s="157"/>
      <c r="AT187" s="152" t="s">
        <v>302</v>
      </c>
      <c r="AU187" s="152" t="s">
        <v>85</v>
      </c>
      <c r="AV187" s="12" t="s">
        <v>85</v>
      </c>
      <c r="AW187" s="12" t="s">
        <v>32</v>
      </c>
      <c r="AX187" s="12" t="s">
        <v>83</v>
      </c>
      <c r="AY187" s="152" t="s">
        <v>293</v>
      </c>
    </row>
    <row r="188" spans="2:65" s="1" customFormat="1" ht="24.2" customHeight="1">
      <c r="B188" s="32"/>
      <c r="C188" s="137" t="s">
        <v>890</v>
      </c>
      <c r="D188" s="137" t="s">
        <v>295</v>
      </c>
      <c r="E188" s="138" t="s">
        <v>4328</v>
      </c>
      <c r="F188" s="139" t="s">
        <v>4329</v>
      </c>
      <c r="G188" s="140" t="s">
        <v>711</v>
      </c>
      <c r="H188" s="141">
        <v>245</v>
      </c>
      <c r="I188" s="142"/>
      <c r="J188" s="143">
        <f>ROUND(I188*H188,2)</f>
        <v>0</v>
      </c>
      <c r="K188" s="139" t="s">
        <v>299</v>
      </c>
      <c r="L188" s="32"/>
      <c r="M188" s="144" t="s">
        <v>1</v>
      </c>
      <c r="N188" s="145" t="s">
        <v>41</v>
      </c>
      <c r="P188" s="146">
        <f>O188*H188</f>
        <v>0</v>
      </c>
      <c r="Q188" s="146">
        <v>0</v>
      </c>
      <c r="R188" s="146">
        <f>Q188*H188</f>
        <v>0</v>
      </c>
      <c r="S188" s="146">
        <v>0</v>
      </c>
      <c r="T188" s="147">
        <f>S188*H188</f>
        <v>0</v>
      </c>
      <c r="AR188" s="148" t="s">
        <v>300</v>
      </c>
      <c r="AT188" s="148" t="s">
        <v>295</v>
      </c>
      <c r="AU188" s="148" t="s">
        <v>85</v>
      </c>
      <c r="AY188" s="17" t="s">
        <v>293</v>
      </c>
      <c r="BE188" s="149">
        <f>IF(N188="základní",J188,0)</f>
        <v>0</v>
      </c>
      <c r="BF188" s="149">
        <f>IF(N188="snížená",J188,0)</f>
        <v>0</v>
      </c>
      <c r="BG188" s="149">
        <f>IF(N188="zákl. přenesená",J188,0)</f>
        <v>0</v>
      </c>
      <c r="BH188" s="149">
        <f>IF(N188="sníž. přenesená",J188,0)</f>
        <v>0</v>
      </c>
      <c r="BI188" s="149">
        <f>IF(N188="nulová",J188,0)</f>
        <v>0</v>
      </c>
      <c r="BJ188" s="17" t="s">
        <v>83</v>
      </c>
      <c r="BK188" s="149">
        <f>ROUND(I188*H188,2)</f>
        <v>0</v>
      </c>
      <c r="BL188" s="17" t="s">
        <v>300</v>
      </c>
      <c r="BM188" s="148" t="s">
        <v>4814</v>
      </c>
    </row>
    <row r="189" spans="2:65" s="12" customFormat="1" ht="11.25">
      <c r="B189" s="150"/>
      <c r="D189" s="151" t="s">
        <v>302</v>
      </c>
      <c r="E189" s="152" t="s">
        <v>1</v>
      </c>
      <c r="F189" s="153" t="s">
        <v>4697</v>
      </c>
      <c r="H189" s="154">
        <v>245</v>
      </c>
      <c r="I189" s="155"/>
      <c r="L189" s="150"/>
      <c r="M189" s="156"/>
      <c r="T189" s="157"/>
      <c r="AT189" s="152" t="s">
        <v>302</v>
      </c>
      <c r="AU189" s="152" t="s">
        <v>85</v>
      </c>
      <c r="AV189" s="12" t="s">
        <v>85</v>
      </c>
      <c r="AW189" s="12" t="s">
        <v>32</v>
      </c>
      <c r="AX189" s="12" t="s">
        <v>83</v>
      </c>
      <c r="AY189" s="152" t="s">
        <v>293</v>
      </c>
    </row>
    <row r="190" spans="2:65" s="11" customFormat="1" ht="22.9" customHeight="1">
      <c r="B190" s="125"/>
      <c r="D190" s="126" t="s">
        <v>75</v>
      </c>
      <c r="E190" s="135" t="s">
        <v>1411</v>
      </c>
      <c r="F190" s="135" t="s">
        <v>1412</v>
      </c>
      <c r="I190" s="128"/>
      <c r="J190" s="136">
        <f>BK190</f>
        <v>0</v>
      </c>
      <c r="L190" s="125"/>
      <c r="M190" s="130"/>
      <c r="P190" s="131">
        <f>P191</f>
        <v>0</v>
      </c>
      <c r="R190" s="131">
        <f>R191</f>
        <v>0</v>
      </c>
      <c r="T190" s="132">
        <f>T191</f>
        <v>0</v>
      </c>
      <c r="AR190" s="126" t="s">
        <v>83</v>
      </c>
      <c r="AT190" s="133" t="s">
        <v>75</v>
      </c>
      <c r="AU190" s="133" t="s">
        <v>83</v>
      </c>
      <c r="AY190" s="126" t="s">
        <v>293</v>
      </c>
      <c r="BK190" s="134">
        <f>BK191</f>
        <v>0</v>
      </c>
    </row>
    <row r="191" spans="2:65" s="1" customFormat="1" ht="24.2" customHeight="1">
      <c r="B191" s="32"/>
      <c r="C191" s="137" t="s">
        <v>901</v>
      </c>
      <c r="D191" s="137" t="s">
        <v>295</v>
      </c>
      <c r="E191" s="138" t="s">
        <v>4668</v>
      </c>
      <c r="F191" s="139" t="s">
        <v>4669</v>
      </c>
      <c r="G191" s="140" t="s">
        <v>533</v>
      </c>
      <c r="H191" s="141">
        <v>1.4750000000000001</v>
      </c>
      <c r="I191" s="142"/>
      <c r="J191" s="143">
        <f>ROUND(I191*H191,2)</f>
        <v>0</v>
      </c>
      <c r="K191" s="139" t="s">
        <v>299</v>
      </c>
      <c r="L191" s="32"/>
      <c r="M191" s="144" t="s">
        <v>1</v>
      </c>
      <c r="N191" s="145" t="s">
        <v>41</v>
      </c>
      <c r="P191" s="146">
        <f>O191*H191</f>
        <v>0</v>
      </c>
      <c r="Q191" s="146">
        <v>0</v>
      </c>
      <c r="R191" s="146">
        <f>Q191*H191</f>
        <v>0</v>
      </c>
      <c r="S191" s="146">
        <v>0</v>
      </c>
      <c r="T191" s="147">
        <f>S191*H191</f>
        <v>0</v>
      </c>
      <c r="AR191" s="148" t="s">
        <v>300</v>
      </c>
      <c r="AT191" s="148" t="s">
        <v>295</v>
      </c>
      <c r="AU191" s="148" t="s">
        <v>85</v>
      </c>
      <c r="AY191" s="17" t="s">
        <v>293</v>
      </c>
      <c r="BE191" s="149">
        <f>IF(N191="základní",J191,0)</f>
        <v>0</v>
      </c>
      <c r="BF191" s="149">
        <f>IF(N191="snížená",J191,0)</f>
        <v>0</v>
      </c>
      <c r="BG191" s="149">
        <f>IF(N191="zákl. přenesená",J191,0)</f>
        <v>0</v>
      </c>
      <c r="BH191" s="149">
        <f>IF(N191="sníž. přenesená",J191,0)</f>
        <v>0</v>
      </c>
      <c r="BI191" s="149">
        <f>IF(N191="nulová",J191,0)</f>
        <v>0</v>
      </c>
      <c r="BJ191" s="17" t="s">
        <v>83</v>
      </c>
      <c r="BK191" s="149">
        <f>ROUND(I191*H191,2)</f>
        <v>0</v>
      </c>
      <c r="BL191" s="17" t="s">
        <v>300</v>
      </c>
      <c r="BM191" s="148" t="s">
        <v>4815</v>
      </c>
    </row>
    <row r="192" spans="2:65" s="11" customFormat="1" ht="25.9" customHeight="1">
      <c r="B192" s="125"/>
      <c r="D192" s="126" t="s">
        <v>75</v>
      </c>
      <c r="E192" s="127" t="s">
        <v>1417</v>
      </c>
      <c r="F192" s="127" t="s">
        <v>1418</v>
      </c>
      <c r="I192" s="128"/>
      <c r="J192" s="129">
        <f>BK192</f>
        <v>0</v>
      </c>
      <c r="L192" s="125"/>
      <c r="M192" s="130"/>
      <c r="P192" s="131">
        <f>P193</f>
        <v>0</v>
      </c>
      <c r="R192" s="131">
        <f>R193</f>
        <v>0.24328322000000002</v>
      </c>
      <c r="T192" s="132">
        <f>T193</f>
        <v>0</v>
      </c>
      <c r="AR192" s="126" t="s">
        <v>85</v>
      </c>
      <c r="AT192" s="133" t="s">
        <v>75</v>
      </c>
      <c r="AU192" s="133" t="s">
        <v>76</v>
      </c>
      <c r="AY192" s="126" t="s">
        <v>293</v>
      </c>
      <c r="BK192" s="134">
        <f>BK193</f>
        <v>0</v>
      </c>
    </row>
    <row r="193" spans="2:65" s="11" customFormat="1" ht="22.9" customHeight="1">
      <c r="B193" s="125"/>
      <c r="D193" s="126" t="s">
        <v>75</v>
      </c>
      <c r="E193" s="135" t="s">
        <v>4816</v>
      </c>
      <c r="F193" s="135" t="s">
        <v>4817</v>
      </c>
      <c r="I193" s="128"/>
      <c r="J193" s="136">
        <f>BK193</f>
        <v>0</v>
      </c>
      <c r="L193" s="125"/>
      <c r="M193" s="130"/>
      <c r="P193" s="131">
        <f>SUM(P194:P197)</f>
        <v>0</v>
      </c>
      <c r="R193" s="131">
        <f>SUM(R194:R197)</f>
        <v>0.24328322000000002</v>
      </c>
      <c r="T193" s="132">
        <f>SUM(T194:T197)</f>
        <v>0</v>
      </c>
      <c r="AR193" s="126" t="s">
        <v>85</v>
      </c>
      <c r="AT193" s="133" t="s">
        <v>75</v>
      </c>
      <c r="AU193" s="133" t="s">
        <v>83</v>
      </c>
      <c r="AY193" s="126" t="s">
        <v>293</v>
      </c>
      <c r="BK193" s="134">
        <f>SUM(BK194:BK197)</f>
        <v>0</v>
      </c>
    </row>
    <row r="194" spans="2:65" s="1" customFormat="1" ht="24.2" customHeight="1">
      <c r="B194" s="32"/>
      <c r="C194" s="137" t="s">
        <v>906</v>
      </c>
      <c r="D194" s="137" t="s">
        <v>295</v>
      </c>
      <c r="E194" s="138" t="s">
        <v>4818</v>
      </c>
      <c r="F194" s="139" t="s">
        <v>4819</v>
      </c>
      <c r="G194" s="140" t="s">
        <v>767</v>
      </c>
      <c r="H194" s="141">
        <v>81.501999999999995</v>
      </c>
      <c r="I194" s="142"/>
      <c r="J194" s="143">
        <f>ROUND(I194*H194,2)</f>
        <v>0</v>
      </c>
      <c r="K194" s="139" t="s">
        <v>299</v>
      </c>
      <c r="L194" s="32"/>
      <c r="M194" s="144" t="s">
        <v>1</v>
      </c>
      <c r="N194" s="145" t="s">
        <v>41</v>
      </c>
      <c r="P194" s="146">
        <f>O194*H194</f>
        <v>0</v>
      </c>
      <c r="Q194" s="146">
        <v>3.6000000000000002E-4</v>
      </c>
      <c r="R194" s="146">
        <f>Q194*H194</f>
        <v>2.9340720000000001E-2</v>
      </c>
      <c r="S194" s="146">
        <v>0</v>
      </c>
      <c r="T194" s="147">
        <f>S194*H194</f>
        <v>0</v>
      </c>
      <c r="AR194" s="148" t="s">
        <v>624</v>
      </c>
      <c r="AT194" s="148" t="s">
        <v>295</v>
      </c>
      <c r="AU194" s="148" t="s">
        <v>85</v>
      </c>
      <c r="AY194" s="17" t="s">
        <v>293</v>
      </c>
      <c r="BE194" s="149">
        <f>IF(N194="základní",J194,0)</f>
        <v>0</v>
      </c>
      <c r="BF194" s="149">
        <f>IF(N194="snížená",J194,0)</f>
        <v>0</v>
      </c>
      <c r="BG194" s="149">
        <f>IF(N194="zákl. přenesená",J194,0)</f>
        <v>0</v>
      </c>
      <c r="BH194" s="149">
        <f>IF(N194="sníž. přenesená",J194,0)</f>
        <v>0</v>
      </c>
      <c r="BI194" s="149">
        <f>IF(N194="nulová",J194,0)</f>
        <v>0</v>
      </c>
      <c r="BJ194" s="17" t="s">
        <v>83</v>
      </c>
      <c r="BK194" s="149">
        <f>ROUND(I194*H194,2)</f>
        <v>0</v>
      </c>
      <c r="BL194" s="17" t="s">
        <v>624</v>
      </c>
      <c r="BM194" s="148" t="s">
        <v>4820</v>
      </c>
    </row>
    <row r="195" spans="2:65" s="12" customFormat="1" ht="11.25">
      <c r="B195" s="150"/>
      <c r="D195" s="151" t="s">
        <v>302</v>
      </c>
      <c r="E195" s="152" t="s">
        <v>1</v>
      </c>
      <c r="F195" s="153" t="s">
        <v>4821</v>
      </c>
      <c r="H195" s="154">
        <v>81.501999999999995</v>
      </c>
      <c r="I195" s="155"/>
      <c r="L195" s="150"/>
      <c r="M195" s="156"/>
      <c r="T195" s="157"/>
      <c r="AT195" s="152" t="s">
        <v>302</v>
      </c>
      <c r="AU195" s="152" t="s">
        <v>85</v>
      </c>
      <c r="AV195" s="12" t="s">
        <v>85</v>
      </c>
      <c r="AW195" s="12" t="s">
        <v>32</v>
      </c>
      <c r="AX195" s="12" t="s">
        <v>83</v>
      </c>
      <c r="AY195" s="152" t="s">
        <v>293</v>
      </c>
    </row>
    <row r="196" spans="2:65" s="1" customFormat="1" ht="24.2" customHeight="1">
      <c r="B196" s="32"/>
      <c r="C196" s="174" t="s">
        <v>912</v>
      </c>
      <c r="D196" s="174" t="s">
        <v>530</v>
      </c>
      <c r="E196" s="175" t="s">
        <v>4822</v>
      </c>
      <c r="F196" s="176" t="s">
        <v>4823</v>
      </c>
      <c r="G196" s="177" t="s">
        <v>767</v>
      </c>
      <c r="H196" s="178">
        <v>85.576999999999998</v>
      </c>
      <c r="I196" s="179"/>
      <c r="J196" s="180">
        <f>ROUND(I196*H196,2)</f>
        <v>0</v>
      </c>
      <c r="K196" s="176" t="s">
        <v>299</v>
      </c>
      <c r="L196" s="181"/>
      <c r="M196" s="182" t="s">
        <v>1</v>
      </c>
      <c r="N196" s="183" t="s">
        <v>41</v>
      </c>
      <c r="P196" s="146">
        <f>O196*H196</f>
        <v>0</v>
      </c>
      <c r="Q196" s="146">
        <v>2.5000000000000001E-3</v>
      </c>
      <c r="R196" s="146">
        <f>Q196*H196</f>
        <v>0.21394250000000001</v>
      </c>
      <c r="S196" s="146">
        <v>0</v>
      </c>
      <c r="T196" s="147">
        <f>S196*H196</f>
        <v>0</v>
      </c>
      <c r="AR196" s="148" t="s">
        <v>787</v>
      </c>
      <c r="AT196" s="148" t="s">
        <v>530</v>
      </c>
      <c r="AU196" s="148" t="s">
        <v>85</v>
      </c>
      <c r="AY196" s="17" t="s">
        <v>293</v>
      </c>
      <c r="BE196" s="149">
        <f>IF(N196="základní",J196,0)</f>
        <v>0</v>
      </c>
      <c r="BF196" s="149">
        <f>IF(N196="snížená",J196,0)</f>
        <v>0</v>
      </c>
      <c r="BG196" s="149">
        <f>IF(N196="zákl. přenesená",J196,0)</f>
        <v>0</v>
      </c>
      <c r="BH196" s="149">
        <f>IF(N196="sníž. přenesená",J196,0)</f>
        <v>0</v>
      </c>
      <c r="BI196" s="149">
        <f>IF(N196="nulová",J196,0)</f>
        <v>0</v>
      </c>
      <c r="BJ196" s="17" t="s">
        <v>83</v>
      </c>
      <c r="BK196" s="149">
        <f>ROUND(I196*H196,2)</f>
        <v>0</v>
      </c>
      <c r="BL196" s="17" t="s">
        <v>624</v>
      </c>
      <c r="BM196" s="148" t="s">
        <v>4824</v>
      </c>
    </row>
    <row r="197" spans="2:65" s="12" customFormat="1" ht="11.25">
      <c r="B197" s="150"/>
      <c r="D197" s="151" t="s">
        <v>302</v>
      </c>
      <c r="F197" s="153" t="s">
        <v>4825</v>
      </c>
      <c r="H197" s="154">
        <v>85.576999999999998</v>
      </c>
      <c r="I197" s="155"/>
      <c r="L197" s="150"/>
      <c r="M197" s="199"/>
      <c r="N197" s="200"/>
      <c r="O197" s="200"/>
      <c r="P197" s="200"/>
      <c r="Q197" s="200"/>
      <c r="R197" s="200"/>
      <c r="S197" s="200"/>
      <c r="T197" s="201"/>
      <c r="AT197" s="152" t="s">
        <v>302</v>
      </c>
      <c r="AU197" s="152" t="s">
        <v>85</v>
      </c>
      <c r="AV197" s="12" t="s">
        <v>85</v>
      </c>
      <c r="AW197" s="12" t="s">
        <v>4</v>
      </c>
      <c r="AX197" s="12" t="s">
        <v>83</v>
      </c>
      <c r="AY197" s="152" t="s">
        <v>293</v>
      </c>
    </row>
    <row r="198" spans="2:65" s="1" customFormat="1" ht="6.95" customHeight="1">
      <c r="B198" s="44"/>
      <c r="C198" s="45"/>
      <c r="D198" s="45"/>
      <c r="E198" s="45"/>
      <c r="F198" s="45"/>
      <c r="G198" s="45"/>
      <c r="H198" s="45"/>
      <c r="I198" s="45"/>
      <c r="J198" s="45"/>
      <c r="K198" s="45"/>
      <c r="L198" s="32"/>
    </row>
  </sheetData>
  <sheetProtection algorithmName="SHA-512" hashValue="14jRa2Q+QO6pBmRc+21FpOE3XVMALNK8I5j6ALAkZGPyeTn1yVOdydMTT+PV84LcQL+C31Lv5YocoJuVFT45SA==" saltValue="NzA1FPeA4HcRmImlpJyjxEUbuQca6ZSQOP/xFKiUy8eDt7emkBHUkhdp9aREXAegFTmb1MIjTxyKUC8PRJHVfg==" spinCount="100000" sheet="1" objects="1" scenarios="1" formatColumns="0" formatRows="0" autoFilter="0"/>
  <autoFilter ref="C124:K197" xr:uid="{00000000-0009-0000-0000-000010000000}"/>
  <mergeCells count="12">
    <mergeCell ref="E117:H117"/>
    <mergeCell ref="L2:V2"/>
    <mergeCell ref="E85:H85"/>
    <mergeCell ref="E87:H87"/>
    <mergeCell ref="E89:H89"/>
    <mergeCell ref="E113:H113"/>
    <mergeCell ref="E115:H11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BM447"/>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150</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4700</v>
      </c>
      <c r="F9" s="258"/>
      <c r="G9" s="258"/>
      <c r="H9" s="258"/>
      <c r="L9" s="32"/>
    </row>
    <row r="10" spans="2:46" s="1" customFormat="1" ht="12" customHeight="1">
      <c r="B10" s="32"/>
      <c r="D10" s="27" t="s">
        <v>231</v>
      </c>
      <c r="L10" s="32"/>
    </row>
    <row r="11" spans="2:46" s="1" customFormat="1" ht="16.5" customHeight="1">
      <c r="B11" s="32"/>
      <c r="E11" s="238" t="s">
        <v>4826</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ROUND(J135,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ROUND((SUM(BE135:BE446)),  2)</f>
        <v>0</v>
      </c>
      <c r="I35" s="97">
        <v>0.21</v>
      </c>
      <c r="J35" s="86">
        <f>ROUND(((SUM(BE135:BE446))*I35),  2)</f>
        <v>0</v>
      </c>
      <c r="L35" s="32"/>
    </row>
    <row r="36" spans="2:12" s="1" customFormat="1" ht="14.45" customHeight="1">
      <c r="B36" s="32"/>
      <c r="E36" s="27" t="s">
        <v>42</v>
      </c>
      <c r="F36" s="86">
        <f>ROUND((SUM(BF135:BF446)),  2)</f>
        <v>0</v>
      </c>
      <c r="I36" s="97">
        <v>0.12</v>
      </c>
      <c r="J36" s="86">
        <f>ROUND(((SUM(BF135:BF446))*I36),  2)</f>
        <v>0</v>
      </c>
      <c r="L36" s="32"/>
    </row>
    <row r="37" spans="2:12" s="1" customFormat="1" ht="14.45" hidden="1" customHeight="1">
      <c r="B37" s="32"/>
      <c r="E37" s="27" t="s">
        <v>43</v>
      </c>
      <c r="F37" s="86">
        <f>ROUND((SUM(BG135:BG446)),  2)</f>
        <v>0</v>
      </c>
      <c r="I37" s="97">
        <v>0.21</v>
      </c>
      <c r="J37" s="86">
        <f>0</f>
        <v>0</v>
      </c>
      <c r="L37" s="32"/>
    </row>
    <row r="38" spans="2:12" s="1" customFormat="1" ht="14.45" hidden="1" customHeight="1">
      <c r="B38" s="32"/>
      <c r="E38" s="27" t="s">
        <v>44</v>
      </c>
      <c r="F38" s="86">
        <f>ROUND((SUM(BH135:BH446)),  2)</f>
        <v>0</v>
      </c>
      <c r="I38" s="97">
        <v>0.12</v>
      </c>
      <c r="J38" s="86">
        <f>0</f>
        <v>0</v>
      </c>
      <c r="L38" s="32"/>
    </row>
    <row r="39" spans="2:12" s="1" customFormat="1" ht="14.45" hidden="1" customHeight="1">
      <c r="B39" s="32"/>
      <c r="E39" s="27" t="s">
        <v>45</v>
      </c>
      <c r="F39" s="86">
        <f>ROUND((SUM(BI135:BI446)),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4700</v>
      </c>
      <c r="F87" s="258"/>
      <c r="G87" s="258"/>
      <c r="H87" s="258"/>
      <c r="L87" s="32"/>
    </row>
    <row r="88" spans="2:12" s="1" customFormat="1" ht="12" customHeight="1">
      <c r="B88" s="32"/>
      <c r="C88" s="27" t="s">
        <v>231</v>
      </c>
      <c r="L88" s="32"/>
    </row>
    <row r="89" spans="2:12" s="1" customFormat="1" ht="16.5" customHeight="1">
      <c r="B89" s="32"/>
      <c r="E89" s="238" t="str">
        <f>E11</f>
        <v>SO 703 - Provizorní přeložka parovodu</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J135</f>
        <v>0</v>
      </c>
      <c r="L98" s="32"/>
      <c r="AU98" s="17" t="s">
        <v>264</v>
      </c>
    </row>
    <row r="99" spans="2:47" s="8" customFormat="1" ht="24.95" customHeight="1">
      <c r="B99" s="109"/>
      <c r="D99" s="110" t="s">
        <v>4827</v>
      </c>
      <c r="E99" s="111"/>
      <c r="F99" s="111"/>
      <c r="G99" s="111"/>
      <c r="H99" s="111"/>
      <c r="I99" s="111"/>
      <c r="J99" s="112">
        <f>J136</f>
        <v>0</v>
      </c>
      <c r="L99" s="109"/>
    </row>
    <row r="100" spans="2:47" s="8" customFormat="1" ht="24.95" customHeight="1">
      <c r="B100" s="109"/>
      <c r="D100" s="110" t="s">
        <v>4828</v>
      </c>
      <c r="E100" s="111"/>
      <c r="F100" s="111"/>
      <c r="G100" s="111"/>
      <c r="H100" s="111"/>
      <c r="I100" s="111"/>
      <c r="J100" s="112">
        <f>J183</f>
        <v>0</v>
      </c>
      <c r="L100" s="109"/>
    </row>
    <row r="101" spans="2:47" s="8" customFormat="1" ht="24.95" customHeight="1">
      <c r="B101" s="109"/>
      <c r="D101" s="110" t="s">
        <v>4829</v>
      </c>
      <c r="E101" s="111"/>
      <c r="F101" s="111"/>
      <c r="G101" s="111"/>
      <c r="H101" s="111"/>
      <c r="I101" s="111"/>
      <c r="J101" s="112">
        <f>J186</f>
        <v>0</v>
      </c>
      <c r="L101" s="109"/>
    </row>
    <row r="102" spans="2:47" s="8" customFormat="1" ht="24.95" customHeight="1">
      <c r="B102" s="109"/>
      <c r="D102" s="110" t="s">
        <v>4830</v>
      </c>
      <c r="E102" s="111"/>
      <c r="F102" s="111"/>
      <c r="G102" s="111"/>
      <c r="H102" s="111"/>
      <c r="I102" s="111"/>
      <c r="J102" s="112">
        <f>J190</f>
        <v>0</v>
      </c>
      <c r="L102" s="109"/>
    </row>
    <row r="103" spans="2:47" s="8" customFormat="1" ht="24.95" customHeight="1">
      <c r="B103" s="109"/>
      <c r="D103" s="110" t="s">
        <v>4831</v>
      </c>
      <c r="E103" s="111"/>
      <c r="F103" s="111"/>
      <c r="G103" s="111"/>
      <c r="H103" s="111"/>
      <c r="I103" s="111"/>
      <c r="J103" s="112">
        <f>J193</f>
        <v>0</v>
      </c>
      <c r="L103" s="109"/>
    </row>
    <row r="104" spans="2:47" s="8" customFormat="1" ht="24.95" customHeight="1">
      <c r="B104" s="109"/>
      <c r="D104" s="110" t="s">
        <v>4832</v>
      </c>
      <c r="E104" s="111"/>
      <c r="F104" s="111"/>
      <c r="G104" s="111"/>
      <c r="H104" s="111"/>
      <c r="I104" s="111"/>
      <c r="J104" s="112">
        <f>J231</f>
        <v>0</v>
      </c>
      <c r="L104" s="109"/>
    </row>
    <row r="105" spans="2:47" s="8" customFormat="1" ht="24.95" customHeight="1">
      <c r="B105" s="109"/>
      <c r="D105" s="110" t="s">
        <v>4833</v>
      </c>
      <c r="E105" s="111"/>
      <c r="F105" s="111"/>
      <c r="G105" s="111"/>
      <c r="H105" s="111"/>
      <c r="I105" s="111"/>
      <c r="J105" s="112">
        <f>J237</f>
        <v>0</v>
      </c>
      <c r="L105" s="109"/>
    </row>
    <row r="106" spans="2:47" s="8" customFormat="1" ht="24.95" customHeight="1">
      <c r="B106" s="109"/>
      <c r="D106" s="110" t="s">
        <v>4834</v>
      </c>
      <c r="E106" s="111"/>
      <c r="F106" s="111"/>
      <c r="G106" s="111"/>
      <c r="H106" s="111"/>
      <c r="I106" s="111"/>
      <c r="J106" s="112">
        <f>J250</f>
        <v>0</v>
      </c>
      <c r="L106" s="109"/>
    </row>
    <row r="107" spans="2:47" s="8" customFormat="1" ht="24.95" customHeight="1">
      <c r="B107" s="109"/>
      <c r="D107" s="110" t="s">
        <v>4835</v>
      </c>
      <c r="E107" s="111"/>
      <c r="F107" s="111"/>
      <c r="G107" s="111"/>
      <c r="H107" s="111"/>
      <c r="I107" s="111"/>
      <c r="J107" s="112">
        <f>J335</f>
        <v>0</v>
      </c>
      <c r="L107" s="109"/>
    </row>
    <row r="108" spans="2:47" s="8" customFormat="1" ht="24.95" customHeight="1">
      <c r="B108" s="109"/>
      <c r="D108" s="110" t="s">
        <v>4836</v>
      </c>
      <c r="E108" s="111"/>
      <c r="F108" s="111"/>
      <c r="G108" s="111"/>
      <c r="H108" s="111"/>
      <c r="I108" s="111"/>
      <c r="J108" s="112">
        <f>J360</f>
        <v>0</v>
      </c>
      <c r="L108" s="109"/>
    </row>
    <row r="109" spans="2:47" s="8" customFormat="1" ht="24.95" customHeight="1">
      <c r="B109" s="109"/>
      <c r="D109" s="110" t="s">
        <v>4837</v>
      </c>
      <c r="E109" s="111"/>
      <c r="F109" s="111"/>
      <c r="G109" s="111"/>
      <c r="H109" s="111"/>
      <c r="I109" s="111"/>
      <c r="J109" s="112">
        <f>J367</f>
        <v>0</v>
      </c>
      <c r="L109" s="109"/>
    </row>
    <row r="110" spans="2:47" s="8" customFormat="1" ht="24.95" customHeight="1">
      <c r="B110" s="109"/>
      <c r="D110" s="110" t="s">
        <v>4838</v>
      </c>
      <c r="E110" s="111"/>
      <c r="F110" s="111"/>
      <c r="G110" s="111"/>
      <c r="H110" s="111"/>
      <c r="I110" s="111"/>
      <c r="J110" s="112">
        <f>J404</f>
        <v>0</v>
      </c>
      <c r="L110" s="109"/>
    </row>
    <row r="111" spans="2:47" s="8" customFormat="1" ht="24.95" customHeight="1">
      <c r="B111" s="109"/>
      <c r="D111" s="110" t="s">
        <v>4839</v>
      </c>
      <c r="E111" s="111"/>
      <c r="F111" s="111"/>
      <c r="G111" s="111"/>
      <c r="H111" s="111"/>
      <c r="I111" s="111"/>
      <c r="J111" s="112">
        <f>J407</f>
        <v>0</v>
      </c>
      <c r="L111" s="109"/>
    </row>
    <row r="112" spans="2:47" s="8" customFormat="1" ht="24.95" customHeight="1">
      <c r="B112" s="109"/>
      <c r="D112" s="110" t="s">
        <v>4840</v>
      </c>
      <c r="E112" s="111"/>
      <c r="F112" s="111"/>
      <c r="G112" s="111"/>
      <c r="H112" s="111"/>
      <c r="I112" s="111"/>
      <c r="J112" s="112">
        <f>J416</f>
        <v>0</v>
      </c>
      <c r="L112" s="109"/>
    </row>
    <row r="113" spans="2:12" s="8" customFormat="1" ht="24.95" customHeight="1">
      <c r="B113" s="109"/>
      <c r="D113" s="110" t="s">
        <v>4841</v>
      </c>
      <c r="E113" s="111"/>
      <c r="F113" s="111"/>
      <c r="G113" s="111"/>
      <c r="H113" s="111"/>
      <c r="I113" s="111"/>
      <c r="J113" s="112">
        <f>J425</f>
        <v>0</v>
      </c>
      <c r="L113" s="109"/>
    </row>
    <row r="114" spans="2:12" s="1" customFormat="1" ht="21.75" customHeight="1">
      <c r="B114" s="32"/>
      <c r="L114" s="32"/>
    </row>
    <row r="115" spans="2:12" s="1" customFormat="1" ht="6.95" customHeight="1">
      <c r="B115" s="44"/>
      <c r="C115" s="45"/>
      <c r="D115" s="45"/>
      <c r="E115" s="45"/>
      <c r="F115" s="45"/>
      <c r="G115" s="45"/>
      <c r="H115" s="45"/>
      <c r="I115" s="45"/>
      <c r="J115" s="45"/>
      <c r="K115" s="45"/>
      <c r="L115" s="32"/>
    </row>
    <row r="119" spans="2:12" s="1" customFormat="1" ht="6.95" customHeight="1">
      <c r="B119" s="46"/>
      <c r="C119" s="47"/>
      <c r="D119" s="47"/>
      <c r="E119" s="47"/>
      <c r="F119" s="47"/>
      <c r="G119" s="47"/>
      <c r="H119" s="47"/>
      <c r="I119" s="47"/>
      <c r="J119" s="47"/>
      <c r="K119" s="47"/>
      <c r="L119" s="32"/>
    </row>
    <row r="120" spans="2:12" s="1" customFormat="1" ht="24.95" customHeight="1">
      <c r="B120" s="32"/>
      <c r="C120" s="21" t="s">
        <v>278</v>
      </c>
      <c r="L120" s="32"/>
    </row>
    <row r="121" spans="2:12" s="1" customFormat="1" ht="6.95" customHeight="1">
      <c r="B121" s="32"/>
      <c r="L121" s="32"/>
    </row>
    <row r="122" spans="2:12" s="1" customFormat="1" ht="12" customHeight="1">
      <c r="B122" s="32"/>
      <c r="C122" s="27" t="s">
        <v>16</v>
      </c>
      <c r="L122" s="32"/>
    </row>
    <row r="123" spans="2:12" s="1" customFormat="1" ht="16.5" customHeight="1">
      <c r="B123" s="32"/>
      <c r="E123" s="256" t="str">
        <f>E7</f>
        <v>Stavba sekundárního kolektoru Česká-Středova - 2024</v>
      </c>
      <c r="F123" s="257"/>
      <c r="G123" s="257"/>
      <c r="H123" s="257"/>
      <c r="L123" s="32"/>
    </row>
    <row r="124" spans="2:12" ht="12" customHeight="1">
      <c r="B124" s="20"/>
      <c r="C124" s="27" t="s">
        <v>225</v>
      </c>
      <c r="L124" s="20"/>
    </row>
    <row r="125" spans="2:12" s="1" customFormat="1" ht="16.5" customHeight="1">
      <c r="B125" s="32"/>
      <c r="E125" s="256" t="s">
        <v>4700</v>
      </c>
      <c r="F125" s="258"/>
      <c r="G125" s="258"/>
      <c r="H125" s="258"/>
      <c r="L125" s="32"/>
    </row>
    <row r="126" spans="2:12" s="1" customFormat="1" ht="12" customHeight="1">
      <c r="B126" s="32"/>
      <c r="C126" s="27" t="s">
        <v>231</v>
      </c>
      <c r="L126" s="32"/>
    </row>
    <row r="127" spans="2:12" s="1" customFormat="1" ht="16.5" customHeight="1">
      <c r="B127" s="32"/>
      <c r="E127" s="238" t="str">
        <f>E11</f>
        <v>SO 703 - Provizorní přeložka parovodu</v>
      </c>
      <c r="F127" s="258"/>
      <c r="G127" s="258"/>
      <c r="H127" s="258"/>
      <c r="L127" s="32"/>
    </row>
    <row r="128" spans="2:12" s="1" customFormat="1" ht="6.95" customHeight="1">
      <c r="B128" s="32"/>
      <c r="L128" s="32"/>
    </row>
    <row r="129" spans="2:65" s="1" customFormat="1" ht="12" customHeight="1">
      <c r="B129" s="32"/>
      <c r="C129" s="27" t="s">
        <v>20</v>
      </c>
      <c r="F129" s="25" t="str">
        <f>F14</f>
        <v>Brno</v>
      </c>
      <c r="I129" s="27" t="s">
        <v>22</v>
      </c>
      <c r="J129" s="52" t="str">
        <f>IF(J14="","",J14)</f>
        <v>8. 8. 2024</v>
      </c>
      <c r="L129" s="32"/>
    </row>
    <row r="130" spans="2:65" s="1" customFormat="1" ht="6.95" customHeight="1">
      <c r="B130" s="32"/>
      <c r="L130" s="32"/>
    </row>
    <row r="131" spans="2:65" s="1" customFormat="1" ht="15.2" customHeight="1">
      <c r="B131" s="32"/>
      <c r="C131" s="27" t="s">
        <v>24</v>
      </c>
      <c r="F131" s="25" t="str">
        <f>E17</f>
        <v>Statutární město Brno</v>
      </c>
      <c r="I131" s="27" t="s">
        <v>30</v>
      </c>
      <c r="J131" s="30" t="str">
        <f>E23</f>
        <v>INGUTIS, spol. s r.o.</v>
      </c>
      <c r="L131" s="32"/>
    </row>
    <row r="132" spans="2:65" s="1" customFormat="1" ht="15.2" customHeight="1">
      <c r="B132" s="32"/>
      <c r="C132" s="27" t="s">
        <v>28</v>
      </c>
      <c r="F132" s="25" t="str">
        <f>IF(E20="","",E20)</f>
        <v>Vyplň údaj</v>
      </c>
      <c r="I132" s="27" t="s">
        <v>33</v>
      </c>
      <c r="J132" s="30" t="str">
        <f>E26</f>
        <v>Ing. J. Duben</v>
      </c>
      <c r="L132" s="32"/>
    </row>
    <row r="133" spans="2:65" s="1" customFormat="1" ht="10.35" customHeight="1">
      <c r="B133" s="32"/>
      <c r="L133" s="32"/>
    </row>
    <row r="134" spans="2:65" s="10" customFormat="1" ht="29.25" customHeight="1">
      <c r="B134" s="117"/>
      <c r="C134" s="118" t="s">
        <v>279</v>
      </c>
      <c r="D134" s="119" t="s">
        <v>61</v>
      </c>
      <c r="E134" s="119" t="s">
        <v>57</v>
      </c>
      <c r="F134" s="119" t="s">
        <v>58</v>
      </c>
      <c r="G134" s="119" t="s">
        <v>280</v>
      </c>
      <c r="H134" s="119" t="s">
        <v>281</v>
      </c>
      <c r="I134" s="119" t="s">
        <v>282</v>
      </c>
      <c r="J134" s="119" t="s">
        <v>262</v>
      </c>
      <c r="K134" s="120" t="s">
        <v>283</v>
      </c>
      <c r="L134" s="117"/>
      <c r="M134" s="59" t="s">
        <v>1</v>
      </c>
      <c r="N134" s="60" t="s">
        <v>40</v>
      </c>
      <c r="O134" s="60" t="s">
        <v>284</v>
      </c>
      <c r="P134" s="60" t="s">
        <v>285</v>
      </c>
      <c r="Q134" s="60" t="s">
        <v>286</v>
      </c>
      <c r="R134" s="60" t="s">
        <v>287</v>
      </c>
      <c r="S134" s="60" t="s">
        <v>288</v>
      </c>
      <c r="T134" s="61" t="s">
        <v>289</v>
      </c>
    </row>
    <row r="135" spans="2:65" s="1" customFormat="1" ht="22.9" customHeight="1">
      <c r="B135" s="32"/>
      <c r="C135" s="64" t="s">
        <v>290</v>
      </c>
      <c r="J135" s="121">
        <f>BK135</f>
        <v>0</v>
      </c>
      <c r="L135" s="32"/>
      <c r="M135" s="62"/>
      <c r="N135" s="53"/>
      <c r="O135" s="53"/>
      <c r="P135" s="122">
        <f>P136+P183+P186+P190+P193+P231+P237+P250+P335+P360+P367+P404+P407+P416+P425</f>
        <v>0</v>
      </c>
      <c r="Q135" s="53"/>
      <c r="R135" s="122">
        <f>R136+R183+R186+R190+R193+R231+R237+R250+R335+R360+R367+R404+R407+R416+R425</f>
        <v>0</v>
      </c>
      <c r="S135" s="53"/>
      <c r="T135" s="123">
        <f>T136+T183+T186+T190+T193+T231+T237+T250+T335+T360+T367+T404+T407+T416+T425</f>
        <v>0</v>
      </c>
      <c r="AT135" s="17" t="s">
        <v>75</v>
      </c>
      <c r="AU135" s="17" t="s">
        <v>264</v>
      </c>
      <c r="BK135" s="124">
        <f>BK136+BK183+BK186+BK190+BK193+BK231+BK237+BK250+BK335+BK360+BK367+BK404+BK407+BK416+BK425</f>
        <v>0</v>
      </c>
    </row>
    <row r="136" spans="2:65" s="11" customFormat="1" ht="25.9" customHeight="1">
      <c r="B136" s="125"/>
      <c r="D136" s="126" t="s">
        <v>75</v>
      </c>
      <c r="E136" s="127" t="s">
        <v>83</v>
      </c>
      <c r="F136" s="127" t="s">
        <v>294</v>
      </c>
      <c r="I136" s="128"/>
      <c r="J136" s="129">
        <f>BK136</f>
        <v>0</v>
      </c>
      <c r="L136" s="125"/>
      <c r="M136" s="130"/>
      <c r="P136" s="131">
        <f>SUM(P137:P182)</f>
        <v>0</v>
      </c>
      <c r="R136" s="131">
        <f>SUM(R137:R182)</f>
        <v>0</v>
      </c>
      <c r="T136" s="132">
        <f>SUM(T137:T182)</f>
        <v>0</v>
      </c>
      <c r="AR136" s="126" t="s">
        <v>83</v>
      </c>
      <c r="AT136" s="133" t="s">
        <v>75</v>
      </c>
      <c r="AU136" s="133" t="s">
        <v>76</v>
      </c>
      <c r="AY136" s="126" t="s">
        <v>293</v>
      </c>
      <c r="BK136" s="134">
        <f>SUM(BK137:BK182)</f>
        <v>0</v>
      </c>
    </row>
    <row r="137" spans="2:65" s="1" customFormat="1" ht="49.15" customHeight="1">
      <c r="B137" s="32"/>
      <c r="C137" s="137" t="s">
        <v>83</v>
      </c>
      <c r="D137" s="137" t="s">
        <v>295</v>
      </c>
      <c r="E137" s="138" t="s">
        <v>4842</v>
      </c>
      <c r="F137" s="139" t="s">
        <v>4843</v>
      </c>
      <c r="G137" s="140" t="s">
        <v>767</v>
      </c>
      <c r="H137" s="141">
        <v>14.875</v>
      </c>
      <c r="I137" s="142"/>
      <c r="J137" s="143">
        <f>ROUND(I137*H137,2)</f>
        <v>0</v>
      </c>
      <c r="K137" s="139" t="s">
        <v>1</v>
      </c>
      <c r="L137" s="32"/>
      <c r="M137" s="144" t="s">
        <v>1</v>
      </c>
      <c r="N137" s="145" t="s">
        <v>41</v>
      </c>
      <c r="P137" s="146">
        <f>O137*H137</f>
        <v>0</v>
      </c>
      <c r="Q137" s="146">
        <v>0</v>
      </c>
      <c r="R137" s="146">
        <f>Q137*H137</f>
        <v>0</v>
      </c>
      <c r="S137" s="146">
        <v>0</v>
      </c>
      <c r="T137" s="147">
        <f>S137*H137</f>
        <v>0</v>
      </c>
      <c r="AR137" s="148" t="s">
        <v>300</v>
      </c>
      <c r="AT137" s="148" t="s">
        <v>295</v>
      </c>
      <c r="AU137" s="148" t="s">
        <v>83</v>
      </c>
      <c r="AY137" s="17" t="s">
        <v>293</v>
      </c>
      <c r="BE137" s="149">
        <f>IF(N137="základní",J137,0)</f>
        <v>0</v>
      </c>
      <c r="BF137" s="149">
        <f>IF(N137="snížená",J137,0)</f>
        <v>0</v>
      </c>
      <c r="BG137" s="149">
        <f>IF(N137="zákl. přenesená",J137,0)</f>
        <v>0</v>
      </c>
      <c r="BH137" s="149">
        <f>IF(N137="sníž. přenesená",J137,0)</f>
        <v>0</v>
      </c>
      <c r="BI137" s="149">
        <f>IF(N137="nulová",J137,0)</f>
        <v>0</v>
      </c>
      <c r="BJ137" s="17" t="s">
        <v>83</v>
      </c>
      <c r="BK137" s="149">
        <f>ROUND(I137*H137,2)</f>
        <v>0</v>
      </c>
      <c r="BL137" s="17" t="s">
        <v>300</v>
      </c>
      <c r="BM137" s="148" t="s">
        <v>85</v>
      </c>
    </row>
    <row r="138" spans="2:65" s="1" customFormat="1" ht="29.25">
      <c r="B138" s="32"/>
      <c r="D138" s="151" t="s">
        <v>324</v>
      </c>
      <c r="F138" s="184" t="s">
        <v>4844</v>
      </c>
      <c r="I138" s="165"/>
      <c r="L138" s="32"/>
      <c r="M138" s="166"/>
      <c r="T138" s="56"/>
      <c r="AT138" s="17" t="s">
        <v>324</v>
      </c>
      <c r="AU138" s="17" t="s">
        <v>83</v>
      </c>
    </row>
    <row r="139" spans="2:65" s="12" customFormat="1" ht="11.25">
      <c r="B139" s="150"/>
      <c r="D139" s="151" t="s">
        <v>302</v>
      </c>
      <c r="E139" s="152" t="s">
        <v>1</v>
      </c>
      <c r="F139" s="153" t="s">
        <v>4845</v>
      </c>
      <c r="H139" s="154">
        <v>14.875</v>
      </c>
      <c r="I139" s="155"/>
      <c r="L139" s="150"/>
      <c r="M139" s="156"/>
      <c r="T139" s="157"/>
      <c r="AT139" s="152" t="s">
        <v>302</v>
      </c>
      <c r="AU139" s="152" t="s">
        <v>83</v>
      </c>
      <c r="AV139" s="12" t="s">
        <v>85</v>
      </c>
      <c r="AW139" s="12" t="s">
        <v>32</v>
      </c>
      <c r="AX139" s="12" t="s">
        <v>76</v>
      </c>
      <c r="AY139" s="152" t="s">
        <v>293</v>
      </c>
    </row>
    <row r="140" spans="2:65" s="14" customFormat="1" ht="11.25">
      <c r="B140" s="167"/>
      <c r="D140" s="151" t="s">
        <v>302</v>
      </c>
      <c r="E140" s="168" t="s">
        <v>1</v>
      </c>
      <c r="F140" s="169" t="s">
        <v>371</v>
      </c>
      <c r="H140" s="170">
        <v>14.875</v>
      </c>
      <c r="I140" s="171"/>
      <c r="L140" s="167"/>
      <c r="M140" s="172"/>
      <c r="T140" s="173"/>
      <c r="AT140" s="168" t="s">
        <v>302</v>
      </c>
      <c r="AU140" s="168" t="s">
        <v>83</v>
      </c>
      <c r="AV140" s="14" t="s">
        <v>300</v>
      </c>
      <c r="AW140" s="14" t="s">
        <v>32</v>
      </c>
      <c r="AX140" s="14" t="s">
        <v>83</v>
      </c>
      <c r="AY140" s="168" t="s">
        <v>293</v>
      </c>
    </row>
    <row r="141" spans="2:65" s="1" customFormat="1" ht="37.9" customHeight="1">
      <c r="B141" s="32"/>
      <c r="C141" s="137" t="s">
        <v>85</v>
      </c>
      <c r="D141" s="137" t="s">
        <v>295</v>
      </c>
      <c r="E141" s="138" t="s">
        <v>4846</v>
      </c>
      <c r="F141" s="139" t="s">
        <v>4847</v>
      </c>
      <c r="G141" s="140" t="s">
        <v>767</v>
      </c>
      <c r="H141" s="141">
        <v>14.875</v>
      </c>
      <c r="I141" s="142"/>
      <c r="J141" s="143">
        <f>ROUND(I141*H141,2)</f>
        <v>0</v>
      </c>
      <c r="K141" s="139" t="s">
        <v>1</v>
      </c>
      <c r="L141" s="32"/>
      <c r="M141" s="144" t="s">
        <v>1</v>
      </c>
      <c r="N141" s="145" t="s">
        <v>41</v>
      </c>
      <c r="P141" s="146">
        <f>O141*H141</f>
        <v>0</v>
      </c>
      <c r="Q141" s="146">
        <v>0</v>
      </c>
      <c r="R141" s="146">
        <f>Q141*H141</f>
        <v>0</v>
      </c>
      <c r="S141" s="146">
        <v>0</v>
      </c>
      <c r="T141" s="147">
        <f>S141*H141</f>
        <v>0</v>
      </c>
      <c r="AR141" s="148" t="s">
        <v>300</v>
      </c>
      <c r="AT141" s="148" t="s">
        <v>295</v>
      </c>
      <c r="AU141" s="148" t="s">
        <v>83</v>
      </c>
      <c r="AY141" s="17" t="s">
        <v>293</v>
      </c>
      <c r="BE141" s="149">
        <f>IF(N141="základní",J141,0)</f>
        <v>0</v>
      </c>
      <c r="BF141" s="149">
        <f>IF(N141="snížená",J141,0)</f>
        <v>0</v>
      </c>
      <c r="BG141" s="149">
        <f>IF(N141="zákl. přenesená",J141,0)</f>
        <v>0</v>
      </c>
      <c r="BH141" s="149">
        <f>IF(N141="sníž. přenesená",J141,0)</f>
        <v>0</v>
      </c>
      <c r="BI141" s="149">
        <f>IF(N141="nulová",J141,0)</f>
        <v>0</v>
      </c>
      <c r="BJ141" s="17" t="s">
        <v>83</v>
      </c>
      <c r="BK141" s="149">
        <f>ROUND(I141*H141,2)</f>
        <v>0</v>
      </c>
      <c r="BL141" s="17" t="s">
        <v>300</v>
      </c>
      <c r="BM141" s="148" t="s">
        <v>300</v>
      </c>
    </row>
    <row r="142" spans="2:65" s="1" customFormat="1" ht="37.9" customHeight="1">
      <c r="B142" s="32"/>
      <c r="C142" s="137" t="s">
        <v>156</v>
      </c>
      <c r="D142" s="137" t="s">
        <v>295</v>
      </c>
      <c r="E142" s="138" t="s">
        <v>4848</v>
      </c>
      <c r="F142" s="139" t="s">
        <v>4849</v>
      </c>
      <c r="G142" s="140" t="s">
        <v>767</v>
      </c>
      <c r="H142" s="141">
        <v>29.75</v>
      </c>
      <c r="I142" s="142"/>
      <c r="J142" s="143">
        <f>ROUND(I142*H142,2)</f>
        <v>0</v>
      </c>
      <c r="K142" s="139" t="s">
        <v>1</v>
      </c>
      <c r="L142" s="32"/>
      <c r="M142" s="144" t="s">
        <v>1</v>
      </c>
      <c r="N142" s="145" t="s">
        <v>41</v>
      </c>
      <c r="P142" s="146">
        <f>O142*H142</f>
        <v>0</v>
      </c>
      <c r="Q142" s="146">
        <v>0</v>
      </c>
      <c r="R142" s="146">
        <f>Q142*H142</f>
        <v>0</v>
      </c>
      <c r="S142" s="146">
        <v>0</v>
      </c>
      <c r="T142" s="147">
        <f>S142*H142</f>
        <v>0</v>
      </c>
      <c r="AR142" s="148" t="s">
        <v>300</v>
      </c>
      <c r="AT142" s="148" t="s">
        <v>295</v>
      </c>
      <c r="AU142" s="148" t="s">
        <v>83</v>
      </c>
      <c r="AY142" s="17" t="s">
        <v>293</v>
      </c>
      <c r="BE142" s="149">
        <f>IF(N142="základní",J142,0)</f>
        <v>0</v>
      </c>
      <c r="BF142" s="149">
        <f>IF(N142="snížená",J142,0)</f>
        <v>0</v>
      </c>
      <c r="BG142" s="149">
        <f>IF(N142="zákl. přenesená",J142,0)</f>
        <v>0</v>
      </c>
      <c r="BH142" s="149">
        <f>IF(N142="sníž. přenesená",J142,0)</f>
        <v>0</v>
      </c>
      <c r="BI142" s="149">
        <f>IF(N142="nulová",J142,0)</f>
        <v>0</v>
      </c>
      <c r="BJ142" s="17" t="s">
        <v>83</v>
      </c>
      <c r="BK142" s="149">
        <f>ROUND(I142*H142,2)</f>
        <v>0</v>
      </c>
      <c r="BL142" s="17" t="s">
        <v>300</v>
      </c>
      <c r="BM142" s="148" t="s">
        <v>327</v>
      </c>
    </row>
    <row r="143" spans="2:65" s="1" customFormat="1" ht="33" customHeight="1">
      <c r="B143" s="32"/>
      <c r="C143" s="137" t="s">
        <v>300</v>
      </c>
      <c r="D143" s="137" t="s">
        <v>295</v>
      </c>
      <c r="E143" s="138" t="s">
        <v>4850</v>
      </c>
      <c r="F143" s="139" t="s">
        <v>4851</v>
      </c>
      <c r="G143" s="140" t="s">
        <v>767</v>
      </c>
      <c r="H143" s="141">
        <v>14.875</v>
      </c>
      <c r="I143" s="142"/>
      <c r="J143" s="143">
        <f>ROUND(I143*H143,2)</f>
        <v>0</v>
      </c>
      <c r="K143" s="139" t="s">
        <v>1</v>
      </c>
      <c r="L143" s="32"/>
      <c r="M143" s="144" t="s">
        <v>1</v>
      </c>
      <c r="N143" s="145" t="s">
        <v>41</v>
      </c>
      <c r="P143" s="146">
        <f>O143*H143</f>
        <v>0</v>
      </c>
      <c r="Q143" s="146">
        <v>0</v>
      </c>
      <c r="R143" s="146">
        <f>Q143*H143</f>
        <v>0</v>
      </c>
      <c r="S143" s="146">
        <v>0</v>
      </c>
      <c r="T143" s="147">
        <f>S143*H143</f>
        <v>0</v>
      </c>
      <c r="AR143" s="148" t="s">
        <v>300</v>
      </c>
      <c r="AT143" s="148" t="s">
        <v>295</v>
      </c>
      <c r="AU143" s="148" t="s">
        <v>83</v>
      </c>
      <c r="AY143" s="17" t="s">
        <v>293</v>
      </c>
      <c r="BE143" s="149">
        <f>IF(N143="základní",J143,0)</f>
        <v>0</v>
      </c>
      <c r="BF143" s="149">
        <f>IF(N143="snížená",J143,0)</f>
        <v>0</v>
      </c>
      <c r="BG143" s="149">
        <f>IF(N143="zákl. přenesená",J143,0)</f>
        <v>0</v>
      </c>
      <c r="BH143" s="149">
        <f>IF(N143="sníž. přenesená",J143,0)</f>
        <v>0</v>
      </c>
      <c r="BI143" s="149">
        <f>IF(N143="nulová",J143,0)</f>
        <v>0</v>
      </c>
      <c r="BJ143" s="17" t="s">
        <v>83</v>
      </c>
      <c r="BK143" s="149">
        <f>ROUND(I143*H143,2)</f>
        <v>0</v>
      </c>
      <c r="BL143" s="17" t="s">
        <v>300</v>
      </c>
      <c r="BM143" s="148" t="s">
        <v>396</v>
      </c>
    </row>
    <row r="144" spans="2:65" s="12" customFormat="1" ht="11.25">
      <c r="B144" s="150"/>
      <c r="D144" s="151" t="s">
        <v>302</v>
      </c>
      <c r="E144" s="152" t="s">
        <v>1</v>
      </c>
      <c r="F144" s="153" t="s">
        <v>4845</v>
      </c>
      <c r="H144" s="154">
        <v>14.875</v>
      </c>
      <c r="I144" s="155"/>
      <c r="L144" s="150"/>
      <c r="M144" s="156"/>
      <c r="T144" s="157"/>
      <c r="AT144" s="152" t="s">
        <v>302</v>
      </c>
      <c r="AU144" s="152" t="s">
        <v>83</v>
      </c>
      <c r="AV144" s="12" t="s">
        <v>85</v>
      </c>
      <c r="AW144" s="12" t="s">
        <v>32</v>
      </c>
      <c r="AX144" s="12" t="s">
        <v>76</v>
      </c>
      <c r="AY144" s="152" t="s">
        <v>293</v>
      </c>
    </row>
    <row r="145" spans="2:65" s="14" customFormat="1" ht="11.25">
      <c r="B145" s="167"/>
      <c r="D145" s="151" t="s">
        <v>302</v>
      </c>
      <c r="E145" s="168" t="s">
        <v>1</v>
      </c>
      <c r="F145" s="169" t="s">
        <v>371</v>
      </c>
      <c r="H145" s="170">
        <v>14.875</v>
      </c>
      <c r="I145" s="171"/>
      <c r="L145" s="167"/>
      <c r="M145" s="172"/>
      <c r="T145" s="173"/>
      <c r="AT145" s="168" t="s">
        <v>302</v>
      </c>
      <c r="AU145" s="168" t="s">
        <v>83</v>
      </c>
      <c r="AV145" s="14" t="s">
        <v>300</v>
      </c>
      <c r="AW145" s="14" t="s">
        <v>32</v>
      </c>
      <c r="AX145" s="14" t="s">
        <v>83</v>
      </c>
      <c r="AY145" s="168" t="s">
        <v>293</v>
      </c>
    </row>
    <row r="146" spans="2:65" s="1" customFormat="1" ht="33" customHeight="1">
      <c r="B146" s="32"/>
      <c r="C146" s="137" t="s">
        <v>320</v>
      </c>
      <c r="D146" s="137" t="s">
        <v>295</v>
      </c>
      <c r="E146" s="138" t="s">
        <v>4852</v>
      </c>
      <c r="F146" s="139" t="s">
        <v>4853</v>
      </c>
      <c r="G146" s="140" t="s">
        <v>767</v>
      </c>
      <c r="H146" s="141">
        <v>14.875</v>
      </c>
      <c r="I146" s="142"/>
      <c r="J146" s="143">
        <f>ROUND(I146*H146,2)</f>
        <v>0</v>
      </c>
      <c r="K146" s="139" t="s">
        <v>1</v>
      </c>
      <c r="L146" s="32"/>
      <c r="M146" s="144" t="s">
        <v>1</v>
      </c>
      <c r="N146" s="145" t="s">
        <v>41</v>
      </c>
      <c r="P146" s="146">
        <f>O146*H146</f>
        <v>0</v>
      </c>
      <c r="Q146" s="146">
        <v>0</v>
      </c>
      <c r="R146" s="146">
        <f>Q146*H146</f>
        <v>0</v>
      </c>
      <c r="S146" s="146">
        <v>0</v>
      </c>
      <c r="T146" s="147">
        <f>S146*H146</f>
        <v>0</v>
      </c>
      <c r="AR146" s="148" t="s">
        <v>300</v>
      </c>
      <c r="AT146" s="148" t="s">
        <v>295</v>
      </c>
      <c r="AU146" s="148" t="s">
        <v>83</v>
      </c>
      <c r="AY146" s="17" t="s">
        <v>293</v>
      </c>
      <c r="BE146" s="149">
        <f>IF(N146="základní",J146,0)</f>
        <v>0</v>
      </c>
      <c r="BF146" s="149">
        <f>IF(N146="snížená",J146,0)</f>
        <v>0</v>
      </c>
      <c r="BG146" s="149">
        <f>IF(N146="zákl. přenesená",J146,0)</f>
        <v>0</v>
      </c>
      <c r="BH146" s="149">
        <f>IF(N146="sníž. přenesená",J146,0)</f>
        <v>0</v>
      </c>
      <c r="BI146" s="149">
        <f>IF(N146="nulová",J146,0)</f>
        <v>0</v>
      </c>
      <c r="BJ146" s="17" t="s">
        <v>83</v>
      </c>
      <c r="BK146" s="149">
        <f>ROUND(I146*H146,2)</f>
        <v>0</v>
      </c>
      <c r="BL146" s="17" t="s">
        <v>300</v>
      </c>
      <c r="BM146" s="148" t="s">
        <v>449</v>
      </c>
    </row>
    <row r="147" spans="2:65" s="1" customFormat="1" ht="37.9" customHeight="1">
      <c r="B147" s="32"/>
      <c r="C147" s="137" t="s">
        <v>327</v>
      </c>
      <c r="D147" s="137" t="s">
        <v>295</v>
      </c>
      <c r="E147" s="138" t="s">
        <v>4854</v>
      </c>
      <c r="F147" s="139" t="s">
        <v>4855</v>
      </c>
      <c r="G147" s="140" t="s">
        <v>767</v>
      </c>
      <c r="H147" s="141">
        <v>29.75</v>
      </c>
      <c r="I147" s="142"/>
      <c r="J147" s="143">
        <f>ROUND(I147*H147,2)</f>
        <v>0</v>
      </c>
      <c r="K147" s="139" t="s">
        <v>1</v>
      </c>
      <c r="L147" s="32"/>
      <c r="M147" s="144" t="s">
        <v>1</v>
      </c>
      <c r="N147" s="145" t="s">
        <v>41</v>
      </c>
      <c r="P147" s="146">
        <f>O147*H147</f>
        <v>0</v>
      </c>
      <c r="Q147" s="146">
        <v>0</v>
      </c>
      <c r="R147" s="146">
        <f>Q147*H147</f>
        <v>0</v>
      </c>
      <c r="S147" s="146">
        <v>0</v>
      </c>
      <c r="T147" s="147">
        <f>S147*H147</f>
        <v>0</v>
      </c>
      <c r="AR147" s="148" t="s">
        <v>300</v>
      </c>
      <c r="AT147" s="148" t="s">
        <v>295</v>
      </c>
      <c r="AU147" s="148" t="s">
        <v>83</v>
      </c>
      <c r="AY147" s="17" t="s">
        <v>293</v>
      </c>
      <c r="BE147" s="149">
        <f>IF(N147="základní",J147,0)</f>
        <v>0</v>
      </c>
      <c r="BF147" s="149">
        <f>IF(N147="snížená",J147,0)</f>
        <v>0</v>
      </c>
      <c r="BG147" s="149">
        <f>IF(N147="zákl. přenesená",J147,0)</f>
        <v>0</v>
      </c>
      <c r="BH147" s="149">
        <f>IF(N147="sníž. přenesená",J147,0)</f>
        <v>0</v>
      </c>
      <c r="BI147" s="149">
        <f>IF(N147="nulová",J147,0)</f>
        <v>0</v>
      </c>
      <c r="BJ147" s="17" t="s">
        <v>83</v>
      </c>
      <c r="BK147" s="149">
        <f>ROUND(I147*H147,2)</f>
        <v>0</v>
      </c>
      <c r="BL147" s="17" t="s">
        <v>300</v>
      </c>
      <c r="BM147" s="148" t="s">
        <v>8</v>
      </c>
    </row>
    <row r="148" spans="2:65" s="1" customFormat="1" ht="24.2" customHeight="1">
      <c r="B148" s="32"/>
      <c r="C148" s="137" t="s">
        <v>372</v>
      </c>
      <c r="D148" s="137" t="s">
        <v>295</v>
      </c>
      <c r="E148" s="138" t="s">
        <v>4856</v>
      </c>
      <c r="F148" s="139" t="s">
        <v>4857</v>
      </c>
      <c r="G148" s="140" t="s">
        <v>311</v>
      </c>
      <c r="H148" s="141">
        <v>44.625</v>
      </c>
      <c r="I148" s="142"/>
      <c r="J148" s="143">
        <f>ROUND(I148*H148,2)</f>
        <v>0</v>
      </c>
      <c r="K148" s="139" t="s">
        <v>1</v>
      </c>
      <c r="L148" s="32"/>
      <c r="M148" s="144" t="s">
        <v>1</v>
      </c>
      <c r="N148" s="145" t="s">
        <v>41</v>
      </c>
      <c r="P148" s="146">
        <f>O148*H148</f>
        <v>0</v>
      </c>
      <c r="Q148" s="146">
        <v>0</v>
      </c>
      <c r="R148" s="146">
        <f>Q148*H148</f>
        <v>0</v>
      </c>
      <c r="S148" s="146">
        <v>0</v>
      </c>
      <c r="T148" s="147">
        <f>S148*H148</f>
        <v>0</v>
      </c>
      <c r="AR148" s="148" t="s">
        <v>300</v>
      </c>
      <c r="AT148" s="148" t="s">
        <v>295</v>
      </c>
      <c r="AU148" s="148" t="s">
        <v>83</v>
      </c>
      <c r="AY148" s="17" t="s">
        <v>293</v>
      </c>
      <c r="BE148" s="149">
        <f>IF(N148="základní",J148,0)</f>
        <v>0</v>
      </c>
      <c r="BF148" s="149">
        <f>IF(N148="snížená",J148,0)</f>
        <v>0</v>
      </c>
      <c r="BG148" s="149">
        <f>IF(N148="zákl. přenesená",J148,0)</f>
        <v>0</v>
      </c>
      <c r="BH148" s="149">
        <f>IF(N148="sníž. přenesená",J148,0)</f>
        <v>0</v>
      </c>
      <c r="BI148" s="149">
        <f>IF(N148="nulová",J148,0)</f>
        <v>0</v>
      </c>
      <c r="BJ148" s="17" t="s">
        <v>83</v>
      </c>
      <c r="BK148" s="149">
        <f>ROUND(I148*H148,2)</f>
        <v>0</v>
      </c>
      <c r="BL148" s="17" t="s">
        <v>300</v>
      </c>
      <c r="BM148" s="148" t="s">
        <v>584</v>
      </c>
    </row>
    <row r="149" spans="2:65" s="1" customFormat="1" ht="39">
      <c r="B149" s="32"/>
      <c r="D149" s="151" t="s">
        <v>324</v>
      </c>
      <c r="F149" s="184" t="s">
        <v>4858</v>
      </c>
      <c r="I149" s="165"/>
      <c r="L149" s="32"/>
      <c r="M149" s="166"/>
      <c r="T149" s="56"/>
      <c r="AT149" s="17" t="s">
        <v>324</v>
      </c>
      <c r="AU149" s="17" t="s">
        <v>83</v>
      </c>
    </row>
    <row r="150" spans="2:65" s="1" customFormat="1" ht="24.2" customHeight="1">
      <c r="B150" s="32"/>
      <c r="C150" s="137" t="s">
        <v>396</v>
      </c>
      <c r="D150" s="137" t="s">
        <v>295</v>
      </c>
      <c r="E150" s="138" t="s">
        <v>4859</v>
      </c>
      <c r="F150" s="139" t="s">
        <v>4860</v>
      </c>
      <c r="G150" s="140" t="s">
        <v>311</v>
      </c>
      <c r="H150" s="141">
        <v>13.388</v>
      </c>
      <c r="I150" s="142"/>
      <c r="J150" s="143">
        <f>ROUND(I150*H150,2)</f>
        <v>0</v>
      </c>
      <c r="K150" s="139" t="s">
        <v>1</v>
      </c>
      <c r="L150" s="32"/>
      <c r="M150" s="144" t="s">
        <v>1</v>
      </c>
      <c r="N150" s="145" t="s">
        <v>41</v>
      </c>
      <c r="P150" s="146">
        <f>O150*H150</f>
        <v>0</v>
      </c>
      <c r="Q150" s="146">
        <v>0</v>
      </c>
      <c r="R150" s="146">
        <f>Q150*H150</f>
        <v>0</v>
      </c>
      <c r="S150" s="146">
        <v>0</v>
      </c>
      <c r="T150" s="147">
        <f>S150*H150</f>
        <v>0</v>
      </c>
      <c r="AR150" s="148" t="s">
        <v>300</v>
      </c>
      <c r="AT150" s="148" t="s">
        <v>295</v>
      </c>
      <c r="AU150" s="148" t="s">
        <v>83</v>
      </c>
      <c r="AY150" s="17" t="s">
        <v>293</v>
      </c>
      <c r="BE150" s="149">
        <f>IF(N150="základní",J150,0)</f>
        <v>0</v>
      </c>
      <c r="BF150" s="149">
        <f>IF(N150="snížená",J150,0)</f>
        <v>0</v>
      </c>
      <c r="BG150" s="149">
        <f>IF(N150="zákl. přenesená",J150,0)</f>
        <v>0</v>
      </c>
      <c r="BH150" s="149">
        <f>IF(N150="sníž. přenesená",J150,0)</f>
        <v>0</v>
      </c>
      <c r="BI150" s="149">
        <f>IF(N150="nulová",J150,0)</f>
        <v>0</v>
      </c>
      <c r="BJ150" s="17" t="s">
        <v>83</v>
      </c>
      <c r="BK150" s="149">
        <f>ROUND(I150*H150,2)</f>
        <v>0</v>
      </c>
      <c r="BL150" s="17" t="s">
        <v>300</v>
      </c>
      <c r="BM150" s="148" t="s">
        <v>624</v>
      </c>
    </row>
    <row r="151" spans="2:65" s="1" customFormat="1" ht="48.75">
      <c r="B151" s="32"/>
      <c r="D151" s="151" t="s">
        <v>324</v>
      </c>
      <c r="F151" s="184" t="s">
        <v>4861</v>
      </c>
      <c r="I151" s="165"/>
      <c r="L151" s="32"/>
      <c r="M151" s="166"/>
      <c r="T151" s="56"/>
      <c r="AT151" s="17" t="s">
        <v>324</v>
      </c>
      <c r="AU151" s="17" t="s">
        <v>83</v>
      </c>
    </row>
    <row r="152" spans="2:65" s="12" customFormat="1" ht="11.25">
      <c r="B152" s="150"/>
      <c r="D152" s="151" t="s">
        <v>302</v>
      </c>
      <c r="E152" s="152" t="s">
        <v>1</v>
      </c>
      <c r="F152" s="153" t="s">
        <v>4862</v>
      </c>
      <c r="H152" s="154">
        <v>13.388</v>
      </c>
      <c r="I152" s="155"/>
      <c r="L152" s="150"/>
      <c r="M152" s="156"/>
      <c r="T152" s="157"/>
      <c r="AT152" s="152" t="s">
        <v>302</v>
      </c>
      <c r="AU152" s="152" t="s">
        <v>83</v>
      </c>
      <c r="AV152" s="12" t="s">
        <v>85</v>
      </c>
      <c r="AW152" s="12" t="s">
        <v>32</v>
      </c>
      <c r="AX152" s="12" t="s">
        <v>76</v>
      </c>
      <c r="AY152" s="152" t="s">
        <v>293</v>
      </c>
    </row>
    <row r="153" spans="2:65" s="14" customFormat="1" ht="11.25">
      <c r="B153" s="167"/>
      <c r="D153" s="151" t="s">
        <v>302</v>
      </c>
      <c r="E153" s="168" t="s">
        <v>1</v>
      </c>
      <c r="F153" s="169" t="s">
        <v>371</v>
      </c>
      <c r="H153" s="170">
        <v>13.388</v>
      </c>
      <c r="I153" s="171"/>
      <c r="L153" s="167"/>
      <c r="M153" s="172"/>
      <c r="T153" s="173"/>
      <c r="AT153" s="168" t="s">
        <v>302</v>
      </c>
      <c r="AU153" s="168" t="s">
        <v>83</v>
      </c>
      <c r="AV153" s="14" t="s">
        <v>300</v>
      </c>
      <c r="AW153" s="14" t="s">
        <v>32</v>
      </c>
      <c r="AX153" s="14" t="s">
        <v>83</v>
      </c>
      <c r="AY153" s="168" t="s">
        <v>293</v>
      </c>
    </row>
    <row r="154" spans="2:65" s="1" customFormat="1" ht="24.2" customHeight="1">
      <c r="B154" s="32"/>
      <c r="C154" s="137" t="s">
        <v>415</v>
      </c>
      <c r="D154" s="137" t="s">
        <v>295</v>
      </c>
      <c r="E154" s="138" t="s">
        <v>4863</v>
      </c>
      <c r="F154" s="139" t="s">
        <v>4864</v>
      </c>
      <c r="G154" s="140" t="s">
        <v>311</v>
      </c>
      <c r="H154" s="141">
        <v>13.388</v>
      </c>
      <c r="I154" s="142"/>
      <c r="J154" s="143">
        <f>ROUND(I154*H154,2)</f>
        <v>0</v>
      </c>
      <c r="K154" s="139" t="s">
        <v>1</v>
      </c>
      <c r="L154" s="32"/>
      <c r="M154" s="144" t="s">
        <v>1</v>
      </c>
      <c r="N154" s="145" t="s">
        <v>41</v>
      </c>
      <c r="P154" s="146">
        <f>O154*H154</f>
        <v>0</v>
      </c>
      <c r="Q154" s="146">
        <v>0</v>
      </c>
      <c r="R154" s="146">
        <f>Q154*H154</f>
        <v>0</v>
      </c>
      <c r="S154" s="146">
        <v>0</v>
      </c>
      <c r="T154" s="147">
        <f>S154*H154</f>
        <v>0</v>
      </c>
      <c r="AR154" s="148" t="s">
        <v>300</v>
      </c>
      <c r="AT154" s="148" t="s">
        <v>295</v>
      </c>
      <c r="AU154" s="148" t="s">
        <v>83</v>
      </c>
      <c r="AY154" s="17" t="s">
        <v>293</v>
      </c>
      <c r="BE154" s="149">
        <f>IF(N154="základní",J154,0)</f>
        <v>0</v>
      </c>
      <c r="BF154" s="149">
        <f>IF(N154="snížená",J154,0)</f>
        <v>0</v>
      </c>
      <c r="BG154" s="149">
        <f>IF(N154="zákl. přenesená",J154,0)</f>
        <v>0</v>
      </c>
      <c r="BH154" s="149">
        <f>IF(N154="sníž. přenesená",J154,0)</f>
        <v>0</v>
      </c>
      <c r="BI154" s="149">
        <f>IF(N154="nulová",J154,0)</f>
        <v>0</v>
      </c>
      <c r="BJ154" s="17" t="s">
        <v>83</v>
      </c>
      <c r="BK154" s="149">
        <f>ROUND(I154*H154,2)</f>
        <v>0</v>
      </c>
      <c r="BL154" s="17" t="s">
        <v>300</v>
      </c>
      <c r="BM154" s="148" t="s">
        <v>660</v>
      </c>
    </row>
    <row r="155" spans="2:65" s="1" customFormat="1" ht="48.75">
      <c r="B155" s="32"/>
      <c r="D155" s="151" t="s">
        <v>324</v>
      </c>
      <c r="F155" s="184" t="s">
        <v>4861</v>
      </c>
      <c r="I155" s="165"/>
      <c r="L155" s="32"/>
      <c r="M155" s="166"/>
      <c r="T155" s="56"/>
      <c r="AT155" s="17" t="s">
        <v>324</v>
      </c>
      <c r="AU155" s="17" t="s">
        <v>83</v>
      </c>
    </row>
    <row r="156" spans="2:65" s="1" customFormat="1" ht="24.2" customHeight="1">
      <c r="B156" s="32"/>
      <c r="C156" s="137" t="s">
        <v>449</v>
      </c>
      <c r="D156" s="137" t="s">
        <v>295</v>
      </c>
      <c r="E156" s="138" t="s">
        <v>4865</v>
      </c>
      <c r="F156" s="139" t="s">
        <v>4866</v>
      </c>
      <c r="G156" s="140" t="s">
        <v>311</v>
      </c>
      <c r="H156" s="141">
        <v>8.9250000000000007</v>
      </c>
      <c r="I156" s="142"/>
      <c r="J156" s="143">
        <f>ROUND(I156*H156,2)</f>
        <v>0</v>
      </c>
      <c r="K156" s="139" t="s">
        <v>1</v>
      </c>
      <c r="L156" s="32"/>
      <c r="M156" s="144" t="s">
        <v>1</v>
      </c>
      <c r="N156" s="145" t="s">
        <v>41</v>
      </c>
      <c r="P156" s="146">
        <f>O156*H156</f>
        <v>0</v>
      </c>
      <c r="Q156" s="146">
        <v>0</v>
      </c>
      <c r="R156" s="146">
        <f>Q156*H156</f>
        <v>0</v>
      </c>
      <c r="S156" s="146">
        <v>0</v>
      </c>
      <c r="T156" s="147">
        <f>S156*H156</f>
        <v>0</v>
      </c>
      <c r="AR156" s="148" t="s">
        <v>300</v>
      </c>
      <c r="AT156" s="148" t="s">
        <v>295</v>
      </c>
      <c r="AU156" s="148" t="s">
        <v>83</v>
      </c>
      <c r="AY156" s="17" t="s">
        <v>293</v>
      </c>
      <c r="BE156" s="149">
        <f>IF(N156="základní",J156,0)</f>
        <v>0</v>
      </c>
      <c r="BF156" s="149">
        <f>IF(N156="snížená",J156,0)</f>
        <v>0</v>
      </c>
      <c r="BG156" s="149">
        <f>IF(N156="zákl. přenesená",J156,0)</f>
        <v>0</v>
      </c>
      <c r="BH156" s="149">
        <f>IF(N156="sníž. přenesená",J156,0)</f>
        <v>0</v>
      </c>
      <c r="BI156" s="149">
        <f>IF(N156="nulová",J156,0)</f>
        <v>0</v>
      </c>
      <c r="BJ156" s="17" t="s">
        <v>83</v>
      </c>
      <c r="BK156" s="149">
        <f>ROUND(I156*H156,2)</f>
        <v>0</v>
      </c>
      <c r="BL156" s="17" t="s">
        <v>300</v>
      </c>
      <c r="BM156" s="148" t="s">
        <v>686</v>
      </c>
    </row>
    <row r="157" spans="2:65" s="1" customFormat="1" ht="48.75">
      <c r="B157" s="32"/>
      <c r="D157" s="151" t="s">
        <v>324</v>
      </c>
      <c r="F157" s="184" t="s">
        <v>4861</v>
      </c>
      <c r="I157" s="165"/>
      <c r="L157" s="32"/>
      <c r="M157" s="166"/>
      <c r="T157" s="56"/>
      <c r="AT157" s="17" t="s">
        <v>324</v>
      </c>
      <c r="AU157" s="17" t="s">
        <v>83</v>
      </c>
    </row>
    <row r="158" spans="2:65" s="12" customFormat="1" ht="11.25">
      <c r="B158" s="150"/>
      <c r="D158" s="151" t="s">
        <v>302</v>
      </c>
      <c r="E158" s="152" t="s">
        <v>1</v>
      </c>
      <c r="F158" s="153" t="s">
        <v>4867</v>
      </c>
      <c r="H158" s="154">
        <v>8.9250000000000007</v>
      </c>
      <c r="I158" s="155"/>
      <c r="L158" s="150"/>
      <c r="M158" s="156"/>
      <c r="T158" s="157"/>
      <c r="AT158" s="152" t="s">
        <v>302</v>
      </c>
      <c r="AU158" s="152" t="s">
        <v>83</v>
      </c>
      <c r="AV158" s="12" t="s">
        <v>85</v>
      </c>
      <c r="AW158" s="12" t="s">
        <v>32</v>
      </c>
      <c r="AX158" s="12" t="s">
        <v>76</v>
      </c>
      <c r="AY158" s="152" t="s">
        <v>293</v>
      </c>
    </row>
    <row r="159" spans="2:65" s="14" customFormat="1" ht="11.25">
      <c r="B159" s="167"/>
      <c r="D159" s="151" t="s">
        <v>302</v>
      </c>
      <c r="E159" s="168" t="s">
        <v>1</v>
      </c>
      <c r="F159" s="169" t="s">
        <v>371</v>
      </c>
      <c r="H159" s="170">
        <v>8.9250000000000007</v>
      </c>
      <c r="I159" s="171"/>
      <c r="L159" s="167"/>
      <c r="M159" s="172"/>
      <c r="T159" s="173"/>
      <c r="AT159" s="168" t="s">
        <v>302</v>
      </c>
      <c r="AU159" s="168" t="s">
        <v>83</v>
      </c>
      <c r="AV159" s="14" t="s">
        <v>300</v>
      </c>
      <c r="AW159" s="14" t="s">
        <v>32</v>
      </c>
      <c r="AX159" s="14" t="s">
        <v>83</v>
      </c>
      <c r="AY159" s="168" t="s">
        <v>293</v>
      </c>
    </row>
    <row r="160" spans="2:65" s="1" customFormat="1" ht="24.2" customHeight="1">
      <c r="B160" s="32"/>
      <c r="C160" s="137" t="s">
        <v>529</v>
      </c>
      <c r="D160" s="137" t="s">
        <v>295</v>
      </c>
      <c r="E160" s="138" t="s">
        <v>4868</v>
      </c>
      <c r="F160" s="139" t="s">
        <v>4869</v>
      </c>
      <c r="G160" s="140" t="s">
        <v>311</v>
      </c>
      <c r="H160" s="141">
        <v>8.9250000000000007</v>
      </c>
      <c r="I160" s="142"/>
      <c r="J160" s="143">
        <f>ROUND(I160*H160,2)</f>
        <v>0</v>
      </c>
      <c r="K160" s="139" t="s">
        <v>1</v>
      </c>
      <c r="L160" s="32"/>
      <c r="M160" s="144" t="s">
        <v>1</v>
      </c>
      <c r="N160" s="145" t="s">
        <v>41</v>
      </c>
      <c r="P160" s="146">
        <f>O160*H160</f>
        <v>0</v>
      </c>
      <c r="Q160" s="146">
        <v>0</v>
      </c>
      <c r="R160" s="146">
        <f>Q160*H160</f>
        <v>0</v>
      </c>
      <c r="S160" s="146">
        <v>0</v>
      </c>
      <c r="T160" s="147">
        <f>S160*H160</f>
        <v>0</v>
      </c>
      <c r="AR160" s="148" t="s">
        <v>300</v>
      </c>
      <c r="AT160" s="148" t="s">
        <v>295</v>
      </c>
      <c r="AU160" s="148" t="s">
        <v>83</v>
      </c>
      <c r="AY160" s="17" t="s">
        <v>293</v>
      </c>
      <c r="BE160" s="149">
        <f>IF(N160="základní",J160,0)</f>
        <v>0</v>
      </c>
      <c r="BF160" s="149">
        <f>IF(N160="snížená",J160,0)</f>
        <v>0</v>
      </c>
      <c r="BG160" s="149">
        <f>IF(N160="zákl. přenesená",J160,0)</f>
        <v>0</v>
      </c>
      <c r="BH160" s="149">
        <f>IF(N160="sníž. přenesená",J160,0)</f>
        <v>0</v>
      </c>
      <c r="BI160" s="149">
        <f>IF(N160="nulová",J160,0)</f>
        <v>0</v>
      </c>
      <c r="BJ160" s="17" t="s">
        <v>83</v>
      </c>
      <c r="BK160" s="149">
        <f>ROUND(I160*H160,2)</f>
        <v>0</v>
      </c>
      <c r="BL160" s="17" t="s">
        <v>300</v>
      </c>
      <c r="BM160" s="148" t="s">
        <v>694</v>
      </c>
    </row>
    <row r="161" spans="2:65" s="1" customFormat="1" ht="48.75">
      <c r="B161" s="32"/>
      <c r="D161" s="151" t="s">
        <v>324</v>
      </c>
      <c r="F161" s="184" t="s">
        <v>4861</v>
      </c>
      <c r="I161" s="165"/>
      <c r="L161" s="32"/>
      <c r="M161" s="166"/>
      <c r="T161" s="56"/>
      <c r="AT161" s="17" t="s">
        <v>324</v>
      </c>
      <c r="AU161" s="17" t="s">
        <v>83</v>
      </c>
    </row>
    <row r="162" spans="2:65" s="1" customFormat="1" ht="16.5" customHeight="1">
      <c r="B162" s="32"/>
      <c r="C162" s="137" t="s">
        <v>8</v>
      </c>
      <c r="D162" s="137" t="s">
        <v>295</v>
      </c>
      <c r="E162" s="138" t="s">
        <v>4870</v>
      </c>
      <c r="F162" s="139" t="s">
        <v>4871</v>
      </c>
      <c r="G162" s="140" t="s">
        <v>311</v>
      </c>
      <c r="H162" s="141">
        <v>13.388</v>
      </c>
      <c r="I162" s="142"/>
      <c r="J162" s="143">
        <f>ROUND(I162*H162,2)</f>
        <v>0</v>
      </c>
      <c r="K162" s="139" t="s">
        <v>1</v>
      </c>
      <c r="L162" s="32"/>
      <c r="M162" s="144" t="s">
        <v>1</v>
      </c>
      <c r="N162" s="145" t="s">
        <v>41</v>
      </c>
      <c r="P162" s="146">
        <f>O162*H162</f>
        <v>0</v>
      </c>
      <c r="Q162" s="146">
        <v>0</v>
      </c>
      <c r="R162" s="146">
        <f>Q162*H162</f>
        <v>0</v>
      </c>
      <c r="S162" s="146">
        <v>0</v>
      </c>
      <c r="T162" s="147">
        <f>S162*H162</f>
        <v>0</v>
      </c>
      <c r="AR162" s="148" t="s">
        <v>300</v>
      </c>
      <c r="AT162" s="148" t="s">
        <v>295</v>
      </c>
      <c r="AU162" s="148" t="s">
        <v>83</v>
      </c>
      <c r="AY162" s="17" t="s">
        <v>293</v>
      </c>
      <c r="BE162" s="149">
        <f>IF(N162="základní",J162,0)</f>
        <v>0</v>
      </c>
      <c r="BF162" s="149">
        <f>IF(N162="snížená",J162,0)</f>
        <v>0</v>
      </c>
      <c r="BG162" s="149">
        <f>IF(N162="zákl. přenesená",J162,0)</f>
        <v>0</v>
      </c>
      <c r="BH162" s="149">
        <f>IF(N162="sníž. přenesená",J162,0)</f>
        <v>0</v>
      </c>
      <c r="BI162" s="149">
        <f>IF(N162="nulová",J162,0)</f>
        <v>0</v>
      </c>
      <c r="BJ162" s="17" t="s">
        <v>83</v>
      </c>
      <c r="BK162" s="149">
        <f>ROUND(I162*H162,2)</f>
        <v>0</v>
      </c>
      <c r="BL162" s="17" t="s">
        <v>300</v>
      </c>
      <c r="BM162" s="148" t="s">
        <v>704</v>
      </c>
    </row>
    <row r="163" spans="2:65" s="1" customFormat="1" ht="29.25">
      <c r="B163" s="32"/>
      <c r="D163" s="151" t="s">
        <v>324</v>
      </c>
      <c r="F163" s="184" t="s">
        <v>4872</v>
      </c>
      <c r="I163" s="165"/>
      <c r="L163" s="32"/>
      <c r="M163" s="166"/>
      <c r="T163" s="56"/>
      <c r="AT163" s="17" t="s">
        <v>324</v>
      </c>
      <c r="AU163" s="17" t="s">
        <v>83</v>
      </c>
    </row>
    <row r="164" spans="2:65" s="12" customFormat="1" ht="11.25">
      <c r="B164" s="150"/>
      <c r="D164" s="151" t="s">
        <v>302</v>
      </c>
      <c r="E164" s="152" t="s">
        <v>1</v>
      </c>
      <c r="F164" s="153" t="s">
        <v>4862</v>
      </c>
      <c r="H164" s="154">
        <v>13.388</v>
      </c>
      <c r="I164" s="155"/>
      <c r="L164" s="150"/>
      <c r="M164" s="156"/>
      <c r="T164" s="157"/>
      <c r="AT164" s="152" t="s">
        <v>302</v>
      </c>
      <c r="AU164" s="152" t="s">
        <v>83</v>
      </c>
      <c r="AV164" s="12" t="s">
        <v>85</v>
      </c>
      <c r="AW164" s="12" t="s">
        <v>32</v>
      </c>
      <c r="AX164" s="12" t="s">
        <v>76</v>
      </c>
      <c r="AY164" s="152" t="s">
        <v>293</v>
      </c>
    </row>
    <row r="165" spans="2:65" s="14" customFormat="1" ht="11.25">
      <c r="B165" s="167"/>
      <c r="D165" s="151" t="s">
        <v>302</v>
      </c>
      <c r="E165" s="168" t="s">
        <v>1</v>
      </c>
      <c r="F165" s="169" t="s">
        <v>371</v>
      </c>
      <c r="H165" s="170">
        <v>13.388</v>
      </c>
      <c r="I165" s="171"/>
      <c r="L165" s="167"/>
      <c r="M165" s="172"/>
      <c r="T165" s="173"/>
      <c r="AT165" s="168" t="s">
        <v>302</v>
      </c>
      <c r="AU165" s="168" t="s">
        <v>83</v>
      </c>
      <c r="AV165" s="14" t="s">
        <v>300</v>
      </c>
      <c r="AW165" s="14" t="s">
        <v>32</v>
      </c>
      <c r="AX165" s="14" t="s">
        <v>83</v>
      </c>
      <c r="AY165" s="168" t="s">
        <v>293</v>
      </c>
    </row>
    <row r="166" spans="2:65" s="1" customFormat="1" ht="16.5" customHeight="1">
      <c r="B166" s="32"/>
      <c r="C166" s="137" t="s">
        <v>573</v>
      </c>
      <c r="D166" s="137" t="s">
        <v>295</v>
      </c>
      <c r="E166" s="138" t="s">
        <v>4873</v>
      </c>
      <c r="F166" s="139" t="s">
        <v>4874</v>
      </c>
      <c r="G166" s="140" t="s">
        <v>311</v>
      </c>
      <c r="H166" s="141">
        <v>8.9250000000000007</v>
      </c>
      <c r="I166" s="142"/>
      <c r="J166" s="143">
        <f>ROUND(I166*H166,2)</f>
        <v>0</v>
      </c>
      <c r="K166" s="139" t="s">
        <v>1</v>
      </c>
      <c r="L166" s="32"/>
      <c r="M166" s="144" t="s">
        <v>1</v>
      </c>
      <c r="N166" s="145" t="s">
        <v>41</v>
      </c>
      <c r="P166" s="146">
        <f>O166*H166</f>
        <v>0</v>
      </c>
      <c r="Q166" s="146">
        <v>0</v>
      </c>
      <c r="R166" s="146">
        <f>Q166*H166</f>
        <v>0</v>
      </c>
      <c r="S166" s="146">
        <v>0</v>
      </c>
      <c r="T166" s="147">
        <f>S166*H166</f>
        <v>0</v>
      </c>
      <c r="AR166" s="148" t="s">
        <v>300</v>
      </c>
      <c r="AT166" s="148" t="s">
        <v>295</v>
      </c>
      <c r="AU166" s="148" t="s">
        <v>83</v>
      </c>
      <c r="AY166" s="17" t="s">
        <v>293</v>
      </c>
      <c r="BE166" s="149">
        <f>IF(N166="základní",J166,0)</f>
        <v>0</v>
      </c>
      <c r="BF166" s="149">
        <f>IF(N166="snížená",J166,0)</f>
        <v>0</v>
      </c>
      <c r="BG166" s="149">
        <f>IF(N166="zákl. přenesená",J166,0)</f>
        <v>0</v>
      </c>
      <c r="BH166" s="149">
        <f>IF(N166="sníž. přenesená",J166,0)</f>
        <v>0</v>
      </c>
      <c r="BI166" s="149">
        <f>IF(N166="nulová",J166,0)</f>
        <v>0</v>
      </c>
      <c r="BJ166" s="17" t="s">
        <v>83</v>
      </c>
      <c r="BK166" s="149">
        <f>ROUND(I166*H166,2)</f>
        <v>0</v>
      </c>
      <c r="BL166" s="17" t="s">
        <v>300</v>
      </c>
      <c r="BM166" s="148" t="s">
        <v>737</v>
      </c>
    </row>
    <row r="167" spans="2:65" s="1" customFormat="1" ht="29.25">
      <c r="B167" s="32"/>
      <c r="D167" s="151" t="s">
        <v>324</v>
      </c>
      <c r="F167" s="184" t="s">
        <v>4872</v>
      </c>
      <c r="I167" s="165"/>
      <c r="L167" s="32"/>
      <c r="M167" s="166"/>
      <c r="T167" s="56"/>
      <c r="AT167" s="17" t="s">
        <v>324</v>
      </c>
      <c r="AU167" s="17" t="s">
        <v>83</v>
      </c>
    </row>
    <row r="168" spans="2:65" s="12" customFormat="1" ht="11.25">
      <c r="B168" s="150"/>
      <c r="D168" s="151" t="s">
        <v>302</v>
      </c>
      <c r="E168" s="152" t="s">
        <v>1</v>
      </c>
      <c r="F168" s="153" t="s">
        <v>4867</v>
      </c>
      <c r="H168" s="154">
        <v>8.9250000000000007</v>
      </c>
      <c r="I168" s="155"/>
      <c r="L168" s="150"/>
      <c r="M168" s="156"/>
      <c r="T168" s="157"/>
      <c r="AT168" s="152" t="s">
        <v>302</v>
      </c>
      <c r="AU168" s="152" t="s">
        <v>83</v>
      </c>
      <c r="AV168" s="12" t="s">
        <v>85</v>
      </c>
      <c r="AW168" s="12" t="s">
        <v>32</v>
      </c>
      <c r="AX168" s="12" t="s">
        <v>76</v>
      </c>
      <c r="AY168" s="152" t="s">
        <v>293</v>
      </c>
    </row>
    <row r="169" spans="2:65" s="14" customFormat="1" ht="11.25">
      <c r="B169" s="167"/>
      <c r="D169" s="151" t="s">
        <v>302</v>
      </c>
      <c r="E169" s="168" t="s">
        <v>1</v>
      </c>
      <c r="F169" s="169" t="s">
        <v>371</v>
      </c>
      <c r="H169" s="170">
        <v>8.9250000000000007</v>
      </c>
      <c r="I169" s="171"/>
      <c r="L169" s="167"/>
      <c r="M169" s="172"/>
      <c r="T169" s="173"/>
      <c r="AT169" s="168" t="s">
        <v>302</v>
      </c>
      <c r="AU169" s="168" t="s">
        <v>83</v>
      </c>
      <c r="AV169" s="14" t="s">
        <v>300</v>
      </c>
      <c r="AW169" s="14" t="s">
        <v>32</v>
      </c>
      <c r="AX169" s="14" t="s">
        <v>83</v>
      </c>
      <c r="AY169" s="168" t="s">
        <v>293</v>
      </c>
    </row>
    <row r="170" spans="2:65" s="1" customFormat="1" ht="24.2" customHeight="1">
      <c r="B170" s="32"/>
      <c r="C170" s="137" t="s">
        <v>584</v>
      </c>
      <c r="D170" s="137" t="s">
        <v>295</v>
      </c>
      <c r="E170" s="138" t="s">
        <v>4875</v>
      </c>
      <c r="F170" s="139" t="s">
        <v>4876</v>
      </c>
      <c r="G170" s="140" t="s">
        <v>311</v>
      </c>
      <c r="H170" s="141">
        <v>94.983000000000004</v>
      </c>
      <c r="I170" s="142"/>
      <c r="J170" s="143">
        <f>ROUND(I170*H170,2)</f>
        <v>0</v>
      </c>
      <c r="K170" s="139" t="s">
        <v>1</v>
      </c>
      <c r="L170" s="32"/>
      <c r="M170" s="144" t="s">
        <v>1</v>
      </c>
      <c r="N170" s="145" t="s">
        <v>41</v>
      </c>
      <c r="P170" s="146">
        <f>O170*H170</f>
        <v>0</v>
      </c>
      <c r="Q170" s="146">
        <v>0</v>
      </c>
      <c r="R170" s="146">
        <f>Q170*H170</f>
        <v>0</v>
      </c>
      <c r="S170" s="146">
        <v>0</v>
      </c>
      <c r="T170" s="147">
        <f>S170*H170</f>
        <v>0</v>
      </c>
      <c r="AR170" s="148" t="s">
        <v>300</v>
      </c>
      <c r="AT170" s="148" t="s">
        <v>295</v>
      </c>
      <c r="AU170" s="148" t="s">
        <v>83</v>
      </c>
      <c r="AY170" s="17" t="s">
        <v>293</v>
      </c>
      <c r="BE170" s="149">
        <f>IF(N170="základní",J170,0)</f>
        <v>0</v>
      </c>
      <c r="BF170" s="149">
        <f>IF(N170="snížená",J170,0)</f>
        <v>0</v>
      </c>
      <c r="BG170" s="149">
        <f>IF(N170="zákl. přenesená",J170,0)</f>
        <v>0</v>
      </c>
      <c r="BH170" s="149">
        <f>IF(N170="sníž. přenesená",J170,0)</f>
        <v>0</v>
      </c>
      <c r="BI170" s="149">
        <f>IF(N170="nulová",J170,0)</f>
        <v>0</v>
      </c>
      <c r="BJ170" s="17" t="s">
        <v>83</v>
      </c>
      <c r="BK170" s="149">
        <f>ROUND(I170*H170,2)</f>
        <v>0</v>
      </c>
      <c r="BL170" s="17" t="s">
        <v>300</v>
      </c>
      <c r="BM170" s="148" t="s">
        <v>764</v>
      </c>
    </row>
    <row r="171" spans="2:65" s="1" customFormat="1" ht="29.25">
      <c r="B171" s="32"/>
      <c r="D171" s="151" t="s">
        <v>324</v>
      </c>
      <c r="F171" s="184" t="s">
        <v>4877</v>
      </c>
      <c r="I171" s="165"/>
      <c r="L171" s="32"/>
      <c r="M171" s="166"/>
      <c r="T171" s="56"/>
      <c r="AT171" s="17" t="s">
        <v>324</v>
      </c>
      <c r="AU171" s="17" t="s">
        <v>83</v>
      </c>
    </row>
    <row r="172" spans="2:65" s="1" customFormat="1" ht="24.2" customHeight="1">
      <c r="B172" s="32"/>
      <c r="C172" s="137" t="s">
        <v>606</v>
      </c>
      <c r="D172" s="137" t="s">
        <v>295</v>
      </c>
      <c r="E172" s="138" t="s">
        <v>4878</v>
      </c>
      <c r="F172" s="139" t="s">
        <v>4879</v>
      </c>
      <c r="G172" s="140" t="s">
        <v>311</v>
      </c>
      <c r="H172" s="141">
        <v>94.983000000000004</v>
      </c>
      <c r="I172" s="142"/>
      <c r="J172" s="143">
        <f>ROUND(I172*H172,2)</f>
        <v>0</v>
      </c>
      <c r="K172" s="139" t="s">
        <v>1</v>
      </c>
      <c r="L172" s="32"/>
      <c r="M172" s="144" t="s">
        <v>1</v>
      </c>
      <c r="N172" s="145" t="s">
        <v>41</v>
      </c>
      <c r="P172" s="146">
        <f>O172*H172</f>
        <v>0</v>
      </c>
      <c r="Q172" s="146">
        <v>0</v>
      </c>
      <c r="R172" s="146">
        <f>Q172*H172</f>
        <v>0</v>
      </c>
      <c r="S172" s="146">
        <v>0</v>
      </c>
      <c r="T172" s="147">
        <f>S172*H172</f>
        <v>0</v>
      </c>
      <c r="AR172" s="148" t="s">
        <v>300</v>
      </c>
      <c r="AT172" s="148" t="s">
        <v>295</v>
      </c>
      <c r="AU172" s="148" t="s">
        <v>83</v>
      </c>
      <c r="AY172" s="17" t="s">
        <v>293</v>
      </c>
      <c r="BE172" s="149">
        <f>IF(N172="základní",J172,0)</f>
        <v>0</v>
      </c>
      <c r="BF172" s="149">
        <f>IF(N172="snížená",J172,0)</f>
        <v>0</v>
      </c>
      <c r="BG172" s="149">
        <f>IF(N172="zákl. přenesená",J172,0)</f>
        <v>0</v>
      </c>
      <c r="BH172" s="149">
        <f>IF(N172="sníž. přenesená",J172,0)</f>
        <v>0</v>
      </c>
      <c r="BI172" s="149">
        <f>IF(N172="nulová",J172,0)</f>
        <v>0</v>
      </c>
      <c r="BJ172" s="17" t="s">
        <v>83</v>
      </c>
      <c r="BK172" s="149">
        <f>ROUND(I172*H172,2)</f>
        <v>0</v>
      </c>
      <c r="BL172" s="17" t="s">
        <v>300</v>
      </c>
      <c r="BM172" s="148" t="s">
        <v>777</v>
      </c>
    </row>
    <row r="173" spans="2:65" s="1" customFormat="1" ht="87.75">
      <c r="B173" s="32"/>
      <c r="D173" s="151" t="s">
        <v>324</v>
      </c>
      <c r="F173" s="184" t="s">
        <v>4880</v>
      </c>
      <c r="I173" s="165"/>
      <c r="L173" s="32"/>
      <c r="M173" s="166"/>
      <c r="T173" s="56"/>
      <c r="AT173" s="17" t="s">
        <v>324</v>
      </c>
      <c r="AU173" s="17" t="s">
        <v>83</v>
      </c>
    </row>
    <row r="174" spans="2:65" s="1" customFormat="1" ht="24.2" customHeight="1">
      <c r="B174" s="32"/>
      <c r="C174" s="137" t="s">
        <v>624</v>
      </c>
      <c r="D174" s="137" t="s">
        <v>295</v>
      </c>
      <c r="E174" s="138" t="s">
        <v>4881</v>
      </c>
      <c r="F174" s="139" t="s">
        <v>4882</v>
      </c>
      <c r="G174" s="140" t="s">
        <v>311</v>
      </c>
      <c r="H174" s="141">
        <v>94.983000000000004</v>
      </c>
      <c r="I174" s="142"/>
      <c r="J174" s="143">
        <f>ROUND(I174*H174,2)</f>
        <v>0</v>
      </c>
      <c r="K174" s="139" t="s">
        <v>1</v>
      </c>
      <c r="L174" s="32"/>
      <c r="M174" s="144" t="s">
        <v>1</v>
      </c>
      <c r="N174" s="145" t="s">
        <v>41</v>
      </c>
      <c r="P174" s="146">
        <f>O174*H174</f>
        <v>0</v>
      </c>
      <c r="Q174" s="146">
        <v>0</v>
      </c>
      <c r="R174" s="146">
        <f>Q174*H174</f>
        <v>0</v>
      </c>
      <c r="S174" s="146">
        <v>0</v>
      </c>
      <c r="T174" s="147">
        <f>S174*H174</f>
        <v>0</v>
      </c>
      <c r="AR174" s="148" t="s">
        <v>300</v>
      </c>
      <c r="AT174" s="148" t="s">
        <v>295</v>
      </c>
      <c r="AU174" s="148" t="s">
        <v>83</v>
      </c>
      <c r="AY174" s="17" t="s">
        <v>293</v>
      </c>
      <c r="BE174" s="149">
        <f>IF(N174="základní",J174,0)</f>
        <v>0</v>
      </c>
      <c r="BF174" s="149">
        <f>IF(N174="snížená",J174,0)</f>
        <v>0</v>
      </c>
      <c r="BG174" s="149">
        <f>IF(N174="zákl. přenesená",J174,0)</f>
        <v>0</v>
      </c>
      <c r="BH174" s="149">
        <f>IF(N174="sníž. přenesená",J174,0)</f>
        <v>0</v>
      </c>
      <c r="BI174" s="149">
        <f>IF(N174="nulová",J174,0)</f>
        <v>0</v>
      </c>
      <c r="BJ174" s="17" t="s">
        <v>83</v>
      </c>
      <c r="BK174" s="149">
        <f>ROUND(I174*H174,2)</f>
        <v>0</v>
      </c>
      <c r="BL174" s="17" t="s">
        <v>300</v>
      </c>
      <c r="BM174" s="148" t="s">
        <v>787</v>
      </c>
    </row>
    <row r="175" spans="2:65" s="1" customFormat="1" ht="87.75">
      <c r="B175" s="32"/>
      <c r="D175" s="151" t="s">
        <v>324</v>
      </c>
      <c r="F175" s="184" t="s">
        <v>4880</v>
      </c>
      <c r="I175" s="165"/>
      <c r="L175" s="32"/>
      <c r="M175" s="166"/>
      <c r="T175" s="56"/>
      <c r="AT175" s="17" t="s">
        <v>324</v>
      </c>
      <c r="AU175" s="17" t="s">
        <v>83</v>
      </c>
    </row>
    <row r="176" spans="2:65" s="1" customFormat="1" ht="33" customHeight="1">
      <c r="B176" s="32"/>
      <c r="C176" s="137" t="s">
        <v>645</v>
      </c>
      <c r="D176" s="137" t="s">
        <v>295</v>
      </c>
      <c r="E176" s="138" t="s">
        <v>4883</v>
      </c>
      <c r="F176" s="139" t="s">
        <v>4884</v>
      </c>
      <c r="G176" s="140" t="s">
        <v>311</v>
      </c>
      <c r="H176" s="141">
        <v>94.983000000000004</v>
      </c>
      <c r="I176" s="142"/>
      <c r="J176" s="143">
        <f>ROUND(I176*H176,2)</f>
        <v>0</v>
      </c>
      <c r="K176" s="139" t="s">
        <v>1</v>
      </c>
      <c r="L176" s="32"/>
      <c r="M176" s="144" t="s">
        <v>1</v>
      </c>
      <c r="N176" s="145" t="s">
        <v>41</v>
      </c>
      <c r="P176" s="146">
        <f>O176*H176</f>
        <v>0</v>
      </c>
      <c r="Q176" s="146">
        <v>0</v>
      </c>
      <c r="R176" s="146">
        <f>Q176*H176</f>
        <v>0</v>
      </c>
      <c r="S176" s="146">
        <v>0</v>
      </c>
      <c r="T176" s="147">
        <f>S176*H176</f>
        <v>0</v>
      </c>
      <c r="AR176" s="148" t="s">
        <v>300</v>
      </c>
      <c r="AT176" s="148" t="s">
        <v>295</v>
      </c>
      <c r="AU176" s="148" t="s">
        <v>83</v>
      </c>
      <c r="AY176" s="17" t="s">
        <v>293</v>
      </c>
      <c r="BE176" s="149">
        <f>IF(N176="základní",J176,0)</f>
        <v>0</v>
      </c>
      <c r="BF176" s="149">
        <f>IF(N176="snížená",J176,0)</f>
        <v>0</v>
      </c>
      <c r="BG176" s="149">
        <f>IF(N176="zákl. přenesená",J176,0)</f>
        <v>0</v>
      </c>
      <c r="BH176" s="149">
        <f>IF(N176="sníž. přenesená",J176,0)</f>
        <v>0</v>
      </c>
      <c r="BI176" s="149">
        <f>IF(N176="nulová",J176,0)</f>
        <v>0</v>
      </c>
      <c r="BJ176" s="17" t="s">
        <v>83</v>
      </c>
      <c r="BK176" s="149">
        <f>ROUND(I176*H176,2)</f>
        <v>0</v>
      </c>
      <c r="BL176" s="17" t="s">
        <v>300</v>
      </c>
      <c r="BM176" s="148" t="s">
        <v>809</v>
      </c>
    </row>
    <row r="177" spans="2:65" s="1" customFormat="1" ht="68.25">
      <c r="B177" s="32"/>
      <c r="D177" s="151" t="s">
        <v>324</v>
      </c>
      <c r="F177" s="184" t="s">
        <v>4885</v>
      </c>
      <c r="I177" s="165"/>
      <c r="L177" s="32"/>
      <c r="M177" s="166"/>
      <c r="T177" s="56"/>
      <c r="AT177" s="17" t="s">
        <v>324</v>
      </c>
      <c r="AU177" s="17" t="s">
        <v>83</v>
      </c>
    </row>
    <row r="178" spans="2:65" s="1" customFormat="1" ht="16.5" customHeight="1">
      <c r="B178" s="32"/>
      <c r="C178" s="137" t="s">
        <v>660</v>
      </c>
      <c r="D178" s="137" t="s">
        <v>295</v>
      </c>
      <c r="E178" s="138" t="s">
        <v>4886</v>
      </c>
      <c r="F178" s="139" t="s">
        <v>4887</v>
      </c>
      <c r="G178" s="140" t="s">
        <v>311</v>
      </c>
      <c r="H178" s="141">
        <v>44.625</v>
      </c>
      <c r="I178" s="142"/>
      <c r="J178" s="143">
        <f>ROUND(I178*H178,2)</f>
        <v>0</v>
      </c>
      <c r="K178" s="139" t="s">
        <v>1</v>
      </c>
      <c r="L178" s="32"/>
      <c r="M178" s="144" t="s">
        <v>1</v>
      </c>
      <c r="N178" s="145" t="s">
        <v>41</v>
      </c>
      <c r="P178" s="146">
        <f>O178*H178</f>
        <v>0</v>
      </c>
      <c r="Q178" s="146">
        <v>0</v>
      </c>
      <c r="R178" s="146">
        <f>Q178*H178</f>
        <v>0</v>
      </c>
      <c r="S178" s="146">
        <v>0</v>
      </c>
      <c r="T178" s="147">
        <f>S178*H178</f>
        <v>0</v>
      </c>
      <c r="AR178" s="148" t="s">
        <v>300</v>
      </c>
      <c r="AT178" s="148" t="s">
        <v>295</v>
      </c>
      <c r="AU178" s="148" t="s">
        <v>83</v>
      </c>
      <c r="AY178" s="17" t="s">
        <v>293</v>
      </c>
      <c r="BE178" s="149">
        <f>IF(N178="základní",J178,0)</f>
        <v>0</v>
      </c>
      <c r="BF178" s="149">
        <f>IF(N178="snížená",J178,0)</f>
        <v>0</v>
      </c>
      <c r="BG178" s="149">
        <f>IF(N178="zákl. přenesená",J178,0)</f>
        <v>0</v>
      </c>
      <c r="BH178" s="149">
        <f>IF(N178="sníž. přenesená",J178,0)</f>
        <v>0</v>
      </c>
      <c r="BI178" s="149">
        <f>IF(N178="nulová",J178,0)</f>
        <v>0</v>
      </c>
      <c r="BJ178" s="17" t="s">
        <v>83</v>
      </c>
      <c r="BK178" s="149">
        <f>ROUND(I178*H178,2)</f>
        <v>0</v>
      </c>
      <c r="BL178" s="17" t="s">
        <v>300</v>
      </c>
      <c r="BM178" s="148" t="s">
        <v>834</v>
      </c>
    </row>
    <row r="179" spans="2:65" s="1" customFormat="1" ht="24.2" customHeight="1">
      <c r="B179" s="32"/>
      <c r="C179" s="137" t="s">
        <v>680</v>
      </c>
      <c r="D179" s="137" t="s">
        <v>295</v>
      </c>
      <c r="E179" s="138" t="s">
        <v>4888</v>
      </c>
      <c r="F179" s="139" t="s">
        <v>4889</v>
      </c>
      <c r="G179" s="140" t="s">
        <v>311</v>
      </c>
      <c r="H179" s="141">
        <v>50.357999999999997</v>
      </c>
      <c r="I179" s="142"/>
      <c r="J179" s="143">
        <f>ROUND(I179*H179,2)</f>
        <v>0</v>
      </c>
      <c r="K179" s="139" t="s">
        <v>1</v>
      </c>
      <c r="L179" s="32"/>
      <c r="M179" s="144" t="s">
        <v>1</v>
      </c>
      <c r="N179" s="145" t="s">
        <v>41</v>
      </c>
      <c r="P179" s="146">
        <f>O179*H179</f>
        <v>0</v>
      </c>
      <c r="Q179" s="146">
        <v>0</v>
      </c>
      <c r="R179" s="146">
        <f>Q179*H179</f>
        <v>0</v>
      </c>
      <c r="S179" s="146">
        <v>0</v>
      </c>
      <c r="T179" s="147">
        <f>S179*H179</f>
        <v>0</v>
      </c>
      <c r="AR179" s="148" t="s">
        <v>300</v>
      </c>
      <c r="AT179" s="148" t="s">
        <v>295</v>
      </c>
      <c r="AU179" s="148" t="s">
        <v>83</v>
      </c>
      <c r="AY179" s="17" t="s">
        <v>293</v>
      </c>
      <c r="BE179" s="149">
        <f>IF(N179="základní",J179,0)</f>
        <v>0</v>
      </c>
      <c r="BF179" s="149">
        <f>IF(N179="snížená",J179,0)</f>
        <v>0</v>
      </c>
      <c r="BG179" s="149">
        <f>IF(N179="zákl. přenesená",J179,0)</f>
        <v>0</v>
      </c>
      <c r="BH179" s="149">
        <f>IF(N179="sníž. přenesená",J179,0)</f>
        <v>0</v>
      </c>
      <c r="BI179" s="149">
        <f>IF(N179="nulová",J179,0)</f>
        <v>0</v>
      </c>
      <c r="BJ179" s="17" t="s">
        <v>83</v>
      </c>
      <c r="BK179" s="149">
        <f>ROUND(I179*H179,2)</f>
        <v>0</v>
      </c>
      <c r="BL179" s="17" t="s">
        <v>300</v>
      </c>
      <c r="BM179" s="148" t="s">
        <v>890</v>
      </c>
    </row>
    <row r="180" spans="2:65" s="1" customFormat="1" ht="19.5">
      <c r="B180" s="32"/>
      <c r="D180" s="151" t="s">
        <v>324</v>
      </c>
      <c r="F180" s="184" t="s">
        <v>4890</v>
      </c>
      <c r="I180" s="165"/>
      <c r="L180" s="32"/>
      <c r="M180" s="166"/>
      <c r="T180" s="56"/>
      <c r="AT180" s="17" t="s">
        <v>324</v>
      </c>
      <c r="AU180" s="17" t="s">
        <v>83</v>
      </c>
    </row>
    <row r="181" spans="2:65" s="1" customFormat="1" ht="24.2" customHeight="1">
      <c r="B181" s="32"/>
      <c r="C181" s="137" t="s">
        <v>686</v>
      </c>
      <c r="D181" s="137" t="s">
        <v>295</v>
      </c>
      <c r="E181" s="138" t="s">
        <v>4891</v>
      </c>
      <c r="F181" s="139" t="s">
        <v>4892</v>
      </c>
      <c r="G181" s="140" t="s">
        <v>311</v>
      </c>
      <c r="H181" s="141">
        <v>44.625</v>
      </c>
      <c r="I181" s="142"/>
      <c r="J181" s="143">
        <f>ROUND(I181*H181,2)</f>
        <v>0</v>
      </c>
      <c r="K181" s="139" t="s">
        <v>1</v>
      </c>
      <c r="L181" s="32"/>
      <c r="M181" s="144" t="s">
        <v>1</v>
      </c>
      <c r="N181" s="145" t="s">
        <v>41</v>
      </c>
      <c r="P181" s="146">
        <f>O181*H181</f>
        <v>0</v>
      </c>
      <c r="Q181" s="146">
        <v>0</v>
      </c>
      <c r="R181" s="146">
        <f>Q181*H181</f>
        <v>0</v>
      </c>
      <c r="S181" s="146">
        <v>0</v>
      </c>
      <c r="T181" s="147">
        <f>S181*H181</f>
        <v>0</v>
      </c>
      <c r="AR181" s="148" t="s">
        <v>300</v>
      </c>
      <c r="AT181" s="148" t="s">
        <v>295</v>
      </c>
      <c r="AU181" s="148" t="s">
        <v>83</v>
      </c>
      <c r="AY181" s="17" t="s">
        <v>293</v>
      </c>
      <c r="BE181" s="149">
        <f>IF(N181="základní",J181,0)</f>
        <v>0</v>
      </c>
      <c r="BF181" s="149">
        <f>IF(N181="snížená",J181,0)</f>
        <v>0</v>
      </c>
      <c r="BG181" s="149">
        <f>IF(N181="zákl. přenesená",J181,0)</f>
        <v>0</v>
      </c>
      <c r="BH181" s="149">
        <f>IF(N181="sníž. přenesená",J181,0)</f>
        <v>0</v>
      </c>
      <c r="BI181" s="149">
        <f>IF(N181="nulová",J181,0)</f>
        <v>0</v>
      </c>
      <c r="BJ181" s="17" t="s">
        <v>83</v>
      </c>
      <c r="BK181" s="149">
        <f>ROUND(I181*H181,2)</f>
        <v>0</v>
      </c>
      <c r="BL181" s="17" t="s">
        <v>300</v>
      </c>
      <c r="BM181" s="148" t="s">
        <v>906</v>
      </c>
    </row>
    <row r="182" spans="2:65" s="1" customFormat="1" ht="16.5" customHeight="1">
      <c r="B182" s="32"/>
      <c r="C182" s="137" t="s">
        <v>7</v>
      </c>
      <c r="D182" s="137" t="s">
        <v>295</v>
      </c>
      <c r="E182" s="138" t="s">
        <v>4893</v>
      </c>
      <c r="F182" s="139" t="s">
        <v>4894</v>
      </c>
      <c r="G182" s="140" t="s">
        <v>311</v>
      </c>
      <c r="H182" s="141">
        <v>5.7329999999999997</v>
      </c>
      <c r="I182" s="142"/>
      <c r="J182" s="143">
        <f>ROUND(I182*H182,2)</f>
        <v>0</v>
      </c>
      <c r="K182" s="139" t="s">
        <v>1</v>
      </c>
      <c r="L182" s="32"/>
      <c r="M182" s="144" t="s">
        <v>1</v>
      </c>
      <c r="N182" s="145" t="s">
        <v>41</v>
      </c>
      <c r="P182" s="146">
        <f>O182*H182</f>
        <v>0</v>
      </c>
      <c r="Q182" s="146">
        <v>0</v>
      </c>
      <c r="R182" s="146">
        <f>Q182*H182</f>
        <v>0</v>
      </c>
      <c r="S182" s="146">
        <v>0</v>
      </c>
      <c r="T182" s="147">
        <f>S182*H182</f>
        <v>0</v>
      </c>
      <c r="AR182" s="148" t="s">
        <v>300</v>
      </c>
      <c r="AT182" s="148" t="s">
        <v>295</v>
      </c>
      <c r="AU182" s="148" t="s">
        <v>83</v>
      </c>
      <c r="AY182" s="17" t="s">
        <v>293</v>
      </c>
      <c r="BE182" s="149">
        <f>IF(N182="základní",J182,0)</f>
        <v>0</v>
      </c>
      <c r="BF182" s="149">
        <f>IF(N182="snížená",J182,0)</f>
        <v>0</v>
      </c>
      <c r="BG182" s="149">
        <f>IF(N182="zákl. přenesená",J182,0)</f>
        <v>0</v>
      </c>
      <c r="BH182" s="149">
        <f>IF(N182="sníž. přenesená",J182,0)</f>
        <v>0</v>
      </c>
      <c r="BI182" s="149">
        <f>IF(N182="nulová",J182,0)</f>
        <v>0</v>
      </c>
      <c r="BJ182" s="17" t="s">
        <v>83</v>
      </c>
      <c r="BK182" s="149">
        <f>ROUND(I182*H182,2)</f>
        <v>0</v>
      </c>
      <c r="BL182" s="17" t="s">
        <v>300</v>
      </c>
      <c r="BM182" s="148" t="s">
        <v>958</v>
      </c>
    </row>
    <row r="183" spans="2:65" s="11" customFormat="1" ht="25.9" customHeight="1">
      <c r="B183" s="125"/>
      <c r="D183" s="126" t="s">
        <v>75</v>
      </c>
      <c r="E183" s="127" t="s">
        <v>529</v>
      </c>
      <c r="F183" s="127" t="s">
        <v>4895</v>
      </c>
      <c r="I183" s="128"/>
      <c r="J183" s="129">
        <f>BK183</f>
        <v>0</v>
      </c>
      <c r="L183" s="125"/>
      <c r="M183" s="130"/>
      <c r="P183" s="131">
        <f>SUM(P184:P185)</f>
        <v>0</v>
      </c>
      <c r="R183" s="131">
        <f>SUM(R184:R185)</f>
        <v>0</v>
      </c>
      <c r="T183" s="132">
        <f>SUM(T184:T185)</f>
        <v>0</v>
      </c>
      <c r="AR183" s="126" t="s">
        <v>83</v>
      </c>
      <c r="AT183" s="133" t="s">
        <v>75</v>
      </c>
      <c r="AU183" s="133" t="s">
        <v>76</v>
      </c>
      <c r="AY183" s="126" t="s">
        <v>293</v>
      </c>
      <c r="BK183" s="134">
        <f>SUM(BK184:BK185)</f>
        <v>0</v>
      </c>
    </row>
    <row r="184" spans="2:65" s="1" customFormat="1" ht="24.2" customHeight="1">
      <c r="B184" s="32"/>
      <c r="C184" s="137" t="s">
        <v>694</v>
      </c>
      <c r="D184" s="137" t="s">
        <v>295</v>
      </c>
      <c r="E184" s="138" t="s">
        <v>4896</v>
      </c>
      <c r="F184" s="139" t="s">
        <v>4897</v>
      </c>
      <c r="G184" s="140" t="s">
        <v>909</v>
      </c>
      <c r="H184" s="141">
        <v>21</v>
      </c>
      <c r="I184" s="142"/>
      <c r="J184" s="143">
        <f>ROUND(I184*H184,2)</f>
        <v>0</v>
      </c>
      <c r="K184" s="139" t="s">
        <v>1</v>
      </c>
      <c r="L184" s="32"/>
      <c r="M184" s="144" t="s">
        <v>1</v>
      </c>
      <c r="N184" s="145" t="s">
        <v>41</v>
      </c>
      <c r="P184" s="146">
        <f>O184*H184</f>
        <v>0</v>
      </c>
      <c r="Q184" s="146">
        <v>0</v>
      </c>
      <c r="R184" s="146">
        <f>Q184*H184</f>
        <v>0</v>
      </c>
      <c r="S184" s="146">
        <v>0</v>
      </c>
      <c r="T184" s="147">
        <f>S184*H184</f>
        <v>0</v>
      </c>
      <c r="AR184" s="148" t="s">
        <v>300</v>
      </c>
      <c r="AT184" s="148" t="s">
        <v>295</v>
      </c>
      <c r="AU184" s="148" t="s">
        <v>83</v>
      </c>
      <c r="AY184" s="17" t="s">
        <v>293</v>
      </c>
      <c r="BE184" s="149">
        <f>IF(N184="základní",J184,0)</f>
        <v>0</v>
      </c>
      <c r="BF184" s="149">
        <f>IF(N184="snížená",J184,0)</f>
        <v>0</v>
      </c>
      <c r="BG184" s="149">
        <f>IF(N184="zákl. přenesená",J184,0)</f>
        <v>0</v>
      </c>
      <c r="BH184" s="149">
        <f>IF(N184="sníž. přenesená",J184,0)</f>
        <v>0</v>
      </c>
      <c r="BI184" s="149">
        <f>IF(N184="nulová",J184,0)</f>
        <v>0</v>
      </c>
      <c r="BJ184" s="17" t="s">
        <v>83</v>
      </c>
      <c r="BK184" s="149">
        <f>ROUND(I184*H184,2)</f>
        <v>0</v>
      </c>
      <c r="BL184" s="17" t="s">
        <v>300</v>
      </c>
      <c r="BM184" s="148" t="s">
        <v>993</v>
      </c>
    </row>
    <row r="185" spans="2:65" s="1" customFormat="1" ht="33" customHeight="1">
      <c r="B185" s="32"/>
      <c r="C185" s="137" t="s">
        <v>699</v>
      </c>
      <c r="D185" s="137" t="s">
        <v>295</v>
      </c>
      <c r="E185" s="138" t="s">
        <v>4898</v>
      </c>
      <c r="F185" s="139" t="s">
        <v>4899</v>
      </c>
      <c r="G185" s="140" t="s">
        <v>1990</v>
      </c>
      <c r="H185" s="141">
        <v>5</v>
      </c>
      <c r="I185" s="142"/>
      <c r="J185" s="143">
        <f>ROUND(I185*H185,2)</f>
        <v>0</v>
      </c>
      <c r="K185" s="139" t="s">
        <v>1</v>
      </c>
      <c r="L185" s="32"/>
      <c r="M185" s="144" t="s">
        <v>1</v>
      </c>
      <c r="N185" s="145" t="s">
        <v>41</v>
      </c>
      <c r="P185" s="146">
        <f>O185*H185</f>
        <v>0</v>
      </c>
      <c r="Q185" s="146">
        <v>0</v>
      </c>
      <c r="R185" s="146">
        <f>Q185*H185</f>
        <v>0</v>
      </c>
      <c r="S185" s="146">
        <v>0</v>
      </c>
      <c r="T185" s="147">
        <f>S185*H185</f>
        <v>0</v>
      </c>
      <c r="AR185" s="148" t="s">
        <v>300</v>
      </c>
      <c r="AT185" s="148" t="s">
        <v>295</v>
      </c>
      <c r="AU185" s="148" t="s">
        <v>83</v>
      </c>
      <c r="AY185" s="17" t="s">
        <v>293</v>
      </c>
      <c r="BE185" s="149">
        <f>IF(N185="základní",J185,0)</f>
        <v>0</v>
      </c>
      <c r="BF185" s="149">
        <f>IF(N185="snížená",J185,0)</f>
        <v>0</v>
      </c>
      <c r="BG185" s="149">
        <f>IF(N185="zákl. přenesená",J185,0)</f>
        <v>0</v>
      </c>
      <c r="BH185" s="149">
        <f>IF(N185="sníž. přenesená",J185,0)</f>
        <v>0</v>
      </c>
      <c r="BI185" s="149">
        <f>IF(N185="nulová",J185,0)</f>
        <v>0</v>
      </c>
      <c r="BJ185" s="17" t="s">
        <v>83</v>
      </c>
      <c r="BK185" s="149">
        <f>ROUND(I185*H185,2)</f>
        <v>0</v>
      </c>
      <c r="BL185" s="17" t="s">
        <v>300</v>
      </c>
      <c r="BM185" s="148" t="s">
        <v>1053</v>
      </c>
    </row>
    <row r="186" spans="2:65" s="11" customFormat="1" ht="25.9" customHeight="1">
      <c r="B186" s="125"/>
      <c r="D186" s="126" t="s">
        <v>75</v>
      </c>
      <c r="E186" s="127" t="s">
        <v>85</v>
      </c>
      <c r="F186" s="127" t="s">
        <v>4900</v>
      </c>
      <c r="I186" s="128"/>
      <c r="J186" s="129">
        <f>BK186</f>
        <v>0</v>
      </c>
      <c r="L186" s="125"/>
      <c r="M186" s="130"/>
      <c r="P186" s="131">
        <f>SUM(P187:P189)</f>
        <v>0</v>
      </c>
      <c r="R186" s="131">
        <f>SUM(R187:R189)</f>
        <v>0</v>
      </c>
      <c r="T186" s="132">
        <f>SUM(T187:T189)</f>
        <v>0</v>
      </c>
      <c r="AR186" s="126" t="s">
        <v>83</v>
      </c>
      <c r="AT186" s="133" t="s">
        <v>75</v>
      </c>
      <c r="AU186" s="133" t="s">
        <v>76</v>
      </c>
      <c r="AY186" s="126" t="s">
        <v>293</v>
      </c>
      <c r="BK186" s="134">
        <f>SUM(BK187:BK189)</f>
        <v>0</v>
      </c>
    </row>
    <row r="187" spans="2:65" s="1" customFormat="1" ht="24.2" customHeight="1">
      <c r="B187" s="32"/>
      <c r="C187" s="137" t="s">
        <v>704</v>
      </c>
      <c r="D187" s="137" t="s">
        <v>295</v>
      </c>
      <c r="E187" s="138" t="s">
        <v>4901</v>
      </c>
      <c r="F187" s="139" t="s">
        <v>4902</v>
      </c>
      <c r="G187" s="140" t="s">
        <v>767</v>
      </c>
      <c r="H187" s="141">
        <v>10.199999999999999</v>
      </c>
      <c r="I187" s="142"/>
      <c r="J187" s="143">
        <f>ROUND(I187*H187,2)</f>
        <v>0</v>
      </c>
      <c r="K187" s="139" t="s">
        <v>1</v>
      </c>
      <c r="L187" s="32"/>
      <c r="M187" s="144" t="s">
        <v>1</v>
      </c>
      <c r="N187" s="145" t="s">
        <v>41</v>
      </c>
      <c r="P187" s="146">
        <f>O187*H187</f>
        <v>0</v>
      </c>
      <c r="Q187" s="146">
        <v>0</v>
      </c>
      <c r="R187" s="146">
        <f>Q187*H187</f>
        <v>0</v>
      </c>
      <c r="S187" s="146">
        <v>0</v>
      </c>
      <c r="T187" s="147">
        <f>S187*H187</f>
        <v>0</v>
      </c>
      <c r="AR187" s="148" t="s">
        <v>300</v>
      </c>
      <c r="AT187" s="148" t="s">
        <v>295</v>
      </c>
      <c r="AU187" s="148" t="s">
        <v>83</v>
      </c>
      <c r="AY187" s="17" t="s">
        <v>293</v>
      </c>
      <c r="BE187" s="149">
        <f>IF(N187="základní",J187,0)</f>
        <v>0</v>
      </c>
      <c r="BF187" s="149">
        <f>IF(N187="snížená",J187,0)</f>
        <v>0</v>
      </c>
      <c r="BG187" s="149">
        <f>IF(N187="zákl. přenesená",J187,0)</f>
        <v>0</v>
      </c>
      <c r="BH187" s="149">
        <f>IF(N187="sníž. přenesená",J187,0)</f>
        <v>0</v>
      </c>
      <c r="BI187" s="149">
        <f>IF(N187="nulová",J187,0)</f>
        <v>0</v>
      </c>
      <c r="BJ187" s="17" t="s">
        <v>83</v>
      </c>
      <c r="BK187" s="149">
        <f>ROUND(I187*H187,2)</f>
        <v>0</v>
      </c>
      <c r="BL187" s="17" t="s">
        <v>300</v>
      </c>
      <c r="BM187" s="148" t="s">
        <v>1089</v>
      </c>
    </row>
    <row r="188" spans="2:65" s="12" customFormat="1" ht="11.25">
      <c r="B188" s="150"/>
      <c r="D188" s="151" t="s">
        <v>302</v>
      </c>
      <c r="E188" s="152" t="s">
        <v>1</v>
      </c>
      <c r="F188" s="153" t="s">
        <v>4903</v>
      </c>
      <c r="H188" s="154">
        <v>10.199999999999999</v>
      </c>
      <c r="I188" s="155"/>
      <c r="L188" s="150"/>
      <c r="M188" s="156"/>
      <c r="T188" s="157"/>
      <c r="AT188" s="152" t="s">
        <v>302</v>
      </c>
      <c r="AU188" s="152" t="s">
        <v>83</v>
      </c>
      <c r="AV188" s="12" t="s">
        <v>85</v>
      </c>
      <c r="AW188" s="12" t="s">
        <v>32</v>
      </c>
      <c r="AX188" s="12" t="s">
        <v>76</v>
      </c>
      <c r="AY188" s="152" t="s">
        <v>293</v>
      </c>
    </row>
    <row r="189" spans="2:65" s="14" customFormat="1" ht="11.25">
      <c r="B189" s="167"/>
      <c r="D189" s="151" t="s">
        <v>302</v>
      </c>
      <c r="E189" s="168" t="s">
        <v>1</v>
      </c>
      <c r="F189" s="169" t="s">
        <v>371</v>
      </c>
      <c r="H189" s="170">
        <v>10.199999999999999</v>
      </c>
      <c r="I189" s="171"/>
      <c r="L189" s="167"/>
      <c r="M189" s="172"/>
      <c r="T189" s="173"/>
      <c r="AT189" s="168" t="s">
        <v>302</v>
      </c>
      <c r="AU189" s="168" t="s">
        <v>83</v>
      </c>
      <c r="AV189" s="14" t="s">
        <v>300</v>
      </c>
      <c r="AW189" s="14" t="s">
        <v>32</v>
      </c>
      <c r="AX189" s="14" t="s">
        <v>83</v>
      </c>
      <c r="AY189" s="168" t="s">
        <v>293</v>
      </c>
    </row>
    <row r="190" spans="2:65" s="11" customFormat="1" ht="25.9" customHeight="1">
      <c r="B190" s="125"/>
      <c r="D190" s="126" t="s">
        <v>75</v>
      </c>
      <c r="E190" s="127" t="s">
        <v>320</v>
      </c>
      <c r="F190" s="127" t="s">
        <v>4904</v>
      </c>
      <c r="I190" s="128"/>
      <c r="J190" s="129">
        <f>BK190</f>
        <v>0</v>
      </c>
      <c r="L190" s="125"/>
      <c r="M190" s="130"/>
      <c r="P190" s="131">
        <f>SUM(P191:P192)</f>
        <v>0</v>
      </c>
      <c r="R190" s="131">
        <f>SUM(R191:R192)</f>
        <v>0</v>
      </c>
      <c r="T190" s="132">
        <f>SUM(T191:T192)</f>
        <v>0</v>
      </c>
      <c r="AR190" s="126" t="s">
        <v>83</v>
      </c>
      <c r="AT190" s="133" t="s">
        <v>75</v>
      </c>
      <c r="AU190" s="133" t="s">
        <v>76</v>
      </c>
      <c r="AY190" s="126" t="s">
        <v>293</v>
      </c>
      <c r="BK190" s="134">
        <f>SUM(BK191:BK192)</f>
        <v>0</v>
      </c>
    </row>
    <row r="191" spans="2:65" s="1" customFormat="1" ht="24.2" customHeight="1">
      <c r="B191" s="32"/>
      <c r="C191" s="137" t="s">
        <v>708</v>
      </c>
      <c r="D191" s="137" t="s">
        <v>295</v>
      </c>
      <c r="E191" s="138" t="s">
        <v>4905</v>
      </c>
      <c r="F191" s="139" t="s">
        <v>4906</v>
      </c>
      <c r="G191" s="140" t="s">
        <v>767</v>
      </c>
      <c r="H191" s="141">
        <v>29.75</v>
      </c>
      <c r="I191" s="142"/>
      <c r="J191" s="143">
        <f>ROUND(I191*H191,2)</f>
        <v>0</v>
      </c>
      <c r="K191" s="139" t="s">
        <v>1</v>
      </c>
      <c r="L191" s="32"/>
      <c r="M191" s="144" t="s">
        <v>1</v>
      </c>
      <c r="N191" s="145" t="s">
        <v>41</v>
      </c>
      <c r="P191" s="146">
        <f>O191*H191</f>
        <v>0</v>
      </c>
      <c r="Q191" s="146">
        <v>0</v>
      </c>
      <c r="R191" s="146">
        <f>Q191*H191</f>
        <v>0</v>
      </c>
      <c r="S191" s="146">
        <v>0</v>
      </c>
      <c r="T191" s="147">
        <f>S191*H191</f>
        <v>0</v>
      </c>
      <c r="AR191" s="148" t="s">
        <v>300</v>
      </c>
      <c r="AT191" s="148" t="s">
        <v>295</v>
      </c>
      <c r="AU191" s="148" t="s">
        <v>83</v>
      </c>
      <c r="AY191" s="17" t="s">
        <v>293</v>
      </c>
      <c r="BE191" s="149">
        <f>IF(N191="základní",J191,0)</f>
        <v>0</v>
      </c>
      <c r="BF191" s="149">
        <f>IF(N191="snížená",J191,0)</f>
        <v>0</v>
      </c>
      <c r="BG191" s="149">
        <f>IF(N191="zákl. přenesená",J191,0)</f>
        <v>0</v>
      </c>
      <c r="BH191" s="149">
        <f>IF(N191="sníž. přenesená",J191,0)</f>
        <v>0</v>
      </c>
      <c r="BI191" s="149">
        <f>IF(N191="nulová",J191,0)</f>
        <v>0</v>
      </c>
      <c r="BJ191" s="17" t="s">
        <v>83</v>
      </c>
      <c r="BK191" s="149">
        <f>ROUND(I191*H191,2)</f>
        <v>0</v>
      </c>
      <c r="BL191" s="17" t="s">
        <v>300</v>
      </c>
      <c r="BM191" s="148" t="s">
        <v>1144</v>
      </c>
    </row>
    <row r="192" spans="2:65" s="1" customFormat="1" ht="19.5">
      <c r="B192" s="32"/>
      <c r="D192" s="151" t="s">
        <v>324</v>
      </c>
      <c r="F192" s="184" t="s">
        <v>4907</v>
      </c>
      <c r="I192" s="165"/>
      <c r="L192" s="32"/>
      <c r="M192" s="166"/>
      <c r="T192" s="56"/>
      <c r="AT192" s="17" t="s">
        <v>324</v>
      </c>
      <c r="AU192" s="17" t="s">
        <v>83</v>
      </c>
    </row>
    <row r="193" spans="2:65" s="11" customFormat="1" ht="25.9" customHeight="1">
      <c r="B193" s="125"/>
      <c r="D193" s="126" t="s">
        <v>75</v>
      </c>
      <c r="E193" s="127" t="s">
        <v>1413</v>
      </c>
      <c r="F193" s="127" t="s">
        <v>4908</v>
      </c>
      <c r="I193" s="128"/>
      <c r="J193" s="129">
        <f>BK193</f>
        <v>0</v>
      </c>
      <c r="L193" s="125"/>
      <c r="M193" s="130"/>
      <c r="P193" s="131">
        <f>SUM(P194:P230)</f>
        <v>0</v>
      </c>
      <c r="R193" s="131">
        <f>SUM(R194:R230)</f>
        <v>0</v>
      </c>
      <c r="T193" s="132">
        <f>SUM(T194:T230)</f>
        <v>0</v>
      </c>
      <c r="AR193" s="126" t="s">
        <v>83</v>
      </c>
      <c r="AT193" s="133" t="s">
        <v>75</v>
      </c>
      <c r="AU193" s="133" t="s">
        <v>76</v>
      </c>
      <c r="AY193" s="126" t="s">
        <v>293</v>
      </c>
      <c r="BK193" s="134">
        <f>SUM(BK194:BK230)</f>
        <v>0</v>
      </c>
    </row>
    <row r="194" spans="2:65" s="1" customFormat="1" ht="33" customHeight="1">
      <c r="B194" s="32"/>
      <c r="C194" s="137" t="s">
        <v>737</v>
      </c>
      <c r="D194" s="137" t="s">
        <v>295</v>
      </c>
      <c r="E194" s="138" t="s">
        <v>4909</v>
      </c>
      <c r="F194" s="139" t="s">
        <v>4910</v>
      </c>
      <c r="G194" s="140" t="s">
        <v>1990</v>
      </c>
      <c r="H194" s="141">
        <v>1</v>
      </c>
      <c r="I194" s="142"/>
      <c r="J194" s="143">
        <f t="shared" ref="J194:J201" si="0">ROUND(I194*H194,2)</f>
        <v>0</v>
      </c>
      <c r="K194" s="139" t="s">
        <v>1</v>
      </c>
      <c r="L194" s="32"/>
      <c r="M194" s="144" t="s">
        <v>1</v>
      </c>
      <c r="N194" s="145" t="s">
        <v>41</v>
      </c>
      <c r="P194" s="146">
        <f t="shared" ref="P194:P201" si="1">O194*H194</f>
        <v>0</v>
      </c>
      <c r="Q194" s="146">
        <v>0</v>
      </c>
      <c r="R194" s="146">
        <f t="shared" ref="R194:R201" si="2">Q194*H194</f>
        <v>0</v>
      </c>
      <c r="S194" s="146">
        <v>0</v>
      </c>
      <c r="T194" s="147">
        <f t="shared" ref="T194:T201" si="3">S194*H194</f>
        <v>0</v>
      </c>
      <c r="AR194" s="148" t="s">
        <v>300</v>
      </c>
      <c r="AT194" s="148" t="s">
        <v>295</v>
      </c>
      <c r="AU194" s="148" t="s">
        <v>83</v>
      </c>
      <c r="AY194" s="17" t="s">
        <v>293</v>
      </c>
      <c r="BE194" s="149">
        <f t="shared" ref="BE194:BE201" si="4">IF(N194="základní",J194,0)</f>
        <v>0</v>
      </c>
      <c r="BF194" s="149">
        <f t="shared" ref="BF194:BF201" si="5">IF(N194="snížená",J194,0)</f>
        <v>0</v>
      </c>
      <c r="BG194" s="149">
        <f t="shared" ref="BG194:BG201" si="6">IF(N194="zákl. přenesená",J194,0)</f>
        <v>0</v>
      </c>
      <c r="BH194" s="149">
        <f t="shared" ref="BH194:BH201" si="7">IF(N194="sníž. přenesená",J194,0)</f>
        <v>0</v>
      </c>
      <c r="BI194" s="149">
        <f t="shared" ref="BI194:BI201" si="8">IF(N194="nulová",J194,0)</f>
        <v>0</v>
      </c>
      <c r="BJ194" s="17" t="s">
        <v>83</v>
      </c>
      <c r="BK194" s="149">
        <f t="shared" ref="BK194:BK201" si="9">ROUND(I194*H194,2)</f>
        <v>0</v>
      </c>
      <c r="BL194" s="17" t="s">
        <v>300</v>
      </c>
      <c r="BM194" s="148" t="s">
        <v>1153</v>
      </c>
    </row>
    <row r="195" spans="2:65" s="1" customFormat="1" ht="16.5" customHeight="1">
      <c r="B195" s="32"/>
      <c r="C195" s="137" t="s">
        <v>746</v>
      </c>
      <c r="D195" s="137" t="s">
        <v>295</v>
      </c>
      <c r="E195" s="138" t="s">
        <v>4911</v>
      </c>
      <c r="F195" s="139" t="s">
        <v>4912</v>
      </c>
      <c r="G195" s="140" t="s">
        <v>1990</v>
      </c>
      <c r="H195" s="141">
        <v>1</v>
      </c>
      <c r="I195" s="142"/>
      <c r="J195" s="143">
        <f t="shared" si="0"/>
        <v>0</v>
      </c>
      <c r="K195" s="139" t="s">
        <v>1</v>
      </c>
      <c r="L195" s="32"/>
      <c r="M195" s="144" t="s">
        <v>1</v>
      </c>
      <c r="N195" s="145" t="s">
        <v>41</v>
      </c>
      <c r="P195" s="146">
        <f t="shared" si="1"/>
        <v>0</v>
      </c>
      <c r="Q195" s="146">
        <v>0</v>
      </c>
      <c r="R195" s="146">
        <f t="shared" si="2"/>
        <v>0</v>
      </c>
      <c r="S195" s="146">
        <v>0</v>
      </c>
      <c r="T195" s="147">
        <f t="shared" si="3"/>
        <v>0</v>
      </c>
      <c r="AR195" s="148" t="s">
        <v>300</v>
      </c>
      <c r="AT195" s="148" t="s">
        <v>295</v>
      </c>
      <c r="AU195" s="148" t="s">
        <v>83</v>
      </c>
      <c r="AY195" s="17" t="s">
        <v>293</v>
      </c>
      <c r="BE195" s="149">
        <f t="shared" si="4"/>
        <v>0</v>
      </c>
      <c r="BF195" s="149">
        <f t="shared" si="5"/>
        <v>0</v>
      </c>
      <c r="BG195" s="149">
        <f t="shared" si="6"/>
        <v>0</v>
      </c>
      <c r="BH195" s="149">
        <f t="shared" si="7"/>
        <v>0</v>
      </c>
      <c r="BI195" s="149">
        <f t="shared" si="8"/>
        <v>0</v>
      </c>
      <c r="BJ195" s="17" t="s">
        <v>83</v>
      </c>
      <c r="BK195" s="149">
        <f t="shared" si="9"/>
        <v>0</v>
      </c>
      <c r="BL195" s="17" t="s">
        <v>300</v>
      </c>
      <c r="BM195" s="148" t="s">
        <v>1163</v>
      </c>
    </row>
    <row r="196" spans="2:65" s="1" customFormat="1" ht="21.75" customHeight="1">
      <c r="B196" s="32"/>
      <c r="C196" s="137" t="s">
        <v>764</v>
      </c>
      <c r="D196" s="137" t="s">
        <v>295</v>
      </c>
      <c r="E196" s="138" t="s">
        <v>4913</v>
      </c>
      <c r="F196" s="139" t="s">
        <v>4914</v>
      </c>
      <c r="G196" s="140" t="s">
        <v>1990</v>
      </c>
      <c r="H196" s="141">
        <v>1</v>
      </c>
      <c r="I196" s="142"/>
      <c r="J196" s="143">
        <f t="shared" si="0"/>
        <v>0</v>
      </c>
      <c r="K196" s="139" t="s">
        <v>1</v>
      </c>
      <c r="L196" s="32"/>
      <c r="M196" s="144" t="s">
        <v>1</v>
      </c>
      <c r="N196" s="145" t="s">
        <v>41</v>
      </c>
      <c r="P196" s="146">
        <f t="shared" si="1"/>
        <v>0</v>
      </c>
      <c r="Q196" s="146">
        <v>0</v>
      </c>
      <c r="R196" s="146">
        <f t="shared" si="2"/>
        <v>0</v>
      </c>
      <c r="S196" s="146">
        <v>0</v>
      </c>
      <c r="T196" s="147">
        <f t="shared" si="3"/>
        <v>0</v>
      </c>
      <c r="AR196" s="148" t="s">
        <v>300</v>
      </c>
      <c r="AT196" s="148" t="s">
        <v>295</v>
      </c>
      <c r="AU196" s="148" t="s">
        <v>83</v>
      </c>
      <c r="AY196" s="17" t="s">
        <v>293</v>
      </c>
      <c r="BE196" s="149">
        <f t="shared" si="4"/>
        <v>0</v>
      </c>
      <c r="BF196" s="149">
        <f t="shared" si="5"/>
        <v>0</v>
      </c>
      <c r="BG196" s="149">
        <f t="shared" si="6"/>
        <v>0</v>
      </c>
      <c r="BH196" s="149">
        <f t="shared" si="7"/>
        <v>0</v>
      </c>
      <c r="BI196" s="149">
        <f t="shared" si="8"/>
        <v>0</v>
      </c>
      <c r="BJ196" s="17" t="s">
        <v>83</v>
      </c>
      <c r="BK196" s="149">
        <f t="shared" si="9"/>
        <v>0</v>
      </c>
      <c r="BL196" s="17" t="s">
        <v>300</v>
      </c>
      <c r="BM196" s="148" t="s">
        <v>1201</v>
      </c>
    </row>
    <row r="197" spans="2:65" s="1" customFormat="1" ht="21.75" customHeight="1">
      <c r="B197" s="32"/>
      <c r="C197" s="137" t="s">
        <v>773</v>
      </c>
      <c r="D197" s="137" t="s">
        <v>295</v>
      </c>
      <c r="E197" s="138" t="s">
        <v>4915</v>
      </c>
      <c r="F197" s="139" t="s">
        <v>4916</v>
      </c>
      <c r="G197" s="140" t="s">
        <v>1990</v>
      </c>
      <c r="H197" s="141">
        <v>1</v>
      </c>
      <c r="I197" s="142"/>
      <c r="J197" s="143">
        <f t="shared" si="0"/>
        <v>0</v>
      </c>
      <c r="K197" s="139" t="s">
        <v>1</v>
      </c>
      <c r="L197" s="32"/>
      <c r="M197" s="144" t="s">
        <v>1</v>
      </c>
      <c r="N197" s="145" t="s">
        <v>41</v>
      </c>
      <c r="P197" s="146">
        <f t="shared" si="1"/>
        <v>0</v>
      </c>
      <c r="Q197" s="146">
        <v>0</v>
      </c>
      <c r="R197" s="146">
        <f t="shared" si="2"/>
        <v>0</v>
      </c>
      <c r="S197" s="146">
        <v>0</v>
      </c>
      <c r="T197" s="147">
        <f t="shared" si="3"/>
        <v>0</v>
      </c>
      <c r="AR197" s="148" t="s">
        <v>300</v>
      </c>
      <c r="AT197" s="148" t="s">
        <v>295</v>
      </c>
      <c r="AU197" s="148" t="s">
        <v>83</v>
      </c>
      <c r="AY197" s="17" t="s">
        <v>293</v>
      </c>
      <c r="BE197" s="149">
        <f t="shared" si="4"/>
        <v>0</v>
      </c>
      <c r="BF197" s="149">
        <f t="shared" si="5"/>
        <v>0</v>
      </c>
      <c r="BG197" s="149">
        <f t="shared" si="6"/>
        <v>0</v>
      </c>
      <c r="BH197" s="149">
        <f t="shared" si="7"/>
        <v>0</v>
      </c>
      <c r="BI197" s="149">
        <f t="shared" si="8"/>
        <v>0</v>
      </c>
      <c r="BJ197" s="17" t="s">
        <v>83</v>
      </c>
      <c r="BK197" s="149">
        <f t="shared" si="9"/>
        <v>0</v>
      </c>
      <c r="BL197" s="17" t="s">
        <v>300</v>
      </c>
      <c r="BM197" s="148" t="s">
        <v>1211</v>
      </c>
    </row>
    <row r="198" spans="2:65" s="1" customFormat="1" ht="24.2" customHeight="1">
      <c r="B198" s="32"/>
      <c r="C198" s="137" t="s">
        <v>777</v>
      </c>
      <c r="D198" s="137" t="s">
        <v>295</v>
      </c>
      <c r="E198" s="138" t="s">
        <v>4917</v>
      </c>
      <c r="F198" s="139" t="s">
        <v>4918</v>
      </c>
      <c r="G198" s="140" t="s">
        <v>1990</v>
      </c>
      <c r="H198" s="141">
        <v>1</v>
      </c>
      <c r="I198" s="142"/>
      <c r="J198" s="143">
        <f t="shared" si="0"/>
        <v>0</v>
      </c>
      <c r="K198" s="139" t="s">
        <v>1</v>
      </c>
      <c r="L198" s="32"/>
      <c r="M198" s="144" t="s">
        <v>1</v>
      </c>
      <c r="N198" s="145" t="s">
        <v>41</v>
      </c>
      <c r="P198" s="146">
        <f t="shared" si="1"/>
        <v>0</v>
      </c>
      <c r="Q198" s="146">
        <v>0</v>
      </c>
      <c r="R198" s="146">
        <f t="shared" si="2"/>
        <v>0</v>
      </c>
      <c r="S198" s="146">
        <v>0</v>
      </c>
      <c r="T198" s="147">
        <f t="shared" si="3"/>
        <v>0</v>
      </c>
      <c r="AR198" s="148" t="s">
        <v>300</v>
      </c>
      <c r="AT198" s="148" t="s">
        <v>295</v>
      </c>
      <c r="AU198" s="148" t="s">
        <v>83</v>
      </c>
      <c r="AY198" s="17" t="s">
        <v>293</v>
      </c>
      <c r="BE198" s="149">
        <f t="shared" si="4"/>
        <v>0</v>
      </c>
      <c r="BF198" s="149">
        <f t="shared" si="5"/>
        <v>0</v>
      </c>
      <c r="BG198" s="149">
        <f t="shared" si="6"/>
        <v>0</v>
      </c>
      <c r="BH198" s="149">
        <f t="shared" si="7"/>
        <v>0</v>
      </c>
      <c r="BI198" s="149">
        <f t="shared" si="8"/>
        <v>0</v>
      </c>
      <c r="BJ198" s="17" t="s">
        <v>83</v>
      </c>
      <c r="BK198" s="149">
        <f t="shared" si="9"/>
        <v>0</v>
      </c>
      <c r="BL198" s="17" t="s">
        <v>300</v>
      </c>
      <c r="BM198" s="148" t="s">
        <v>1222</v>
      </c>
    </row>
    <row r="199" spans="2:65" s="1" customFormat="1" ht="16.5" customHeight="1">
      <c r="B199" s="32"/>
      <c r="C199" s="137" t="s">
        <v>782</v>
      </c>
      <c r="D199" s="137" t="s">
        <v>295</v>
      </c>
      <c r="E199" s="138" t="s">
        <v>4919</v>
      </c>
      <c r="F199" s="139" t="s">
        <v>4920</v>
      </c>
      <c r="G199" s="140" t="s">
        <v>1990</v>
      </c>
      <c r="H199" s="141">
        <v>7</v>
      </c>
      <c r="I199" s="142"/>
      <c r="J199" s="143">
        <f t="shared" si="0"/>
        <v>0</v>
      </c>
      <c r="K199" s="139" t="s">
        <v>1</v>
      </c>
      <c r="L199" s="32"/>
      <c r="M199" s="144" t="s">
        <v>1</v>
      </c>
      <c r="N199" s="145" t="s">
        <v>41</v>
      </c>
      <c r="P199" s="146">
        <f t="shared" si="1"/>
        <v>0</v>
      </c>
      <c r="Q199" s="146">
        <v>0</v>
      </c>
      <c r="R199" s="146">
        <f t="shared" si="2"/>
        <v>0</v>
      </c>
      <c r="S199" s="146">
        <v>0</v>
      </c>
      <c r="T199" s="147">
        <f t="shared" si="3"/>
        <v>0</v>
      </c>
      <c r="AR199" s="148" t="s">
        <v>300</v>
      </c>
      <c r="AT199" s="148" t="s">
        <v>295</v>
      </c>
      <c r="AU199" s="148" t="s">
        <v>83</v>
      </c>
      <c r="AY199" s="17" t="s">
        <v>293</v>
      </c>
      <c r="BE199" s="149">
        <f t="shared" si="4"/>
        <v>0</v>
      </c>
      <c r="BF199" s="149">
        <f t="shared" si="5"/>
        <v>0</v>
      </c>
      <c r="BG199" s="149">
        <f t="shared" si="6"/>
        <v>0</v>
      </c>
      <c r="BH199" s="149">
        <f t="shared" si="7"/>
        <v>0</v>
      </c>
      <c r="BI199" s="149">
        <f t="shared" si="8"/>
        <v>0</v>
      </c>
      <c r="BJ199" s="17" t="s">
        <v>83</v>
      </c>
      <c r="BK199" s="149">
        <f t="shared" si="9"/>
        <v>0</v>
      </c>
      <c r="BL199" s="17" t="s">
        <v>300</v>
      </c>
      <c r="BM199" s="148" t="s">
        <v>1233</v>
      </c>
    </row>
    <row r="200" spans="2:65" s="1" customFormat="1" ht="21.75" customHeight="1">
      <c r="B200" s="32"/>
      <c r="C200" s="137" t="s">
        <v>787</v>
      </c>
      <c r="D200" s="137" t="s">
        <v>295</v>
      </c>
      <c r="E200" s="138" t="s">
        <v>4921</v>
      </c>
      <c r="F200" s="139" t="s">
        <v>4922</v>
      </c>
      <c r="G200" s="140" t="s">
        <v>1990</v>
      </c>
      <c r="H200" s="141">
        <v>7</v>
      </c>
      <c r="I200" s="142"/>
      <c r="J200" s="143">
        <f t="shared" si="0"/>
        <v>0</v>
      </c>
      <c r="K200" s="139" t="s">
        <v>1</v>
      </c>
      <c r="L200" s="32"/>
      <c r="M200" s="144" t="s">
        <v>1</v>
      </c>
      <c r="N200" s="145" t="s">
        <v>41</v>
      </c>
      <c r="P200" s="146">
        <f t="shared" si="1"/>
        <v>0</v>
      </c>
      <c r="Q200" s="146">
        <v>0</v>
      </c>
      <c r="R200" s="146">
        <f t="shared" si="2"/>
        <v>0</v>
      </c>
      <c r="S200" s="146">
        <v>0</v>
      </c>
      <c r="T200" s="147">
        <f t="shared" si="3"/>
        <v>0</v>
      </c>
      <c r="AR200" s="148" t="s">
        <v>300</v>
      </c>
      <c r="AT200" s="148" t="s">
        <v>295</v>
      </c>
      <c r="AU200" s="148" t="s">
        <v>83</v>
      </c>
      <c r="AY200" s="17" t="s">
        <v>293</v>
      </c>
      <c r="BE200" s="149">
        <f t="shared" si="4"/>
        <v>0</v>
      </c>
      <c r="BF200" s="149">
        <f t="shared" si="5"/>
        <v>0</v>
      </c>
      <c r="BG200" s="149">
        <f t="shared" si="6"/>
        <v>0</v>
      </c>
      <c r="BH200" s="149">
        <f t="shared" si="7"/>
        <v>0</v>
      </c>
      <c r="BI200" s="149">
        <f t="shared" si="8"/>
        <v>0</v>
      </c>
      <c r="BJ200" s="17" t="s">
        <v>83</v>
      </c>
      <c r="BK200" s="149">
        <f t="shared" si="9"/>
        <v>0</v>
      </c>
      <c r="BL200" s="17" t="s">
        <v>300</v>
      </c>
      <c r="BM200" s="148" t="s">
        <v>1255</v>
      </c>
    </row>
    <row r="201" spans="2:65" s="1" customFormat="1" ht="16.5" customHeight="1">
      <c r="B201" s="32"/>
      <c r="C201" s="137" t="s">
        <v>791</v>
      </c>
      <c r="D201" s="137" t="s">
        <v>295</v>
      </c>
      <c r="E201" s="138" t="s">
        <v>4923</v>
      </c>
      <c r="F201" s="139" t="s">
        <v>4924</v>
      </c>
      <c r="G201" s="140" t="s">
        <v>1990</v>
      </c>
      <c r="H201" s="141">
        <v>1</v>
      </c>
      <c r="I201" s="142"/>
      <c r="J201" s="143">
        <f t="shared" si="0"/>
        <v>0</v>
      </c>
      <c r="K201" s="139" t="s">
        <v>1</v>
      </c>
      <c r="L201" s="32"/>
      <c r="M201" s="144" t="s">
        <v>1</v>
      </c>
      <c r="N201" s="145" t="s">
        <v>41</v>
      </c>
      <c r="P201" s="146">
        <f t="shared" si="1"/>
        <v>0</v>
      </c>
      <c r="Q201" s="146">
        <v>0</v>
      </c>
      <c r="R201" s="146">
        <f t="shared" si="2"/>
        <v>0</v>
      </c>
      <c r="S201" s="146">
        <v>0</v>
      </c>
      <c r="T201" s="147">
        <f t="shared" si="3"/>
        <v>0</v>
      </c>
      <c r="AR201" s="148" t="s">
        <v>300</v>
      </c>
      <c r="AT201" s="148" t="s">
        <v>295</v>
      </c>
      <c r="AU201" s="148" t="s">
        <v>83</v>
      </c>
      <c r="AY201" s="17" t="s">
        <v>293</v>
      </c>
      <c r="BE201" s="149">
        <f t="shared" si="4"/>
        <v>0</v>
      </c>
      <c r="BF201" s="149">
        <f t="shared" si="5"/>
        <v>0</v>
      </c>
      <c r="BG201" s="149">
        <f t="shared" si="6"/>
        <v>0</v>
      </c>
      <c r="BH201" s="149">
        <f t="shared" si="7"/>
        <v>0</v>
      </c>
      <c r="BI201" s="149">
        <f t="shared" si="8"/>
        <v>0</v>
      </c>
      <c r="BJ201" s="17" t="s">
        <v>83</v>
      </c>
      <c r="BK201" s="149">
        <f t="shared" si="9"/>
        <v>0</v>
      </c>
      <c r="BL201" s="17" t="s">
        <v>300</v>
      </c>
      <c r="BM201" s="148" t="s">
        <v>1266</v>
      </c>
    </row>
    <row r="202" spans="2:65" s="1" customFormat="1" ht="19.5">
      <c r="B202" s="32"/>
      <c r="D202" s="151" t="s">
        <v>324</v>
      </c>
      <c r="F202" s="184" t="s">
        <v>4925</v>
      </c>
      <c r="I202" s="165"/>
      <c r="L202" s="32"/>
      <c r="M202" s="166"/>
      <c r="T202" s="56"/>
      <c r="AT202" s="17" t="s">
        <v>324</v>
      </c>
      <c r="AU202" s="17" t="s">
        <v>83</v>
      </c>
    </row>
    <row r="203" spans="2:65" s="1" customFormat="1" ht="16.5" customHeight="1">
      <c r="B203" s="32"/>
      <c r="C203" s="137" t="s">
        <v>809</v>
      </c>
      <c r="D203" s="137" t="s">
        <v>295</v>
      </c>
      <c r="E203" s="138" t="s">
        <v>4926</v>
      </c>
      <c r="F203" s="139" t="s">
        <v>4927</v>
      </c>
      <c r="G203" s="140" t="s">
        <v>909</v>
      </c>
      <c r="H203" s="141">
        <v>1</v>
      </c>
      <c r="I203" s="142"/>
      <c r="J203" s="143">
        <f>ROUND(I203*H203,2)</f>
        <v>0</v>
      </c>
      <c r="K203" s="139" t="s">
        <v>1</v>
      </c>
      <c r="L203" s="32"/>
      <c r="M203" s="144" t="s">
        <v>1</v>
      </c>
      <c r="N203" s="145" t="s">
        <v>41</v>
      </c>
      <c r="P203" s="146">
        <f>O203*H203</f>
        <v>0</v>
      </c>
      <c r="Q203" s="146">
        <v>0</v>
      </c>
      <c r="R203" s="146">
        <f>Q203*H203</f>
        <v>0</v>
      </c>
      <c r="S203" s="146">
        <v>0</v>
      </c>
      <c r="T203" s="147">
        <f>S203*H203</f>
        <v>0</v>
      </c>
      <c r="AR203" s="148" t="s">
        <v>300</v>
      </c>
      <c r="AT203" s="148" t="s">
        <v>295</v>
      </c>
      <c r="AU203" s="148" t="s">
        <v>83</v>
      </c>
      <c r="AY203" s="17" t="s">
        <v>293</v>
      </c>
      <c r="BE203" s="149">
        <f>IF(N203="základní",J203,0)</f>
        <v>0</v>
      </c>
      <c r="BF203" s="149">
        <f>IF(N203="snížená",J203,0)</f>
        <v>0</v>
      </c>
      <c r="BG203" s="149">
        <f>IF(N203="zákl. přenesená",J203,0)</f>
        <v>0</v>
      </c>
      <c r="BH203" s="149">
        <f>IF(N203="sníž. přenesená",J203,0)</f>
        <v>0</v>
      </c>
      <c r="BI203" s="149">
        <f>IF(N203="nulová",J203,0)</f>
        <v>0</v>
      </c>
      <c r="BJ203" s="17" t="s">
        <v>83</v>
      </c>
      <c r="BK203" s="149">
        <f>ROUND(I203*H203,2)</f>
        <v>0</v>
      </c>
      <c r="BL203" s="17" t="s">
        <v>300</v>
      </c>
      <c r="BM203" s="148" t="s">
        <v>1276</v>
      </c>
    </row>
    <row r="204" spans="2:65" s="1" customFormat="1" ht="19.5">
      <c r="B204" s="32"/>
      <c r="D204" s="151" t="s">
        <v>324</v>
      </c>
      <c r="F204" s="184" t="s">
        <v>4928</v>
      </c>
      <c r="I204" s="165"/>
      <c r="L204" s="32"/>
      <c r="M204" s="166"/>
      <c r="T204" s="56"/>
      <c r="AT204" s="17" t="s">
        <v>324</v>
      </c>
      <c r="AU204" s="17" t="s">
        <v>83</v>
      </c>
    </row>
    <row r="205" spans="2:65" s="1" customFormat="1" ht="16.5" customHeight="1">
      <c r="B205" s="32"/>
      <c r="C205" s="137" t="s">
        <v>824</v>
      </c>
      <c r="D205" s="137" t="s">
        <v>295</v>
      </c>
      <c r="E205" s="138" t="s">
        <v>4929</v>
      </c>
      <c r="F205" s="139" t="s">
        <v>4930</v>
      </c>
      <c r="G205" s="140" t="s">
        <v>909</v>
      </c>
      <c r="H205" s="141">
        <v>1</v>
      </c>
      <c r="I205" s="142"/>
      <c r="J205" s="143">
        <f>ROUND(I205*H205,2)</f>
        <v>0</v>
      </c>
      <c r="K205" s="139" t="s">
        <v>1</v>
      </c>
      <c r="L205" s="32"/>
      <c r="M205" s="144" t="s">
        <v>1</v>
      </c>
      <c r="N205" s="145" t="s">
        <v>41</v>
      </c>
      <c r="P205" s="146">
        <f>O205*H205</f>
        <v>0</v>
      </c>
      <c r="Q205" s="146">
        <v>0</v>
      </c>
      <c r="R205" s="146">
        <f>Q205*H205</f>
        <v>0</v>
      </c>
      <c r="S205" s="146">
        <v>0</v>
      </c>
      <c r="T205" s="147">
        <f>S205*H205</f>
        <v>0</v>
      </c>
      <c r="AR205" s="148" t="s">
        <v>300</v>
      </c>
      <c r="AT205" s="148" t="s">
        <v>295</v>
      </c>
      <c r="AU205" s="148" t="s">
        <v>83</v>
      </c>
      <c r="AY205" s="17" t="s">
        <v>293</v>
      </c>
      <c r="BE205" s="149">
        <f>IF(N205="základní",J205,0)</f>
        <v>0</v>
      </c>
      <c r="BF205" s="149">
        <f>IF(N205="snížená",J205,0)</f>
        <v>0</v>
      </c>
      <c r="BG205" s="149">
        <f>IF(N205="zákl. přenesená",J205,0)</f>
        <v>0</v>
      </c>
      <c r="BH205" s="149">
        <f>IF(N205="sníž. přenesená",J205,0)</f>
        <v>0</v>
      </c>
      <c r="BI205" s="149">
        <f>IF(N205="nulová",J205,0)</f>
        <v>0</v>
      </c>
      <c r="BJ205" s="17" t="s">
        <v>83</v>
      </c>
      <c r="BK205" s="149">
        <f>ROUND(I205*H205,2)</f>
        <v>0</v>
      </c>
      <c r="BL205" s="17" t="s">
        <v>300</v>
      </c>
      <c r="BM205" s="148" t="s">
        <v>1285</v>
      </c>
    </row>
    <row r="206" spans="2:65" s="1" customFormat="1" ht="19.5">
      <c r="B206" s="32"/>
      <c r="D206" s="151" t="s">
        <v>324</v>
      </c>
      <c r="F206" s="184" t="s">
        <v>4928</v>
      </c>
      <c r="I206" s="165"/>
      <c r="L206" s="32"/>
      <c r="M206" s="166"/>
      <c r="T206" s="56"/>
      <c r="AT206" s="17" t="s">
        <v>324</v>
      </c>
      <c r="AU206" s="17" t="s">
        <v>83</v>
      </c>
    </row>
    <row r="207" spans="2:65" s="1" customFormat="1" ht="16.5" customHeight="1">
      <c r="B207" s="32"/>
      <c r="C207" s="137" t="s">
        <v>834</v>
      </c>
      <c r="D207" s="137" t="s">
        <v>295</v>
      </c>
      <c r="E207" s="138" t="s">
        <v>4931</v>
      </c>
      <c r="F207" s="139" t="s">
        <v>4932</v>
      </c>
      <c r="G207" s="140" t="s">
        <v>909</v>
      </c>
      <c r="H207" s="141">
        <v>1</v>
      </c>
      <c r="I207" s="142"/>
      <c r="J207" s="143">
        <f>ROUND(I207*H207,2)</f>
        <v>0</v>
      </c>
      <c r="K207" s="139" t="s">
        <v>1</v>
      </c>
      <c r="L207" s="32"/>
      <c r="M207" s="144" t="s">
        <v>1</v>
      </c>
      <c r="N207" s="145" t="s">
        <v>41</v>
      </c>
      <c r="P207" s="146">
        <f>O207*H207</f>
        <v>0</v>
      </c>
      <c r="Q207" s="146">
        <v>0</v>
      </c>
      <c r="R207" s="146">
        <f>Q207*H207</f>
        <v>0</v>
      </c>
      <c r="S207" s="146">
        <v>0</v>
      </c>
      <c r="T207" s="147">
        <f>S207*H207</f>
        <v>0</v>
      </c>
      <c r="AR207" s="148" t="s">
        <v>300</v>
      </c>
      <c r="AT207" s="148" t="s">
        <v>295</v>
      </c>
      <c r="AU207" s="148" t="s">
        <v>83</v>
      </c>
      <c r="AY207" s="17" t="s">
        <v>293</v>
      </c>
      <c r="BE207" s="149">
        <f>IF(N207="základní",J207,0)</f>
        <v>0</v>
      </c>
      <c r="BF207" s="149">
        <f>IF(N207="snížená",J207,0)</f>
        <v>0</v>
      </c>
      <c r="BG207" s="149">
        <f>IF(N207="zákl. přenesená",J207,0)</f>
        <v>0</v>
      </c>
      <c r="BH207" s="149">
        <f>IF(N207="sníž. přenesená",J207,0)</f>
        <v>0</v>
      </c>
      <c r="BI207" s="149">
        <f>IF(N207="nulová",J207,0)</f>
        <v>0</v>
      </c>
      <c r="BJ207" s="17" t="s">
        <v>83</v>
      </c>
      <c r="BK207" s="149">
        <f>ROUND(I207*H207,2)</f>
        <v>0</v>
      </c>
      <c r="BL207" s="17" t="s">
        <v>300</v>
      </c>
      <c r="BM207" s="148" t="s">
        <v>1295</v>
      </c>
    </row>
    <row r="208" spans="2:65" s="1" customFormat="1" ht="19.5">
      <c r="B208" s="32"/>
      <c r="D208" s="151" t="s">
        <v>324</v>
      </c>
      <c r="F208" s="184" t="s">
        <v>4928</v>
      </c>
      <c r="I208" s="165"/>
      <c r="L208" s="32"/>
      <c r="M208" s="166"/>
      <c r="T208" s="56"/>
      <c r="AT208" s="17" t="s">
        <v>324</v>
      </c>
      <c r="AU208" s="17" t="s">
        <v>83</v>
      </c>
    </row>
    <row r="209" spans="2:65" s="1" customFormat="1" ht="16.5" customHeight="1">
      <c r="B209" s="32"/>
      <c r="C209" s="137" t="s">
        <v>862</v>
      </c>
      <c r="D209" s="137" t="s">
        <v>295</v>
      </c>
      <c r="E209" s="138" t="s">
        <v>4933</v>
      </c>
      <c r="F209" s="139" t="s">
        <v>4934</v>
      </c>
      <c r="G209" s="140" t="s">
        <v>1990</v>
      </c>
      <c r="H209" s="141">
        <v>10</v>
      </c>
      <c r="I209" s="142"/>
      <c r="J209" s="143">
        <f>ROUND(I209*H209,2)</f>
        <v>0</v>
      </c>
      <c r="K209" s="139" t="s">
        <v>1</v>
      </c>
      <c r="L209" s="32"/>
      <c r="M209" s="144" t="s">
        <v>1</v>
      </c>
      <c r="N209" s="145" t="s">
        <v>41</v>
      </c>
      <c r="P209" s="146">
        <f>O209*H209</f>
        <v>0</v>
      </c>
      <c r="Q209" s="146">
        <v>0</v>
      </c>
      <c r="R209" s="146">
        <f>Q209*H209</f>
        <v>0</v>
      </c>
      <c r="S209" s="146">
        <v>0</v>
      </c>
      <c r="T209" s="147">
        <f>S209*H209</f>
        <v>0</v>
      </c>
      <c r="AR209" s="148" t="s">
        <v>300</v>
      </c>
      <c r="AT209" s="148" t="s">
        <v>295</v>
      </c>
      <c r="AU209" s="148" t="s">
        <v>83</v>
      </c>
      <c r="AY209" s="17" t="s">
        <v>293</v>
      </c>
      <c r="BE209" s="149">
        <f>IF(N209="základní",J209,0)</f>
        <v>0</v>
      </c>
      <c r="BF209" s="149">
        <f>IF(N209="snížená",J209,0)</f>
        <v>0</v>
      </c>
      <c r="BG209" s="149">
        <f>IF(N209="zákl. přenesená",J209,0)</f>
        <v>0</v>
      </c>
      <c r="BH209" s="149">
        <f>IF(N209="sníž. přenesená",J209,0)</f>
        <v>0</v>
      </c>
      <c r="BI209" s="149">
        <f>IF(N209="nulová",J209,0)</f>
        <v>0</v>
      </c>
      <c r="BJ209" s="17" t="s">
        <v>83</v>
      </c>
      <c r="BK209" s="149">
        <f>ROUND(I209*H209,2)</f>
        <v>0</v>
      </c>
      <c r="BL209" s="17" t="s">
        <v>300</v>
      </c>
      <c r="BM209" s="148" t="s">
        <v>1303</v>
      </c>
    </row>
    <row r="210" spans="2:65" s="1" customFormat="1" ht="16.5" customHeight="1">
      <c r="B210" s="32"/>
      <c r="C210" s="137" t="s">
        <v>890</v>
      </c>
      <c r="D210" s="137" t="s">
        <v>295</v>
      </c>
      <c r="E210" s="138" t="s">
        <v>4935</v>
      </c>
      <c r="F210" s="139" t="s">
        <v>4936</v>
      </c>
      <c r="G210" s="140" t="s">
        <v>1990</v>
      </c>
      <c r="H210" s="141">
        <v>9</v>
      </c>
      <c r="I210" s="142"/>
      <c r="J210" s="143">
        <f>ROUND(I210*H210,2)</f>
        <v>0</v>
      </c>
      <c r="K210" s="139" t="s">
        <v>1</v>
      </c>
      <c r="L210" s="32"/>
      <c r="M210" s="144" t="s">
        <v>1</v>
      </c>
      <c r="N210" s="145" t="s">
        <v>41</v>
      </c>
      <c r="P210" s="146">
        <f>O210*H210</f>
        <v>0</v>
      </c>
      <c r="Q210" s="146">
        <v>0</v>
      </c>
      <c r="R210" s="146">
        <f>Q210*H210</f>
        <v>0</v>
      </c>
      <c r="S210" s="146">
        <v>0</v>
      </c>
      <c r="T210" s="147">
        <f>S210*H210</f>
        <v>0</v>
      </c>
      <c r="AR210" s="148" t="s">
        <v>300</v>
      </c>
      <c r="AT210" s="148" t="s">
        <v>295</v>
      </c>
      <c r="AU210" s="148" t="s">
        <v>83</v>
      </c>
      <c r="AY210" s="17" t="s">
        <v>293</v>
      </c>
      <c r="BE210" s="149">
        <f>IF(N210="základní",J210,0)</f>
        <v>0</v>
      </c>
      <c r="BF210" s="149">
        <f>IF(N210="snížená",J210,0)</f>
        <v>0</v>
      </c>
      <c r="BG210" s="149">
        <f>IF(N210="zákl. přenesená",J210,0)</f>
        <v>0</v>
      </c>
      <c r="BH210" s="149">
        <f>IF(N210="sníž. přenesená",J210,0)</f>
        <v>0</v>
      </c>
      <c r="BI210" s="149">
        <f>IF(N210="nulová",J210,0)</f>
        <v>0</v>
      </c>
      <c r="BJ210" s="17" t="s">
        <v>83</v>
      </c>
      <c r="BK210" s="149">
        <f>ROUND(I210*H210,2)</f>
        <v>0</v>
      </c>
      <c r="BL210" s="17" t="s">
        <v>300</v>
      </c>
      <c r="BM210" s="148" t="s">
        <v>1348</v>
      </c>
    </row>
    <row r="211" spans="2:65" s="1" customFormat="1" ht="24.2" customHeight="1">
      <c r="B211" s="32"/>
      <c r="C211" s="137" t="s">
        <v>901</v>
      </c>
      <c r="D211" s="137" t="s">
        <v>295</v>
      </c>
      <c r="E211" s="138" t="s">
        <v>4937</v>
      </c>
      <c r="F211" s="139" t="s">
        <v>4938</v>
      </c>
      <c r="G211" s="140" t="s">
        <v>311</v>
      </c>
      <c r="H211" s="141">
        <v>2.8490000000000002</v>
      </c>
      <c r="I211" s="142"/>
      <c r="J211" s="143">
        <f>ROUND(I211*H211,2)</f>
        <v>0</v>
      </c>
      <c r="K211" s="139" t="s">
        <v>1</v>
      </c>
      <c r="L211" s="32"/>
      <c r="M211" s="144" t="s">
        <v>1</v>
      </c>
      <c r="N211" s="145" t="s">
        <v>41</v>
      </c>
      <c r="P211" s="146">
        <f>O211*H211</f>
        <v>0</v>
      </c>
      <c r="Q211" s="146">
        <v>0</v>
      </c>
      <c r="R211" s="146">
        <f>Q211*H211</f>
        <v>0</v>
      </c>
      <c r="S211" s="146">
        <v>0</v>
      </c>
      <c r="T211" s="147">
        <f>S211*H211</f>
        <v>0</v>
      </c>
      <c r="AR211" s="148" t="s">
        <v>300</v>
      </c>
      <c r="AT211" s="148" t="s">
        <v>295</v>
      </c>
      <c r="AU211" s="148" t="s">
        <v>83</v>
      </c>
      <c r="AY211" s="17" t="s">
        <v>293</v>
      </c>
      <c r="BE211" s="149">
        <f>IF(N211="základní",J211,0)</f>
        <v>0</v>
      </c>
      <c r="BF211" s="149">
        <f>IF(N211="snížená",J211,0)</f>
        <v>0</v>
      </c>
      <c r="BG211" s="149">
        <f>IF(N211="zákl. přenesená",J211,0)</f>
        <v>0</v>
      </c>
      <c r="BH211" s="149">
        <f>IF(N211="sníž. přenesená",J211,0)</f>
        <v>0</v>
      </c>
      <c r="BI211" s="149">
        <f>IF(N211="nulová",J211,0)</f>
        <v>0</v>
      </c>
      <c r="BJ211" s="17" t="s">
        <v>83</v>
      </c>
      <c r="BK211" s="149">
        <f>ROUND(I211*H211,2)</f>
        <v>0</v>
      </c>
      <c r="BL211" s="17" t="s">
        <v>300</v>
      </c>
      <c r="BM211" s="148" t="s">
        <v>1357</v>
      </c>
    </row>
    <row r="212" spans="2:65" s="1" customFormat="1" ht="24.2" customHeight="1">
      <c r="B212" s="32"/>
      <c r="C212" s="137" t="s">
        <v>906</v>
      </c>
      <c r="D212" s="137" t="s">
        <v>295</v>
      </c>
      <c r="E212" s="138" t="s">
        <v>4939</v>
      </c>
      <c r="F212" s="139" t="s">
        <v>4940</v>
      </c>
      <c r="G212" s="140" t="s">
        <v>311</v>
      </c>
      <c r="H212" s="141">
        <v>3.4</v>
      </c>
      <c r="I212" s="142"/>
      <c r="J212" s="143">
        <f>ROUND(I212*H212,2)</f>
        <v>0</v>
      </c>
      <c r="K212" s="139" t="s">
        <v>1</v>
      </c>
      <c r="L212" s="32"/>
      <c r="M212" s="144" t="s">
        <v>1</v>
      </c>
      <c r="N212" s="145" t="s">
        <v>41</v>
      </c>
      <c r="P212" s="146">
        <f>O212*H212</f>
        <v>0</v>
      </c>
      <c r="Q212" s="146">
        <v>0</v>
      </c>
      <c r="R212" s="146">
        <f>Q212*H212</f>
        <v>0</v>
      </c>
      <c r="S212" s="146">
        <v>0</v>
      </c>
      <c r="T212" s="147">
        <f>S212*H212</f>
        <v>0</v>
      </c>
      <c r="AR212" s="148" t="s">
        <v>300</v>
      </c>
      <c r="AT212" s="148" t="s">
        <v>295</v>
      </c>
      <c r="AU212" s="148" t="s">
        <v>83</v>
      </c>
      <c r="AY212" s="17" t="s">
        <v>293</v>
      </c>
      <c r="BE212" s="149">
        <f>IF(N212="základní",J212,0)</f>
        <v>0</v>
      </c>
      <c r="BF212" s="149">
        <f>IF(N212="snížená",J212,0)</f>
        <v>0</v>
      </c>
      <c r="BG212" s="149">
        <f>IF(N212="zákl. přenesená",J212,0)</f>
        <v>0</v>
      </c>
      <c r="BH212" s="149">
        <f>IF(N212="sníž. přenesená",J212,0)</f>
        <v>0</v>
      </c>
      <c r="BI212" s="149">
        <f>IF(N212="nulová",J212,0)</f>
        <v>0</v>
      </c>
      <c r="BJ212" s="17" t="s">
        <v>83</v>
      </c>
      <c r="BK212" s="149">
        <f>ROUND(I212*H212,2)</f>
        <v>0</v>
      </c>
      <c r="BL212" s="17" t="s">
        <v>300</v>
      </c>
      <c r="BM212" s="148" t="s">
        <v>1366</v>
      </c>
    </row>
    <row r="213" spans="2:65" s="1" customFormat="1" ht="21.75" customHeight="1">
      <c r="B213" s="32"/>
      <c r="C213" s="137" t="s">
        <v>912</v>
      </c>
      <c r="D213" s="137" t="s">
        <v>295</v>
      </c>
      <c r="E213" s="138" t="s">
        <v>4941</v>
      </c>
      <c r="F213" s="139" t="s">
        <v>4942</v>
      </c>
      <c r="G213" s="140" t="s">
        <v>767</v>
      </c>
      <c r="H213" s="141">
        <v>9.4960000000000004</v>
      </c>
      <c r="I213" s="142"/>
      <c r="J213" s="143">
        <f>ROUND(I213*H213,2)</f>
        <v>0</v>
      </c>
      <c r="K213" s="139" t="s">
        <v>1</v>
      </c>
      <c r="L213" s="32"/>
      <c r="M213" s="144" t="s">
        <v>1</v>
      </c>
      <c r="N213" s="145" t="s">
        <v>41</v>
      </c>
      <c r="P213" s="146">
        <f>O213*H213</f>
        <v>0</v>
      </c>
      <c r="Q213" s="146">
        <v>0</v>
      </c>
      <c r="R213" s="146">
        <f>Q213*H213</f>
        <v>0</v>
      </c>
      <c r="S213" s="146">
        <v>0</v>
      </c>
      <c r="T213" s="147">
        <f>S213*H213</f>
        <v>0</v>
      </c>
      <c r="AR213" s="148" t="s">
        <v>300</v>
      </c>
      <c r="AT213" s="148" t="s">
        <v>295</v>
      </c>
      <c r="AU213" s="148" t="s">
        <v>83</v>
      </c>
      <c r="AY213" s="17" t="s">
        <v>293</v>
      </c>
      <c r="BE213" s="149">
        <f>IF(N213="základní",J213,0)</f>
        <v>0</v>
      </c>
      <c r="BF213" s="149">
        <f>IF(N213="snížená",J213,0)</f>
        <v>0</v>
      </c>
      <c r="BG213" s="149">
        <f>IF(N213="zákl. přenesená",J213,0)</f>
        <v>0</v>
      </c>
      <c r="BH213" s="149">
        <f>IF(N213="sníž. přenesená",J213,0)</f>
        <v>0</v>
      </c>
      <c r="BI213" s="149">
        <f>IF(N213="nulová",J213,0)</f>
        <v>0</v>
      </c>
      <c r="BJ213" s="17" t="s">
        <v>83</v>
      </c>
      <c r="BK213" s="149">
        <f>ROUND(I213*H213,2)</f>
        <v>0</v>
      </c>
      <c r="BL213" s="17" t="s">
        <v>300</v>
      </c>
      <c r="BM213" s="148" t="s">
        <v>1375</v>
      </c>
    </row>
    <row r="214" spans="2:65" s="12" customFormat="1" ht="11.25">
      <c r="B214" s="150"/>
      <c r="D214" s="151" t="s">
        <v>302</v>
      </c>
      <c r="E214" s="152" t="s">
        <v>1</v>
      </c>
      <c r="F214" s="153" t="s">
        <v>4943</v>
      </c>
      <c r="H214" s="154">
        <v>2.46</v>
      </c>
      <c r="I214" s="155"/>
      <c r="L214" s="150"/>
      <c r="M214" s="156"/>
      <c r="T214" s="157"/>
      <c r="AT214" s="152" t="s">
        <v>302</v>
      </c>
      <c r="AU214" s="152" t="s">
        <v>83</v>
      </c>
      <c r="AV214" s="12" t="s">
        <v>85</v>
      </c>
      <c r="AW214" s="12" t="s">
        <v>32</v>
      </c>
      <c r="AX214" s="12" t="s">
        <v>76</v>
      </c>
      <c r="AY214" s="152" t="s">
        <v>293</v>
      </c>
    </row>
    <row r="215" spans="2:65" s="12" customFormat="1" ht="11.25">
      <c r="B215" s="150"/>
      <c r="D215" s="151" t="s">
        <v>302</v>
      </c>
      <c r="E215" s="152" t="s">
        <v>1</v>
      </c>
      <c r="F215" s="153" t="s">
        <v>4944</v>
      </c>
      <c r="H215" s="154">
        <v>2.65</v>
      </c>
      <c r="I215" s="155"/>
      <c r="L215" s="150"/>
      <c r="M215" s="156"/>
      <c r="T215" s="157"/>
      <c r="AT215" s="152" t="s">
        <v>302</v>
      </c>
      <c r="AU215" s="152" t="s">
        <v>83</v>
      </c>
      <c r="AV215" s="12" t="s">
        <v>85</v>
      </c>
      <c r="AW215" s="12" t="s">
        <v>32</v>
      </c>
      <c r="AX215" s="12" t="s">
        <v>76</v>
      </c>
      <c r="AY215" s="152" t="s">
        <v>293</v>
      </c>
    </row>
    <row r="216" spans="2:65" s="12" customFormat="1" ht="11.25">
      <c r="B216" s="150"/>
      <c r="D216" s="151" t="s">
        <v>302</v>
      </c>
      <c r="E216" s="152" t="s">
        <v>1</v>
      </c>
      <c r="F216" s="153" t="s">
        <v>4945</v>
      </c>
      <c r="H216" s="154">
        <v>4.3860000000000001</v>
      </c>
      <c r="I216" s="155"/>
      <c r="L216" s="150"/>
      <c r="M216" s="156"/>
      <c r="T216" s="157"/>
      <c r="AT216" s="152" t="s">
        <v>302</v>
      </c>
      <c r="AU216" s="152" t="s">
        <v>83</v>
      </c>
      <c r="AV216" s="12" t="s">
        <v>85</v>
      </c>
      <c r="AW216" s="12" t="s">
        <v>32</v>
      </c>
      <c r="AX216" s="12" t="s">
        <v>76</v>
      </c>
      <c r="AY216" s="152" t="s">
        <v>293</v>
      </c>
    </row>
    <row r="217" spans="2:65" s="14" customFormat="1" ht="11.25">
      <c r="B217" s="167"/>
      <c r="D217" s="151" t="s">
        <v>302</v>
      </c>
      <c r="E217" s="168" t="s">
        <v>1</v>
      </c>
      <c r="F217" s="169" t="s">
        <v>371</v>
      </c>
      <c r="H217" s="170">
        <v>9.4959999999999987</v>
      </c>
      <c r="I217" s="171"/>
      <c r="L217" s="167"/>
      <c r="M217" s="172"/>
      <c r="T217" s="173"/>
      <c r="AT217" s="168" t="s">
        <v>302</v>
      </c>
      <c r="AU217" s="168" t="s">
        <v>83</v>
      </c>
      <c r="AV217" s="14" t="s">
        <v>300</v>
      </c>
      <c r="AW217" s="14" t="s">
        <v>32</v>
      </c>
      <c r="AX217" s="14" t="s">
        <v>83</v>
      </c>
      <c r="AY217" s="168" t="s">
        <v>293</v>
      </c>
    </row>
    <row r="218" spans="2:65" s="1" customFormat="1" ht="16.5" customHeight="1">
      <c r="B218" s="32"/>
      <c r="C218" s="137" t="s">
        <v>958</v>
      </c>
      <c r="D218" s="137" t="s">
        <v>295</v>
      </c>
      <c r="E218" s="138" t="s">
        <v>4946</v>
      </c>
      <c r="F218" s="139" t="s">
        <v>4947</v>
      </c>
      <c r="G218" s="140" t="s">
        <v>311</v>
      </c>
      <c r="H218" s="141">
        <v>4.1100000000000003</v>
      </c>
      <c r="I218" s="142"/>
      <c r="J218" s="143">
        <f>ROUND(I218*H218,2)</f>
        <v>0</v>
      </c>
      <c r="K218" s="139" t="s">
        <v>1</v>
      </c>
      <c r="L218" s="32"/>
      <c r="M218" s="144" t="s">
        <v>1</v>
      </c>
      <c r="N218" s="145" t="s">
        <v>41</v>
      </c>
      <c r="P218" s="146">
        <f>O218*H218</f>
        <v>0</v>
      </c>
      <c r="Q218" s="146">
        <v>0</v>
      </c>
      <c r="R218" s="146">
        <f>Q218*H218</f>
        <v>0</v>
      </c>
      <c r="S218" s="146">
        <v>0</v>
      </c>
      <c r="T218" s="147">
        <f>S218*H218</f>
        <v>0</v>
      </c>
      <c r="AR218" s="148" t="s">
        <v>300</v>
      </c>
      <c r="AT218" s="148" t="s">
        <v>295</v>
      </c>
      <c r="AU218" s="148" t="s">
        <v>83</v>
      </c>
      <c r="AY218" s="17" t="s">
        <v>293</v>
      </c>
      <c r="BE218" s="149">
        <f>IF(N218="základní",J218,0)</f>
        <v>0</v>
      </c>
      <c r="BF218" s="149">
        <f>IF(N218="snížená",J218,0)</f>
        <v>0</v>
      </c>
      <c r="BG218" s="149">
        <f>IF(N218="zákl. přenesená",J218,0)</f>
        <v>0</v>
      </c>
      <c r="BH218" s="149">
        <f>IF(N218="sníž. přenesená",J218,0)</f>
        <v>0</v>
      </c>
      <c r="BI218" s="149">
        <f>IF(N218="nulová",J218,0)</f>
        <v>0</v>
      </c>
      <c r="BJ218" s="17" t="s">
        <v>83</v>
      </c>
      <c r="BK218" s="149">
        <f>ROUND(I218*H218,2)</f>
        <v>0</v>
      </c>
      <c r="BL218" s="17" t="s">
        <v>300</v>
      </c>
      <c r="BM218" s="148" t="s">
        <v>1383</v>
      </c>
    </row>
    <row r="219" spans="2:65" s="12" customFormat="1" ht="11.25">
      <c r="B219" s="150"/>
      <c r="D219" s="151" t="s">
        <v>302</v>
      </c>
      <c r="E219" s="152" t="s">
        <v>1</v>
      </c>
      <c r="F219" s="153" t="s">
        <v>4948</v>
      </c>
      <c r="H219" s="154">
        <v>4.1100000000000003</v>
      </c>
      <c r="I219" s="155"/>
      <c r="L219" s="150"/>
      <c r="M219" s="156"/>
      <c r="T219" s="157"/>
      <c r="AT219" s="152" t="s">
        <v>302</v>
      </c>
      <c r="AU219" s="152" t="s">
        <v>83</v>
      </c>
      <c r="AV219" s="12" t="s">
        <v>85</v>
      </c>
      <c r="AW219" s="12" t="s">
        <v>32</v>
      </c>
      <c r="AX219" s="12" t="s">
        <v>76</v>
      </c>
      <c r="AY219" s="152" t="s">
        <v>293</v>
      </c>
    </row>
    <row r="220" spans="2:65" s="14" customFormat="1" ht="11.25">
      <c r="B220" s="167"/>
      <c r="D220" s="151" t="s">
        <v>302</v>
      </c>
      <c r="E220" s="168" t="s">
        <v>1</v>
      </c>
      <c r="F220" s="169" t="s">
        <v>371</v>
      </c>
      <c r="H220" s="170">
        <v>4.1100000000000003</v>
      </c>
      <c r="I220" s="171"/>
      <c r="L220" s="167"/>
      <c r="M220" s="172"/>
      <c r="T220" s="173"/>
      <c r="AT220" s="168" t="s">
        <v>302</v>
      </c>
      <c r="AU220" s="168" t="s">
        <v>83</v>
      </c>
      <c r="AV220" s="14" t="s">
        <v>300</v>
      </c>
      <c r="AW220" s="14" t="s">
        <v>32</v>
      </c>
      <c r="AX220" s="14" t="s">
        <v>83</v>
      </c>
      <c r="AY220" s="168" t="s">
        <v>293</v>
      </c>
    </row>
    <row r="221" spans="2:65" s="1" customFormat="1" ht="16.5" customHeight="1">
      <c r="B221" s="32"/>
      <c r="C221" s="137" t="s">
        <v>975</v>
      </c>
      <c r="D221" s="137" t="s">
        <v>295</v>
      </c>
      <c r="E221" s="138" t="s">
        <v>4949</v>
      </c>
      <c r="F221" s="139" t="s">
        <v>4950</v>
      </c>
      <c r="G221" s="140" t="s">
        <v>1990</v>
      </c>
      <c r="H221" s="141">
        <v>1</v>
      </c>
      <c r="I221" s="142"/>
      <c r="J221" s="143">
        <f>ROUND(I221*H221,2)</f>
        <v>0</v>
      </c>
      <c r="K221" s="139" t="s">
        <v>1</v>
      </c>
      <c r="L221" s="32"/>
      <c r="M221" s="144" t="s">
        <v>1</v>
      </c>
      <c r="N221" s="145" t="s">
        <v>41</v>
      </c>
      <c r="P221" s="146">
        <f>O221*H221</f>
        <v>0</v>
      </c>
      <c r="Q221" s="146">
        <v>0</v>
      </c>
      <c r="R221" s="146">
        <f>Q221*H221</f>
        <v>0</v>
      </c>
      <c r="S221" s="146">
        <v>0</v>
      </c>
      <c r="T221" s="147">
        <f>S221*H221</f>
        <v>0</v>
      </c>
      <c r="AR221" s="148" t="s">
        <v>300</v>
      </c>
      <c r="AT221" s="148" t="s">
        <v>295</v>
      </c>
      <c r="AU221" s="148" t="s">
        <v>83</v>
      </c>
      <c r="AY221" s="17" t="s">
        <v>293</v>
      </c>
      <c r="BE221" s="149">
        <f>IF(N221="základní",J221,0)</f>
        <v>0</v>
      </c>
      <c r="BF221" s="149">
        <f>IF(N221="snížená",J221,0)</f>
        <v>0</v>
      </c>
      <c r="BG221" s="149">
        <f>IF(N221="zákl. přenesená",J221,0)</f>
        <v>0</v>
      </c>
      <c r="BH221" s="149">
        <f>IF(N221="sníž. přenesená",J221,0)</f>
        <v>0</v>
      </c>
      <c r="BI221" s="149">
        <f>IF(N221="nulová",J221,0)</f>
        <v>0</v>
      </c>
      <c r="BJ221" s="17" t="s">
        <v>83</v>
      </c>
      <c r="BK221" s="149">
        <f>ROUND(I221*H221,2)</f>
        <v>0</v>
      </c>
      <c r="BL221" s="17" t="s">
        <v>300</v>
      </c>
      <c r="BM221" s="148" t="s">
        <v>1396</v>
      </c>
    </row>
    <row r="222" spans="2:65" s="1" customFormat="1" ht="24.2" customHeight="1">
      <c r="B222" s="32"/>
      <c r="C222" s="137" t="s">
        <v>993</v>
      </c>
      <c r="D222" s="137" t="s">
        <v>295</v>
      </c>
      <c r="E222" s="138" t="s">
        <v>4951</v>
      </c>
      <c r="F222" s="139" t="s">
        <v>4952</v>
      </c>
      <c r="G222" s="140" t="s">
        <v>1990</v>
      </c>
      <c r="H222" s="141">
        <v>1</v>
      </c>
      <c r="I222" s="142"/>
      <c r="J222" s="143">
        <f>ROUND(I222*H222,2)</f>
        <v>0</v>
      </c>
      <c r="K222" s="139" t="s">
        <v>1</v>
      </c>
      <c r="L222" s="32"/>
      <c r="M222" s="144" t="s">
        <v>1</v>
      </c>
      <c r="N222" s="145" t="s">
        <v>41</v>
      </c>
      <c r="P222" s="146">
        <f>O222*H222</f>
        <v>0</v>
      </c>
      <c r="Q222" s="146">
        <v>0</v>
      </c>
      <c r="R222" s="146">
        <f>Q222*H222</f>
        <v>0</v>
      </c>
      <c r="S222" s="146">
        <v>0</v>
      </c>
      <c r="T222" s="147">
        <f>S222*H222</f>
        <v>0</v>
      </c>
      <c r="AR222" s="148" t="s">
        <v>300</v>
      </c>
      <c r="AT222" s="148" t="s">
        <v>295</v>
      </c>
      <c r="AU222" s="148" t="s">
        <v>83</v>
      </c>
      <c r="AY222" s="17" t="s">
        <v>293</v>
      </c>
      <c r="BE222" s="149">
        <f>IF(N222="základní",J222,0)</f>
        <v>0</v>
      </c>
      <c r="BF222" s="149">
        <f>IF(N222="snížená",J222,0)</f>
        <v>0</v>
      </c>
      <c r="BG222" s="149">
        <f>IF(N222="zákl. přenesená",J222,0)</f>
        <v>0</v>
      </c>
      <c r="BH222" s="149">
        <f>IF(N222="sníž. přenesená",J222,0)</f>
        <v>0</v>
      </c>
      <c r="BI222" s="149">
        <f>IF(N222="nulová",J222,0)</f>
        <v>0</v>
      </c>
      <c r="BJ222" s="17" t="s">
        <v>83</v>
      </c>
      <c r="BK222" s="149">
        <f>ROUND(I222*H222,2)</f>
        <v>0</v>
      </c>
      <c r="BL222" s="17" t="s">
        <v>300</v>
      </c>
      <c r="BM222" s="148" t="s">
        <v>1406</v>
      </c>
    </row>
    <row r="223" spans="2:65" s="1" customFormat="1" ht="24.2" customHeight="1">
      <c r="B223" s="32"/>
      <c r="C223" s="137" t="s">
        <v>1034</v>
      </c>
      <c r="D223" s="137" t="s">
        <v>295</v>
      </c>
      <c r="E223" s="138" t="s">
        <v>4953</v>
      </c>
      <c r="F223" s="139" t="s">
        <v>4954</v>
      </c>
      <c r="G223" s="140" t="s">
        <v>767</v>
      </c>
      <c r="H223" s="141">
        <v>236.16</v>
      </c>
      <c r="I223" s="142"/>
      <c r="J223" s="143">
        <f>ROUND(I223*H223,2)</f>
        <v>0</v>
      </c>
      <c r="K223" s="139" t="s">
        <v>1</v>
      </c>
      <c r="L223" s="32"/>
      <c r="M223" s="144" t="s">
        <v>1</v>
      </c>
      <c r="N223" s="145" t="s">
        <v>41</v>
      </c>
      <c r="P223" s="146">
        <f>O223*H223</f>
        <v>0</v>
      </c>
      <c r="Q223" s="146">
        <v>0</v>
      </c>
      <c r="R223" s="146">
        <f>Q223*H223</f>
        <v>0</v>
      </c>
      <c r="S223" s="146">
        <v>0</v>
      </c>
      <c r="T223" s="147">
        <f>S223*H223</f>
        <v>0</v>
      </c>
      <c r="AR223" s="148" t="s">
        <v>300</v>
      </c>
      <c r="AT223" s="148" t="s">
        <v>295</v>
      </c>
      <c r="AU223" s="148" t="s">
        <v>83</v>
      </c>
      <c r="AY223" s="17" t="s">
        <v>293</v>
      </c>
      <c r="BE223" s="149">
        <f>IF(N223="základní",J223,0)</f>
        <v>0</v>
      </c>
      <c r="BF223" s="149">
        <f>IF(N223="snížená",J223,0)</f>
        <v>0</v>
      </c>
      <c r="BG223" s="149">
        <f>IF(N223="zákl. přenesená",J223,0)</f>
        <v>0</v>
      </c>
      <c r="BH223" s="149">
        <f>IF(N223="sníž. přenesená",J223,0)</f>
        <v>0</v>
      </c>
      <c r="BI223" s="149">
        <f>IF(N223="nulová",J223,0)</f>
        <v>0</v>
      </c>
      <c r="BJ223" s="17" t="s">
        <v>83</v>
      </c>
      <c r="BK223" s="149">
        <f>ROUND(I223*H223,2)</f>
        <v>0</v>
      </c>
      <c r="BL223" s="17" t="s">
        <v>300</v>
      </c>
      <c r="BM223" s="148" t="s">
        <v>1421</v>
      </c>
    </row>
    <row r="224" spans="2:65" s="12" customFormat="1" ht="11.25">
      <c r="B224" s="150"/>
      <c r="D224" s="151" t="s">
        <v>302</v>
      </c>
      <c r="E224" s="152" t="s">
        <v>1</v>
      </c>
      <c r="F224" s="153" t="s">
        <v>4955</v>
      </c>
      <c r="H224" s="154">
        <v>236.16</v>
      </c>
      <c r="I224" s="155"/>
      <c r="L224" s="150"/>
      <c r="M224" s="156"/>
      <c r="T224" s="157"/>
      <c r="AT224" s="152" t="s">
        <v>302</v>
      </c>
      <c r="AU224" s="152" t="s">
        <v>83</v>
      </c>
      <c r="AV224" s="12" t="s">
        <v>85</v>
      </c>
      <c r="AW224" s="12" t="s">
        <v>32</v>
      </c>
      <c r="AX224" s="12" t="s">
        <v>76</v>
      </c>
      <c r="AY224" s="152" t="s">
        <v>293</v>
      </c>
    </row>
    <row r="225" spans="2:65" s="14" customFormat="1" ht="11.25">
      <c r="B225" s="167"/>
      <c r="D225" s="151" t="s">
        <v>302</v>
      </c>
      <c r="E225" s="168" t="s">
        <v>1</v>
      </c>
      <c r="F225" s="169" t="s">
        <v>371</v>
      </c>
      <c r="H225" s="170">
        <v>236.16</v>
      </c>
      <c r="I225" s="171"/>
      <c r="L225" s="167"/>
      <c r="M225" s="172"/>
      <c r="T225" s="173"/>
      <c r="AT225" s="168" t="s">
        <v>302</v>
      </c>
      <c r="AU225" s="168" t="s">
        <v>83</v>
      </c>
      <c r="AV225" s="14" t="s">
        <v>300</v>
      </c>
      <c r="AW225" s="14" t="s">
        <v>32</v>
      </c>
      <c r="AX225" s="14" t="s">
        <v>83</v>
      </c>
      <c r="AY225" s="168" t="s">
        <v>293</v>
      </c>
    </row>
    <row r="226" spans="2:65" s="1" customFormat="1" ht="24.2" customHeight="1">
      <c r="B226" s="32"/>
      <c r="C226" s="137" t="s">
        <v>1053</v>
      </c>
      <c r="D226" s="137" t="s">
        <v>295</v>
      </c>
      <c r="E226" s="138" t="s">
        <v>4956</v>
      </c>
      <c r="F226" s="139" t="s">
        <v>4957</v>
      </c>
      <c r="G226" s="140" t="s">
        <v>3444</v>
      </c>
      <c r="H226" s="141">
        <v>51</v>
      </c>
      <c r="I226" s="142"/>
      <c r="J226" s="143">
        <f>ROUND(I226*H226,2)</f>
        <v>0</v>
      </c>
      <c r="K226" s="139" t="s">
        <v>1</v>
      </c>
      <c r="L226" s="32"/>
      <c r="M226" s="144" t="s">
        <v>1</v>
      </c>
      <c r="N226" s="145" t="s">
        <v>41</v>
      </c>
      <c r="P226" s="146">
        <f>O226*H226</f>
        <v>0</v>
      </c>
      <c r="Q226" s="146">
        <v>0</v>
      </c>
      <c r="R226" s="146">
        <f>Q226*H226</f>
        <v>0</v>
      </c>
      <c r="S226" s="146">
        <v>0</v>
      </c>
      <c r="T226" s="147">
        <f>S226*H226</f>
        <v>0</v>
      </c>
      <c r="AR226" s="148" t="s">
        <v>300</v>
      </c>
      <c r="AT226" s="148" t="s">
        <v>295</v>
      </c>
      <c r="AU226" s="148" t="s">
        <v>83</v>
      </c>
      <c r="AY226" s="17" t="s">
        <v>293</v>
      </c>
      <c r="BE226" s="149">
        <f>IF(N226="základní",J226,0)</f>
        <v>0</v>
      </c>
      <c r="BF226" s="149">
        <f>IF(N226="snížená",J226,0)</f>
        <v>0</v>
      </c>
      <c r="BG226" s="149">
        <f>IF(N226="zákl. přenesená",J226,0)</f>
        <v>0</v>
      </c>
      <c r="BH226" s="149">
        <f>IF(N226="sníž. přenesená",J226,0)</f>
        <v>0</v>
      </c>
      <c r="BI226" s="149">
        <f>IF(N226="nulová",J226,0)</f>
        <v>0</v>
      </c>
      <c r="BJ226" s="17" t="s">
        <v>83</v>
      </c>
      <c r="BK226" s="149">
        <f>ROUND(I226*H226,2)</f>
        <v>0</v>
      </c>
      <c r="BL226" s="17" t="s">
        <v>300</v>
      </c>
      <c r="BM226" s="148" t="s">
        <v>1534</v>
      </c>
    </row>
    <row r="227" spans="2:65" s="1" customFormat="1" ht="49.15" customHeight="1">
      <c r="B227" s="32"/>
      <c r="C227" s="137" t="s">
        <v>1071</v>
      </c>
      <c r="D227" s="137" t="s">
        <v>295</v>
      </c>
      <c r="E227" s="138" t="s">
        <v>4958</v>
      </c>
      <c r="F227" s="139" t="s">
        <v>4959</v>
      </c>
      <c r="G227" s="140" t="s">
        <v>1990</v>
      </c>
      <c r="H227" s="141">
        <v>1</v>
      </c>
      <c r="I227" s="142"/>
      <c r="J227" s="143">
        <f>ROUND(I227*H227,2)</f>
        <v>0</v>
      </c>
      <c r="K227" s="139" t="s">
        <v>1</v>
      </c>
      <c r="L227" s="32"/>
      <c r="M227" s="144" t="s">
        <v>1</v>
      </c>
      <c r="N227" s="145" t="s">
        <v>41</v>
      </c>
      <c r="P227" s="146">
        <f>O227*H227</f>
        <v>0</v>
      </c>
      <c r="Q227" s="146">
        <v>0</v>
      </c>
      <c r="R227" s="146">
        <f>Q227*H227</f>
        <v>0</v>
      </c>
      <c r="S227" s="146">
        <v>0</v>
      </c>
      <c r="T227" s="147">
        <f>S227*H227</f>
        <v>0</v>
      </c>
      <c r="AR227" s="148" t="s">
        <v>300</v>
      </c>
      <c r="AT227" s="148" t="s">
        <v>295</v>
      </c>
      <c r="AU227" s="148" t="s">
        <v>83</v>
      </c>
      <c r="AY227" s="17" t="s">
        <v>293</v>
      </c>
      <c r="BE227" s="149">
        <f>IF(N227="základní",J227,0)</f>
        <v>0</v>
      </c>
      <c r="BF227" s="149">
        <f>IF(N227="snížená",J227,0)</f>
        <v>0</v>
      </c>
      <c r="BG227" s="149">
        <f>IF(N227="zákl. přenesená",J227,0)</f>
        <v>0</v>
      </c>
      <c r="BH227" s="149">
        <f>IF(N227="sníž. přenesená",J227,0)</f>
        <v>0</v>
      </c>
      <c r="BI227" s="149">
        <f>IF(N227="nulová",J227,0)</f>
        <v>0</v>
      </c>
      <c r="BJ227" s="17" t="s">
        <v>83</v>
      </c>
      <c r="BK227" s="149">
        <f>ROUND(I227*H227,2)</f>
        <v>0</v>
      </c>
      <c r="BL227" s="17" t="s">
        <v>300</v>
      </c>
      <c r="BM227" s="148" t="s">
        <v>1545</v>
      </c>
    </row>
    <row r="228" spans="2:65" s="1" customFormat="1" ht="39">
      <c r="B228" s="32"/>
      <c r="D228" s="151" t="s">
        <v>324</v>
      </c>
      <c r="F228" s="184" t="s">
        <v>4960</v>
      </c>
      <c r="I228" s="165"/>
      <c r="L228" s="32"/>
      <c r="M228" s="166"/>
      <c r="T228" s="56"/>
      <c r="AT228" s="17" t="s">
        <v>324</v>
      </c>
      <c r="AU228" s="17" t="s">
        <v>83</v>
      </c>
    </row>
    <row r="229" spans="2:65" s="1" customFormat="1" ht="49.15" customHeight="1">
      <c r="B229" s="32"/>
      <c r="C229" s="137" t="s">
        <v>1089</v>
      </c>
      <c r="D229" s="137" t="s">
        <v>295</v>
      </c>
      <c r="E229" s="138" t="s">
        <v>4961</v>
      </c>
      <c r="F229" s="139" t="s">
        <v>4962</v>
      </c>
      <c r="G229" s="140" t="s">
        <v>1990</v>
      </c>
      <c r="H229" s="141">
        <v>1</v>
      </c>
      <c r="I229" s="142"/>
      <c r="J229" s="143">
        <f>ROUND(I229*H229,2)</f>
        <v>0</v>
      </c>
      <c r="K229" s="139" t="s">
        <v>1</v>
      </c>
      <c r="L229" s="32"/>
      <c r="M229" s="144" t="s">
        <v>1</v>
      </c>
      <c r="N229" s="145" t="s">
        <v>41</v>
      </c>
      <c r="P229" s="146">
        <f>O229*H229</f>
        <v>0</v>
      </c>
      <c r="Q229" s="146">
        <v>0</v>
      </c>
      <c r="R229" s="146">
        <f>Q229*H229</f>
        <v>0</v>
      </c>
      <c r="S229" s="146">
        <v>0</v>
      </c>
      <c r="T229" s="147">
        <f>S229*H229</f>
        <v>0</v>
      </c>
      <c r="AR229" s="148" t="s">
        <v>300</v>
      </c>
      <c r="AT229" s="148" t="s">
        <v>295</v>
      </c>
      <c r="AU229" s="148" t="s">
        <v>83</v>
      </c>
      <c r="AY229" s="17" t="s">
        <v>293</v>
      </c>
      <c r="BE229" s="149">
        <f>IF(N229="základní",J229,0)</f>
        <v>0</v>
      </c>
      <c r="BF229" s="149">
        <f>IF(N229="snížená",J229,0)</f>
        <v>0</v>
      </c>
      <c r="BG229" s="149">
        <f>IF(N229="zákl. přenesená",J229,0)</f>
        <v>0</v>
      </c>
      <c r="BH229" s="149">
        <f>IF(N229="sníž. přenesená",J229,0)</f>
        <v>0</v>
      </c>
      <c r="BI229" s="149">
        <f>IF(N229="nulová",J229,0)</f>
        <v>0</v>
      </c>
      <c r="BJ229" s="17" t="s">
        <v>83</v>
      </c>
      <c r="BK229" s="149">
        <f>ROUND(I229*H229,2)</f>
        <v>0</v>
      </c>
      <c r="BL229" s="17" t="s">
        <v>300</v>
      </c>
      <c r="BM229" s="148" t="s">
        <v>1553</v>
      </c>
    </row>
    <row r="230" spans="2:65" s="1" customFormat="1" ht="29.25">
      <c r="B230" s="32"/>
      <c r="D230" s="151" t="s">
        <v>324</v>
      </c>
      <c r="F230" s="184" t="s">
        <v>4963</v>
      </c>
      <c r="I230" s="165"/>
      <c r="L230" s="32"/>
      <c r="M230" s="166"/>
      <c r="T230" s="56"/>
      <c r="AT230" s="17" t="s">
        <v>324</v>
      </c>
      <c r="AU230" s="17" t="s">
        <v>83</v>
      </c>
    </row>
    <row r="231" spans="2:65" s="11" customFormat="1" ht="25.9" customHeight="1">
      <c r="B231" s="125"/>
      <c r="D231" s="126" t="s">
        <v>75</v>
      </c>
      <c r="E231" s="127" t="s">
        <v>1553</v>
      </c>
      <c r="F231" s="127" t="s">
        <v>4964</v>
      </c>
      <c r="I231" s="128"/>
      <c r="J231" s="129">
        <f>BK231</f>
        <v>0</v>
      </c>
      <c r="L231" s="125"/>
      <c r="M231" s="130"/>
      <c r="P231" s="131">
        <f>SUM(P232:P236)</f>
        <v>0</v>
      </c>
      <c r="R231" s="131">
        <f>SUM(R232:R236)</f>
        <v>0</v>
      </c>
      <c r="T231" s="132">
        <f>SUM(T232:T236)</f>
        <v>0</v>
      </c>
      <c r="AR231" s="126" t="s">
        <v>83</v>
      </c>
      <c r="AT231" s="133" t="s">
        <v>75</v>
      </c>
      <c r="AU231" s="133" t="s">
        <v>76</v>
      </c>
      <c r="AY231" s="126" t="s">
        <v>293</v>
      </c>
      <c r="BK231" s="134">
        <f>SUM(BK232:BK236)</f>
        <v>0</v>
      </c>
    </row>
    <row r="232" spans="2:65" s="1" customFormat="1" ht="24.2" customHeight="1">
      <c r="B232" s="32"/>
      <c r="C232" s="137" t="s">
        <v>1105</v>
      </c>
      <c r="D232" s="137" t="s">
        <v>295</v>
      </c>
      <c r="E232" s="138" t="s">
        <v>4965</v>
      </c>
      <c r="F232" s="139" t="s">
        <v>4966</v>
      </c>
      <c r="G232" s="140" t="s">
        <v>767</v>
      </c>
      <c r="H232" s="141">
        <v>20</v>
      </c>
      <c r="I232" s="142"/>
      <c r="J232" s="143">
        <f>ROUND(I232*H232,2)</f>
        <v>0</v>
      </c>
      <c r="K232" s="139" t="s">
        <v>1</v>
      </c>
      <c r="L232" s="32"/>
      <c r="M232" s="144" t="s">
        <v>1</v>
      </c>
      <c r="N232" s="145" t="s">
        <v>41</v>
      </c>
      <c r="P232" s="146">
        <f>O232*H232</f>
        <v>0</v>
      </c>
      <c r="Q232" s="146">
        <v>0</v>
      </c>
      <c r="R232" s="146">
        <f>Q232*H232</f>
        <v>0</v>
      </c>
      <c r="S232" s="146">
        <v>0</v>
      </c>
      <c r="T232" s="147">
        <f>S232*H232</f>
        <v>0</v>
      </c>
      <c r="AR232" s="148" t="s">
        <v>300</v>
      </c>
      <c r="AT232" s="148" t="s">
        <v>295</v>
      </c>
      <c r="AU232" s="148" t="s">
        <v>83</v>
      </c>
      <c r="AY232" s="17" t="s">
        <v>293</v>
      </c>
      <c r="BE232" s="149">
        <f>IF(N232="základní",J232,0)</f>
        <v>0</v>
      </c>
      <c r="BF232" s="149">
        <f>IF(N232="snížená",J232,0)</f>
        <v>0</v>
      </c>
      <c r="BG232" s="149">
        <f>IF(N232="zákl. přenesená",J232,0)</f>
        <v>0</v>
      </c>
      <c r="BH232" s="149">
        <f>IF(N232="sníž. přenesená",J232,0)</f>
        <v>0</v>
      </c>
      <c r="BI232" s="149">
        <f>IF(N232="nulová",J232,0)</f>
        <v>0</v>
      </c>
      <c r="BJ232" s="17" t="s">
        <v>83</v>
      </c>
      <c r="BK232" s="149">
        <f>ROUND(I232*H232,2)</f>
        <v>0</v>
      </c>
      <c r="BL232" s="17" t="s">
        <v>300</v>
      </c>
      <c r="BM232" s="148" t="s">
        <v>1987</v>
      </c>
    </row>
    <row r="233" spans="2:65" s="1" customFormat="1" ht="39">
      <c r="B233" s="32"/>
      <c r="D233" s="151" t="s">
        <v>324</v>
      </c>
      <c r="F233" s="184" t="s">
        <v>4967</v>
      </c>
      <c r="I233" s="165"/>
      <c r="L233" s="32"/>
      <c r="M233" s="166"/>
      <c r="T233" s="56"/>
      <c r="AT233" s="17" t="s">
        <v>324</v>
      </c>
      <c r="AU233" s="17" t="s">
        <v>83</v>
      </c>
    </row>
    <row r="234" spans="2:65" s="1" customFormat="1" ht="24.2" customHeight="1">
      <c r="B234" s="32"/>
      <c r="C234" s="137" t="s">
        <v>1144</v>
      </c>
      <c r="D234" s="137" t="s">
        <v>295</v>
      </c>
      <c r="E234" s="138" t="s">
        <v>4968</v>
      </c>
      <c r="F234" s="139" t="s">
        <v>4969</v>
      </c>
      <c r="G234" s="140" t="s">
        <v>306</v>
      </c>
      <c r="H234" s="141">
        <v>30</v>
      </c>
      <c r="I234" s="142"/>
      <c r="J234" s="143">
        <f>ROUND(I234*H234,2)</f>
        <v>0</v>
      </c>
      <c r="K234" s="139" t="s">
        <v>1</v>
      </c>
      <c r="L234" s="32"/>
      <c r="M234" s="144" t="s">
        <v>1</v>
      </c>
      <c r="N234" s="145" t="s">
        <v>41</v>
      </c>
      <c r="P234" s="146">
        <f>O234*H234</f>
        <v>0</v>
      </c>
      <c r="Q234" s="146">
        <v>0</v>
      </c>
      <c r="R234" s="146">
        <f>Q234*H234</f>
        <v>0</v>
      </c>
      <c r="S234" s="146">
        <v>0</v>
      </c>
      <c r="T234" s="147">
        <f>S234*H234</f>
        <v>0</v>
      </c>
      <c r="AR234" s="148" t="s">
        <v>300</v>
      </c>
      <c r="AT234" s="148" t="s">
        <v>295</v>
      </c>
      <c r="AU234" s="148" t="s">
        <v>83</v>
      </c>
      <c r="AY234" s="17" t="s">
        <v>293</v>
      </c>
      <c r="BE234" s="149">
        <f>IF(N234="základní",J234,0)</f>
        <v>0</v>
      </c>
      <c r="BF234" s="149">
        <f>IF(N234="snížená",J234,0)</f>
        <v>0</v>
      </c>
      <c r="BG234" s="149">
        <f>IF(N234="zákl. přenesená",J234,0)</f>
        <v>0</v>
      </c>
      <c r="BH234" s="149">
        <f>IF(N234="sníž. přenesená",J234,0)</f>
        <v>0</v>
      </c>
      <c r="BI234" s="149">
        <f>IF(N234="nulová",J234,0)</f>
        <v>0</v>
      </c>
      <c r="BJ234" s="17" t="s">
        <v>83</v>
      </c>
      <c r="BK234" s="149">
        <f>ROUND(I234*H234,2)</f>
        <v>0</v>
      </c>
      <c r="BL234" s="17" t="s">
        <v>300</v>
      </c>
      <c r="BM234" s="148" t="s">
        <v>1996</v>
      </c>
    </row>
    <row r="235" spans="2:65" s="12" customFormat="1" ht="11.25">
      <c r="B235" s="150"/>
      <c r="D235" s="151" t="s">
        <v>302</v>
      </c>
      <c r="E235" s="152" t="s">
        <v>1</v>
      </c>
      <c r="F235" s="153" t="s">
        <v>777</v>
      </c>
      <c r="H235" s="154">
        <v>30</v>
      </c>
      <c r="I235" s="155"/>
      <c r="L235" s="150"/>
      <c r="M235" s="156"/>
      <c r="T235" s="157"/>
      <c r="AT235" s="152" t="s">
        <v>302</v>
      </c>
      <c r="AU235" s="152" t="s">
        <v>83</v>
      </c>
      <c r="AV235" s="12" t="s">
        <v>85</v>
      </c>
      <c r="AW235" s="12" t="s">
        <v>32</v>
      </c>
      <c r="AX235" s="12" t="s">
        <v>76</v>
      </c>
      <c r="AY235" s="152" t="s">
        <v>293</v>
      </c>
    </row>
    <row r="236" spans="2:65" s="14" customFormat="1" ht="11.25">
      <c r="B236" s="167"/>
      <c r="D236" s="151" t="s">
        <v>302</v>
      </c>
      <c r="E236" s="168" t="s">
        <v>1</v>
      </c>
      <c r="F236" s="169" t="s">
        <v>371</v>
      </c>
      <c r="H236" s="170">
        <v>30</v>
      </c>
      <c r="I236" s="171"/>
      <c r="L236" s="167"/>
      <c r="M236" s="172"/>
      <c r="T236" s="173"/>
      <c r="AT236" s="168" t="s">
        <v>302</v>
      </c>
      <c r="AU236" s="168" t="s">
        <v>83</v>
      </c>
      <c r="AV236" s="14" t="s">
        <v>300</v>
      </c>
      <c r="AW236" s="14" t="s">
        <v>32</v>
      </c>
      <c r="AX236" s="14" t="s">
        <v>83</v>
      </c>
      <c r="AY236" s="168" t="s">
        <v>293</v>
      </c>
    </row>
    <row r="237" spans="2:65" s="11" customFormat="1" ht="25.9" customHeight="1">
      <c r="B237" s="125"/>
      <c r="D237" s="126" t="s">
        <v>75</v>
      </c>
      <c r="E237" s="127" t="s">
        <v>4816</v>
      </c>
      <c r="F237" s="127" t="s">
        <v>4817</v>
      </c>
      <c r="I237" s="128"/>
      <c r="J237" s="129">
        <f>BK237</f>
        <v>0</v>
      </c>
      <c r="L237" s="125"/>
      <c r="M237" s="130"/>
      <c r="P237" s="131">
        <f>SUM(P238:P249)</f>
        <v>0</v>
      </c>
      <c r="R237" s="131">
        <f>SUM(R238:R249)</f>
        <v>0</v>
      </c>
      <c r="T237" s="132">
        <f>SUM(T238:T249)</f>
        <v>0</v>
      </c>
      <c r="AR237" s="126" t="s">
        <v>85</v>
      </c>
      <c r="AT237" s="133" t="s">
        <v>75</v>
      </c>
      <c r="AU237" s="133" t="s">
        <v>76</v>
      </c>
      <c r="AY237" s="126" t="s">
        <v>293</v>
      </c>
      <c r="BK237" s="134">
        <f>SUM(BK238:BK249)</f>
        <v>0</v>
      </c>
    </row>
    <row r="238" spans="2:65" s="1" customFormat="1" ht="24.2" customHeight="1">
      <c r="B238" s="32"/>
      <c r="C238" s="137" t="s">
        <v>1148</v>
      </c>
      <c r="D238" s="137" t="s">
        <v>295</v>
      </c>
      <c r="E238" s="138" t="s">
        <v>4970</v>
      </c>
      <c r="F238" s="139" t="s">
        <v>4971</v>
      </c>
      <c r="G238" s="140" t="s">
        <v>767</v>
      </c>
      <c r="H238" s="141">
        <v>318.89800000000002</v>
      </c>
      <c r="I238" s="142"/>
      <c r="J238" s="143">
        <f t="shared" ref="J238:J246" si="10">ROUND(I238*H238,2)</f>
        <v>0</v>
      </c>
      <c r="K238" s="139" t="s">
        <v>1</v>
      </c>
      <c r="L238" s="32"/>
      <c r="M238" s="144" t="s">
        <v>1</v>
      </c>
      <c r="N238" s="145" t="s">
        <v>41</v>
      </c>
      <c r="P238" s="146">
        <f t="shared" ref="P238:P246" si="11">O238*H238</f>
        <v>0</v>
      </c>
      <c r="Q238" s="146">
        <v>0</v>
      </c>
      <c r="R238" s="146">
        <f t="shared" ref="R238:R246" si="12">Q238*H238</f>
        <v>0</v>
      </c>
      <c r="S238" s="146">
        <v>0</v>
      </c>
      <c r="T238" s="147">
        <f t="shared" ref="T238:T246" si="13">S238*H238</f>
        <v>0</v>
      </c>
      <c r="AR238" s="148" t="s">
        <v>624</v>
      </c>
      <c r="AT238" s="148" t="s">
        <v>295</v>
      </c>
      <c r="AU238" s="148" t="s">
        <v>83</v>
      </c>
      <c r="AY238" s="17" t="s">
        <v>293</v>
      </c>
      <c r="BE238" s="149">
        <f t="shared" ref="BE238:BE246" si="14">IF(N238="základní",J238,0)</f>
        <v>0</v>
      </c>
      <c r="BF238" s="149">
        <f t="shared" ref="BF238:BF246" si="15">IF(N238="snížená",J238,0)</f>
        <v>0</v>
      </c>
      <c r="BG238" s="149">
        <f t="shared" ref="BG238:BG246" si="16">IF(N238="zákl. přenesená",J238,0)</f>
        <v>0</v>
      </c>
      <c r="BH238" s="149">
        <f t="shared" ref="BH238:BH246" si="17">IF(N238="sníž. přenesená",J238,0)</f>
        <v>0</v>
      </c>
      <c r="BI238" s="149">
        <f t="shared" ref="BI238:BI246" si="18">IF(N238="nulová",J238,0)</f>
        <v>0</v>
      </c>
      <c r="BJ238" s="17" t="s">
        <v>83</v>
      </c>
      <c r="BK238" s="149">
        <f t="shared" ref="BK238:BK246" si="19">ROUND(I238*H238,2)</f>
        <v>0</v>
      </c>
      <c r="BL238" s="17" t="s">
        <v>624</v>
      </c>
      <c r="BM238" s="148" t="s">
        <v>2009</v>
      </c>
    </row>
    <row r="239" spans="2:65" s="1" customFormat="1" ht="24.2" customHeight="1">
      <c r="B239" s="32"/>
      <c r="C239" s="137" t="s">
        <v>1153</v>
      </c>
      <c r="D239" s="137" t="s">
        <v>295</v>
      </c>
      <c r="E239" s="138" t="s">
        <v>4972</v>
      </c>
      <c r="F239" s="139" t="s">
        <v>4973</v>
      </c>
      <c r="G239" s="140" t="s">
        <v>711</v>
      </c>
      <c r="H239" s="141">
        <v>245.6</v>
      </c>
      <c r="I239" s="142"/>
      <c r="J239" s="143">
        <f t="shared" si="10"/>
        <v>0</v>
      </c>
      <c r="K239" s="139" t="s">
        <v>1</v>
      </c>
      <c r="L239" s="32"/>
      <c r="M239" s="144" t="s">
        <v>1</v>
      </c>
      <c r="N239" s="145" t="s">
        <v>41</v>
      </c>
      <c r="P239" s="146">
        <f t="shared" si="11"/>
        <v>0</v>
      </c>
      <c r="Q239" s="146">
        <v>0</v>
      </c>
      <c r="R239" s="146">
        <f t="shared" si="12"/>
        <v>0</v>
      </c>
      <c r="S239" s="146">
        <v>0</v>
      </c>
      <c r="T239" s="147">
        <f t="shared" si="13"/>
        <v>0</v>
      </c>
      <c r="AR239" s="148" t="s">
        <v>624</v>
      </c>
      <c r="AT239" s="148" t="s">
        <v>295</v>
      </c>
      <c r="AU239" s="148" t="s">
        <v>83</v>
      </c>
      <c r="AY239" s="17" t="s">
        <v>293</v>
      </c>
      <c r="BE239" s="149">
        <f t="shared" si="14"/>
        <v>0</v>
      </c>
      <c r="BF239" s="149">
        <f t="shared" si="15"/>
        <v>0</v>
      </c>
      <c r="BG239" s="149">
        <f t="shared" si="16"/>
        <v>0</v>
      </c>
      <c r="BH239" s="149">
        <f t="shared" si="17"/>
        <v>0</v>
      </c>
      <c r="BI239" s="149">
        <f t="shared" si="18"/>
        <v>0</v>
      </c>
      <c r="BJ239" s="17" t="s">
        <v>83</v>
      </c>
      <c r="BK239" s="149">
        <f t="shared" si="19"/>
        <v>0</v>
      </c>
      <c r="BL239" s="17" t="s">
        <v>624</v>
      </c>
      <c r="BM239" s="148" t="s">
        <v>2019</v>
      </c>
    </row>
    <row r="240" spans="2:65" s="1" customFormat="1" ht="24.2" customHeight="1">
      <c r="B240" s="32"/>
      <c r="C240" s="137" t="s">
        <v>1158</v>
      </c>
      <c r="D240" s="137" t="s">
        <v>295</v>
      </c>
      <c r="E240" s="138" t="s">
        <v>4974</v>
      </c>
      <c r="F240" s="139" t="s">
        <v>4975</v>
      </c>
      <c r="G240" s="140" t="s">
        <v>711</v>
      </c>
      <c r="H240" s="141">
        <v>77.400000000000006</v>
      </c>
      <c r="I240" s="142"/>
      <c r="J240" s="143">
        <f t="shared" si="10"/>
        <v>0</v>
      </c>
      <c r="K240" s="139" t="s">
        <v>1</v>
      </c>
      <c r="L240" s="32"/>
      <c r="M240" s="144" t="s">
        <v>1</v>
      </c>
      <c r="N240" s="145" t="s">
        <v>41</v>
      </c>
      <c r="P240" s="146">
        <f t="shared" si="11"/>
        <v>0</v>
      </c>
      <c r="Q240" s="146">
        <v>0</v>
      </c>
      <c r="R240" s="146">
        <f t="shared" si="12"/>
        <v>0</v>
      </c>
      <c r="S240" s="146">
        <v>0</v>
      </c>
      <c r="T240" s="147">
        <f t="shared" si="13"/>
        <v>0</v>
      </c>
      <c r="AR240" s="148" t="s">
        <v>624</v>
      </c>
      <c r="AT240" s="148" t="s">
        <v>295</v>
      </c>
      <c r="AU240" s="148" t="s">
        <v>83</v>
      </c>
      <c r="AY240" s="17" t="s">
        <v>293</v>
      </c>
      <c r="BE240" s="149">
        <f t="shared" si="14"/>
        <v>0</v>
      </c>
      <c r="BF240" s="149">
        <f t="shared" si="15"/>
        <v>0</v>
      </c>
      <c r="BG240" s="149">
        <f t="shared" si="16"/>
        <v>0</v>
      </c>
      <c r="BH240" s="149">
        <f t="shared" si="17"/>
        <v>0</v>
      </c>
      <c r="BI240" s="149">
        <f t="shared" si="18"/>
        <v>0</v>
      </c>
      <c r="BJ240" s="17" t="s">
        <v>83</v>
      </c>
      <c r="BK240" s="149">
        <f t="shared" si="19"/>
        <v>0</v>
      </c>
      <c r="BL240" s="17" t="s">
        <v>624</v>
      </c>
      <c r="BM240" s="148" t="s">
        <v>2028</v>
      </c>
    </row>
    <row r="241" spans="2:65" s="1" customFormat="1" ht="24.2" customHeight="1">
      <c r="B241" s="32"/>
      <c r="C241" s="137" t="s">
        <v>1163</v>
      </c>
      <c r="D241" s="137" t="s">
        <v>295</v>
      </c>
      <c r="E241" s="138" t="s">
        <v>4976</v>
      </c>
      <c r="F241" s="139" t="s">
        <v>4977</v>
      </c>
      <c r="G241" s="140" t="s">
        <v>711</v>
      </c>
      <c r="H241" s="141">
        <v>75.599999999999994</v>
      </c>
      <c r="I241" s="142"/>
      <c r="J241" s="143">
        <f t="shared" si="10"/>
        <v>0</v>
      </c>
      <c r="K241" s="139" t="s">
        <v>1</v>
      </c>
      <c r="L241" s="32"/>
      <c r="M241" s="144" t="s">
        <v>1</v>
      </c>
      <c r="N241" s="145" t="s">
        <v>41</v>
      </c>
      <c r="P241" s="146">
        <f t="shared" si="11"/>
        <v>0</v>
      </c>
      <c r="Q241" s="146">
        <v>0</v>
      </c>
      <c r="R241" s="146">
        <f t="shared" si="12"/>
        <v>0</v>
      </c>
      <c r="S241" s="146">
        <v>0</v>
      </c>
      <c r="T241" s="147">
        <f t="shared" si="13"/>
        <v>0</v>
      </c>
      <c r="AR241" s="148" t="s">
        <v>624</v>
      </c>
      <c r="AT241" s="148" t="s">
        <v>295</v>
      </c>
      <c r="AU241" s="148" t="s">
        <v>83</v>
      </c>
      <c r="AY241" s="17" t="s">
        <v>293</v>
      </c>
      <c r="BE241" s="149">
        <f t="shared" si="14"/>
        <v>0</v>
      </c>
      <c r="BF241" s="149">
        <f t="shared" si="15"/>
        <v>0</v>
      </c>
      <c r="BG241" s="149">
        <f t="shared" si="16"/>
        <v>0</v>
      </c>
      <c r="BH241" s="149">
        <f t="shared" si="17"/>
        <v>0</v>
      </c>
      <c r="BI241" s="149">
        <f t="shared" si="18"/>
        <v>0</v>
      </c>
      <c r="BJ241" s="17" t="s">
        <v>83</v>
      </c>
      <c r="BK241" s="149">
        <f t="shared" si="19"/>
        <v>0</v>
      </c>
      <c r="BL241" s="17" t="s">
        <v>624</v>
      </c>
      <c r="BM241" s="148" t="s">
        <v>2037</v>
      </c>
    </row>
    <row r="242" spans="2:65" s="1" customFormat="1" ht="24.2" customHeight="1">
      <c r="B242" s="32"/>
      <c r="C242" s="137" t="s">
        <v>1182</v>
      </c>
      <c r="D242" s="137" t="s">
        <v>295</v>
      </c>
      <c r="E242" s="138" t="s">
        <v>4978</v>
      </c>
      <c r="F242" s="139" t="s">
        <v>4979</v>
      </c>
      <c r="G242" s="140" t="s">
        <v>711</v>
      </c>
      <c r="H242" s="141">
        <v>167.8</v>
      </c>
      <c r="I242" s="142"/>
      <c r="J242" s="143">
        <f t="shared" si="10"/>
        <v>0</v>
      </c>
      <c r="K242" s="139" t="s">
        <v>1</v>
      </c>
      <c r="L242" s="32"/>
      <c r="M242" s="144" t="s">
        <v>1</v>
      </c>
      <c r="N242" s="145" t="s">
        <v>41</v>
      </c>
      <c r="P242" s="146">
        <f t="shared" si="11"/>
        <v>0</v>
      </c>
      <c r="Q242" s="146">
        <v>0</v>
      </c>
      <c r="R242" s="146">
        <f t="shared" si="12"/>
        <v>0</v>
      </c>
      <c r="S242" s="146">
        <v>0</v>
      </c>
      <c r="T242" s="147">
        <f t="shared" si="13"/>
        <v>0</v>
      </c>
      <c r="AR242" s="148" t="s">
        <v>624</v>
      </c>
      <c r="AT242" s="148" t="s">
        <v>295</v>
      </c>
      <c r="AU242" s="148" t="s">
        <v>83</v>
      </c>
      <c r="AY242" s="17" t="s">
        <v>293</v>
      </c>
      <c r="BE242" s="149">
        <f t="shared" si="14"/>
        <v>0</v>
      </c>
      <c r="BF242" s="149">
        <f t="shared" si="15"/>
        <v>0</v>
      </c>
      <c r="BG242" s="149">
        <f t="shared" si="16"/>
        <v>0</v>
      </c>
      <c r="BH242" s="149">
        <f t="shared" si="17"/>
        <v>0</v>
      </c>
      <c r="BI242" s="149">
        <f t="shared" si="18"/>
        <v>0</v>
      </c>
      <c r="BJ242" s="17" t="s">
        <v>83</v>
      </c>
      <c r="BK242" s="149">
        <f t="shared" si="19"/>
        <v>0</v>
      </c>
      <c r="BL242" s="17" t="s">
        <v>624</v>
      </c>
      <c r="BM242" s="148" t="s">
        <v>2048</v>
      </c>
    </row>
    <row r="243" spans="2:65" s="1" customFormat="1" ht="24.2" customHeight="1">
      <c r="B243" s="32"/>
      <c r="C243" s="137" t="s">
        <v>1201</v>
      </c>
      <c r="D243" s="137" t="s">
        <v>295</v>
      </c>
      <c r="E243" s="138" t="s">
        <v>4980</v>
      </c>
      <c r="F243" s="139" t="s">
        <v>4981</v>
      </c>
      <c r="G243" s="140" t="s">
        <v>711</v>
      </c>
      <c r="H243" s="141">
        <v>74</v>
      </c>
      <c r="I243" s="142"/>
      <c r="J243" s="143">
        <f t="shared" si="10"/>
        <v>0</v>
      </c>
      <c r="K243" s="139" t="s">
        <v>1</v>
      </c>
      <c r="L243" s="32"/>
      <c r="M243" s="144" t="s">
        <v>1</v>
      </c>
      <c r="N243" s="145" t="s">
        <v>41</v>
      </c>
      <c r="P243" s="146">
        <f t="shared" si="11"/>
        <v>0</v>
      </c>
      <c r="Q243" s="146">
        <v>0</v>
      </c>
      <c r="R243" s="146">
        <f t="shared" si="12"/>
        <v>0</v>
      </c>
      <c r="S243" s="146">
        <v>0</v>
      </c>
      <c r="T243" s="147">
        <f t="shared" si="13"/>
        <v>0</v>
      </c>
      <c r="AR243" s="148" t="s">
        <v>624</v>
      </c>
      <c r="AT243" s="148" t="s">
        <v>295</v>
      </c>
      <c r="AU243" s="148" t="s">
        <v>83</v>
      </c>
      <c r="AY243" s="17" t="s">
        <v>293</v>
      </c>
      <c r="BE243" s="149">
        <f t="shared" si="14"/>
        <v>0</v>
      </c>
      <c r="BF243" s="149">
        <f t="shared" si="15"/>
        <v>0</v>
      </c>
      <c r="BG243" s="149">
        <f t="shared" si="16"/>
        <v>0</v>
      </c>
      <c r="BH243" s="149">
        <f t="shared" si="17"/>
        <v>0</v>
      </c>
      <c r="BI243" s="149">
        <f t="shared" si="18"/>
        <v>0</v>
      </c>
      <c r="BJ243" s="17" t="s">
        <v>83</v>
      </c>
      <c r="BK243" s="149">
        <f t="shared" si="19"/>
        <v>0</v>
      </c>
      <c r="BL243" s="17" t="s">
        <v>624</v>
      </c>
      <c r="BM243" s="148" t="s">
        <v>2053</v>
      </c>
    </row>
    <row r="244" spans="2:65" s="1" customFormat="1" ht="24.2" customHeight="1">
      <c r="B244" s="32"/>
      <c r="C244" s="137" t="s">
        <v>1205</v>
      </c>
      <c r="D244" s="137" t="s">
        <v>295</v>
      </c>
      <c r="E244" s="138" t="s">
        <v>4982</v>
      </c>
      <c r="F244" s="139" t="s">
        <v>4983</v>
      </c>
      <c r="G244" s="140" t="s">
        <v>711</v>
      </c>
      <c r="H244" s="141">
        <v>117.1</v>
      </c>
      <c r="I244" s="142"/>
      <c r="J244" s="143">
        <f t="shared" si="10"/>
        <v>0</v>
      </c>
      <c r="K244" s="139" t="s">
        <v>1</v>
      </c>
      <c r="L244" s="32"/>
      <c r="M244" s="144" t="s">
        <v>1</v>
      </c>
      <c r="N244" s="145" t="s">
        <v>41</v>
      </c>
      <c r="P244" s="146">
        <f t="shared" si="11"/>
        <v>0</v>
      </c>
      <c r="Q244" s="146">
        <v>0</v>
      </c>
      <c r="R244" s="146">
        <f t="shared" si="12"/>
        <v>0</v>
      </c>
      <c r="S244" s="146">
        <v>0</v>
      </c>
      <c r="T244" s="147">
        <f t="shared" si="13"/>
        <v>0</v>
      </c>
      <c r="AR244" s="148" t="s">
        <v>624</v>
      </c>
      <c r="AT244" s="148" t="s">
        <v>295</v>
      </c>
      <c r="AU244" s="148" t="s">
        <v>83</v>
      </c>
      <c r="AY244" s="17" t="s">
        <v>293</v>
      </c>
      <c r="BE244" s="149">
        <f t="shared" si="14"/>
        <v>0</v>
      </c>
      <c r="BF244" s="149">
        <f t="shared" si="15"/>
        <v>0</v>
      </c>
      <c r="BG244" s="149">
        <f t="shared" si="16"/>
        <v>0</v>
      </c>
      <c r="BH244" s="149">
        <f t="shared" si="17"/>
        <v>0</v>
      </c>
      <c r="BI244" s="149">
        <f t="shared" si="18"/>
        <v>0</v>
      </c>
      <c r="BJ244" s="17" t="s">
        <v>83</v>
      </c>
      <c r="BK244" s="149">
        <f t="shared" si="19"/>
        <v>0</v>
      </c>
      <c r="BL244" s="17" t="s">
        <v>624</v>
      </c>
      <c r="BM244" s="148" t="s">
        <v>2061</v>
      </c>
    </row>
    <row r="245" spans="2:65" s="1" customFormat="1" ht="24.2" customHeight="1">
      <c r="B245" s="32"/>
      <c r="C245" s="137" t="s">
        <v>1211</v>
      </c>
      <c r="D245" s="137" t="s">
        <v>295</v>
      </c>
      <c r="E245" s="138" t="s">
        <v>4984</v>
      </c>
      <c r="F245" s="139" t="s">
        <v>4985</v>
      </c>
      <c r="G245" s="140" t="s">
        <v>909</v>
      </c>
      <c r="H245" s="141">
        <v>9</v>
      </c>
      <c r="I245" s="142"/>
      <c r="J245" s="143">
        <f t="shared" si="10"/>
        <v>0</v>
      </c>
      <c r="K245" s="139" t="s">
        <v>1</v>
      </c>
      <c r="L245" s="32"/>
      <c r="M245" s="144" t="s">
        <v>1</v>
      </c>
      <c r="N245" s="145" t="s">
        <v>41</v>
      </c>
      <c r="P245" s="146">
        <f t="shared" si="11"/>
        <v>0</v>
      </c>
      <c r="Q245" s="146">
        <v>0</v>
      </c>
      <c r="R245" s="146">
        <f t="shared" si="12"/>
        <v>0</v>
      </c>
      <c r="S245" s="146">
        <v>0</v>
      </c>
      <c r="T245" s="147">
        <f t="shared" si="13"/>
        <v>0</v>
      </c>
      <c r="AR245" s="148" t="s">
        <v>624</v>
      </c>
      <c r="AT245" s="148" t="s">
        <v>295</v>
      </c>
      <c r="AU245" s="148" t="s">
        <v>83</v>
      </c>
      <c r="AY245" s="17" t="s">
        <v>293</v>
      </c>
      <c r="BE245" s="149">
        <f t="shared" si="14"/>
        <v>0</v>
      </c>
      <c r="BF245" s="149">
        <f t="shared" si="15"/>
        <v>0</v>
      </c>
      <c r="BG245" s="149">
        <f t="shared" si="16"/>
        <v>0</v>
      </c>
      <c r="BH245" s="149">
        <f t="shared" si="17"/>
        <v>0</v>
      </c>
      <c r="BI245" s="149">
        <f t="shared" si="18"/>
        <v>0</v>
      </c>
      <c r="BJ245" s="17" t="s">
        <v>83</v>
      </c>
      <c r="BK245" s="149">
        <f t="shared" si="19"/>
        <v>0</v>
      </c>
      <c r="BL245" s="17" t="s">
        <v>624</v>
      </c>
      <c r="BM245" s="148" t="s">
        <v>2069</v>
      </c>
    </row>
    <row r="246" spans="2:65" s="1" customFormat="1" ht="24.2" customHeight="1">
      <c r="B246" s="32"/>
      <c r="C246" s="137" t="s">
        <v>1217</v>
      </c>
      <c r="D246" s="137" t="s">
        <v>295</v>
      </c>
      <c r="E246" s="138" t="s">
        <v>4986</v>
      </c>
      <c r="F246" s="139" t="s">
        <v>4987</v>
      </c>
      <c r="G246" s="140" t="s">
        <v>533</v>
      </c>
      <c r="H246" s="141">
        <v>2.6219999999999999</v>
      </c>
      <c r="I246" s="142"/>
      <c r="J246" s="143">
        <f t="shared" si="10"/>
        <v>0</v>
      </c>
      <c r="K246" s="139" t="s">
        <v>1</v>
      </c>
      <c r="L246" s="32"/>
      <c r="M246" s="144" t="s">
        <v>1</v>
      </c>
      <c r="N246" s="145" t="s">
        <v>41</v>
      </c>
      <c r="P246" s="146">
        <f t="shared" si="11"/>
        <v>0</v>
      </c>
      <c r="Q246" s="146">
        <v>0</v>
      </c>
      <c r="R246" s="146">
        <f t="shared" si="12"/>
        <v>0</v>
      </c>
      <c r="S246" s="146">
        <v>0</v>
      </c>
      <c r="T246" s="147">
        <f t="shared" si="13"/>
        <v>0</v>
      </c>
      <c r="AR246" s="148" t="s">
        <v>624</v>
      </c>
      <c r="AT246" s="148" t="s">
        <v>295</v>
      </c>
      <c r="AU246" s="148" t="s">
        <v>83</v>
      </c>
      <c r="AY246" s="17" t="s">
        <v>293</v>
      </c>
      <c r="BE246" s="149">
        <f t="shared" si="14"/>
        <v>0</v>
      </c>
      <c r="BF246" s="149">
        <f t="shared" si="15"/>
        <v>0</v>
      </c>
      <c r="BG246" s="149">
        <f t="shared" si="16"/>
        <v>0</v>
      </c>
      <c r="BH246" s="149">
        <f t="shared" si="17"/>
        <v>0</v>
      </c>
      <c r="BI246" s="149">
        <f t="shared" si="18"/>
        <v>0</v>
      </c>
      <c r="BJ246" s="17" t="s">
        <v>83</v>
      </c>
      <c r="BK246" s="149">
        <f t="shared" si="19"/>
        <v>0</v>
      </c>
      <c r="BL246" s="17" t="s">
        <v>624</v>
      </c>
      <c r="BM246" s="148" t="s">
        <v>4029</v>
      </c>
    </row>
    <row r="247" spans="2:65" s="1" customFormat="1" ht="19.5">
      <c r="B247" s="32"/>
      <c r="D247" s="151" t="s">
        <v>324</v>
      </c>
      <c r="F247" s="184" t="s">
        <v>4988</v>
      </c>
      <c r="I247" s="165"/>
      <c r="L247" s="32"/>
      <c r="M247" s="166"/>
      <c r="T247" s="56"/>
      <c r="AT247" s="17" t="s">
        <v>324</v>
      </c>
      <c r="AU247" s="17" t="s">
        <v>83</v>
      </c>
    </row>
    <row r="248" spans="2:65" s="1" customFormat="1" ht="44.25" customHeight="1">
      <c r="B248" s="32"/>
      <c r="C248" s="137" t="s">
        <v>1222</v>
      </c>
      <c r="D248" s="137" t="s">
        <v>295</v>
      </c>
      <c r="E248" s="138" t="s">
        <v>4989</v>
      </c>
      <c r="F248" s="139" t="s">
        <v>4990</v>
      </c>
      <c r="G248" s="140" t="s">
        <v>533</v>
      </c>
      <c r="H248" s="141">
        <v>2.6219999999999999</v>
      </c>
      <c r="I248" s="142"/>
      <c r="J248" s="143">
        <f>ROUND(I248*H248,2)</f>
        <v>0</v>
      </c>
      <c r="K248" s="139" t="s">
        <v>1</v>
      </c>
      <c r="L248" s="32"/>
      <c r="M248" s="144" t="s">
        <v>1</v>
      </c>
      <c r="N248" s="145" t="s">
        <v>41</v>
      </c>
      <c r="P248" s="146">
        <f>O248*H248</f>
        <v>0</v>
      </c>
      <c r="Q248" s="146">
        <v>0</v>
      </c>
      <c r="R248" s="146">
        <f>Q248*H248</f>
        <v>0</v>
      </c>
      <c r="S248" s="146">
        <v>0</v>
      </c>
      <c r="T248" s="147">
        <f>S248*H248</f>
        <v>0</v>
      </c>
      <c r="AR248" s="148" t="s">
        <v>624</v>
      </c>
      <c r="AT248" s="148" t="s">
        <v>295</v>
      </c>
      <c r="AU248" s="148" t="s">
        <v>83</v>
      </c>
      <c r="AY248" s="17" t="s">
        <v>293</v>
      </c>
      <c r="BE248" s="149">
        <f>IF(N248="základní",J248,0)</f>
        <v>0</v>
      </c>
      <c r="BF248" s="149">
        <f>IF(N248="snížená",J248,0)</f>
        <v>0</v>
      </c>
      <c r="BG248" s="149">
        <f>IF(N248="zákl. přenesená",J248,0)</f>
        <v>0</v>
      </c>
      <c r="BH248" s="149">
        <f>IF(N248="sníž. přenesená",J248,0)</f>
        <v>0</v>
      </c>
      <c r="BI248" s="149">
        <f>IF(N248="nulová",J248,0)</f>
        <v>0</v>
      </c>
      <c r="BJ248" s="17" t="s">
        <v>83</v>
      </c>
      <c r="BK248" s="149">
        <f>ROUND(I248*H248,2)</f>
        <v>0</v>
      </c>
      <c r="BL248" s="17" t="s">
        <v>624</v>
      </c>
      <c r="BM248" s="148" t="s">
        <v>4037</v>
      </c>
    </row>
    <row r="249" spans="2:65" s="1" customFormat="1" ht="19.5">
      <c r="B249" s="32"/>
      <c r="D249" s="151" t="s">
        <v>324</v>
      </c>
      <c r="F249" s="184" t="s">
        <v>4988</v>
      </c>
      <c r="I249" s="165"/>
      <c r="L249" s="32"/>
      <c r="M249" s="166"/>
      <c r="T249" s="56"/>
      <c r="AT249" s="17" t="s">
        <v>324</v>
      </c>
      <c r="AU249" s="17" t="s">
        <v>83</v>
      </c>
    </row>
    <row r="250" spans="2:65" s="11" customFormat="1" ht="25.9" customHeight="1">
      <c r="B250" s="125"/>
      <c r="D250" s="126" t="s">
        <v>75</v>
      </c>
      <c r="E250" s="127" t="s">
        <v>2059</v>
      </c>
      <c r="F250" s="127" t="s">
        <v>4991</v>
      </c>
      <c r="I250" s="128"/>
      <c r="J250" s="129">
        <f>BK250</f>
        <v>0</v>
      </c>
      <c r="L250" s="125"/>
      <c r="M250" s="130"/>
      <c r="P250" s="131">
        <f>SUM(P251:P334)</f>
        <v>0</v>
      </c>
      <c r="R250" s="131">
        <f>SUM(R251:R334)</f>
        <v>0</v>
      </c>
      <c r="T250" s="132">
        <f>SUM(T251:T334)</f>
        <v>0</v>
      </c>
      <c r="AR250" s="126" t="s">
        <v>85</v>
      </c>
      <c r="AT250" s="133" t="s">
        <v>75</v>
      </c>
      <c r="AU250" s="133" t="s">
        <v>76</v>
      </c>
      <c r="AY250" s="126" t="s">
        <v>293</v>
      </c>
      <c r="BK250" s="134">
        <f>SUM(BK251:BK334)</f>
        <v>0</v>
      </c>
    </row>
    <row r="251" spans="2:65" s="1" customFormat="1" ht="24.2" customHeight="1">
      <c r="B251" s="32"/>
      <c r="C251" s="137" t="s">
        <v>1227</v>
      </c>
      <c r="D251" s="137" t="s">
        <v>295</v>
      </c>
      <c r="E251" s="138" t="s">
        <v>4992</v>
      </c>
      <c r="F251" s="139" t="s">
        <v>4993</v>
      </c>
      <c r="G251" s="140" t="s">
        <v>711</v>
      </c>
      <c r="H251" s="141">
        <v>31.7</v>
      </c>
      <c r="I251" s="142"/>
      <c r="J251" s="143">
        <f>ROUND(I251*H251,2)</f>
        <v>0</v>
      </c>
      <c r="K251" s="139" t="s">
        <v>1</v>
      </c>
      <c r="L251" s="32"/>
      <c r="M251" s="144" t="s">
        <v>1</v>
      </c>
      <c r="N251" s="145" t="s">
        <v>41</v>
      </c>
      <c r="P251" s="146">
        <f>O251*H251</f>
        <v>0</v>
      </c>
      <c r="Q251" s="146">
        <v>0</v>
      </c>
      <c r="R251" s="146">
        <f>Q251*H251</f>
        <v>0</v>
      </c>
      <c r="S251" s="146">
        <v>0</v>
      </c>
      <c r="T251" s="147">
        <f>S251*H251</f>
        <v>0</v>
      </c>
      <c r="AR251" s="148" t="s">
        <v>624</v>
      </c>
      <c r="AT251" s="148" t="s">
        <v>295</v>
      </c>
      <c r="AU251" s="148" t="s">
        <v>83</v>
      </c>
      <c r="AY251" s="17" t="s">
        <v>293</v>
      </c>
      <c r="BE251" s="149">
        <f>IF(N251="základní",J251,0)</f>
        <v>0</v>
      </c>
      <c r="BF251" s="149">
        <f>IF(N251="snížená",J251,0)</f>
        <v>0</v>
      </c>
      <c r="BG251" s="149">
        <f>IF(N251="zákl. přenesená",J251,0)</f>
        <v>0</v>
      </c>
      <c r="BH251" s="149">
        <f>IF(N251="sníž. přenesená",J251,0)</f>
        <v>0</v>
      </c>
      <c r="BI251" s="149">
        <f>IF(N251="nulová",J251,0)</f>
        <v>0</v>
      </c>
      <c r="BJ251" s="17" t="s">
        <v>83</v>
      </c>
      <c r="BK251" s="149">
        <f>ROUND(I251*H251,2)</f>
        <v>0</v>
      </c>
      <c r="BL251" s="17" t="s">
        <v>624</v>
      </c>
      <c r="BM251" s="148" t="s">
        <v>4045</v>
      </c>
    </row>
    <row r="252" spans="2:65" s="12" customFormat="1" ht="11.25">
      <c r="B252" s="150"/>
      <c r="D252" s="151" t="s">
        <v>302</v>
      </c>
      <c r="E252" s="152" t="s">
        <v>1</v>
      </c>
      <c r="F252" s="153" t="s">
        <v>4994</v>
      </c>
      <c r="H252" s="154">
        <v>31.7</v>
      </c>
      <c r="I252" s="155"/>
      <c r="L252" s="150"/>
      <c r="M252" s="156"/>
      <c r="T252" s="157"/>
      <c r="AT252" s="152" t="s">
        <v>302</v>
      </c>
      <c r="AU252" s="152" t="s">
        <v>83</v>
      </c>
      <c r="AV252" s="12" t="s">
        <v>85</v>
      </c>
      <c r="AW252" s="12" t="s">
        <v>32</v>
      </c>
      <c r="AX252" s="12" t="s">
        <v>76</v>
      </c>
      <c r="AY252" s="152" t="s">
        <v>293</v>
      </c>
    </row>
    <row r="253" spans="2:65" s="14" customFormat="1" ht="11.25">
      <c r="B253" s="167"/>
      <c r="D253" s="151" t="s">
        <v>302</v>
      </c>
      <c r="E253" s="168" t="s">
        <v>1</v>
      </c>
      <c r="F253" s="169" t="s">
        <v>371</v>
      </c>
      <c r="H253" s="170">
        <v>31.7</v>
      </c>
      <c r="I253" s="171"/>
      <c r="L253" s="167"/>
      <c r="M253" s="172"/>
      <c r="T253" s="173"/>
      <c r="AT253" s="168" t="s">
        <v>302</v>
      </c>
      <c r="AU253" s="168" t="s">
        <v>83</v>
      </c>
      <c r="AV253" s="14" t="s">
        <v>300</v>
      </c>
      <c r="AW253" s="14" t="s">
        <v>32</v>
      </c>
      <c r="AX253" s="14" t="s">
        <v>83</v>
      </c>
      <c r="AY253" s="168" t="s">
        <v>293</v>
      </c>
    </row>
    <row r="254" spans="2:65" s="1" customFormat="1" ht="24.2" customHeight="1">
      <c r="B254" s="32"/>
      <c r="C254" s="137" t="s">
        <v>1233</v>
      </c>
      <c r="D254" s="137" t="s">
        <v>295</v>
      </c>
      <c r="E254" s="138" t="s">
        <v>4995</v>
      </c>
      <c r="F254" s="139" t="s">
        <v>4996</v>
      </c>
      <c r="G254" s="140" t="s">
        <v>711</v>
      </c>
      <c r="H254" s="141">
        <v>11.7</v>
      </c>
      <c r="I254" s="142"/>
      <c r="J254" s="143">
        <f>ROUND(I254*H254,2)</f>
        <v>0</v>
      </c>
      <c r="K254" s="139" t="s">
        <v>1</v>
      </c>
      <c r="L254" s="32"/>
      <c r="M254" s="144" t="s">
        <v>1</v>
      </c>
      <c r="N254" s="145" t="s">
        <v>41</v>
      </c>
      <c r="P254" s="146">
        <f>O254*H254</f>
        <v>0</v>
      </c>
      <c r="Q254" s="146">
        <v>0</v>
      </c>
      <c r="R254" s="146">
        <f>Q254*H254</f>
        <v>0</v>
      </c>
      <c r="S254" s="146">
        <v>0</v>
      </c>
      <c r="T254" s="147">
        <f>S254*H254</f>
        <v>0</v>
      </c>
      <c r="AR254" s="148" t="s">
        <v>624</v>
      </c>
      <c r="AT254" s="148" t="s">
        <v>295</v>
      </c>
      <c r="AU254" s="148" t="s">
        <v>83</v>
      </c>
      <c r="AY254" s="17" t="s">
        <v>293</v>
      </c>
      <c r="BE254" s="149">
        <f>IF(N254="základní",J254,0)</f>
        <v>0</v>
      </c>
      <c r="BF254" s="149">
        <f>IF(N254="snížená",J254,0)</f>
        <v>0</v>
      </c>
      <c r="BG254" s="149">
        <f>IF(N254="zákl. přenesená",J254,0)</f>
        <v>0</v>
      </c>
      <c r="BH254" s="149">
        <f>IF(N254="sníž. přenesená",J254,0)</f>
        <v>0</v>
      </c>
      <c r="BI254" s="149">
        <f>IF(N254="nulová",J254,0)</f>
        <v>0</v>
      </c>
      <c r="BJ254" s="17" t="s">
        <v>83</v>
      </c>
      <c r="BK254" s="149">
        <f>ROUND(I254*H254,2)</f>
        <v>0</v>
      </c>
      <c r="BL254" s="17" t="s">
        <v>624</v>
      </c>
      <c r="BM254" s="148" t="s">
        <v>4050</v>
      </c>
    </row>
    <row r="255" spans="2:65" s="12" customFormat="1" ht="11.25">
      <c r="B255" s="150"/>
      <c r="D255" s="151" t="s">
        <v>302</v>
      </c>
      <c r="E255" s="152" t="s">
        <v>1</v>
      </c>
      <c r="F255" s="153" t="s">
        <v>4997</v>
      </c>
      <c r="H255" s="154">
        <v>11.7</v>
      </c>
      <c r="I255" s="155"/>
      <c r="L255" s="150"/>
      <c r="M255" s="156"/>
      <c r="T255" s="157"/>
      <c r="AT255" s="152" t="s">
        <v>302</v>
      </c>
      <c r="AU255" s="152" t="s">
        <v>83</v>
      </c>
      <c r="AV255" s="12" t="s">
        <v>85</v>
      </c>
      <c r="AW255" s="12" t="s">
        <v>32</v>
      </c>
      <c r="AX255" s="12" t="s">
        <v>76</v>
      </c>
      <c r="AY255" s="152" t="s">
        <v>293</v>
      </c>
    </row>
    <row r="256" spans="2:65" s="14" customFormat="1" ht="11.25">
      <c r="B256" s="167"/>
      <c r="D256" s="151" t="s">
        <v>302</v>
      </c>
      <c r="E256" s="168" t="s">
        <v>1</v>
      </c>
      <c r="F256" s="169" t="s">
        <v>371</v>
      </c>
      <c r="H256" s="170">
        <v>11.7</v>
      </c>
      <c r="I256" s="171"/>
      <c r="L256" s="167"/>
      <c r="M256" s="172"/>
      <c r="T256" s="173"/>
      <c r="AT256" s="168" t="s">
        <v>302</v>
      </c>
      <c r="AU256" s="168" t="s">
        <v>83</v>
      </c>
      <c r="AV256" s="14" t="s">
        <v>300</v>
      </c>
      <c r="AW256" s="14" t="s">
        <v>32</v>
      </c>
      <c r="AX256" s="14" t="s">
        <v>83</v>
      </c>
      <c r="AY256" s="168" t="s">
        <v>293</v>
      </c>
    </row>
    <row r="257" spans="2:65" s="1" customFormat="1" ht="24.2" customHeight="1">
      <c r="B257" s="32"/>
      <c r="C257" s="137" t="s">
        <v>1250</v>
      </c>
      <c r="D257" s="137" t="s">
        <v>295</v>
      </c>
      <c r="E257" s="138" t="s">
        <v>4998</v>
      </c>
      <c r="F257" s="139" t="s">
        <v>4999</v>
      </c>
      <c r="G257" s="140" t="s">
        <v>711</v>
      </c>
      <c r="H257" s="141">
        <v>9.6</v>
      </c>
      <c r="I257" s="142"/>
      <c r="J257" s="143">
        <f>ROUND(I257*H257,2)</f>
        <v>0</v>
      </c>
      <c r="K257" s="139" t="s">
        <v>1</v>
      </c>
      <c r="L257" s="32"/>
      <c r="M257" s="144" t="s">
        <v>1</v>
      </c>
      <c r="N257" s="145" t="s">
        <v>41</v>
      </c>
      <c r="P257" s="146">
        <f>O257*H257</f>
        <v>0</v>
      </c>
      <c r="Q257" s="146">
        <v>0</v>
      </c>
      <c r="R257" s="146">
        <f>Q257*H257</f>
        <v>0</v>
      </c>
      <c r="S257" s="146">
        <v>0</v>
      </c>
      <c r="T257" s="147">
        <f>S257*H257</f>
        <v>0</v>
      </c>
      <c r="AR257" s="148" t="s">
        <v>624</v>
      </c>
      <c r="AT257" s="148" t="s">
        <v>295</v>
      </c>
      <c r="AU257" s="148" t="s">
        <v>83</v>
      </c>
      <c r="AY257" s="17" t="s">
        <v>293</v>
      </c>
      <c r="BE257" s="149">
        <f>IF(N257="základní",J257,0)</f>
        <v>0</v>
      </c>
      <c r="BF257" s="149">
        <f>IF(N257="snížená",J257,0)</f>
        <v>0</v>
      </c>
      <c r="BG257" s="149">
        <f>IF(N257="zákl. přenesená",J257,0)</f>
        <v>0</v>
      </c>
      <c r="BH257" s="149">
        <f>IF(N257="sníž. přenesená",J257,0)</f>
        <v>0</v>
      </c>
      <c r="BI257" s="149">
        <f>IF(N257="nulová",J257,0)</f>
        <v>0</v>
      </c>
      <c r="BJ257" s="17" t="s">
        <v>83</v>
      </c>
      <c r="BK257" s="149">
        <f>ROUND(I257*H257,2)</f>
        <v>0</v>
      </c>
      <c r="BL257" s="17" t="s">
        <v>624</v>
      </c>
      <c r="BM257" s="148" t="s">
        <v>4055</v>
      </c>
    </row>
    <row r="258" spans="2:65" s="12" customFormat="1" ht="11.25">
      <c r="B258" s="150"/>
      <c r="D258" s="151" t="s">
        <v>302</v>
      </c>
      <c r="E258" s="152" t="s">
        <v>1</v>
      </c>
      <c r="F258" s="153" t="s">
        <v>5000</v>
      </c>
      <c r="H258" s="154">
        <v>9.6</v>
      </c>
      <c r="I258" s="155"/>
      <c r="L258" s="150"/>
      <c r="M258" s="156"/>
      <c r="T258" s="157"/>
      <c r="AT258" s="152" t="s">
        <v>302</v>
      </c>
      <c r="AU258" s="152" t="s">
        <v>83</v>
      </c>
      <c r="AV258" s="12" t="s">
        <v>85</v>
      </c>
      <c r="AW258" s="12" t="s">
        <v>32</v>
      </c>
      <c r="AX258" s="12" t="s">
        <v>76</v>
      </c>
      <c r="AY258" s="152" t="s">
        <v>293</v>
      </c>
    </row>
    <row r="259" spans="2:65" s="14" customFormat="1" ht="11.25">
      <c r="B259" s="167"/>
      <c r="D259" s="151" t="s">
        <v>302</v>
      </c>
      <c r="E259" s="168" t="s">
        <v>1</v>
      </c>
      <c r="F259" s="169" t="s">
        <v>371</v>
      </c>
      <c r="H259" s="170">
        <v>9.6</v>
      </c>
      <c r="I259" s="171"/>
      <c r="L259" s="167"/>
      <c r="M259" s="172"/>
      <c r="T259" s="173"/>
      <c r="AT259" s="168" t="s">
        <v>302</v>
      </c>
      <c r="AU259" s="168" t="s">
        <v>83</v>
      </c>
      <c r="AV259" s="14" t="s">
        <v>300</v>
      </c>
      <c r="AW259" s="14" t="s">
        <v>32</v>
      </c>
      <c r="AX259" s="14" t="s">
        <v>83</v>
      </c>
      <c r="AY259" s="168" t="s">
        <v>293</v>
      </c>
    </row>
    <row r="260" spans="2:65" s="1" customFormat="1" ht="24.2" customHeight="1">
      <c r="B260" s="32"/>
      <c r="C260" s="137" t="s">
        <v>1255</v>
      </c>
      <c r="D260" s="137" t="s">
        <v>295</v>
      </c>
      <c r="E260" s="138" t="s">
        <v>5001</v>
      </c>
      <c r="F260" s="139" t="s">
        <v>5002</v>
      </c>
      <c r="G260" s="140" t="s">
        <v>711</v>
      </c>
      <c r="H260" s="141">
        <v>5</v>
      </c>
      <c r="I260" s="142"/>
      <c r="J260" s="143">
        <f>ROUND(I260*H260,2)</f>
        <v>0</v>
      </c>
      <c r="K260" s="139" t="s">
        <v>1</v>
      </c>
      <c r="L260" s="32"/>
      <c r="M260" s="144" t="s">
        <v>1</v>
      </c>
      <c r="N260" s="145" t="s">
        <v>41</v>
      </c>
      <c r="P260" s="146">
        <f>O260*H260</f>
        <v>0</v>
      </c>
      <c r="Q260" s="146">
        <v>0</v>
      </c>
      <c r="R260" s="146">
        <f>Q260*H260</f>
        <v>0</v>
      </c>
      <c r="S260" s="146">
        <v>0</v>
      </c>
      <c r="T260" s="147">
        <f>S260*H260</f>
        <v>0</v>
      </c>
      <c r="AR260" s="148" t="s">
        <v>624</v>
      </c>
      <c r="AT260" s="148" t="s">
        <v>295</v>
      </c>
      <c r="AU260" s="148" t="s">
        <v>83</v>
      </c>
      <c r="AY260" s="17" t="s">
        <v>293</v>
      </c>
      <c r="BE260" s="149">
        <f>IF(N260="základní",J260,0)</f>
        <v>0</v>
      </c>
      <c r="BF260" s="149">
        <f>IF(N260="snížená",J260,0)</f>
        <v>0</v>
      </c>
      <c r="BG260" s="149">
        <f>IF(N260="zákl. přenesená",J260,0)</f>
        <v>0</v>
      </c>
      <c r="BH260" s="149">
        <f>IF(N260="sníž. přenesená",J260,0)</f>
        <v>0</v>
      </c>
      <c r="BI260" s="149">
        <f>IF(N260="nulová",J260,0)</f>
        <v>0</v>
      </c>
      <c r="BJ260" s="17" t="s">
        <v>83</v>
      </c>
      <c r="BK260" s="149">
        <f>ROUND(I260*H260,2)</f>
        <v>0</v>
      </c>
      <c r="BL260" s="17" t="s">
        <v>624</v>
      </c>
      <c r="BM260" s="148" t="s">
        <v>4061</v>
      </c>
    </row>
    <row r="261" spans="2:65" s="12" customFormat="1" ht="11.25">
      <c r="B261" s="150"/>
      <c r="D261" s="151" t="s">
        <v>302</v>
      </c>
      <c r="E261" s="152" t="s">
        <v>1</v>
      </c>
      <c r="F261" s="153" t="s">
        <v>5003</v>
      </c>
      <c r="H261" s="154">
        <v>5</v>
      </c>
      <c r="I261" s="155"/>
      <c r="L261" s="150"/>
      <c r="M261" s="156"/>
      <c r="T261" s="157"/>
      <c r="AT261" s="152" t="s">
        <v>302</v>
      </c>
      <c r="AU261" s="152" t="s">
        <v>83</v>
      </c>
      <c r="AV261" s="12" t="s">
        <v>85</v>
      </c>
      <c r="AW261" s="12" t="s">
        <v>32</v>
      </c>
      <c r="AX261" s="12" t="s">
        <v>76</v>
      </c>
      <c r="AY261" s="152" t="s">
        <v>293</v>
      </c>
    </row>
    <row r="262" spans="2:65" s="14" customFormat="1" ht="11.25">
      <c r="B262" s="167"/>
      <c r="D262" s="151" t="s">
        <v>302</v>
      </c>
      <c r="E262" s="168" t="s">
        <v>1</v>
      </c>
      <c r="F262" s="169" t="s">
        <v>371</v>
      </c>
      <c r="H262" s="170">
        <v>5</v>
      </c>
      <c r="I262" s="171"/>
      <c r="L262" s="167"/>
      <c r="M262" s="172"/>
      <c r="T262" s="173"/>
      <c r="AT262" s="168" t="s">
        <v>302</v>
      </c>
      <c r="AU262" s="168" t="s">
        <v>83</v>
      </c>
      <c r="AV262" s="14" t="s">
        <v>300</v>
      </c>
      <c r="AW262" s="14" t="s">
        <v>32</v>
      </c>
      <c r="AX262" s="14" t="s">
        <v>83</v>
      </c>
      <c r="AY262" s="168" t="s">
        <v>293</v>
      </c>
    </row>
    <row r="263" spans="2:65" s="1" customFormat="1" ht="24.2" customHeight="1">
      <c r="B263" s="32"/>
      <c r="C263" s="137" t="s">
        <v>1261</v>
      </c>
      <c r="D263" s="137" t="s">
        <v>295</v>
      </c>
      <c r="E263" s="138" t="s">
        <v>5004</v>
      </c>
      <c r="F263" s="139" t="s">
        <v>5005</v>
      </c>
      <c r="G263" s="140" t="s">
        <v>711</v>
      </c>
      <c r="H263" s="141">
        <v>245.6</v>
      </c>
      <c r="I263" s="142"/>
      <c r="J263" s="143">
        <f>ROUND(I263*H263,2)</f>
        <v>0</v>
      </c>
      <c r="K263" s="139" t="s">
        <v>1</v>
      </c>
      <c r="L263" s="32"/>
      <c r="M263" s="144" t="s">
        <v>1</v>
      </c>
      <c r="N263" s="145" t="s">
        <v>41</v>
      </c>
      <c r="P263" s="146">
        <f>O263*H263</f>
        <v>0</v>
      </c>
      <c r="Q263" s="146">
        <v>0</v>
      </c>
      <c r="R263" s="146">
        <f>Q263*H263</f>
        <v>0</v>
      </c>
      <c r="S263" s="146">
        <v>0</v>
      </c>
      <c r="T263" s="147">
        <f>S263*H263</f>
        <v>0</v>
      </c>
      <c r="AR263" s="148" t="s">
        <v>624</v>
      </c>
      <c r="AT263" s="148" t="s">
        <v>295</v>
      </c>
      <c r="AU263" s="148" t="s">
        <v>83</v>
      </c>
      <c r="AY263" s="17" t="s">
        <v>293</v>
      </c>
      <c r="BE263" s="149">
        <f>IF(N263="základní",J263,0)</f>
        <v>0</v>
      </c>
      <c r="BF263" s="149">
        <f>IF(N263="snížená",J263,0)</f>
        <v>0</v>
      </c>
      <c r="BG263" s="149">
        <f>IF(N263="zákl. přenesená",J263,0)</f>
        <v>0</v>
      </c>
      <c r="BH263" s="149">
        <f>IF(N263="sníž. přenesená",J263,0)</f>
        <v>0</v>
      </c>
      <c r="BI263" s="149">
        <f>IF(N263="nulová",J263,0)</f>
        <v>0</v>
      </c>
      <c r="BJ263" s="17" t="s">
        <v>83</v>
      </c>
      <c r="BK263" s="149">
        <f>ROUND(I263*H263,2)</f>
        <v>0</v>
      </c>
      <c r="BL263" s="17" t="s">
        <v>624</v>
      </c>
      <c r="BM263" s="148" t="s">
        <v>4067</v>
      </c>
    </row>
    <row r="264" spans="2:65" s="1" customFormat="1" ht="19.5">
      <c r="B264" s="32"/>
      <c r="D264" s="151" t="s">
        <v>324</v>
      </c>
      <c r="F264" s="184" t="s">
        <v>5006</v>
      </c>
      <c r="I264" s="165"/>
      <c r="L264" s="32"/>
      <c r="M264" s="166"/>
      <c r="T264" s="56"/>
      <c r="AT264" s="17" t="s">
        <v>324</v>
      </c>
      <c r="AU264" s="17" t="s">
        <v>83</v>
      </c>
    </row>
    <row r="265" spans="2:65" s="12" customFormat="1" ht="22.5">
      <c r="B265" s="150"/>
      <c r="D265" s="151" t="s">
        <v>302</v>
      </c>
      <c r="E265" s="152" t="s">
        <v>1</v>
      </c>
      <c r="F265" s="153" t="s">
        <v>5007</v>
      </c>
      <c r="H265" s="154">
        <v>245.6</v>
      </c>
      <c r="I265" s="155"/>
      <c r="L265" s="150"/>
      <c r="M265" s="156"/>
      <c r="T265" s="157"/>
      <c r="AT265" s="152" t="s">
        <v>302</v>
      </c>
      <c r="AU265" s="152" t="s">
        <v>83</v>
      </c>
      <c r="AV265" s="12" t="s">
        <v>85</v>
      </c>
      <c r="AW265" s="12" t="s">
        <v>32</v>
      </c>
      <c r="AX265" s="12" t="s">
        <v>76</v>
      </c>
      <c r="AY265" s="152" t="s">
        <v>293</v>
      </c>
    </row>
    <row r="266" spans="2:65" s="14" customFormat="1" ht="11.25">
      <c r="B266" s="167"/>
      <c r="D266" s="151" t="s">
        <v>302</v>
      </c>
      <c r="E266" s="168" t="s">
        <v>1</v>
      </c>
      <c r="F266" s="169" t="s">
        <v>371</v>
      </c>
      <c r="H266" s="170">
        <v>245.6</v>
      </c>
      <c r="I266" s="171"/>
      <c r="L266" s="167"/>
      <c r="M266" s="172"/>
      <c r="T266" s="173"/>
      <c r="AT266" s="168" t="s">
        <v>302</v>
      </c>
      <c r="AU266" s="168" t="s">
        <v>83</v>
      </c>
      <c r="AV266" s="14" t="s">
        <v>300</v>
      </c>
      <c r="AW266" s="14" t="s">
        <v>32</v>
      </c>
      <c r="AX266" s="14" t="s">
        <v>83</v>
      </c>
      <c r="AY266" s="168" t="s">
        <v>293</v>
      </c>
    </row>
    <row r="267" spans="2:65" s="1" customFormat="1" ht="24.2" customHeight="1">
      <c r="B267" s="32"/>
      <c r="C267" s="137" t="s">
        <v>1266</v>
      </c>
      <c r="D267" s="137" t="s">
        <v>295</v>
      </c>
      <c r="E267" s="138" t="s">
        <v>5008</v>
      </c>
      <c r="F267" s="139" t="s">
        <v>5009</v>
      </c>
      <c r="G267" s="140" t="s">
        <v>711</v>
      </c>
      <c r="H267" s="141">
        <v>77.400000000000006</v>
      </c>
      <c r="I267" s="142"/>
      <c r="J267" s="143">
        <f>ROUND(I267*H267,2)</f>
        <v>0</v>
      </c>
      <c r="K267" s="139" t="s">
        <v>1</v>
      </c>
      <c r="L267" s="32"/>
      <c r="M267" s="144" t="s">
        <v>1</v>
      </c>
      <c r="N267" s="145" t="s">
        <v>41</v>
      </c>
      <c r="P267" s="146">
        <f>O267*H267</f>
        <v>0</v>
      </c>
      <c r="Q267" s="146">
        <v>0</v>
      </c>
      <c r="R267" s="146">
        <f>Q267*H267</f>
        <v>0</v>
      </c>
      <c r="S267" s="146">
        <v>0</v>
      </c>
      <c r="T267" s="147">
        <f>S267*H267</f>
        <v>0</v>
      </c>
      <c r="AR267" s="148" t="s">
        <v>624</v>
      </c>
      <c r="AT267" s="148" t="s">
        <v>295</v>
      </c>
      <c r="AU267" s="148" t="s">
        <v>83</v>
      </c>
      <c r="AY267" s="17" t="s">
        <v>293</v>
      </c>
      <c r="BE267" s="149">
        <f>IF(N267="základní",J267,0)</f>
        <v>0</v>
      </c>
      <c r="BF267" s="149">
        <f>IF(N267="snížená",J267,0)</f>
        <v>0</v>
      </c>
      <c r="BG267" s="149">
        <f>IF(N267="zákl. přenesená",J267,0)</f>
        <v>0</v>
      </c>
      <c r="BH267" s="149">
        <f>IF(N267="sníž. přenesená",J267,0)</f>
        <v>0</v>
      </c>
      <c r="BI267" s="149">
        <f>IF(N267="nulová",J267,0)</f>
        <v>0</v>
      </c>
      <c r="BJ267" s="17" t="s">
        <v>83</v>
      </c>
      <c r="BK267" s="149">
        <f>ROUND(I267*H267,2)</f>
        <v>0</v>
      </c>
      <c r="BL267" s="17" t="s">
        <v>624</v>
      </c>
      <c r="BM267" s="148" t="s">
        <v>4581</v>
      </c>
    </row>
    <row r="268" spans="2:65" s="1" customFormat="1" ht="19.5">
      <c r="B268" s="32"/>
      <c r="D268" s="151" t="s">
        <v>324</v>
      </c>
      <c r="F268" s="184" t="s">
        <v>5006</v>
      </c>
      <c r="I268" s="165"/>
      <c r="L268" s="32"/>
      <c r="M268" s="166"/>
      <c r="T268" s="56"/>
      <c r="AT268" s="17" t="s">
        <v>324</v>
      </c>
      <c r="AU268" s="17" t="s">
        <v>83</v>
      </c>
    </row>
    <row r="269" spans="2:65" s="12" customFormat="1" ht="11.25">
      <c r="B269" s="150"/>
      <c r="D269" s="151" t="s">
        <v>302</v>
      </c>
      <c r="E269" s="152" t="s">
        <v>1</v>
      </c>
      <c r="F269" s="153" t="s">
        <v>5010</v>
      </c>
      <c r="H269" s="154">
        <v>77.400000000000006</v>
      </c>
      <c r="I269" s="155"/>
      <c r="L269" s="150"/>
      <c r="M269" s="156"/>
      <c r="T269" s="157"/>
      <c r="AT269" s="152" t="s">
        <v>302</v>
      </c>
      <c r="AU269" s="152" t="s">
        <v>83</v>
      </c>
      <c r="AV269" s="12" t="s">
        <v>85</v>
      </c>
      <c r="AW269" s="12" t="s">
        <v>32</v>
      </c>
      <c r="AX269" s="12" t="s">
        <v>76</v>
      </c>
      <c r="AY269" s="152" t="s">
        <v>293</v>
      </c>
    </row>
    <row r="270" spans="2:65" s="14" customFormat="1" ht="11.25">
      <c r="B270" s="167"/>
      <c r="D270" s="151" t="s">
        <v>302</v>
      </c>
      <c r="E270" s="168" t="s">
        <v>1</v>
      </c>
      <c r="F270" s="169" t="s">
        <v>371</v>
      </c>
      <c r="H270" s="170">
        <v>77.400000000000006</v>
      </c>
      <c r="I270" s="171"/>
      <c r="L270" s="167"/>
      <c r="M270" s="172"/>
      <c r="T270" s="173"/>
      <c r="AT270" s="168" t="s">
        <v>302</v>
      </c>
      <c r="AU270" s="168" t="s">
        <v>83</v>
      </c>
      <c r="AV270" s="14" t="s">
        <v>300</v>
      </c>
      <c r="AW270" s="14" t="s">
        <v>32</v>
      </c>
      <c r="AX270" s="14" t="s">
        <v>83</v>
      </c>
      <c r="AY270" s="168" t="s">
        <v>293</v>
      </c>
    </row>
    <row r="271" spans="2:65" s="1" customFormat="1" ht="24.2" customHeight="1">
      <c r="B271" s="32"/>
      <c r="C271" s="137" t="s">
        <v>1271</v>
      </c>
      <c r="D271" s="137" t="s">
        <v>295</v>
      </c>
      <c r="E271" s="138" t="s">
        <v>5011</v>
      </c>
      <c r="F271" s="139" t="s">
        <v>5012</v>
      </c>
      <c r="G271" s="140" t="s">
        <v>711</v>
      </c>
      <c r="H271" s="141">
        <v>75.599999999999994</v>
      </c>
      <c r="I271" s="142"/>
      <c r="J271" s="143">
        <f>ROUND(I271*H271,2)</f>
        <v>0</v>
      </c>
      <c r="K271" s="139" t="s">
        <v>1</v>
      </c>
      <c r="L271" s="32"/>
      <c r="M271" s="144" t="s">
        <v>1</v>
      </c>
      <c r="N271" s="145" t="s">
        <v>41</v>
      </c>
      <c r="P271" s="146">
        <f>O271*H271</f>
        <v>0</v>
      </c>
      <c r="Q271" s="146">
        <v>0</v>
      </c>
      <c r="R271" s="146">
        <f>Q271*H271</f>
        <v>0</v>
      </c>
      <c r="S271" s="146">
        <v>0</v>
      </c>
      <c r="T271" s="147">
        <f>S271*H271</f>
        <v>0</v>
      </c>
      <c r="AR271" s="148" t="s">
        <v>624</v>
      </c>
      <c r="AT271" s="148" t="s">
        <v>295</v>
      </c>
      <c r="AU271" s="148" t="s">
        <v>83</v>
      </c>
      <c r="AY271" s="17" t="s">
        <v>293</v>
      </c>
      <c r="BE271" s="149">
        <f>IF(N271="základní",J271,0)</f>
        <v>0</v>
      </c>
      <c r="BF271" s="149">
        <f>IF(N271="snížená",J271,0)</f>
        <v>0</v>
      </c>
      <c r="BG271" s="149">
        <f>IF(N271="zákl. přenesená",J271,0)</f>
        <v>0</v>
      </c>
      <c r="BH271" s="149">
        <f>IF(N271="sníž. přenesená",J271,0)</f>
        <v>0</v>
      </c>
      <c r="BI271" s="149">
        <f>IF(N271="nulová",J271,0)</f>
        <v>0</v>
      </c>
      <c r="BJ271" s="17" t="s">
        <v>83</v>
      </c>
      <c r="BK271" s="149">
        <f>ROUND(I271*H271,2)</f>
        <v>0</v>
      </c>
      <c r="BL271" s="17" t="s">
        <v>624</v>
      </c>
      <c r="BM271" s="148" t="s">
        <v>4585</v>
      </c>
    </row>
    <row r="272" spans="2:65" s="1" customFormat="1" ht="19.5">
      <c r="B272" s="32"/>
      <c r="D272" s="151" t="s">
        <v>324</v>
      </c>
      <c r="F272" s="184" t="s">
        <v>5006</v>
      </c>
      <c r="I272" s="165"/>
      <c r="L272" s="32"/>
      <c r="M272" s="166"/>
      <c r="T272" s="56"/>
      <c r="AT272" s="17" t="s">
        <v>324</v>
      </c>
      <c r="AU272" s="17" t="s">
        <v>83</v>
      </c>
    </row>
    <row r="273" spans="2:65" s="12" customFormat="1" ht="11.25">
      <c r="B273" s="150"/>
      <c r="D273" s="151" t="s">
        <v>302</v>
      </c>
      <c r="E273" s="152" t="s">
        <v>1</v>
      </c>
      <c r="F273" s="153" t="s">
        <v>5013</v>
      </c>
      <c r="H273" s="154">
        <v>75.599999999999994</v>
      </c>
      <c r="I273" s="155"/>
      <c r="L273" s="150"/>
      <c r="M273" s="156"/>
      <c r="T273" s="157"/>
      <c r="AT273" s="152" t="s">
        <v>302</v>
      </c>
      <c r="AU273" s="152" t="s">
        <v>83</v>
      </c>
      <c r="AV273" s="12" t="s">
        <v>85</v>
      </c>
      <c r="AW273" s="12" t="s">
        <v>32</v>
      </c>
      <c r="AX273" s="12" t="s">
        <v>76</v>
      </c>
      <c r="AY273" s="152" t="s">
        <v>293</v>
      </c>
    </row>
    <row r="274" spans="2:65" s="14" customFormat="1" ht="11.25">
      <c r="B274" s="167"/>
      <c r="D274" s="151" t="s">
        <v>302</v>
      </c>
      <c r="E274" s="168" t="s">
        <v>1</v>
      </c>
      <c r="F274" s="169" t="s">
        <v>371</v>
      </c>
      <c r="H274" s="170">
        <v>75.599999999999994</v>
      </c>
      <c r="I274" s="171"/>
      <c r="L274" s="167"/>
      <c r="M274" s="172"/>
      <c r="T274" s="173"/>
      <c r="AT274" s="168" t="s">
        <v>302</v>
      </c>
      <c r="AU274" s="168" t="s">
        <v>83</v>
      </c>
      <c r="AV274" s="14" t="s">
        <v>300</v>
      </c>
      <c r="AW274" s="14" t="s">
        <v>32</v>
      </c>
      <c r="AX274" s="14" t="s">
        <v>83</v>
      </c>
      <c r="AY274" s="168" t="s">
        <v>293</v>
      </c>
    </row>
    <row r="275" spans="2:65" s="1" customFormat="1" ht="24.2" customHeight="1">
      <c r="B275" s="32"/>
      <c r="C275" s="137" t="s">
        <v>1276</v>
      </c>
      <c r="D275" s="137" t="s">
        <v>295</v>
      </c>
      <c r="E275" s="138" t="s">
        <v>5014</v>
      </c>
      <c r="F275" s="139" t="s">
        <v>5015</v>
      </c>
      <c r="G275" s="140" t="s">
        <v>711</v>
      </c>
      <c r="H275" s="141">
        <v>245.6</v>
      </c>
      <c r="I275" s="142"/>
      <c r="J275" s="143">
        <f>ROUND(I275*H275,2)</f>
        <v>0</v>
      </c>
      <c r="K275" s="139" t="s">
        <v>1</v>
      </c>
      <c r="L275" s="32"/>
      <c r="M275" s="144" t="s">
        <v>1</v>
      </c>
      <c r="N275" s="145" t="s">
        <v>41</v>
      </c>
      <c r="P275" s="146">
        <f>O275*H275</f>
        <v>0</v>
      </c>
      <c r="Q275" s="146">
        <v>0</v>
      </c>
      <c r="R275" s="146">
        <f>Q275*H275</f>
        <v>0</v>
      </c>
      <c r="S275" s="146">
        <v>0</v>
      </c>
      <c r="T275" s="147">
        <f>S275*H275</f>
        <v>0</v>
      </c>
      <c r="AR275" s="148" t="s">
        <v>624</v>
      </c>
      <c r="AT275" s="148" t="s">
        <v>295</v>
      </c>
      <c r="AU275" s="148" t="s">
        <v>83</v>
      </c>
      <c r="AY275" s="17" t="s">
        <v>293</v>
      </c>
      <c r="BE275" s="149">
        <f>IF(N275="základní",J275,0)</f>
        <v>0</v>
      </c>
      <c r="BF275" s="149">
        <f>IF(N275="snížená",J275,0)</f>
        <v>0</v>
      </c>
      <c r="BG275" s="149">
        <f>IF(N275="zákl. přenesená",J275,0)</f>
        <v>0</v>
      </c>
      <c r="BH275" s="149">
        <f>IF(N275="sníž. přenesená",J275,0)</f>
        <v>0</v>
      </c>
      <c r="BI275" s="149">
        <f>IF(N275="nulová",J275,0)</f>
        <v>0</v>
      </c>
      <c r="BJ275" s="17" t="s">
        <v>83</v>
      </c>
      <c r="BK275" s="149">
        <f>ROUND(I275*H275,2)</f>
        <v>0</v>
      </c>
      <c r="BL275" s="17" t="s">
        <v>624</v>
      </c>
      <c r="BM275" s="148" t="s">
        <v>4589</v>
      </c>
    </row>
    <row r="276" spans="2:65" s="1" customFormat="1" ht="24.2" customHeight="1">
      <c r="B276" s="32"/>
      <c r="C276" s="137" t="s">
        <v>1281</v>
      </c>
      <c r="D276" s="137" t="s">
        <v>295</v>
      </c>
      <c r="E276" s="138" t="s">
        <v>5016</v>
      </c>
      <c r="F276" s="139" t="s">
        <v>5017</v>
      </c>
      <c r="G276" s="140" t="s">
        <v>711</v>
      </c>
      <c r="H276" s="141">
        <v>153</v>
      </c>
      <c r="I276" s="142"/>
      <c r="J276" s="143">
        <f>ROUND(I276*H276,2)</f>
        <v>0</v>
      </c>
      <c r="K276" s="139" t="s">
        <v>1</v>
      </c>
      <c r="L276" s="32"/>
      <c r="M276" s="144" t="s">
        <v>1</v>
      </c>
      <c r="N276" s="145" t="s">
        <v>41</v>
      </c>
      <c r="P276" s="146">
        <f>O276*H276</f>
        <v>0</v>
      </c>
      <c r="Q276" s="146">
        <v>0</v>
      </c>
      <c r="R276" s="146">
        <f>Q276*H276</f>
        <v>0</v>
      </c>
      <c r="S276" s="146">
        <v>0</v>
      </c>
      <c r="T276" s="147">
        <f>S276*H276</f>
        <v>0</v>
      </c>
      <c r="AR276" s="148" t="s">
        <v>624</v>
      </c>
      <c r="AT276" s="148" t="s">
        <v>295</v>
      </c>
      <c r="AU276" s="148" t="s">
        <v>83</v>
      </c>
      <c r="AY276" s="17" t="s">
        <v>293</v>
      </c>
      <c r="BE276" s="149">
        <f>IF(N276="základní",J276,0)</f>
        <v>0</v>
      </c>
      <c r="BF276" s="149">
        <f>IF(N276="snížená",J276,0)</f>
        <v>0</v>
      </c>
      <c r="BG276" s="149">
        <f>IF(N276="zákl. přenesená",J276,0)</f>
        <v>0</v>
      </c>
      <c r="BH276" s="149">
        <f>IF(N276="sníž. přenesená",J276,0)</f>
        <v>0</v>
      </c>
      <c r="BI276" s="149">
        <f>IF(N276="nulová",J276,0)</f>
        <v>0</v>
      </c>
      <c r="BJ276" s="17" t="s">
        <v>83</v>
      </c>
      <c r="BK276" s="149">
        <f>ROUND(I276*H276,2)</f>
        <v>0</v>
      </c>
      <c r="BL276" s="17" t="s">
        <v>624</v>
      </c>
      <c r="BM276" s="148" t="s">
        <v>4593</v>
      </c>
    </row>
    <row r="277" spans="2:65" s="1" customFormat="1" ht="37.9" customHeight="1">
      <c r="B277" s="32"/>
      <c r="C277" s="137" t="s">
        <v>1285</v>
      </c>
      <c r="D277" s="137" t="s">
        <v>295</v>
      </c>
      <c r="E277" s="138" t="s">
        <v>5018</v>
      </c>
      <c r="F277" s="139" t="s">
        <v>5019</v>
      </c>
      <c r="G277" s="140" t="s">
        <v>711</v>
      </c>
      <c r="H277" s="141">
        <v>167.8</v>
      </c>
      <c r="I277" s="142"/>
      <c r="J277" s="143">
        <f>ROUND(I277*H277,2)</f>
        <v>0</v>
      </c>
      <c r="K277" s="139" t="s">
        <v>1</v>
      </c>
      <c r="L277" s="32"/>
      <c r="M277" s="144" t="s">
        <v>1</v>
      </c>
      <c r="N277" s="145" t="s">
        <v>41</v>
      </c>
      <c r="P277" s="146">
        <f>O277*H277</f>
        <v>0</v>
      </c>
      <c r="Q277" s="146">
        <v>0</v>
      </c>
      <c r="R277" s="146">
        <f>Q277*H277</f>
        <v>0</v>
      </c>
      <c r="S277" s="146">
        <v>0</v>
      </c>
      <c r="T277" s="147">
        <f>S277*H277</f>
        <v>0</v>
      </c>
      <c r="AR277" s="148" t="s">
        <v>624</v>
      </c>
      <c r="AT277" s="148" t="s">
        <v>295</v>
      </c>
      <c r="AU277" s="148" t="s">
        <v>83</v>
      </c>
      <c r="AY277" s="17" t="s">
        <v>293</v>
      </c>
      <c r="BE277" s="149">
        <f>IF(N277="základní",J277,0)</f>
        <v>0</v>
      </c>
      <c r="BF277" s="149">
        <f>IF(N277="snížená",J277,0)</f>
        <v>0</v>
      </c>
      <c r="BG277" s="149">
        <f>IF(N277="zákl. přenesená",J277,0)</f>
        <v>0</v>
      </c>
      <c r="BH277" s="149">
        <f>IF(N277="sníž. přenesená",J277,0)</f>
        <v>0</v>
      </c>
      <c r="BI277" s="149">
        <f>IF(N277="nulová",J277,0)</f>
        <v>0</v>
      </c>
      <c r="BJ277" s="17" t="s">
        <v>83</v>
      </c>
      <c r="BK277" s="149">
        <f>ROUND(I277*H277,2)</f>
        <v>0</v>
      </c>
      <c r="BL277" s="17" t="s">
        <v>624</v>
      </c>
      <c r="BM277" s="148" t="s">
        <v>4596</v>
      </c>
    </row>
    <row r="278" spans="2:65" s="12" customFormat="1" ht="22.5">
      <c r="B278" s="150"/>
      <c r="D278" s="151" t="s">
        <v>302</v>
      </c>
      <c r="E278" s="152" t="s">
        <v>1</v>
      </c>
      <c r="F278" s="153" t="s">
        <v>5020</v>
      </c>
      <c r="H278" s="154">
        <v>167.8</v>
      </c>
      <c r="I278" s="155"/>
      <c r="L278" s="150"/>
      <c r="M278" s="156"/>
      <c r="T278" s="157"/>
      <c r="AT278" s="152" t="s">
        <v>302</v>
      </c>
      <c r="AU278" s="152" t="s">
        <v>83</v>
      </c>
      <c r="AV278" s="12" t="s">
        <v>85</v>
      </c>
      <c r="AW278" s="12" t="s">
        <v>32</v>
      </c>
      <c r="AX278" s="12" t="s">
        <v>76</v>
      </c>
      <c r="AY278" s="152" t="s">
        <v>293</v>
      </c>
    </row>
    <row r="279" spans="2:65" s="14" customFormat="1" ht="11.25">
      <c r="B279" s="167"/>
      <c r="D279" s="151" t="s">
        <v>302</v>
      </c>
      <c r="E279" s="168" t="s">
        <v>1</v>
      </c>
      <c r="F279" s="169" t="s">
        <v>371</v>
      </c>
      <c r="H279" s="170">
        <v>167.8</v>
      </c>
      <c r="I279" s="171"/>
      <c r="L279" s="167"/>
      <c r="M279" s="172"/>
      <c r="T279" s="173"/>
      <c r="AT279" s="168" t="s">
        <v>302</v>
      </c>
      <c r="AU279" s="168" t="s">
        <v>83</v>
      </c>
      <c r="AV279" s="14" t="s">
        <v>300</v>
      </c>
      <c r="AW279" s="14" t="s">
        <v>32</v>
      </c>
      <c r="AX279" s="14" t="s">
        <v>83</v>
      </c>
      <c r="AY279" s="168" t="s">
        <v>293</v>
      </c>
    </row>
    <row r="280" spans="2:65" s="1" customFormat="1" ht="37.9" customHeight="1">
      <c r="B280" s="32"/>
      <c r="C280" s="137" t="s">
        <v>1290</v>
      </c>
      <c r="D280" s="137" t="s">
        <v>295</v>
      </c>
      <c r="E280" s="138" t="s">
        <v>5021</v>
      </c>
      <c r="F280" s="139" t="s">
        <v>5022</v>
      </c>
      <c r="G280" s="140" t="s">
        <v>711</v>
      </c>
      <c r="H280" s="141">
        <v>74</v>
      </c>
      <c r="I280" s="142"/>
      <c r="J280" s="143">
        <f>ROUND(I280*H280,2)</f>
        <v>0</v>
      </c>
      <c r="K280" s="139" t="s">
        <v>1</v>
      </c>
      <c r="L280" s="32"/>
      <c r="M280" s="144" t="s">
        <v>1</v>
      </c>
      <c r="N280" s="145" t="s">
        <v>41</v>
      </c>
      <c r="P280" s="146">
        <f>O280*H280</f>
        <v>0</v>
      </c>
      <c r="Q280" s="146">
        <v>0</v>
      </c>
      <c r="R280" s="146">
        <f>Q280*H280</f>
        <v>0</v>
      </c>
      <c r="S280" s="146">
        <v>0</v>
      </c>
      <c r="T280" s="147">
        <f>S280*H280</f>
        <v>0</v>
      </c>
      <c r="AR280" s="148" t="s">
        <v>624</v>
      </c>
      <c r="AT280" s="148" t="s">
        <v>295</v>
      </c>
      <c r="AU280" s="148" t="s">
        <v>83</v>
      </c>
      <c r="AY280" s="17" t="s">
        <v>293</v>
      </c>
      <c r="BE280" s="149">
        <f>IF(N280="základní",J280,0)</f>
        <v>0</v>
      </c>
      <c r="BF280" s="149">
        <f>IF(N280="snížená",J280,0)</f>
        <v>0</v>
      </c>
      <c r="BG280" s="149">
        <f>IF(N280="zákl. přenesená",J280,0)</f>
        <v>0</v>
      </c>
      <c r="BH280" s="149">
        <f>IF(N280="sníž. přenesená",J280,0)</f>
        <v>0</v>
      </c>
      <c r="BI280" s="149">
        <f>IF(N280="nulová",J280,0)</f>
        <v>0</v>
      </c>
      <c r="BJ280" s="17" t="s">
        <v>83</v>
      </c>
      <c r="BK280" s="149">
        <f>ROUND(I280*H280,2)</f>
        <v>0</v>
      </c>
      <c r="BL280" s="17" t="s">
        <v>624</v>
      </c>
      <c r="BM280" s="148" t="s">
        <v>4600</v>
      </c>
    </row>
    <row r="281" spans="2:65" s="12" customFormat="1" ht="11.25">
      <c r="B281" s="150"/>
      <c r="D281" s="151" t="s">
        <v>302</v>
      </c>
      <c r="E281" s="152" t="s">
        <v>1</v>
      </c>
      <c r="F281" s="153" t="s">
        <v>5023</v>
      </c>
      <c r="H281" s="154">
        <v>74</v>
      </c>
      <c r="I281" s="155"/>
      <c r="L281" s="150"/>
      <c r="M281" s="156"/>
      <c r="T281" s="157"/>
      <c r="AT281" s="152" t="s">
        <v>302</v>
      </c>
      <c r="AU281" s="152" t="s">
        <v>83</v>
      </c>
      <c r="AV281" s="12" t="s">
        <v>85</v>
      </c>
      <c r="AW281" s="12" t="s">
        <v>32</v>
      </c>
      <c r="AX281" s="12" t="s">
        <v>76</v>
      </c>
      <c r="AY281" s="152" t="s">
        <v>293</v>
      </c>
    </row>
    <row r="282" spans="2:65" s="14" customFormat="1" ht="11.25">
      <c r="B282" s="167"/>
      <c r="D282" s="151" t="s">
        <v>302</v>
      </c>
      <c r="E282" s="168" t="s">
        <v>1</v>
      </c>
      <c r="F282" s="169" t="s">
        <v>371</v>
      </c>
      <c r="H282" s="170">
        <v>74</v>
      </c>
      <c r="I282" s="171"/>
      <c r="L282" s="167"/>
      <c r="M282" s="172"/>
      <c r="T282" s="173"/>
      <c r="AT282" s="168" t="s">
        <v>302</v>
      </c>
      <c r="AU282" s="168" t="s">
        <v>83</v>
      </c>
      <c r="AV282" s="14" t="s">
        <v>300</v>
      </c>
      <c r="AW282" s="14" t="s">
        <v>32</v>
      </c>
      <c r="AX282" s="14" t="s">
        <v>83</v>
      </c>
      <c r="AY282" s="168" t="s">
        <v>293</v>
      </c>
    </row>
    <row r="283" spans="2:65" s="1" customFormat="1" ht="37.9" customHeight="1">
      <c r="B283" s="32"/>
      <c r="C283" s="137" t="s">
        <v>1295</v>
      </c>
      <c r="D283" s="137" t="s">
        <v>295</v>
      </c>
      <c r="E283" s="138" t="s">
        <v>5024</v>
      </c>
      <c r="F283" s="139" t="s">
        <v>5025</v>
      </c>
      <c r="G283" s="140" t="s">
        <v>711</v>
      </c>
      <c r="H283" s="141">
        <v>117.1</v>
      </c>
      <c r="I283" s="142"/>
      <c r="J283" s="143">
        <f>ROUND(I283*H283,2)</f>
        <v>0</v>
      </c>
      <c r="K283" s="139" t="s">
        <v>1</v>
      </c>
      <c r="L283" s="32"/>
      <c r="M283" s="144" t="s">
        <v>1</v>
      </c>
      <c r="N283" s="145" t="s">
        <v>41</v>
      </c>
      <c r="P283" s="146">
        <f>O283*H283</f>
        <v>0</v>
      </c>
      <c r="Q283" s="146">
        <v>0</v>
      </c>
      <c r="R283" s="146">
        <f>Q283*H283</f>
        <v>0</v>
      </c>
      <c r="S283" s="146">
        <v>0</v>
      </c>
      <c r="T283" s="147">
        <f>S283*H283</f>
        <v>0</v>
      </c>
      <c r="AR283" s="148" t="s">
        <v>624</v>
      </c>
      <c r="AT283" s="148" t="s">
        <v>295</v>
      </c>
      <c r="AU283" s="148" t="s">
        <v>83</v>
      </c>
      <c r="AY283" s="17" t="s">
        <v>293</v>
      </c>
      <c r="BE283" s="149">
        <f>IF(N283="základní",J283,0)</f>
        <v>0</v>
      </c>
      <c r="BF283" s="149">
        <f>IF(N283="snížená",J283,0)</f>
        <v>0</v>
      </c>
      <c r="BG283" s="149">
        <f>IF(N283="zákl. přenesená",J283,0)</f>
        <v>0</v>
      </c>
      <c r="BH283" s="149">
        <f>IF(N283="sníž. přenesená",J283,0)</f>
        <v>0</v>
      </c>
      <c r="BI283" s="149">
        <f>IF(N283="nulová",J283,0)</f>
        <v>0</v>
      </c>
      <c r="BJ283" s="17" t="s">
        <v>83</v>
      </c>
      <c r="BK283" s="149">
        <f>ROUND(I283*H283,2)</f>
        <v>0</v>
      </c>
      <c r="BL283" s="17" t="s">
        <v>624</v>
      </c>
      <c r="BM283" s="148" t="s">
        <v>4603</v>
      </c>
    </row>
    <row r="284" spans="2:65" s="1" customFormat="1" ht="19.5">
      <c r="B284" s="32"/>
      <c r="D284" s="151" t="s">
        <v>324</v>
      </c>
      <c r="F284" s="184" t="s">
        <v>5006</v>
      </c>
      <c r="I284" s="165"/>
      <c r="L284" s="32"/>
      <c r="M284" s="166"/>
      <c r="T284" s="56"/>
      <c r="AT284" s="17" t="s">
        <v>324</v>
      </c>
      <c r="AU284" s="17" t="s">
        <v>83</v>
      </c>
    </row>
    <row r="285" spans="2:65" s="12" customFormat="1" ht="22.5">
      <c r="B285" s="150"/>
      <c r="D285" s="151" t="s">
        <v>302</v>
      </c>
      <c r="E285" s="152" t="s">
        <v>1</v>
      </c>
      <c r="F285" s="153" t="s">
        <v>5026</v>
      </c>
      <c r="H285" s="154">
        <v>117.1</v>
      </c>
      <c r="I285" s="155"/>
      <c r="L285" s="150"/>
      <c r="M285" s="156"/>
      <c r="T285" s="157"/>
      <c r="AT285" s="152" t="s">
        <v>302</v>
      </c>
      <c r="AU285" s="152" t="s">
        <v>83</v>
      </c>
      <c r="AV285" s="12" t="s">
        <v>85</v>
      </c>
      <c r="AW285" s="12" t="s">
        <v>32</v>
      </c>
      <c r="AX285" s="12" t="s">
        <v>76</v>
      </c>
      <c r="AY285" s="152" t="s">
        <v>293</v>
      </c>
    </row>
    <row r="286" spans="2:65" s="14" customFormat="1" ht="11.25">
      <c r="B286" s="167"/>
      <c r="D286" s="151" t="s">
        <v>302</v>
      </c>
      <c r="E286" s="168" t="s">
        <v>1</v>
      </c>
      <c r="F286" s="169" t="s">
        <v>371</v>
      </c>
      <c r="H286" s="170">
        <v>117.1</v>
      </c>
      <c r="I286" s="171"/>
      <c r="L286" s="167"/>
      <c r="M286" s="172"/>
      <c r="T286" s="173"/>
      <c r="AT286" s="168" t="s">
        <v>302</v>
      </c>
      <c r="AU286" s="168" t="s">
        <v>83</v>
      </c>
      <c r="AV286" s="14" t="s">
        <v>300</v>
      </c>
      <c r="AW286" s="14" t="s">
        <v>32</v>
      </c>
      <c r="AX286" s="14" t="s">
        <v>83</v>
      </c>
      <c r="AY286" s="168" t="s">
        <v>293</v>
      </c>
    </row>
    <row r="287" spans="2:65" s="1" customFormat="1" ht="24.2" customHeight="1">
      <c r="B287" s="32"/>
      <c r="C287" s="137" t="s">
        <v>1299</v>
      </c>
      <c r="D287" s="137" t="s">
        <v>295</v>
      </c>
      <c r="E287" s="138" t="s">
        <v>5027</v>
      </c>
      <c r="F287" s="139" t="s">
        <v>5028</v>
      </c>
      <c r="G287" s="140" t="s">
        <v>711</v>
      </c>
      <c r="H287" s="141">
        <v>241.8</v>
      </c>
      <c r="I287" s="142"/>
      <c r="J287" s="143">
        <f>ROUND(I287*H287,2)</f>
        <v>0</v>
      </c>
      <c r="K287" s="139" t="s">
        <v>1</v>
      </c>
      <c r="L287" s="32"/>
      <c r="M287" s="144" t="s">
        <v>1</v>
      </c>
      <c r="N287" s="145" t="s">
        <v>41</v>
      </c>
      <c r="P287" s="146">
        <f>O287*H287</f>
        <v>0</v>
      </c>
      <c r="Q287" s="146">
        <v>0</v>
      </c>
      <c r="R287" s="146">
        <f>Q287*H287</f>
        <v>0</v>
      </c>
      <c r="S287" s="146">
        <v>0</v>
      </c>
      <c r="T287" s="147">
        <f>S287*H287</f>
        <v>0</v>
      </c>
      <c r="AR287" s="148" t="s">
        <v>624</v>
      </c>
      <c r="AT287" s="148" t="s">
        <v>295</v>
      </c>
      <c r="AU287" s="148" t="s">
        <v>83</v>
      </c>
      <c r="AY287" s="17" t="s">
        <v>293</v>
      </c>
      <c r="BE287" s="149">
        <f>IF(N287="základní",J287,0)</f>
        <v>0</v>
      </c>
      <c r="BF287" s="149">
        <f>IF(N287="snížená",J287,0)</f>
        <v>0</v>
      </c>
      <c r="BG287" s="149">
        <f>IF(N287="zákl. přenesená",J287,0)</f>
        <v>0</v>
      </c>
      <c r="BH287" s="149">
        <f>IF(N287="sníž. přenesená",J287,0)</f>
        <v>0</v>
      </c>
      <c r="BI287" s="149">
        <f>IF(N287="nulová",J287,0)</f>
        <v>0</v>
      </c>
      <c r="BJ287" s="17" t="s">
        <v>83</v>
      </c>
      <c r="BK287" s="149">
        <f>ROUND(I287*H287,2)</f>
        <v>0</v>
      </c>
      <c r="BL287" s="17" t="s">
        <v>624</v>
      </c>
      <c r="BM287" s="148" t="s">
        <v>4609</v>
      </c>
    </row>
    <row r="288" spans="2:65" s="1" customFormat="1" ht="24.2" customHeight="1">
      <c r="B288" s="32"/>
      <c r="C288" s="137" t="s">
        <v>1303</v>
      </c>
      <c r="D288" s="137" t="s">
        <v>295</v>
      </c>
      <c r="E288" s="138" t="s">
        <v>5029</v>
      </c>
      <c r="F288" s="139" t="s">
        <v>5030</v>
      </c>
      <c r="G288" s="140" t="s">
        <v>711</v>
      </c>
      <c r="H288" s="141">
        <v>117.1</v>
      </c>
      <c r="I288" s="142"/>
      <c r="J288" s="143">
        <f>ROUND(I288*H288,2)</f>
        <v>0</v>
      </c>
      <c r="K288" s="139" t="s">
        <v>1</v>
      </c>
      <c r="L288" s="32"/>
      <c r="M288" s="144" t="s">
        <v>1</v>
      </c>
      <c r="N288" s="145" t="s">
        <v>41</v>
      </c>
      <c r="P288" s="146">
        <f>O288*H288</f>
        <v>0</v>
      </c>
      <c r="Q288" s="146">
        <v>0</v>
      </c>
      <c r="R288" s="146">
        <f>Q288*H288</f>
        <v>0</v>
      </c>
      <c r="S288" s="146">
        <v>0</v>
      </c>
      <c r="T288" s="147">
        <f>S288*H288</f>
        <v>0</v>
      </c>
      <c r="AR288" s="148" t="s">
        <v>624</v>
      </c>
      <c r="AT288" s="148" t="s">
        <v>295</v>
      </c>
      <c r="AU288" s="148" t="s">
        <v>83</v>
      </c>
      <c r="AY288" s="17" t="s">
        <v>293</v>
      </c>
      <c r="BE288" s="149">
        <f>IF(N288="základní",J288,0)</f>
        <v>0</v>
      </c>
      <c r="BF288" s="149">
        <f>IF(N288="snížená",J288,0)</f>
        <v>0</v>
      </c>
      <c r="BG288" s="149">
        <f>IF(N288="zákl. přenesená",J288,0)</f>
        <v>0</v>
      </c>
      <c r="BH288" s="149">
        <f>IF(N288="sníž. přenesená",J288,0)</f>
        <v>0</v>
      </c>
      <c r="BI288" s="149">
        <f>IF(N288="nulová",J288,0)</f>
        <v>0</v>
      </c>
      <c r="BJ288" s="17" t="s">
        <v>83</v>
      </c>
      <c r="BK288" s="149">
        <f>ROUND(I288*H288,2)</f>
        <v>0</v>
      </c>
      <c r="BL288" s="17" t="s">
        <v>624</v>
      </c>
      <c r="BM288" s="148" t="s">
        <v>4613</v>
      </c>
    </row>
    <row r="289" spans="2:65" s="1" customFormat="1" ht="24.2" customHeight="1">
      <c r="B289" s="32"/>
      <c r="C289" s="137" t="s">
        <v>1309</v>
      </c>
      <c r="D289" s="137" t="s">
        <v>295</v>
      </c>
      <c r="E289" s="138" t="s">
        <v>5031</v>
      </c>
      <c r="F289" s="139" t="s">
        <v>5032</v>
      </c>
      <c r="G289" s="140" t="s">
        <v>711</v>
      </c>
      <c r="H289" s="141">
        <v>245.6</v>
      </c>
      <c r="I289" s="142"/>
      <c r="J289" s="143">
        <f>ROUND(I289*H289,2)</f>
        <v>0</v>
      </c>
      <c r="K289" s="139" t="s">
        <v>1</v>
      </c>
      <c r="L289" s="32"/>
      <c r="M289" s="144" t="s">
        <v>1</v>
      </c>
      <c r="N289" s="145" t="s">
        <v>41</v>
      </c>
      <c r="P289" s="146">
        <f>O289*H289</f>
        <v>0</v>
      </c>
      <c r="Q289" s="146">
        <v>0</v>
      </c>
      <c r="R289" s="146">
        <f>Q289*H289</f>
        <v>0</v>
      </c>
      <c r="S289" s="146">
        <v>0</v>
      </c>
      <c r="T289" s="147">
        <f>S289*H289</f>
        <v>0</v>
      </c>
      <c r="AR289" s="148" t="s">
        <v>624</v>
      </c>
      <c r="AT289" s="148" t="s">
        <v>295</v>
      </c>
      <c r="AU289" s="148" t="s">
        <v>83</v>
      </c>
      <c r="AY289" s="17" t="s">
        <v>293</v>
      </c>
      <c r="BE289" s="149">
        <f>IF(N289="základní",J289,0)</f>
        <v>0</v>
      </c>
      <c r="BF289" s="149">
        <f>IF(N289="snížená",J289,0)</f>
        <v>0</v>
      </c>
      <c r="BG289" s="149">
        <f>IF(N289="zákl. přenesená",J289,0)</f>
        <v>0</v>
      </c>
      <c r="BH289" s="149">
        <f>IF(N289="sníž. přenesená",J289,0)</f>
        <v>0</v>
      </c>
      <c r="BI289" s="149">
        <f>IF(N289="nulová",J289,0)</f>
        <v>0</v>
      </c>
      <c r="BJ289" s="17" t="s">
        <v>83</v>
      </c>
      <c r="BK289" s="149">
        <f>ROUND(I289*H289,2)</f>
        <v>0</v>
      </c>
      <c r="BL289" s="17" t="s">
        <v>624</v>
      </c>
      <c r="BM289" s="148" t="s">
        <v>5033</v>
      </c>
    </row>
    <row r="290" spans="2:65" s="1" customFormat="1" ht="24.2" customHeight="1">
      <c r="B290" s="32"/>
      <c r="C290" s="137" t="s">
        <v>1348</v>
      </c>
      <c r="D290" s="137" t="s">
        <v>295</v>
      </c>
      <c r="E290" s="138" t="s">
        <v>5034</v>
      </c>
      <c r="F290" s="139" t="s">
        <v>5035</v>
      </c>
      <c r="G290" s="140" t="s">
        <v>711</v>
      </c>
      <c r="H290" s="141">
        <v>153</v>
      </c>
      <c r="I290" s="142"/>
      <c r="J290" s="143">
        <f>ROUND(I290*H290,2)</f>
        <v>0</v>
      </c>
      <c r="K290" s="139" t="s">
        <v>1</v>
      </c>
      <c r="L290" s="32"/>
      <c r="M290" s="144" t="s">
        <v>1</v>
      </c>
      <c r="N290" s="145" t="s">
        <v>41</v>
      </c>
      <c r="P290" s="146">
        <f>O290*H290</f>
        <v>0</v>
      </c>
      <c r="Q290" s="146">
        <v>0</v>
      </c>
      <c r="R290" s="146">
        <f>Q290*H290</f>
        <v>0</v>
      </c>
      <c r="S290" s="146">
        <v>0</v>
      </c>
      <c r="T290" s="147">
        <f>S290*H290</f>
        <v>0</v>
      </c>
      <c r="AR290" s="148" t="s">
        <v>624</v>
      </c>
      <c r="AT290" s="148" t="s">
        <v>295</v>
      </c>
      <c r="AU290" s="148" t="s">
        <v>83</v>
      </c>
      <c r="AY290" s="17" t="s">
        <v>293</v>
      </c>
      <c r="BE290" s="149">
        <f>IF(N290="základní",J290,0)</f>
        <v>0</v>
      </c>
      <c r="BF290" s="149">
        <f>IF(N290="snížená",J290,0)</f>
        <v>0</v>
      </c>
      <c r="BG290" s="149">
        <f>IF(N290="zákl. přenesená",J290,0)</f>
        <v>0</v>
      </c>
      <c r="BH290" s="149">
        <f>IF(N290="sníž. přenesená",J290,0)</f>
        <v>0</v>
      </c>
      <c r="BI290" s="149">
        <f>IF(N290="nulová",J290,0)</f>
        <v>0</v>
      </c>
      <c r="BJ290" s="17" t="s">
        <v>83</v>
      </c>
      <c r="BK290" s="149">
        <f>ROUND(I290*H290,2)</f>
        <v>0</v>
      </c>
      <c r="BL290" s="17" t="s">
        <v>624</v>
      </c>
      <c r="BM290" s="148" t="s">
        <v>5036</v>
      </c>
    </row>
    <row r="291" spans="2:65" s="1" customFormat="1" ht="19.5">
      <c r="B291" s="32"/>
      <c r="D291" s="151" t="s">
        <v>324</v>
      </c>
      <c r="F291" s="184" t="s">
        <v>5037</v>
      </c>
      <c r="I291" s="165"/>
      <c r="L291" s="32"/>
      <c r="M291" s="166"/>
      <c r="T291" s="56"/>
      <c r="AT291" s="17" t="s">
        <v>324</v>
      </c>
      <c r="AU291" s="17" t="s">
        <v>83</v>
      </c>
    </row>
    <row r="292" spans="2:65" s="1" customFormat="1" ht="24.2" customHeight="1">
      <c r="B292" s="32"/>
      <c r="C292" s="137" t="s">
        <v>1353</v>
      </c>
      <c r="D292" s="137" t="s">
        <v>295</v>
      </c>
      <c r="E292" s="138" t="s">
        <v>5038</v>
      </c>
      <c r="F292" s="139" t="s">
        <v>5039</v>
      </c>
      <c r="G292" s="140" t="s">
        <v>711</v>
      </c>
      <c r="H292" s="141">
        <v>241.8</v>
      </c>
      <c r="I292" s="142"/>
      <c r="J292" s="143">
        <f>ROUND(I292*H292,2)</f>
        <v>0</v>
      </c>
      <c r="K292" s="139" t="s">
        <v>1</v>
      </c>
      <c r="L292" s="32"/>
      <c r="M292" s="144" t="s">
        <v>1</v>
      </c>
      <c r="N292" s="145" t="s">
        <v>41</v>
      </c>
      <c r="P292" s="146">
        <f>O292*H292</f>
        <v>0</v>
      </c>
      <c r="Q292" s="146">
        <v>0</v>
      </c>
      <c r="R292" s="146">
        <f>Q292*H292</f>
        <v>0</v>
      </c>
      <c r="S292" s="146">
        <v>0</v>
      </c>
      <c r="T292" s="147">
        <f>S292*H292</f>
        <v>0</v>
      </c>
      <c r="AR292" s="148" t="s">
        <v>624</v>
      </c>
      <c r="AT292" s="148" t="s">
        <v>295</v>
      </c>
      <c r="AU292" s="148" t="s">
        <v>83</v>
      </c>
      <c r="AY292" s="17" t="s">
        <v>293</v>
      </c>
      <c r="BE292" s="149">
        <f>IF(N292="základní",J292,0)</f>
        <v>0</v>
      </c>
      <c r="BF292" s="149">
        <f>IF(N292="snížená",J292,0)</f>
        <v>0</v>
      </c>
      <c r="BG292" s="149">
        <f>IF(N292="zákl. přenesená",J292,0)</f>
        <v>0</v>
      </c>
      <c r="BH292" s="149">
        <f>IF(N292="sníž. přenesená",J292,0)</f>
        <v>0</v>
      </c>
      <c r="BI292" s="149">
        <f>IF(N292="nulová",J292,0)</f>
        <v>0</v>
      </c>
      <c r="BJ292" s="17" t="s">
        <v>83</v>
      </c>
      <c r="BK292" s="149">
        <f>ROUND(I292*H292,2)</f>
        <v>0</v>
      </c>
      <c r="BL292" s="17" t="s">
        <v>624</v>
      </c>
      <c r="BM292" s="148" t="s">
        <v>5040</v>
      </c>
    </row>
    <row r="293" spans="2:65" s="1" customFormat="1" ht="24.2" customHeight="1">
      <c r="B293" s="32"/>
      <c r="C293" s="137" t="s">
        <v>1357</v>
      </c>
      <c r="D293" s="137" t="s">
        <v>295</v>
      </c>
      <c r="E293" s="138" t="s">
        <v>5041</v>
      </c>
      <c r="F293" s="139" t="s">
        <v>5042</v>
      </c>
      <c r="G293" s="140" t="s">
        <v>711</v>
      </c>
      <c r="H293" s="141">
        <v>117.1</v>
      </c>
      <c r="I293" s="142"/>
      <c r="J293" s="143">
        <f>ROUND(I293*H293,2)</f>
        <v>0</v>
      </c>
      <c r="K293" s="139" t="s">
        <v>1</v>
      </c>
      <c r="L293" s="32"/>
      <c r="M293" s="144" t="s">
        <v>1</v>
      </c>
      <c r="N293" s="145" t="s">
        <v>41</v>
      </c>
      <c r="P293" s="146">
        <f>O293*H293</f>
        <v>0</v>
      </c>
      <c r="Q293" s="146">
        <v>0</v>
      </c>
      <c r="R293" s="146">
        <f>Q293*H293</f>
        <v>0</v>
      </c>
      <c r="S293" s="146">
        <v>0</v>
      </c>
      <c r="T293" s="147">
        <f>S293*H293</f>
        <v>0</v>
      </c>
      <c r="AR293" s="148" t="s">
        <v>624</v>
      </c>
      <c r="AT293" s="148" t="s">
        <v>295</v>
      </c>
      <c r="AU293" s="148" t="s">
        <v>83</v>
      </c>
      <c r="AY293" s="17" t="s">
        <v>293</v>
      </c>
      <c r="BE293" s="149">
        <f>IF(N293="základní",J293,0)</f>
        <v>0</v>
      </c>
      <c r="BF293" s="149">
        <f>IF(N293="snížená",J293,0)</f>
        <v>0</v>
      </c>
      <c r="BG293" s="149">
        <f>IF(N293="zákl. přenesená",J293,0)</f>
        <v>0</v>
      </c>
      <c r="BH293" s="149">
        <f>IF(N293="sníž. přenesená",J293,0)</f>
        <v>0</v>
      </c>
      <c r="BI293" s="149">
        <f>IF(N293="nulová",J293,0)</f>
        <v>0</v>
      </c>
      <c r="BJ293" s="17" t="s">
        <v>83</v>
      </c>
      <c r="BK293" s="149">
        <f>ROUND(I293*H293,2)</f>
        <v>0</v>
      </c>
      <c r="BL293" s="17" t="s">
        <v>624</v>
      </c>
      <c r="BM293" s="148" t="s">
        <v>5043</v>
      </c>
    </row>
    <row r="294" spans="2:65" s="1" customFormat="1" ht="19.5">
      <c r="B294" s="32"/>
      <c r="D294" s="151" t="s">
        <v>324</v>
      </c>
      <c r="F294" s="184" t="s">
        <v>5037</v>
      </c>
      <c r="I294" s="165"/>
      <c r="L294" s="32"/>
      <c r="M294" s="166"/>
      <c r="T294" s="56"/>
      <c r="AT294" s="17" t="s">
        <v>324</v>
      </c>
      <c r="AU294" s="17" t="s">
        <v>83</v>
      </c>
    </row>
    <row r="295" spans="2:65" s="1" customFormat="1" ht="33" customHeight="1">
      <c r="B295" s="32"/>
      <c r="C295" s="137" t="s">
        <v>1362</v>
      </c>
      <c r="D295" s="137" t="s">
        <v>295</v>
      </c>
      <c r="E295" s="138" t="s">
        <v>5044</v>
      </c>
      <c r="F295" s="139" t="s">
        <v>5045</v>
      </c>
      <c r="G295" s="140" t="s">
        <v>909</v>
      </c>
      <c r="H295" s="141">
        <v>1</v>
      </c>
      <c r="I295" s="142"/>
      <c r="J295" s="143">
        <f>ROUND(I295*H295,2)</f>
        <v>0</v>
      </c>
      <c r="K295" s="139" t="s">
        <v>1</v>
      </c>
      <c r="L295" s="32"/>
      <c r="M295" s="144" t="s">
        <v>1</v>
      </c>
      <c r="N295" s="145" t="s">
        <v>41</v>
      </c>
      <c r="P295" s="146">
        <f>O295*H295</f>
        <v>0</v>
      </c>
      <c r="Q295" s="146">
        <v>0</v>
      </c>
      <c r="R295" s="146">
        <f>Q295*H295</f>
        <v>0</v>
      </c>
      <c r="S295" s="146">
        <v>0</v>
      </c>
      <c r="T295" s="147">
        <f>S295*H295</f>
        <v>0</v>
      </c>
      <c r="AR295" s="148" t="s">
        <v>624</v>
      </c>
      <c r="AT295" s="148" t="s">
        <v>295</v>
      </c>
      <c r="AU295" s="148" t="s">
        <v>83</v>
      </c>
      <c r="AY295" s="17" t="s">
        <v>293</v>
      </c>
      <c r="BE295" s="149">
        <f>IF(N295="základní",J295,0)</f>
        <v>0</v>
      </c>
      <c r="BF295" s="149">
        <f>IF(N295="snížená",J295,0)</f>
        <v>0</v>
      </c>
      <c r="BG295" s="149">
        <f>IF(N295="zákl. přenesená",J295,0)</f>
        <v>0</v>
      </c>
      <c r="BH295" s="149">
        <f>IF(N295="sníž. přenesená",J295,0)</f>
        <v>0</v>
      </c>
      <c r="BI295" s="149">
        <f>IF(N295="nulová",J295,0)</f>
        <v>0</v>
      </c>
      <c r="BJ295" s="17" t="s">
        <v>83</v>
      </c>
      <c r="BK295" s="149">
        <f>ROUND(I295*H295,2)</f>
        <v>0</v>
      </c>
      <c r="BL295" s="17" t="s">
        <v>624</v>
      </c>
      <c r="BM295" s="148" t="s">
        <v>5046</v>
      </c>
    </row>
    <row r="296" spans="2:65" s="1" customFormat="1" ht="19.5">
      <c r="B296" s="32"/>
      <c r="D296" s="151" t="s">
        <v>324</v>
      </c>
      <c r="F296" s="184" t="s">
        <v>5047</v>
      </c>
      <c r="I296" s="165"/>
      <c r="L296" s="32"/>
      <c r="M296" s="166"/>
      <c r="T296" s="56"/>
      <c r="AT296" s="17" t="s">
        <v>324</v>
      </c>
      <c r="AU296" s="17" t="s">
        <v>83</v>
      </c>
    </row>
    <row r="297" spans="2:65" s="1" customFormat="1" ht="33" customHeight="1">
      <c r="B297" s="32"/>
      <c r="C297" s="137" t="s">
        <v>1366</v>
      </c>
      <c r="D297" s="137" t="s">
        <v>295</v>
      </c>
      <c r="E297" s="138" t="s">
        <v>5048</v>
      </c>
      <c r="F297" s="139" t="s">
        <v>5049</v>
      </c>
      <c r="G297" s="140" t="s">
        <v>909</v>
      </c>
      <c r="H297" s="141">
        <v>2</v>
      </c>
      <c r="I297" s="142"/>
      <c r="J297" s="143">
        <f>ROUND(I297*H297,2)</f>
        <v>0</v>
      </c>
      <c r="K297" s="139" t="s">
        <v>1</v>
      </c>
      <c r="L297" s="32"/>
      <c r="M297" s="144" t="s">
        <v>1</v>
      </c>
      <c r="N297" s="145" t="s">
        <v>41</v>
      </c>
      <c r="P297" s="146">
        <f>O297*H297</f>
        <v>0</v>
      </c>
      <c r="Q297" s="146">
        <v>0</v>
      </c>
      <c r="R297" s="146">
        <f>Q297*H297</f>
        <v>0</v>
      </c>
      <c r="S297" s="146">
        <v>0</v>
      </c>
      <c r="T297" s="147">
        <f>S297*H297</f>
        <v>0</v>
      </c>
      <c r="AR297" s="148" t="s">
        <v>624</v>
      </c>
      <c r="AT297" s="148" t="s">
        <v>295</v>
      </c>
      <c r="AU297" s="148" t="s">
        <v>83</v>
      </c>
      <c r="AY297" s="17" t="s">
        <v>293</v>
      </c>
      <c r="BE297" s="149">
        <f>IF(N297="základní",J297,0)</f>
        <v>0</v>
      </c>
      <c r="BF297" s="149">
        <f>IF(N297="snížená",J297,0)</f>
        <v>0</v>
      </c>
      <c r="BG297" s="149">
        <f>IF(N297="zákl. přenesená",J297,0)</f>
        <v>0</v>
      </c>
      <c r="BH297" s="149">
        <f>IF(N297="sníž. přenesená",J297,0)</f>
        <v>0</v>
      </c>
      <c r="BI297" s="149">
        <f>IF(N297="nulová",J297,0)</f>
        <v>0</v>
      </c>
      <c r="BJ297" s="17" t="s">
        <v>83</v>
      </c>
      <c r="BK297" s="149">
        <f>ROUND(I297*H297,2)</f>
        <v>0</v>
      </c>
      <c r="BL297" s="17" t="s">
        <v>624</v>
      </c>
      <c r="BM297" s="148" t="s">
        <v>5050</v>
      </c>
    </row>
    <row r="298" spans="2:65" s="1" customFormat="1" ht="19.5">
      <c r="B298" s="32"/>
      <c r="D298" s="151" t="s">
        <v>324</v>
      </c>
      <c r="F298" s="184" t="s">
        <v>5047</v>
      </c>
      <c r="I298" s="165"/>
      <c r="L298" s="32"/>
      <c r="M298" s="166"/>
      <c r="T298" s="56"/>
      <c r="AT298" s="17" t="s">
        <v>324</v>
      </c>
      <c r="AU298" s="17" t="s">
        <v>83</v>
      </c>
    </row>
    <row r="299" spans="2:65" s="1" customFormat="1" ht="33" customHeight="1">
      <c r="B299" s="32"/>
      <c r="C299" s="137" t="s">
        <v>1370</v>
      </c>
      <c r="D299" s="137" t="s">
        <v>295</v>
      </c>
      <c r="E299" s="138" t="s">
        <v>5051</v>
      </c>
      <c r="F299" s="139" t="s">
        <v>5052</v>
      </c>
      <c r="G299" s="140" t="s">
        <v>909</v>
      </c>
      <c r="H299" s="141">
        <v>24</v>
      </c>
      <c r="I299" s="142"/>
      <c r="J299" s="143">
        <f>ROUND(I299*H299,2)</f>
        <v>0</v>
      </c>
      <c r="K299" s="139" t="s">
        <v>1</v>
      </c>
      <c r="L299" s="32"/>
      <c r="M299" s="144" t="s">
        <v>1</v>
      </c>
      <c r="N299" s="145" t="s">
        <v>41</v>
      </c>
      <c r="P299" s="146">
        <f>O299*H299</f>
        <v>0</v>
      </c>
      <c r="Q299" s="146">
        <v>0</v>
      </c>
      <c r="R299" s="146">
        <f>Q299*H299</f>
        <v>0</v>
      </c>
      <c r="S299" s="146">
        <v>0</v>
      </c>
      <c r="T299" s="147">
        <f>S299*H299</f>
        <v>0</v>
      </c>
      <c r="AR299" s="148" t="s">
        <v>624</v>
      </c>
      <c r="AT299" s="148" t="s">
        <v>295</v>
      </c>
      <c r="AU299" s="148" t="s">
        <v>83</v>
      </c>
      <c r="AY299" s="17" t="s">
        <v>293</v>
      </c>
      <c r="BE299" s="149">
        <f>IF(N299="základní",J299,0)</f>
        <v>0</v>
      </c>
      <c r="BF299" s="149">
        <f>IF(N299="snížená",J299,0)</f>
        <v>0</v>
      </c>
      <c r="BG299" s="149">
        <f>IF(N299="zákl. přenesená",J299,0)</f>
        <v>0</v>
      </c>
      <c r="BH299" s="149">
        <f>IF(N299="sníž. přenesená",J299,0)</f>
        <v>0</v>
      </c>
      <c r="BI299" s="149">
        <f>IF(N299="nulová",J299,0)</f>
        <v>0</v>
      </c>
      <c r="BJ299" s="17" t="s">
        <v>83</v>
      </c>
      <c r="BK299" s="149">
        <f>ROUND(I299*H299,2)</f>
        <v>0</v>
      </c>
      <c r="BL299" s="17" t="s">
        <v>624</v>
      </c>
      <c r="BM299" s="148" t="s">
        <v>5053</v>
      </c>
    </row>
    <row r="300" spans="2:65" s="12" customFormat="1" ht="11.25">
      <c r="B300" s="150"/>
      <c r="D300" s="151" t="s">
        <v>302</v>
      </c>
      <c r="E300" s="152" t="s">
        <v>1</v>
      </c>
      <c r="F300" s="153" t="s">
        <v>704</v>
      </c>
      <c r="H300" s="154">
        <v>24</v>
      </c>
      <c r="I300" s="155"/>
      <c r="L300" s="150"/>
      <c r="M300" s="156"/>
      <c r="T300" s="157"/>
      <c r="AT300" s="152" t="s">
        <v>302</v>
      </c>
      <c r="AU300" s="152" t="s">
        <v>83</v>
      </c>
      <c r="AV300" s="12" t="s">
        <v>85</v>
      </c>
      <c r="AW300" s="12" t="s">
        <v>32</v>
      </c>
      <c r="AX300" s="12" t="s">
        <v>76</v>
      </c>
      <c r="AY300" s="152" t="s">
        <v>293</v>
      </c>
    </row>
    <row r="301" spans="2:65" s="14" customFormat="1" ht="11.25">
      <c r="B301" s="167"/>
      <c r="D301" s="151" t="s">
        <v>302</v>
      </c>
      <c r="E301" s="168" t="s">
        <v>1</v>
      </c>
      <c r="F301" s="169" t="s">
        <v>371</v>
      </c>
      <c r="H301" s="170">
        <v>24</v>
      </c>
      <c r="I301" s="171"/>
      <c r="L301" s="167"/>
      <c r="M301" s="172"/>
      <c r="T301" s="173"/>
      <c r="AT301" s="168" t="s">
        <v>302</v>
      </c>
      <c r="AU301" s="168" t="s">
        <v>83</v>
      </c>
      <c r="AV301" s="14" t="s">
        <v>300</v>
      </c>
      <c r="AW301" s="14" t="s">
        <v>32</v>
      </c>
      <c r="AX301" s="14" t="s">
        <v>83</v>
      </c>
      <c r="AY301" s="168" t="s">
        <v>293</v>
      </c>
    </row>
    <row r="302" spans="2:65" s="1" customFormat="1" ht="33" customHeight="1">
      <c r="B302" s="32"/>
      <c r="C302" s="137" t="s">
        <v>1375</v>
      </c>
      <c r="D302" s="137" t="s">
        <v>295</v>
      </c>
      <c r="E302" s="138" t="s">
        <v>5054</v>
      </c>
      <c r="F302" s="139" t="s">
        <v>5055</v>
      </c>
      <c r="G302" s="140" t="s">
        <v>909</v>
      </c>
      <c r="H302" s="141">
        <v>12</v>
      </c>
      <c r="I302" s="142"/>
      <c r="J302" s="143">
        <f>ROUND(I302*H302,2)</f>
        <v>0</v>
      </c>
      <c r="K302" s="139" t="s">
        <v>1</v>
      </c>
      <c r="L302" s="32"/>
      <c r="M302" s="144" t="s">
        <v>1</v>
      </c>
      <c r="N302" s="145" t="s">
        <v>41</v>
      </c>
      <c r="P302" s="146">
        <f>O302*H302</f>
        <v>0</v>
      </c>
      <c r="Q302" s="146">
        <v>0</v>
      </c>
      <c r="R302" s="146">
        <f>Q302*H302</f>
        <v>0</v>
      </c>
      <c r="S302" s="146">
        <v>0</v>
      </c>
      <c r="T302" s="147">
        <f>S302*H302</f>
        <v>0</v>
      </c>
      <c r="AR302" s="148" t="s">
        <v>624</v>
      </c>
      <c r="AT302" s="148" t="s">
        <v>295</v>
      </c>
      <c r="AU302" s="148" t="s">
        <v>83</v>
      </c>
      <c r="AY302" s="17" t="s">
        <v>293</v>
      </c>
      <c r="BE302" s="149">
        <f>IF(N302="základní",J302,0)</f>
        <v>0</v>
      </c>
      <c r="BF302" s="149">
        <f>IF(N302="snížená",J302,0)</f>
        <v>0</v>
      </c>
      <c r="BG302" s="149">
        <f>IF(N302="zákl. přenesená",J302,0)</f>
        <v>0</v>
      </c>
      <c r="BH302" s="149">
        <f>IF(N302="sníž. přenesená",J302,0)</f>
        <v>0</v>
      </c>
      <c r="BI302" s="149">
        <f>IF(N302="nulová",J302,0)</f>
        <v>0</v>
      </c>
      <c r="BJ302" s="17" t="s">
        <v>83</v>
      </c>
      <c r="BK302" s="149">
        <f>ROUND(I302*H302,2)</f>
        <v>0</v>
      </c>
      <c r="BL302" s="17" t="s">
        <v>624</v>
      </c>
      <c r="BM302" s="148" t="s">
        <v>5056</v>
      </c>
    </row>
    <row r="303" spans="2:65" s="12" customFormat="1" ht="11.25">
      <c r="B303" s="150"/>
      <c r="D303" s="151" t="s">
        <v>302</v>
      </c>
      <c r="E303" s="152" t="s">
        <v>1</v>
      </c>
      <c r="F303" s="153" t="s">
        <v>8</v>
      </c>
      <c r="H303" s="154">
        <v>12</v>
      </c>
      <c r="I303" s="155"/>
      <c r="L303" s="150"/>
      <c r="M303" s="156"/>
      <c r="T303" s="157"/>
      <c r="AT303" s="152" t="s">
        <v>302</v>
      </c>
      <c r="AU303" s="152" t="s">
        <v>83</v>
      </c>
      <c r="AV303" s="12" t="s">
        <v>85</v>
      </c>
      <c r="AW303" s="12" t="s">
        <v>32</v>
      </c>
      <c r="AX303" s="12" t="s">
        <v>76</v>
      </c>
      <c r="AY303" s="152" t="s">
        <v>293</v>
      </c>
    </row>
    <row r="304" spans="2:65" s="14" customFormat="1" ht="11.25">
      <c r="B304" s="167"/>
      <c r="D304" s="151" t="s">
        <v>302</v>
      </c>
      <c r="E304" s="168" t="s">
        <v>1</v>
      </c>
      <c r="F304" s="169" t="s">
        <v>371</v>
      </c>
      <c r="H304" s="170">
        <v>12</v>
      </c>
      <c r="I304" s="171"/>
      <c r="L304" s="167"/>
      <c r="M304" s="172"/>
      <c r="T304" s="173"/>
      <c r="AT304" s="168" t="s">
        <v>302</v>
      </c>
      <c r="AU304" s="168" t="s">
        <v>83</v>
      </c>
      <c r="AV304" s="14" t="s">
        <v>300</v>
      </c>
      <c r="AW304" s="14" t="s">
        <v>32</v>
      </c>
      <c r="AX304" s="14" t="s">
        <v>83</v>
      </c>
      <c r="AY304" s="168" t="s">
        <v>293</v>
      </c>
    </row>
    <row r="305" spans="2:65" s="1" customFormat="1" ht="33" customHeight="1">
      <c r="B305" s="32"/>
      <c r="C305" s="137" t="s">
        <v>1379</v>
      </c>
      <c r="D305" s="137" t="s">
        <v>295</v>
      </c>
      <c r="E305" s="138" t="s">
        <v>5057</v>
      </c>
      <c r="F305" s="139" t="s">
        <v>5058</v>
      </c>
      <c r="G305" s="140" t="s">
        <v>909</v>
      </c>
      <c r="H305" s="141">
        <v>4</v>
      </c>
      <c r="I305" s="142"/>
      <c r="J305" s="143">
        <f>ROUND(I305*H305,2)</f>
        <v>0</v>
      </c>
      <c r="K305" s="139" t="s">
        <v>1</v>
      </c>
      <c r="L305" s="32"/>
      <c r="M305" s="144" t="s">
        <v>1</v>
      </c>
      <c r="N305" s="145" t="s">
        <v>41</v>
      </c>
      <c r="P305" s="146">
        <f>O305*H305</f>
        <v>0</v>
      </c>
      <c r="Q305" s="146">
        <v>0</v>
      </c>
      <c r="R305" s="146">
        <f>Q305*H305</f>
        <v>0</v>
      </c>
      <c r="S305" s="146">
        <v>0</v>
      </c>
      <c r="T305" s="147">
        <f>S305*H305</f>
        <v>0</v>
      </c>
      <c r="AR305" s="148" t="s">
        <v>624</v>
      </c>
      <c r="AT305" s="148" t="s">
        <v>295</v>
      </c>
      <c r="AU305" s="148" t="s">
        <v>83</v>
      </c>
      <c r="AY305" s="17" t="s">
        <v>293</v>
      </c>
      <c r="BE305" s="149">
        <f>IF(N305="základní",J305,0)</f>
        <v>0</v>
      </c>
      <c r="BF305" s="149">
        <f>IF(N305="snížená",J305,0)</f>
        <v>0</v>
      </c>
      <c r="BG305" s="149">
        <f>IF(N305="zákl. přenesená",J305,0)</f>
        <v>0</v>
      </c>
      <c r="BH305" s="149">
        <f>IF(N305="sníž. přenesená",J305,0)</f>
        <v>0</v>
      </c>
      <c r="BI305" s="149">
        <f>IF(N305="nulová",J305,0)</f>
        <v>0</v>
      </c>
      <c r="BJ305" s="17" t="s">
        <v>83</v>
      </c>
      <c r="BK305" s="149">
        <f>ROUND(I305*H305,2)</f>
        <v>0</v>
      </c>
      <c r="BL305" s="17" t="s">
        <v>624</v>
      </c>
      <c r="BM305" s="148" t="s">
        <v>5059</v>
      </c>
    </row>
    <row r="306" spans="2:65" s="12" customFormat="1" ht="11.25">
      <c r="B306" s="150"/>
      <c r="D306" s="151" t="s">
        <v>302</v>
      </c>
      <c r="E306" s="152" t="s">
        <v>1</v>
      </c>
      <c r="F306" s="153" t="s">
        <v>300</v>
      </c>
      <c r="H306" s="154">
        <v>4</v>
      </c>
      <c r="I306" s="155"/>
      <c r="L306" s="150"/>
      <c r="M306" s="156"/>
      <c r="T306" s="157"/>
      <c r="AT306" s="152" t="s">
        <v>302</v>
      </c>
      <c r="AU306" s="152" t="s">
        <v>83</v>
      </c>
      <c r="AV306" s="12" t="s">
        <v>85</v>
      </c>
      <c r="AW306" s="12" t="s">
        <v>32</v>
      </c>
      <c r="AX306" s="12" t="s">
        <v>76</v>
      </c>
      <c r="AY306" s="152" t="s">
        <v>293</v>
      </c>
    </row>
    <row r="307" spans="2:65" s="14" customFormat="1" ht="11.25">
      <c r="B307" s="167"/>
      <c r="D307" s="151" t="s">
        <v>302</v>
      </c>
      <c r="E307" s="168" t="s">
        <v>1</v>
      </c>
      <c r="F307" s="169" t="s">
        <v>371</v>
      </c>
      <c r="H307" s="170">
        <v>4</v>
      </c>
      <c r="I307" s="171"/>
      <c r="L307" s="167"/>
      <c r="M307" s="172"/>
      <c r="T307" s="173"/>
      <c r="AT307" s="168" t="s">
        <v>302</v>
      </c>
      <c r="AU307" s="168" t="s">
        <v>83</v>
      </c>
      <c r="AV307" s="14" t="s">
        <v>300</v>
      </c>
      <c r="AW307" s="14" t="s">
        <v>32</v>
      </c>
      <c r="AX307" s="14" t="s">
        <v>83</v>
      </c>
      <c r="AY307" s="168" t="s">
        <v>293</v>
      </c>
    </row>
    <row r="308" spans="2:65" s="1" customFormat="1" ht="33" customHeight="1">
      <c r="B308" s="32"/>
      <c r="C308" s="137" t="s">
        <v>1383</v>
      </c>
      <c r="D308" s="137" t="s">
        <v>295</v>
      </c>
      <c r="E308" s="138" t="s">
        <v>5060</v>
      </c>
      <c r="F308" s="139" t="s">
        <v>5061</v>
      </c>
      <c r="G308" s="140" t="s">
        <v>909</v>
      </c>
      <c r="H308" s="141">
        <v>23</v>
      </c>
      <c r="I308" s="142"/>
      <c r="J308" s="143">
        <f>ROUND(I308*H308,2)</f>
        <v>0</v>
      </c>
      <c r="K308" s="139" t="s">
        <v>1</v>
      </c>
      <c r="L308" s="32"/>
      <c r="M308" s="144" t="s">
        <v>1</v>
      </c>
      <c r="N308" s="145" t="s">
        <v>41</v>
      </c>
      <c r="P308" s="146">
        <f>O308*H308</f>
        <v>0</v>
      </c>
      <c r="Q308" s="146">
        <v>0</v>
      </c>
      <c r="R308" s="146">
        <f>Q308*H308</f>
        <v>0</v>
      </c>
      <c r="S308" s="146">
        <v>0</v>
      </c>
      <c r="T308" s="147">
        <f>S308*H308</f>
        <v>0</v>
      </c>
      <c r="AR308" s="148" t="s">
        <v>624</v>
      </c>
      <c r="AT308" s="148" t="s">
        <v>295</v>
      </c>
      <c r="AU308" s="148" t="s">
        <v>83</v>
      </c>
      <c r="AY308" s="17" t="s">
        <v>293</v>
      </c>
      <c r="BE308" s="149">
        <f>IF(N308="základní",J308,0)</f>
        <v>0</v>
      </c>
      <c r="BF308" s="149">
        <f>IF(N308="snížená",J308,0)</f>
        <v>0</v>
      </c>
      <c r="BG308" s="149">
        <f>IF(N308="zákl. přenesená",J308,0)</f>
        <v>0</v>
      </c>
      <c r="BH308" s="149">
        <f>IF(N308="sníž. přenesená",J308,0)</f>
        <v>0</v>
      </c>
      <c r="BI308" s="149">
        <f>IF(N308="nulová",J308,0)</f>
        <v>0</v>
      </c>
      <c r="BJ308" s="17" t="s">
        <v>83</v>
      </c>
      <c r="BK308" s="149">
        <f>ROUND(I308*H308,2)</f>
        <v>0</v>
      </c>
      <c r="BL308" s="17" t="s">
        <v>624</v>
      </c>
      <c r="BM308" s="148" t="s">
        <v>5062</v>
      </c>
    </row>
    <row r="309" spans="2:65" s="12" customFormat="1" ht="11.25">
      <c r="B309" s="150"/>
      <c r="D309" s="151" t="s">
        <v>302</v>
      </c>
      <c r="E309" s="152" t="s">
        <v>1</v>
      </c>
      <c r="F309" s="153" t="s">
        <v>7</v>
      </c>
      <c r="H309" s="154">
        <v>21</v>
      </c>
      <c r="I309" s="155"/>
      <c r="L309" s="150"/>
      <c r="M309" s="156"/>
      <c r="T309" s="157"/>
      <c r="AT309" s="152" t="s">
        <v>302</v>
      </c>
      <c r="AU309" s="152" t="s">
        <v>83</v>
      </c>
      <c r="AV309" s="12" t="s">
        <v>85</v>
      </c>
      <c r="AW309" s="12" t="s">
        <v>32</v>
      </c>
      <c r="AX309" s="12" t="s">
        <v>76</v>
      </c>
      <c r="AY309" s="152" t="s">
        <v>293</v>
      </c>
    </row>
    <row r="310" spans="2:65" s="12" customFormat="1" ht="11.25">
      <c r="B310" s="150"/>
      <c r="D310" s="151" t="s">
        <v>302</v>
      </c>
      <c r="E310" s="152" t="s">
        <v>1</v>
      </c>
      <c r="F310" s="153" t="s">
        <v>85</v>
      </c>
      <c r="H310" s="154">
        <v>2</v>
      </c>
      <c r="I310" s="155"/>
      <c r="L310" s="150"/>
      <c r="M310" s="156"/>
      <c r="T310" s="157"/>
      <c r="AT310" s="152" t="s">
        <v>302</v>
      </c>
      <c r="AU310" s="152" t="s">
        <v>83</v>
      </c>
      <c r="AV310" s="12" t="s">
        <v>85</v>
      </c>
      <c r="AW310" s="12" t="s">
        <v>32</v>
      </c>
      <c r="AX310" s="12" t="s">
        <v>76</v>
      </c>
      <c r="AY310" s="152" t="s">
        <v>293</v>
      </c>
    </row>
    <row r="311" spans="2:65" s="14" customFormat="1" ht="11.25">
      <c r="B311" s="167"/>
      <c r="D311" s="151" t="s">
        <v>302</v>
      </c>
      <c r="E311" s="168" t="s">
        <v>1</v>
      </c>
      <c r="F311" s="169" t="s">
        <v>371</v>
      </c>
      <c r="H311" s="170">
        <v>23</v>
      </c>
      <c r="I311" s="171"/>
      <c r="L311" s="167"/>
      <c r="M311" s="172"/>
      <c r="T311" s="173"/>
      <c r="AT311" s="168" t="s">
        <v>302</v>
      </c>
      <c r="AU311" s="168" t="s">
        <v>83</v>
      </c>
      <c r="AV311" s="14" t="s">
        <v>300</v>
      </c>
      <c r="AW311" s="14" t="s">
        <v>32</v>
      </c>
      <c r="AX311" s="14" t="s">
        <v>83</v>
      </c>
      <c r="AY311" s="168" t="s">
        <v>293</v>
      </c>
    </row>
    <row r="312" spans="2:65" s="1" customFormat="1" ht="33" customHeight="1">
      <c r="B312" s="32"/>
      <c r="C312" s="137" t="s">
        <v>1391</v>
      </c>
      <c r="D312" s="137" t="s">
        <v>295</v>
      </c>
      <c r="E312" s="138" t="s">
        <v>5063</v>
      </c>
      <c r="F312" s="139" t="s">
        <v>5064</v>
      </c>
      <c r="G312" s="140" t="s">
        <v>909</v>
      </c>
      <c r="H312" s="141">
        <v>12</v>
      </c>
      <c r="I312" s="142"/>
      <c r="J312" s="143">
        <f>ROUND(I312*H312,2)</f>
        <v>0</v>
      </c>
      <c r="K312" s="139" t="s">
        <v>1</v>
      </c>
      <c r="L312" s="32"/>
      <c r="M312" s="144" t="s">
        <v>1</v>
      </c>
      <c r="N312" s="145" t="s">
        <v>41</v>
      </c>
      <c r="P312" s="146">
        <f>O312*H312</f>
        <v>0</v>
      </c>
      <c r="Q312" s="146">
        <v>0</v>
      </c>
      <c r="R312" s="146">
        <f>Q312*H312</f>
        <v>0</v>
      </c>
      <c r="S312" s="146">
        <v>0</v>
      </c>
      <c r="T312" s="147">
        <f>S312*H312</f>
        <v>0</v>
      </c>
      <c r="AR312" s="148" t="s">
        <v>624</v>
      </c>
      <c r="AT312" s="148" t="s">
        <v>295</v>
      </c>
      <c r="AU312" s="148" t="s">
        <v>83</v>
      </c>
      <c r="AY312" s="17" t="s">
        <v>293</v>
      </c>
      <c r="BE312" s="149">
        <f>IF(N312="základní",J312,0)</f>
        <v>0</v>
      </c>
      <c r="BF312" s="149">
        <f>IF(N312="snížená",J312,0)</f>
        <v>0</v>
      </c>
      <c r="BG312" s="149">
        <f>IF(N312="zákl. přenesená",J312,0)</f>
        <v>0</v>
      </c>
      <c r="BH312" s="149">
        <f>IF(N312="sníž. přenesená",J312,0)</f>
        <v>0</v>
      </c>
      <c r="BI312" s="149">
        <f>IF(N312="nulová",J312,0)</f>
        <v>0</v>
      </c>
      <c r="BJ312" s="17" t="s">
        <v>83</v>
      </c>
      <c r="BK312" s="149">
        <f>ROUND(I312*H312,2)</f>
        <v>0</v>
      </c>
      <c r="BL312" s="17" t="s">
        <v>624</v>
      </c>
      <c r="BM312" s="148" t="s">
        <v>5065</v>
      </c>
    </row>
    <row r="313" spans="2:65" s="12" customFormat="1" ht="11.25">
      <c r="B313" s="150"/>
      <c r="D313" s="151" t="s">
        <v>302</v>
      </c>
      <c r="E313" s="152" t="s">
        <v>1</v>
      </c>
      <c r="F313" s="153" t="s">
        <v>8</v>
      </c>
      <c r="H313" s="154">
        <v>12</v>
      </c>
      <c r="I313" s="155"/>
      <c r="L313" s="150"/>
      <c r="M313" s="156"/>
      <c r="T313" s="157"/>
      <c r="AT313" s="152" t="s">
        <v>302</v>
      </c>
      <c r="AU313" s="152" t="s">
        <v>83</v>
      </c>
      <c r="AV313" s="12" t="s">
        <v>85</v>
      </c>
      <c r="AW313" s="12" t="s">
        <v>32</v>
      </c>
      <c r="AX313" s="12" t="s">
        <v>76</v>
      </c>
      <c r="AY313" s="152" t="s">
        <v>293</v>
      </c>
    </row>
    <row r="314" spans="2:65" s="14" customFormat="1" ht="11.25">
      <c r="B314" s="167"/>
      <c r="D314" s="151" t="s">
        <v>302</v>
      </c>
      <c r="E314" s="168" t="s">
        <v>1</v>
      </c>
      <c r="F314" s="169" t="s">
        <v>371</v>
      </c>
      <c r="H314" s="170">
        <v>12</v>
      </c>
      <c r="I314" s="171"/>
      <c r="L314" s="167"/>
      <c r="M314" s="172"/>
      <c r="T314" s="173"/>
      <c r="AT314" s="168" t="s">
        <v>302</v>
      </c>
      <c r="AU314" s="168" t="s">
        <v>83</v>
      </c>
      <c r="AV314" s="14" t="s">
        <v>300</v>
      </c>
      <c r="AW314" s="14" t="s">
        <v>32</v>
      </c>
      <c r="AX314" s="14" t="s">
        <v>83</v>
      </c>
      <c r="AY314" s="168" t="s">
        <v>293</v>
      </c>
    </row>
    <row r="315" spans="2:65" s="1" customFormat="1" ht="33" customHeight="1">
      <c r="B315" s="32"/>
      <c r="C315" s="137" t="s">
        <v>1396</v>
      </c>
      <c r="D315" s="137" t="s">
        <v>295</v>
      </c>
      <c r="E315" s="138" t="s">
        <v>5066</v>
      </c>
      <c r="F315" s="139" t="s">
        <v>5067</v>
      </c>
      <c r="G315" s="140" t="s">
        <v>909</v>
      </c>
      <c r="H315" s="141">
        <v>17</v>
      </c>
      <c r="I315" s="142"/>
      <c r="J315" s="143">
        <f>ROUND(I315*H315,2)</f>
        <v>0</v>
      </c>
      <c r="K315" s="139" t="s">
        <v>1</v>
      </c>
      <c r="L315" s="32"/>
      <c r="M315" s="144" t="s">
        <v>1</v>
      </c>
      <c r="N315" s="145" t="s">
        <v>41</v>
      </c>
      <c r="P315" s="146">
        <f>O315*H315</f>
        <v>0</v>
      </c>
      <c r="Q315" s="146">
        <v>0</v>
      </c>
      <c r="R315" s="146">
        <f>Q315*H315</f>
        <v>0</v>
      </c>
      <c r="S315" s="146">
        <v>0</v>
      </c>
      <c r="T315" s="147">
        <f>S315*H315</f>
        <v>0</v>
      </c>
      <c r="AR315" s="148" t="s">
        <v>624</v>
      </c>
      <c r="AT315" s="148" t="s">
        <v>295</v>
      </c>
      <c r="AU315" s="148" t="s">
        <v>83</v>
      </c>
      <c r="AY315" s="17" t="s">
        <v>293</v>
      </c>
      <c r="BE315" s="149">
        <f>IF(N315="základní",J315,0)</f>
        <v>0</v>
      </c>
      <c r="BF315" s="149">
        <f>IF(N315="snížená",J315,0)</f>
        <v>0</v>
      </c>
      <c r="BG315" s="149">
        <f>IF(N315="zákl. přenesená",J315,0)</f>
        <v>0</v>
      </c>
      <c r="BH315" s="149">
        <f>IF(N315="sníž. přenesená",J315,0)</f>
        <v>0</v>
      </c>
      <c r="BI315" s="149">
        <f>IF(N315="nulová",J315,0)</f>
        <v>0</v>
      </c>
      <c r="BJ315" s="17" t="s">
        <v>83</v>
      </c>
      <c r="BK315" s="149">
        <f>ROUND(I315*H315,2)</f>
        <v>0</v>
      </c>
      <c r="BL315" s="17" t="s">
        <v>624</v>
      </c>
      <c r="BM315" s="148" t="s">
        <v>5068</v>
      </c>
    </row>
    <row r="316" spans="2:65" s="12" customFormat="1" ht="11.25">
      <c r="B316" s="150"/>
      <c r="D316" s="151" t="s">
        <v>302</v>
      </c>
      <c r="E316" s="152" t="s">
        <v>1</v>
      </c>
      <c r="F316" s="153" t="s">
        <v>645</v>
      </c>
      <c r="H316" s="154">
        <v>17</v>
      </c>
      <c r="I316" s="155"/>
      <c r="L316" s="150"/>
      <c r="M316" s="156"/>
      <c r="T316" s="157"/>
      <c r="AT316" s="152" t="s">
        <v>302</v>
      </c>
      <c r="AU316" s="152" t="s">
        <v>83</v>
      </c>
      <c r="AV316" s="12" t="s">
        <v>85</v>
      </c>
      <c r="AW316" s="12" t="s">
        <v>32</v>
      </c>
      <c r="AX316" s="12" t="s">
        <v>76</v>
      </c>
      <c r="AY316" s="152" t="s">
        <v>293</v>
      </c>
    </row>
    <row r="317" spans="2:65" s="14" customFormat="1" ht="11.25">
      <c r="B317" s="167"/>
      <c r="D317" s="151" t="s">
        <v>302</v>
      </c>
      <c r="E317" s="168" t="s">
        <v>1</v>
      </c>
      <c r="F317" s="169" t="s">
        <v>371</v>
      </c>
      <c r="H317" s="170">
        <v>17</v>
      </c>
      <c r="I317" s="171"/>
      <c r="L317" s="167"/>
      <c r="M317" s="172"/>
      <c r="T317" s="173"/>
      <c r="AT317" s="168" t="s">
        <v>302</v>
      </c>
      <c r="AU317" s="168" t="s">
        <v>83</v>
      </c>
      <c r="AV317" s="14" t="s">
        <v>300</v>
      </c>
      <c r="AW317" s="14" t="s">
        <v>32</v>
      </c>
      <c r="AX317" s="14" t="s">
        <v>83</v>
      </c>
      <c r="AY317" s="168" t="s">
        <v>293</v>
      </c>
    </row>
    <row r="318" spans="2:65" s="1" customFormat="1" ht="16.5" customHeight="1">
      <c r="B318" s="32"/>
      <c r="C318" s="137" t="s">
        <v>1401</v>
      </c>
      <c r="D318" s="137" t="s">
        <v>295</v>
      </c>
      <c r="E318" s="138" t="s">
        <v>5069</v>
      </c>
      <c r="F318" s="139" t="s">
        <v>5070</v>
      </c>
      <c r="G318" s="140" t="s">
        <v>909</v>
      </c>
      <c r="H318" s="141">
        <v>1</v>
      </c>
      <c r="I318" s="142"/>
      <c r="J318" s="143">
        <f t="shared" ref="J318:J330" si="20">ROUND(I318*H318,2)</f>
        <v>0</v>
      </c>
      <c r="K318" s="139" t="s">
        <v>1</v>
      </c>
      <c r="L318" s="32"/>
      <c r="M318" s="144" t="s">
        <v>1</v>
      </c>
      <c r="N318" s="145" t="s">
        <v>41</v>
      </c>
      <c r="P318" s="146">
        <f t="shared" ref="P318:P330" si="21">O318*H318</f>
        <v>0</v>
      </c>
      <c r="Q318" s="146">
        <v>0</v>
      </c>
      <c r="R318" s="146">
        <f t="shared" ref="R318:R330" si="22">Q318*H318</f>
        <v>0</v>
      </c>
      <c r="S318" s="146">
        <v>0</v>
      </c>
      <c r="T318" s="147">
        <f t="shared" ref="T318:T330" si="23">S318*H318</f>
        <v>0</v>
      </c>
      <c r="AR318" s="148" t="s">
        <v>624</v>
      </c>
      <c r="AT318" s="148" t="s">
        <v>295</v>
      </c>
      <c r="AU318" s="148" t="s">
        <v>83</v>
      </c>
      <c r="AY318" s="17" t="s">
        <v>293</v>
      </c>
      <c r="BE318" s="149">
        <f t="shared" ref="BE318:BE330" si="24">IF(N318="základní",J318,0)</f>
        <v>0</v>
      </c>
      <c r="BF318" s="149">
        <f t="shared" ref="BF318:BF330" si="25">IF(N318="snížená",J318,0)</f>
        <v>0</v>
      </c>
      <c r="BG318" s="149">
        <f t="shared" ref="BG318:BG330" si="26">IF(N318="zákl. přenesená",J318,0)</f>
        <v>0</v>
      </c>
      <c r="BH318" s="149">
        <f t="shared" ref="BH318:BH330" si="27">IF(N318="sníž. přenesená",J318,0)</f>
        <v>0</v>
      </c>
      <c r="BI318" s="149">
        <f t="shared" ref="BI318:BI330" si="28">IF(N318="nulová",J318,0)</f>
        <v>0</v>
      </c>
      <c r="BJ318" s="17" t="s">
        <v>83</v>
      </c>
      <c r="BK318" s="149">
        <f t="shared" ref="BK318:BK330" si="29">ROUND(I318*H318,2)</f>
        <v>0</v>
      </c>
      <c r="BL318" s="17" t="s">
        <v>624</v>
      </c>
      <c r="BM318" s="148" t="s">
        <v>5071</v>
      </c>
    </row>
    <row r="319" spans="2:65" s="1" customFormat="1" ht="16.5" customHeight="1">
      <c r="B319" s="32"/>
      <c r="C319" s="137" t="s">
        <v>1406</v>
      </c>
      <c r="D319" s="137" t="s">
        <v>295</v>
      </c>
      <c r="E319" s="138" t="s">
        <v>5072</v>
      </c>
      <c r="F319" s="139" t="s">
        <v>5073</v>
      </c>
      <c r="G319" s="140" t="s">
        <v>909</v>
      </c>
      <c r="H319" s="141">
        <v>2</v>
      </c>
      <c r="I319" s="142"/>
      <c r="J319" s="143">
        <f t="shared" si="20"/>
        <v>0</v>
      </c>
      <c r="K319" s="139" t="s">
        <v>1</v>
      </c>
      <c r="L319" s="32"/>
      <c r="M319" s="144" t="s">
        <v>1</v>
      </c>
      <c r="N319" s="145" t="s">
        <v>41</v>
      </c>
      <c r="P319" s="146">
        <f t="shared" si="21"/>
        <v>0</v>
      </c>
      <c r="Q319" s="146">
        <v>0</v>
      </c>
      <c r="R319" s="146">
        <f t="shared" si="22"/>
        <v>0</v>
      </c>
      <c r="S319" s="146">
        <v>0</v>
      </c>
      <c r="T319" s="147">
        <f t="shared" si="23"/>
        <v>0</v>
      </c>
      <c r="AR319" s="148" t="s">
        <v>624</v>
      </c>
      <c r="AT319" s="148" t="s">
        <v>295</v>
      </c>
      <c r="AU319" s="148" t="s">
        <v>83</v>
      </c>
      <c r="AY319" s="17" t="s">
        <v>293</v>
      </c>
      <c r="BE319" s="149">
        <f t="shared" si="24"/>
        <v>0</v>
      </c>
      <c r="BF319" s="149">
        <f t="shared" si="25"/>
        <v>0</v>
      </c>
      <c r="BG319" s="149">
        <f t="shared" si="26"/>
        <v>0</v>
      </c>
      <c r="BH319" s="149">
        <f t="shared" si="27"/>
        <v>0</v>
      </c>
      <c r="BI319" s="149">
        <f t="shared" si="28"/>
        <v>0</v>
      </c>
      <c r="BJ319" s="17" t="s">
        <v>83</v>
      </c>
      <c r="BK319" s="149">
        <f t="shared" si="29"/>
        <v>0</v>
      </c>
      <c r="BL319" s="17" t="s">
        <v>624</v>
      </c>
      <c r="BM319" s="148" t="s">
        <v>5074</v>
      </c>
    </row>
    <row r="320" spans="2:65" s="1" customFormat="1" ht="16.5" customHeight="1">
      <c r="B320" s="32"/>
      <c r="C320" s="137" t="s">
        <v>1413</v>
      </c>
      <c r="D320" s="137" t="s">
        <v>295</v>
      </c>
      <c r="E320" s="138" t="s">
        <v>5075</v>
      </c>
      <c r="F320" s="139" t="s">
        <v>5076</v>
      </c>
      <c r="G320" s="140" t="s">
        <v>909</v>
      </c>
      <c r="H320" s="141">
        <v>7</v>
      </c>
      <c r="I320" s="142"/>
      <c r="J320" s="143">
        <f t="shared" si="20"/>
        <v>0</v>
      </c>
      <c r="K320" s="139" t="s">
        <v>1</v>
      </c>
      <c r="L320" s="32"/>
      <c r="M320" s="144" t="s">
        <v>1</v>
      </c>
      <c r="N320" s="145" t="s">
        <v>41</v>
      </c>
      <c r="P320" s="146">
        <f t="shared" si="21"/>
        <v>0</v>
      </c>
      <c r="Q320" s="146">
        <v>0</v>
      </c>
      <c r="R320" s="146">
        <f t="shared" si="22"/>
        <v>0</v>
      </c>
      <c r="S320" s="146">
        <v>0</v>
      </c>
      <c r="T320" s="147">
        <f t="shared" si="23"/>
        <v>0</v>
      </c>
      <c r="AR320" s="148" t="s">
        <v>624</v>
      </c>
      <c r="AT320" s="148" t="s">
        <v>295</v>
      </c>
      <c r="AU320" s="148" t="s">
        <v>83</v>
      </c>
      <c r="AY320" s="17" t="s">
        <v>293</v>
      </c>
      <c r="BE320" s="149">
        <f t="shared" si="24"/>
        <v>0</v>
      </c>
      <c r="BF320" s="149">
        <f t="shared" si="25"/>
        <v>0</v>
      </c>
      <c r="BG320" s="149">
        <f t="shared" si="26"/>
        <v>0</v>
      </c>
      <c r="BH320" s="149">
        <f t="shared" si="27"/>
        <v>0</v>
      </c>
      <c r="BI320" s="149">
        <f t="shared" si="28"/>
        <v>0</v>
      </c>
      <c r="BJ320" s="17" t="s">
        <v>83</v>
      </c>
      <c r="BK320" s="149">
        <f t="shared" si="29"/>
        <v>0</v>
      </c>
      <c r="BL320" s="17" t="s">
        <v>624</v>
      </c>
      <c r="BM320" s="148" t="s">
        <v>5077</v>
      </c>
    </row>
    <row r="321" spans="2:65" s="1" customFormat="1" ht="16.5" customHeight="1">
      <c r="B321" s="32"/>
      <c r="C321" s="137" t="s">
        <v>1421</v>
      </c>
      <c r="D321" s="137" t="s">
        <v>295</v>
      </c>
      <c r="E321" s="138" t="s">
        <v>5078</v>
      </c>
      <c r="F321" s="139" t="s">
        <v>5079</v>
      </c>
      <c r="G321" s="140" t="s">
        <v>909</v>
      </c>
      <c r="H321" s="141">
        <v>3</v>
      </c>
      <c r="I321" s="142"/>
      <c r="J321" s="143">
        <f t="shared" si="20"/>
        <v>0</v>
      </c>
      <c r="K321" s="139" t="s">
        <v>1</v>
      </c>
      <c r="L321" s="32"/>
      <c r="M321" s="144" t="s">
        <v>1</v>
      </c>
      <c r="N321" s="145" t="s">
        <v>41</v>
      </c>
      <c r="P321" s="146">
        <f t="shared" si="21"/>
        <v>0</v>
      </c>
      <c r="Q321" s="146">
        <v>0</v>
      </c>
      <c r="R321" s="146">
        <f t="shared" si="22"/>
        <v>0</v>
      </c>
      <c r="S321" s="146">
        <v>0</v>
      </c>
      <c r="T321" s="147">
        <f t="shared" si="23"/>
        <v>0</v>
      </c>
      <c r="AR321" s="148" t="s">
        <v>624</v>
      </c>
      <c r="AT321" s="148" t="s">
        <v>295</v>
      </c>
      <c r="AU321" s="148" t="s">
        <v>83</v>
      </c>
      <c r="AY321" s="17" t="s">
        <v>293</v>
      </c>
      <c r="BE321" s="149">
        <f t="shared" si="24"/>
        <v>0</v>
      </c>
      <c r="BF321" s="149">
        <f t="shared" si="25"/>
        <v>0</v>
      </c>
      <c r="BG321" s="149">
        <f t="shared" si="26"/>
        <v>0</v>
      </c>
      <c r="BH321" s="149">
        <f t="shared" si="27"/>
        <v>0</v>
      </c>
      <c r="BI321" s="149">
        <f t="shared" si="28"/>
        <v>0</v>
      </c>
      <c r="BJ321" s="17" t="s">
        <v>83</v>
      </c>
      <c r="BK321" s="149">
        <f t="shared" si="29"/>
        <v>0</v>
      </c>
      <c r="BL321" s="17" t="s">
        <v>624</v>
      </c>
      <c r="BM321" s="148" t="s">
        <v>5080</v>
      </c>
    </row>
    <row r="322" spans="2:65" s="1" customFormat="1" ht="16.5" customHeight="1">
      <c r="B322" s="32"/>
      <c r="C322" s="137" t="s">
        <v>1477</v>
      </c>
      <c r="D322" s="137" t="s">
        <v>295</v>
      </c>
      <c r="E322" s="138" t="s">
        <v>5081</v>
      </c>
      <c r="F322" s="139" t="s">
        <v>5082</v>
      </c>
      <c r="G322" s="140" t="s">
        <v>909</v>
      </c>
      <c r="H322" s="141">
        <v>3</v>
      </c>
      <c r="I322" s="142"/>
      <c r="J322" s="143">
        <f t="shared" si="20"/>
        <v>0</v>
      </c>
      <c r="K322" s="139" t="s">
        <v>1</v>
      </c>
      <c r="L322" s="32"/>
      <c r="M322" s="144" t="s">
        <v>1</v>
      </c>
      <c r="N322" s="145" t="s">
        <v>41</v>
      </c>
      <c r="P322" s="146">
        <f t="shared" si="21"/>
        <v>0</v>
      </c>
      <c r="Q322" s="146">
        <v>0</v>
      </c>
      <c r="R322" s="146">
        <f t="shared" si="22"/>
        <v>0</v>
      </c>
      <c r="S322" s="146">
        <v>0</v>
      </c>
      <c r="T322" s="147">
        <f t="shared" si="23"/>
        <v>0</v>
      </c>
      <c r="AR322" s="148" t="s">
        <v>624</v>
      </c>
      <c r="AT322" s="148" t="s">
        <v>295</v>
      </c>
      <c r="AU322" s="148" t="s">
        <v>83</v>
      </c>
      <c r="AY322" s="17" t="s">
        <v>293</v>
      </c>
      <c r="BE322" s="149">
        <f t="shared" si="24"/>
        <v>0</v>
      </c>
      <c r="BF322" s="149">
        <f t="shared" si="25"/>
        <v>0</v>
      </c>
      <c r="BG322" s="149">
        <f t="shared" si="26"/>
        <v>0</v>
      </c>
      <c r="BH322" s="149">
        <f t="shared" si="27"/>
        <v>0</v>
      </c>
      <c r="BI322" s="149">
        <f t="shared" si="28"/>
        <v>0</v>
      </c>
      <c r="BJ322" s="17" t="s">
        <v>83</v>
      </c>
      <c r="BK322" s="149">
        <f t="shared" si="29"/>
        <v>0</v>
      </c>
      <c r="BL322" s="17" t="s">
        <v>624</v>
      </c>
      <c r="BM322" s="148" t="s">
        <v>5083</v>
      </c>
    </row>
    <row r="323" spans="2:65" s="1" customFormat="1" ht="16.5" customHeight="1">
      <c r="B323" s="32"/>
      <c r="C323" s="137" t="s">
        <v>1534</v>
      </c>
      <c r="D323" s="137" t="s">
        <v>295</v>
      </c>
      <c r="E323" s="138" t="s">
        <v>5084</v>
      </c>
      <c r="F323" s="139" t="s">
        <v>5085</v>
      </c>
      <c r="G323" s="140" t="s">
        <v>909</v>
      </c>
      <c r="H323" s="141">
        <v>2</v>
      </c>
      <c r="I323" s="142"/>
      <c r="J323" s="143">
        <f t="shared" si="20"/>
        <v>0</v>
      </c>
      <c r="K323" s="139" t="s">
        <v>1</v>
      </c>
      <c r="L323" s="32"/>
      <c r="M323" s="144" t="s">
        <v>1</v>
      </c>
      <c r="N323" s="145" t="s">
        <v>41</v>
      </c>
      <c r="P323" s="146">
        <f t="shared" si="21"/>
        <v>0</v>
      </c>
      <c r="Q323" s="146">
        <v>0</v>
      </c>
      <c r="R323" s="146">
        <f t="shared" si="22"/>
        <v>0</v>
      </c>
      <c r="S323" s="146">
        <v>0</v>
      </c>
      <c r="T323" s="147">
        <f t="shared" si="23"/>
        <v>0</v>
      </c>
      <c r="AR323" s="148" t="s">
        <v>624</v>
      </c>
      <c r="AT323" s="148" t="s">
        <v>295</v>
      </c>
      <c r="AU323" s="148" t="s">
        <v>83</v>
      </c>
      <c r="AY323" s="17" t="s">
        <v>293</v>
      </c>
      <c r="BE323" s="149">
        <f t="shared" si="24"/>
        <v>0</v>
      </c>
      <c r="BF323" s="149">
        <f t="shared" si="25"/>
        <v>0</v>
      </c>
      <c r="BG323" s="149">
        <f t="shared" si="26"/>
        <v>0</v>
      </c>
      <c r="BH323" s="149">
        <f t="shared" si="27"/>
        <v>0</v>
      </c>
      <c r="BI323" s="149">
        <f t="shared" si="28"/>
        <v>0</v>
      </c>
      <c r="BJ323" s="17" t="s">
        <v>83</v>
      </c>
      <c r="BK323" s="149">
        <f t="shared" si="29"/>
        <v>0</v>
      </c>
      <c r="BL323" s="17" t="s">
        <v>624</v>
      </c>
      <c r="BM323" s="148" t="s">
        <v>5086</v>
      </c>
    </row>
    <row r="324" spans="2:65" s="1" customFormat="1" ht="16.5" customHeight="1">
      <c r="B324" s="32"/>
      <c r="C324" s="137" t="s">
        <v>1540</v>
      </c>
      <c r="D324" s="137" t="s">
        <v>295</v>
      </c>
      <c r="E324" s="138" t="s">
        <v>5087</v>
      </c>
      <c r="F324" s="139" t="s">
        <v>5088</v>
      </c>
      <c r="G324" s="140" t="s">
        <v>909</v>
      </c>
      <c r="H324" s="141">
        <v>4</v>
      </c>
      <c r="I324" s="142"/>
      <c r="J324" s="143">
        <f t="shared" si="20"/>
        <v>0</v>
      </c>
      <c r="K324" s="139" t="s">
        <v>1</v>
      </c>
      <c r="L324" s="32"/>
      <c r="M324" s="144" t="s">
        <v>1</v>
      </c>
      <c r="N324" s="145" t="s">
        <v>41</v>
      </c>
      <c r="P324" s="146">
        <f t="shared" si="21"/>
        <v>0</v>
      </c>
      <c r="Q324" s="146">
        <v>0</v>
      </c>
      <c r="R324" s="146">
        <f t="shared" si="22"/>
        <v>0</v>
      </c>
      <c r="S324" s="146">
        <v>0</v>
      </c>
      <c r="T324" s="147">
        <f t="shared" si="23"/>
        <v>0</v>
      </c>
      <c r="AR324" s="148" t="s">
        <v>624</v>
      </c>
      <c r="AT324" s="148" t="s">
        <v>295</v>
      </c>
      <c r="AU324" s="148" t="s">
        <v>83</v>
      </c>
      <c r="AY324" s="17" t="s">
        <v>293</v>
      </c>
      <c r="BE324" s="149">
        <f t="shared" si="24"/>
        <v>0</v>
      </c>
      <c r="BF324" s="149">
        <f t="shared" si="25"/>
        <v>0</v>
      </c>
      <c r="BG324" s="149">
        <f t="shared" si="26"/>
        <v>0</v>
      </c>
      <c r="BH324" s="149">
        <f t="shared" si="27"/>
        <v>0</v>
      </c>
      <c r="BI324" s="149">
        <f t="shared" si="28"/>
        <v>0</v>
      </c>
      <c r="BJ324" s="17" t="s">
        <v>83</v>
      </c>
      <c r="BK324" s="149">
        <f t="shared" si="29"/>
        <v>0</v>
      </c>
      <c r="BL324" s="17" t="s">
        <v>624</v>
      </c>
      <c r="BM324" s="148" t="s">
        <v>5089</v>
      </c>
    </row>
    <row r="325" spans="2:65" s="1" customFormat="1" ht="16.5" customHeight="1">
      <c r="B325" s="32"/>
      <c r="C325" s="137" t="s">
        <v>1545</v>
      </c>
      <c r="D325" s="137" t="s">
        <v>295</v>
      </c>
      <c r="E325" s="138" t="s">
        <v>5090</v>
      </c>
      <c r="F325" s="139" t="s">
        <v>5091</v>
      </c>
      <c r="G325" s="140" t="s">
        <v>909</v>
      </c>
      <c r="H325" s="141">
        <v>2</v>
      </c>
      <c r="I325" s="142"/>
      <c r="J325" s="143">
        <f t="shared" si="20"/>
        <v>0</v>
      </c>
      <c r="K325" s="139" t="s">
        <v>1</v>
      </c>
      <c r="L325" s="32"/>
      <c r="M325" s="144" t="s">
        <v>1</v>
      </c>
      <c r="N325" s="145" t="s">
        <v>41</v>
      </c>
      <c r="P325" s="146">
        <f t="shared" si="21"/>
        <v>0</v>
      </c>
      <c r="Q325" s="146">
        <v>0</v>
      </c>
      <c r="R325" s="146">
        <f t="shared" si="22"/>
        <v>0</v>
      </c>
      <c r="S325" s="146">
        <v>0</v>
      </c>
      <c r="T325" s="147">
        <f t="shared" si="23"/>
        <v>0</v>
      </c>
      <c r="AR325" s="148" t="s">
        <v>624</v>
      </c>
      <c r="AT325" s="148" t="s">
        <v>295</v>
      </c>
      <c r="AU325" s="148" t="s">
        <v>83</v>
      </c>
      <c r="AY325" s="17" t="s">
        <v>293</v>
      </c>
      <c r="BE325" s="149">
        <f t="shared" si="24"/>
        <v>0</v>
      </c>
      <c r="BF325" s="149">
        <f t="shared" si="25"/>
        <v>0</v>
      </c>
      <c r="BG325" s="149">
        <f t="shared" si="26"/>
        <v>0</v>
      </c>
      <c r="BH325" s="149">
        <f t="shared" si="27"/>
        <v>0</v>
      </c>
      <c r="BI325" s="149">
        <f t="shared" si="28"/>
        <v>0</v>
      </c>
      <c r="BJ325" s="17" t="s">
        <v>83</v>
      </c>
      <c r="BK325" s="149">
        <f t="shared" si="29"/>
        <v>0</v>
      </c>
      <c r="BL325" s="17" t="s">
        <v>624</v>
      </c>
      <c r="BM325" s="148" t="s">
        <v>5092</v>
      </c>
    </row>
    <row r="326" spans="2:65" s="1" customFormat="1" ht="16.5" customHeight="1">
      <c r="B326" s="32"/>
      <c r="C326" s="137" t="s">
        <v>1549</v>
      </c>
      <c r="D326" s="137" t="s">
        <v>295</v>
      </c>
      <c r="E326" s="138" t="s">
        <v>5093</v>
      </c>
      <c r="F326" s="139" t="s">
        <v>5094</v>
      </c>
      <c r="G326" s="140" t="s">
        <v>909</v>
      </c>
      <c r="H326" s="141">
        <v>1</v>
      </c>
      <c r="I326" s="142"/>
      <c r="J326" s="143">
        <f t="shared" si="20"/>
        <v>0</v>
      </c>
      <c r="K326" s="139" t="s">
        <v>1</v>
      </c>
      <c r="L326" s="32"/>
      <c r="M326" s="144" t="s">
        <v>1</v>
      </c>
      <c r="N326" s="145" t="s">
        <v>41</v>
      </c>
      <c r="P326" s="146">
        <f t="shared" si="21"/>
        <v>0</v>
      </c>
      <c r="Q326" s="146">
        <v>0</v>
      </c>
      <c r="R326" s="146">
        <f t="shared" si="22"/>
        <v>0</v>
      </c>
      <c r="S326" s="146">
        <v>0</v>
      </c>
      <c r="T326" s="147">
        <f t="shared" si="23"/>
        <v>0</v>
      </c>
      <c r="AR326" s="148" t="s">
        <v>624</v>
      </c>
      <c r="AT326" s="148" t="s">
        <v>295</v>
      </c>
      <c r="AU326" s="148" t="s">
        <v>83</v>
      </c>
      <c r="AY326" s="17" t="s">
        <v>293</v>
      </c>
      <c r="BE326" s="149">
        <f t="shared" si="24"/>
        <v>0</v>
      </c>
      <c r="BF326" s="149">
        <f t="shared" si="25"/>
        <v>0</v>
      </c>
      <c r="BG326" s="149">
        <f t="shared" si="26"/>
        <v>0</v>
      </c>
      <c r="BH326" s="149">
        <f t="shared" si="27"/>
        <v>0</v>
      </c>
      <c r="BI326" s="149">
        <f t="shared" si="28"/>
        <v>0</v>
      </c>
      <c r="BJ326" s="17" t="s">
        <v>83</v>
      </c>
      <c r="BK326" s="149">
        <f t="shared" si="29"/>
        <v>0</v>
      </c>
      <c r="BL326" s="17" t="s">
        <v>624</v>
      </c>
      <c r="BM326" s="148" t="s">
        <v>5095</v>
      </c>
    </row>
    <row r="327" spans="2:65" s="1" customFormat="1" ht="16.5" customHeight="1">
      <c r="B327" s="32"/>
      <c r="C327" s="137" t="s">
        <v>1553</v>
      </c>
      <c r="D327" s="137" t="s">
        <v>295</v>
      </c>
      <c r="E327" s="138" t="s">
        <v>5096</v>
      </c>
      <c r="F327" s="139" t="s">
        <v>5097</v>
      </c>
      <c r="G327" s="140" t="s">
        <v>909</v>
      </c>
      <c r="H327" s="141">
        <v>1</v>
      </c>
      <c r="I327" s="142"/>
      <c r="J327" s="143">
        <f t="shared" si="20"/>
        <v>0</v>
      </c>
      <c r="K327" s="139" t="s">
        <v>1</v>
      </c>
      <c r="L327" s="32"/>
      <c r="M327" s="144" t="s">
        <v>1</v>
      </c>
      <c r="N327" s="145" t="s">
        <v>41</v>
      </c>
      <c r="P327" s="146">
        <f t="shared" si="21"/>
        <v>0</v>
      </c>
      <c r="Q327" s="146">
        <v>0</v>
      </c>
      <c r="R327" s="146">
        <f t="shared" si="22"/>
        <v>0</v>
      </c>
      <c r="S327" s="146">
        <v>0</v>
      </c>
      <c r="T327" s="147">
        <f t="shared" si="23"/>
        <v>0</v>
      </c>
      <c r="AR327" s="148" t="s">
        <v>624</v>
      </c>
      <c r="AT327" s="148" t="s">
        <v>295</v>
      </c>
      <c r="AU327" s="148" t="s">
        <v>83</v>
      </c>
      <c r="AY327" s="17" t="s">
        <v>293</v>
      </c>
      <c r="BE327" s="149">
        <f t="shared" si="24"/>
        <v>0</v>
      </c>
      <c r="BF327" s="149">
        <f t="shared" si="25"/>
        <v>0</v>
      </c>
      <c r="BG327" s="149">
        <f t="shared" si="26"/>
        <v>0</v>
      </c>
      <c r="BH327" s="149">
        <f t="shared" si="27"/>
        <v>0</v>
      </c>
      <c r="BI327" s="149">
        <f t="shared" si="28"/>
        <v>0</v>
      </c>
      <c r="BJ327" s="17" t="s">
        <v>83</v>
      </c>
      <c r="BK327" s="149">
        <f t="shared" si="29"/>
        <v>0</v>
      </c>
      <c r="BL327" s="17" t="s">
        <v>624</v>
      </c>
      <c r="BM327" s="148" t="s">
        <v>5098</v>
      </c>
    </row>
    <row r="328" spans="2:65" s="1" customFormat="1" ht="16.5" customHeight="1">
      <c r="B328" s="32"/>
      <c r="C328" s="137" t="s">
        <v>1982</v>
      </c>
      <c r="D328" s="137" t="s">
        <v>295</v>
      </c>
      <c r="E328" s="138" t="s">
        <v>5099</v>
      </c>
      <c r="F328" s="139" t="s">
        <v>5100</v>
      </c>
      <c r="G328" s="140" t="s">
        <v>909</v>
      </c>
      <c r="H328" s="141">
        <v>2</v>
      </c>
      <c r="I328" s="142"/>
      <c r="J328" s="143">
        <f t="shared" si="20"/>
        <v>0</v>
      </c>
      <c r="K328" s="139" t="s">
        <v>1</v>
      </c>
      <c r="L328" s="32"/>
      <c r="M328" s="144" t="s">
        <v>1</v>
      </c>
      <c r="N328" s="145" t="s">
        <v>41</v>
      </c>
      <c r="P328" s="146">
        <f t="shared" si="21"/>
        <v>0</v>
      </c>
      <c r="Q328" s="146">
        <v>0</v>
      </c>
      <c r="R328" s="146">
        <f t="shared" si="22"/>
        <v>0</v>
      </c>
      <c r="S328" s="146">
        <v>0</v>
      </c>
      <c r="T328" s="147">
        <f t="shared" si="23"/>
        <v>0</v>
      </c>
      <c r="AR328" s="148" t="s">
        <v>624</v>
      </c>
      <c r="AT328" s="148" t="s">
        <v>295</v>
      </c>
      <c r="AU328" s="148" t="s">
        <v>83</v>
      </c>
      <c r="AY328" s="17" t="s">
        <v>293</v>
      </c>
      <c r="BE328" s="149">
        <f t="shared" si="24"/>
        <v>0</v>
      </c>
      <c r="BF328" s="149">
        <f t="shared" si="25"/>
        <v>0</v>
      </c>
      <c r="BG328" s="149">
        <f t="shared" si="26"/>
        <v>0</v>
      </c>
      <c r="BH328" s="149">
        <f t="shared" si="27"/>
        <v>0</v>
      </c>
      <c r="BI328" s="149">
        <f t="shared" si="28"/>
        <v>0</v>
      </c>
      <c r="BJ328" s="17" t="s">
        <v>83</v>
      </c>
      <c r="BK328" s="149">
        <f t="shared" si="29"/>
        <v>0</v>
      </c>
      <c r="BL328" s="17" t="s">
        <v>624</v>
      </c>
      <c r="BM328" s="148" t="s">
        <v>5101</v>
      </c>
    </row>
    <row r="329" spans="2:65" s="1" customFormat="1" ht="16.5" customHeight="1">
      <c r="B329" s="32"/>
      <c r="C329" s="137" t="s">
        <v>1987</v>
      </c>
      <c r="D329" s="137" t="s">
        <v>295</v>
      </c>
      <c r="E329" s="138" t="s">
        <v>5102</v>
      </c>
      <c r="F329" s="139" t="s">
        <v>5103</v>
      </c>
      <c r="G329" s="140" t="s">
        <v>909</v>
      </c>
      <c r="H329" s="141">
        <v>1</v>
      </c>
      <c r="I329" s="142"/>
      <c r="J329" s="143">
        <f t="shared" si="20"/>
        <v>0</v>
      </c>
      <c r="K329" s="139" t="s">
        <v>1</v>
      </c>
      <c r="L329" s="32"/>
      <c r="M329" s="144" t="s">
        <v>1</v>
      </c>
      <c r="N329" s="145" t="s">
        <v>41</v>
      </c>
      <c r="P329" s="146">
        <f t="shared" si="21"/>
        <v>0</v>
      </c>
      <c r="Q329" s="146">
        <v>0</v>
      </c>
      <c r="R329" s="146">
        <f t="shared" si="22"/>
        <v>0</v>
      </c>
      <c r="S329" s="146">
        <v>0</v>
      </c>
      <c r="T329" s="147">
        <f t="shared" si="23"/>
        <v>0</v>
      </c>
      <c r="AR329" s="148" t="s">
        <v>624</v>
      </c>
      <c r="AT329" s="148" t="s">
        <v>295</v>
      </c>
      <c r="AU329" s="148" t="s">
        <v>83</v>
      </c>
      <c r="AY329" s="17" t="s">
        <v>293</v>
      </c>
      <c r="BE329" s="149">
        <f t="shared" si="24"/>
        <v>0</v>
      </c>
      <c r="BF329" s="149">
        <f t="shared" si="25"/>
        <v>0</v>
      </c>
      <c r="BG329" s="149">
        <f t="shared" si="26"/>
        <v>0</v>
      </c>
      <c r="BH329" s="149">
        <f t="shared" si="27"/>
        <v>0</v>
      </c>
      <c r="BI329" s="149">
        <f t="shared" si="28"/>
        <v>0</v>
      </c>
      <c r="BJ329" s="17" t="s">
        <v>83</v>
      </c>
      <c r="BK329" s="149">
        <f t="shared" si="29"/>
        <v>0</v>
      </c>
      <c r="BL329" s="17" t="s">
        <v>624</v>
      </c>
      <c r="BM329" s="148" t="s">
        <v>5104</v>
      </c>
    </row>
    <row r="330" spans="2:65" s="1" customFormat="1" ht="16.5" customHeight="1">
      <c r="B330" s="32"/>
      <c r="C330" s="137" t="s">
        <v>1992</v>
      </c>
      <c r="D330" s="137" t="s">
        <v>295</v>
      </c>
      <c r="E330" s="138" t="s">
        <v>5105</v>
      </c>
      <c r="F330" s="139" t="s">
        <v>5106</v>
      </c>
      <c r="G330" s="140" t="s">
        <v>909</v>
      </c>
      <c r="H330" s="141">
        <v>1</v>
      </c>
      <c r="I330" s="142"/>
      <c r="J330" s="143">
        <f t="shared" si="20"/>
        <v>0</v>
      </c>
      <c r="K330" s="139" t="s">
        <v>1</v>
      </c>
      <c r="L330" s="32"/>
      <c r="M330" s="144" t="s">
        <v>1</v>
      </c>
      <c r="N330" s="145" t="s">
        <v>41</v>
      </c>
      <c r="P330" s="146">
        <f t="shared" si="21"/>
        <v>0</v>
      </c>
      <c r="Q330" s="146">
        <v>0</v>
      </c>
      <c r="R330" s="146">
        <f t="shared" si="22"/>
        <v>0</v>
      </c>
      <c r="S330" s="146">
        <v>0</v>
      </c>
      <c r="T330" s="147">
        <f t="shared" si="23"/>
        <v>0</v>
      </c>
      <c r="AR330" s="148" t="s">
        <v>624</v>
      </c>
      <c r="AT330" s="148" t="s">
        <v>295</v>
      </c>
      <c r="AU330" s="148" t="s">
        <v>83</v>
      </c>
      <c r="AY330" s="17" t="s">
        <v>293</v>
      </c>
      <c r="BE330" s="149">
        <f t="shared" si="24"/>
        <v>0</v>
      </c>
      <c r="BF330" s="149">
        <f t="shared" si="25"/>
        <v>0</v>
      </c>
      <c r="BG330" s="149">
        <f t="shared" si="26"/>
        <v>0</v>
      </c>
      <c r="BH330" s="149">
        <f t="shared" si="27"/>
        <v>0</v>
      </c>
      <c r="BI330" s="149">
        <f t="shared" si="28"/>
        <v>0</v>
      </c>
      <c r="BJ330" s="17" t="s">
        <v>83</v>
      </c>
      <c r="BK330" s="149">
        <f t="shared" si="29"/>
        <v>0</v>
      </c>
      <c r="BL330" s="17" t="s">
        <v>624</v>
      </c>
      <c r="BM330" s="148" t="s">
        <v>5107</v>
      </c>
    </row>
    <row r="331" spans="2:65" s="1" customFormat="1" ht="19.5">
      <c r="B331" s="32"/>
      <c r="D331" s="151" t="s">
        <v>324</v>
      </c>
      <c r="F331" s="184" t="s">
        <v>5108</v>
      </c>
      <c r="I331" s="165"/>
      <c r="L331" s="32"/>
      <c r="M331" s="166"/>
      <c r="T331" s="56"/>
      <c r="AT331" s="17" t="s">
        <v>324</v>
      </c>
      <c r="AU331" s="17" t="s">
        <v>83</v>
      </c>
    </row>
    <row r="332" spans="2:65" s="1" customFormat="1" ht="16.5" customHeight="1">
      <c r="B332" s="32"/>
      <c r="C332" s="137" t="s">
        <v>1996</v>
      </c>
      <c r="D332" s="137" t="s">
        <v>295</v>
      </c>
      <c r="E332" s="138" t="s">
        <v>5109</v>
      </c>
      <c r="F332" s="139" t="s">
        <v>5110</v>
      </c>
      <c r="G332" s="140" t="s">
        <v>909</v>
      </c>
      <c r="H332" s="141">
        <v>1</v>
      </c>
      <c r="I332" s="142"/>
      <c r="J332" s="143">
        <f>ROUND(I332*H332,2)</f>
        <v>0</v>
      </c>
      <c r="K332" s="139" t="s">
        <v>1</v>
      </c>
      <c r="L332" s="32"/>
      <c r="M332" s="144" t="s">
        <v>1</v>
      </c>
      <c r="N332" s="145" t="s">
        <v>41</v>
      </c>
      <c r="P332" s="146">
        <f>O332*H332</f>
        <v>0</v>
      </c>
      <c r="Q332" s="146">
        <v>0</v>
      </c>
      <c r="R332" s="146">
        <f>Q332*H332</f>
        <v>0</v>
      </c>
      <c r="S332" s="146">
        <v>0</v>
      </c>
      <c r="T332" s="147">
        <f>S332*H332</f>
        <v>0</v>
      </c>
      <c r="AR332" s="148" t="s">
        <v>624</v>
      </c>
      <c r="AT332" s="148" t="s">
        <v>295</v>
      </c>
      <c r="AU332" s="148" t="s">
        <v>83</v>
      </c>
      <c r="AY332" s="17" t="s">
        <v>293</v>
      </c>
      <c r="BE332" s="149">
        <f>IF(N332="základní",J332,0)</f>
        <v>0</v>
      </c>
      <c r="BF332" s="149">
        <f>IF(N332="snížená",J332,0)</f>
        <v>0</v>
      </c>
      <c r="BG332" s="149">
        <f>IF(N332="zákl. přenesená",J332,0)</f>
        <v>0</v>
      </c>
      <c r="BH332" s="149">
        <f>IF(N332="sníž. přenesená",J332,0)</f>
        <v>0</v>
      </c>
      <c r="BI332" s="149">
        <f>IF(N332="nulová",J332,0)</f>
        <v>0</v>
      </c>
      <c r="BJ332" s="17" t="s">
        <v>83</v>
      </c>
      <c r="BK332" s="149">
        <f>ROUND(I332*H332,2)</f>
        <v>0</v>
      </c>
      <c r="BL332" s="17" t="s">
        <v>624</v>
      </c>
      <c r="BM332" s="148" t="s">
        <v>5111</v>
      </c>
    </row>
    <row r="333" spans="2:65" s="1" customFormat="1" ht="24.2" customHeight="1">
      <c r="B333" s="32"/>
      <c r="C333" s="137" t="s">
        <v>2004</v>
      </c>
      <c r="D333" s="137" t="s">
        <v>295</v>
      </c>
      <c r="E333" s="138" t="s">
        <v>5112</v>
      </c>
      <c r="F333" s="139" t="s">
        <v>5113</v>
      </c>
      <c r="G333" s="140" t="s">
        <v>533</v>
      </c>
      <c r="H333" s="141">
        <v>8.8179999999999996</v>
      </c>
      <c r="I333" s="142"/>
      <c r="J333" s="143">
        <f>ROUND(I333*H333,2)</f>
        <v>0</v>
      </c>
      <c r="K333" s="139" t="s">
        <v>1</v>
      </c>
      <c r="L333" s="32"/>
      <c r="M333" s="144" t="s">
        <v>1</v>
      </c>
      <c r="N333" s="145" t="s">
        <v>41</v>
      </c>
      <c r="P333" s="146">
        <f>O333*H333</f>
        <v>0</v>
      </c>
      <c r="Q333" s="146">
        <v>0</v>
      </c>
      <c r="R333" s="146">
        <f>Q333*H333</f>
        <v>0</v>
      </c>
      <c r="S333" s="146">
        <v>0</v>
      </c>
      <c r="T333" s="147">
        <f>S333*H333</f>
        <v>0</v>
      </c>
      <c r="AR333" s="148" t="s">
        <v>624</v>
      </c>
      <c r="AT333" s="148" t="s">
        <v>295</v>
      </c>
      <c r="AU333" s="148" t="s">
        <v>83</v>
      </c>
      <c r="AY333" s="17" t="s">
        <v>293</v>
      </c>
      <c r="BE333" s="149">
        <f>IF(N333="základní",J333,0)</f>
        <v>0</v>
      </c>
      <c r="BF333" s="149">
        <f>IF(N333="snížená",J333,0)</f>
        <v>0</v>
      </c>
      <c r="BG333" s="149">
        <f>IF(N333="zákl. přenesená",J333,0)</f>
        <v>0</v>
      </c>
      <c r="BH333" s="149">
        <f>IF(N333="sníž. přenesená",J333,0)</f>
        <v>0</v>
      </c>
      <c r="BI333" s="149">
        <f>IF(N333="nulová",J333,0)</f>
        <v>0</v>
      </c>
      <c r="BJ333" s="17" t="s">
        <v>83</v>
      </c>
      <c r="BK333" s="149">
        <f>ROUND(I333*H333,2)</f>
        <v>0</v>
      </c>
      <c r="BL333" s="17" t="s">
        <v>624</v>
      </c>
      <c r="BM333" s="148" t="s">
        <v>5114</v>
      </c>
    </row>
    <row r="334" spans="2:65" s="1" customFormat="1" ht="37.9" customHeight="1">
      <c r="B334" s="32"/>
      <c r="C334" s="137" t="s">
        <v>2009</v>
      </c>
      <c r="D334" s="137" t="s">
        <v>295</v>
      </c>
      <c r="E334" s="138" t="s">
        <v>5115</v>
      </c>
      <c r="F334" s="139" t="s">
        <v>5116</v>
      </c>
      <c r="G334" s="140" t="s">
        <v>533</v>
      </c>
      <c r="H334" s="141">
        <v>8.8179999999999996</v>
      </c>
      <c r="I334" s="142"/>
      <c r="J334" s="143">
        <f>ROUND(I334*H334,2)</f>
        <v>0</v>
      </c>
      <c r="K334" s="139" t="s">
        <v>1</v>
      </c>
      <c r="L334" s="32"/>
      <c r="M334" s="144" t="s">
        <v>1</v>
      </c>
      <c r="N334" s="145" t="s">
        <v>41</v>
      </c>
      <c r="P334" s="146">
        <f>O334*H334</f>
        <v>0</v>
      </c>
      <c r="Q334" s="146">
        <v>0</v>
      </c>
      <c r="R334" s="146">
        <f>Q334*H334</f>
        <v>0</v>
      </c>
      <c r="S334" s="146">
        <v>0</v>
      </c>
      <c r="T334" s="147">
        <f>S334*H334</f>
        <v>0</v>
      </c>
      <c r="AR334" s="148" t="s">
        <v>624</v>
      </c>
      <c r="AT334" s="148" t="s">
        <v>295</v>
      </c>
      <c r="AU334" s="148" t="s">
        <v>83</v>
      </c>
      <c r="AY334" s="17" t="s">
        <v>293</v>
      </c>
      <c r="BE334" s="149">
        <f>IF(N334="základní",J334,0)</f>
        <v>0</v>
      </c>
      <c r="BF334" s="149">
        <f>IF(N334="snížená",J334,0)</f>
        <v>0</v>
      </c>
      <c r="BG334" s="149">
        <f>IF(N334="zákl. přenesená",J334,0)</f>
        <v>0</v>
      </c>
      <c r="BH334" s="149">
        <f>IF(N334="sníž. přenesená",J334,0)</f>
        <v>0</v>
      </c>
      <c r="BI334" s="149">
        <f>IF(N334="nulová",J334,0)</f>
        <v>0</v>
      </c>
      <c r="BJ334" s="17" t="s">
        <v>83</v>
      </c>
      <c r="BK334" s="149">
        <f>ROUND(I334*H334,2)</f>
        <v>0</v>
      </c>
      <c r="BL334" s="17" t="s">
        <v>624</v>
      </c>
      <c r="BM334" s="148" t="s">
        <v>5117</v>
      </c>
    </row>
    <row r="335" spans="2:65" s="11" customFormat="1" ht="25.9" customHeight="1">
      <c r="B335" s="125"/>
      <c r="D335" s="126" t="s">
        <v>75</v>
      </c>
      <c r="E335" s="127" t="s">
        <v>5118</v>
      </c>
      <c r="F335" s="127" t="s">
        <v>5119</v>
      </c>
      <c r="I335" s="128"/>
      <c r="J335" s="129">
        <f>BK335</f>
        <v>0</v>
      </c>
      <c r="L335" s="125"/>
      <c r="M335" s="130"/>
      <c r="P335" s="131">
        <f>SUM(P336:P359)</f>
        <v>0</v>
      </c>
      <c r="R335" s="131">
        <f>SUM(R336:R359)</f>
        <v>0</v>
      </c>
      <c r="T335" s="132">
        <f>SUM(T336:T359)</f>
        <v>0</v>
      </c>
      <c r="AR335" s="126" t="s">
        <v>85</v>
      </c>
      <c r="AT335" s="133" t="s">
        <v>75</v>
      </c>
      <c r="AU335" s="133" t="s">
        <v>76</v>
      </c>
      <c r="AY335" s="126" t="s">
        <v>293</v>
      </c>
      <c r="BK335" s="134">
        <f>SUM(BK336:BK359)</f>
        <v>0</v>
      </c>
    </row>
    <row r="336" spans="2:65" s="1" customFormat="1" ht="24.2" customHeight="1">
      <c r="B336" s="32"/>
      <c r="C336" s="137" t="s">
        <v>2016</v>
      </c>
      <c r="D336" s="137" t="s">
        <v>295</v>
      </c>
      <c r="E336" s="138" t="s">
        <v>5120</v>
      </c>
      <c r="F336" s="139" t="s">
        <v>5121</v>
      </c>
      <c r="G336" s="140" t="s">
        <v>1990</v>
      </c>
      <c r="H336" s="141">
        <v>27</v>
      </c>
      <c r="I336" s="142"/>
      <c r="J336" s="143">
        <f t="shared" ref="J336:J348" si="30">ROUND(I336*H336,2)</f>
        <v>0</v>
      </c>
      <c r="K336" s="139" t="s">
        <v>1</v>
      </c>
      <c r="L336" s="32"/>
      <c r="M336" s="144" t="s">
        <v>1</v>
      </c>
      <c r="N336" s="145" t="s">
        <v>41</v>
      </c>
      <c r="P336" s="146">
        <f t="shared" ref="P336:P348" si="31">O336*H336</f>
        <v>0</v>
      </c>
      <c r="Q336" s="146">
        <v>0</v>
      </c>
      <c r="R336" s="146">
        <f t="shared" ref="R336:R348" si="32">Q336*H336</f>
        <v>0</v>
      </c>
      <c r="S336" s="146">
        <v>0</v>
      </c>
      <c r="T336" s="147">
        <f t="shared" ref="T336:T348" si="33">S336*H336</f>
        <v>0</v>
      </c>
      <c r="AR336" s="148" t="s">
        <v>624</v>
      </c>
      <c r="AT336" s="148" t="s">
        <v>295</v>
      </c>
      <c r="AU336" s="148" t="s">
        <v>83</v>
      </c>
      <c r="AY336" s="17" t="s">
        <v>293</v>
      </c>
      <c r="BE336" s="149">
        <f t="shared" ref="BE336:BE348" si="34">IF(N336="základní",J336,0)</f>
        <v>0</v>
      </c>
      <c r="BF336" s="149">
        <f t="shared" ref="BF336:BF348" si="35">IF(N336="snížená",J336,0)</f>
        <v>0</v>
      </c>
      <c r="BG336" s="149">
        <f t="shared" ref="BG336:BG348" si="36">IF(N336="zákl. přenesená",J336,0)</f>
        <v>0</v>
      </c>
      <c r="BH336" s="149">
        <f t="shared" ref="BH336:BH348" si="37">IF(N336="sníž. přenesená",J336,0)</f>
        <v>0</v>
      </c>
      <c r="BI336" s="149">
        <f t="shared" ref="BI336:BI348" si="38">IF(N336="nulová",J336,0)</f>
        <v>0</v>
      </c>
      <c r="BJ336" s="17" t="s">
        <v>83</v>
      </c>
      <c r="BK336" s="149">
        <f t="shared" ref="BK336:BK348" si="39">ROUND(I336*H336,2)</f>
        <v>0</v>
      </c>
      <c r="BL336" s="17" t="s">
        <v>624</v>
      </c>
      <c r="BM336" s="148" t="s">
        <v>5122</v>
      </c>
    </row>
    <row r="337" spans="2:65" s="1" customFormat="1" ht="24.2" customHeight="1">
      <c r="B337" s="32"/>
      <c r="C337" s="137" t="s">
        <v>2019</v>
      </c>
      <c r="D337" s="137" t="s">
        <v>295</v>
      </c>
      <c r="E337" s="138" t="s">
        <v>5123</v>
      </c>
      <c r="F337" s="139" t="s">
        <v>5124</v>
      </c>
      <c r="G337" s="140" t="s">
        <v>1990</v>
      </c>
      <c r="H337" s="141">
        <v>1</v>
      </c>
      <c r="I337" s="142"/>
      <c r="J337" s="143">
        <f t="shared" si="30"/>
        <v>0</v>
      </c>
      <c r="K337" s="139" t="s">
        <v>1</v>
      </c>
      <c r="L337" s="32"/>
      <c r="M337" s="144" t="s">
        <v>1</v>
      </c>
      <c r="N337" s="145" t="s">
        <v>41</v>
      </c>
      <c r="P337" s="146">
        <f t="shared" si="31"/>
        <v>0</v>
      </c>
      <c r="Q337" s="146">
        <v>0</v>
      </c>
      <c r="R337" s="146">
        <f t="shared" si="32"/>
        <v>0</v>
      </c>
      <c r="S337" s="146">
        <v>0</v>
      </c>
      <c r="T337" s="147">
        <f t="shared" si="33"/>
        <v>0</v>
      </c>
      <c r="AR337" s="148" t="s">
        <v>624</v>
      </c>
      <c r="AT337" s="148" t="s">
        <v>295</v>
      </c>
      <c r="AU337" s="148" t="s">
        <v>83</v>
      </c>
      <c r="AY337" s="17" t="s">
        <v>293</v>
      </c>
      <c r="BE337" s="149">
        <f t="shared" si="34"/>
        <v>0</v>
      </c>
      <c r="BF337" s="149">
        <f t="shared" si="35"/>
        <v>0</v>
      </c>
      <c r="BG337" s="149">
        <f t="shared" si="36"/>
        <v>0</v>
      </c>
      <c r="BH337" s="149">
        <f t="shared" si="37"/>
        <v>0</v>
      </c>
      <c r="BI337" s="149">
        <f t="shared" si="38"/>
        <v>0</v>
      </c>
      <c r="BJ337" s="17" t="s">
        <v>83</v>
      </c>
      <c r="BK337" s="149">
        <f t="shared" si="39"/>
        <v>0</v>
      </c>
      <c r="BL337" s="17" t="s">
        <v>624</v>
      </c>
      <c r="BM337" s="148" t="s">
        <v>5125</v>
      </c>
    </row>
    <row r="338" spans="2:65" s="1" customFormat="1" ht="24.2" customHeight="1">
      <c r="B338" s="32"/>
      <c r="C338" s="137" t="s">
        <v>2023</v>
      </c>
      <c r="D338" s="137" t="s">
        <v>295</v>
      </c>
      <c r="E338" s="138" t="s">
        <v>5126</v>
      </c>
      <c r="F338" s="139" t="s">
        <v>5127</v>
      </c>
      <c r="G338" s="140" t="s">
        <v>1990</v>
      </c>
      <c r="H338" s="141">
        <v>2</v>
      </c>
      <c r="I338" s="142"/>
      <c r="J338" s="143">
        <f t="shared" si="30"/>
        <v>0</v>
      </c>
      <c r="K338" s="139" t="s">
        <v>1</v>
      </c>
      <c r="L338" s="32"/>
      <c r="M338" s="144" t="s">
        <v>1</v>
      </c>
      <c r="N338" s="145" t="s">
        <v>41</v>
      </c>
      <c r="P338" s="146">
        <f t="shared" si="31"/>
        <v>0</v>
      </c>
      <c r="Q338" s="146">
        <v>0</v>
      </c>
      <c r="R338" s="146">
        <f t="shared" si="32"/>
        <v>0</v>
      </c>
      <c r="S338" s="146">
        <v>0</v>
      </c>
      <c r="T338" s="147">
        <f t="shared" si="33"/>
        <v>0</v>
      </c>
      <c r="AR338" s="148" t="s">
        <v>624</v>
      </c>
      <c r="AT338" s="148" t="s">
        <v>295</v>
      </c>
      <c r="AU338" s="148" t="s">
        <v>83</v>
      </c>
      <c r="AY338" s="17" t="s">
        <v>293</v>
      </c>
      <c r="BE338" s="149">
        <f t="shared" si="34"/>
        <v>0</v>
      </c>
      <c r="BF338" s="149">
        <f t="shared" si="35"/>
        <v>0</v>
      </c>
      <c r="BG338" s="149">
        <f t="shared" si="36"/>
        <v>0</v>
      </c>
      <c r="BH338" s="149">
        <f t="shared" si="37"/>
        <v>0</v>
      </c>
      <c r="BI338" s="149">
        <f t="shared" si="38"/>
        <v>0</v>
      </c>
      <c r="BJ338" s="17" t="s">
        <v>83</v>
      </c>
      <c r="BK338" s="149">
        <f t="shared" si="39"/>
        <v>0</v>
      </c>
      <c r="BL338" s="17" t="s">
        <v>624</v>
      </c>
      <c r="BM338" s="148" t="s">
        <v>5128</v>
      </c>
    </row>
    <row r="339" spans="2:65" s="1" customFormat="1" ht="24.2" customHeight="1">
      <c r="B339" s="32"/>
      <c r="C339" s="137" t="s">
        <v>2028</v>
      </c>
      <c r="D339" s="137" t="s">
        <v>295</v>
      </c>
      <c r="E339" s="138" t="s">
        <v>5129</v>
      </c>
      <c r="F339" s="139" t="s">
        <v>5130</v>
      </c>
      <c r="G339" s="140" t="s">
        <v>1990</v>
      </c>
      <c r="H339" s="141">
        <v>5</v>
      </c>
      <c r="I339" s="142"/>
      <c r="J339" s="143">
        <f t="shared" si="30"/>
        <v>0</v>
      </c>
      <c r="K339" s="139" t="s">
        <v>1</v>
      </c>
      <c r="L339" s="32"/>
      <c r="M339" s="144" t="s">
        <v>1</v>
      </c>
      <c r="N339" s="145" t="s">
        <v>41</v>
      </c>
      <c r="P339" s="146">
        <f t="shared" si="31"/>
        <v>0</v>
      </c>
      <c r="Q339" s="146">
        <v>0</v>
      </c>
      <c r="R339" s="146">
        <f t="shared" si="32"/>
        <v>0</v>
      </c>
      <c r="S339" s="146">
        <v>0</v>
      </c>
      <c r="T339" s="147">
        <f t="shared" si="33"/>
        <v>0</v>
      </c>
      <c r="AR339" s="148" t="s">
        <v>624</v>
      </c>
      <c r="AT339" s="148" t="s">
        <v>295</v>
      </c>
      <c r="AU339" s="148" t="s">
        <v>83</v>
      </c>
      <c r="AY339" s="17" t="s">
        <v>293</v>
      </c>
      <c r="BE339" s="149">
        <f t="shared" si="34"/>
        <v>0</v>
      </c>
      <c r="BF339" s="149">
        <f t="shared" si="35"/>
        <v>0</v>
      </c>
      <c r="BG339" s="149">
        <f t="shared" si="36"/>
        <v>0</v>
      </c>
      <c r="BH339" s="149">
        <f t="shared" si="37"/>
        <v>0</v>
      </c>
      <c r="BI339" s="149">
        <f t="shared" si="38"/>
        <v>0</v>
      </c>
      <c r="BJ339" s="17" t="s">
        <v>83</v>
      </c>
      <c r="BK339" s="149">
        <f t="shared" si="39"/>
        <v>0</v>
      </c>
      <c r="BL339" s="17" t="s">
        <v>624</v>
      </c>
      <c r="BM339" s="148" t="s">
        <v>5131</v>
      </c>
    </row>
    <row r="340" spans="2:65" s="1" customFormat="1" ht="33" customHeight="1">
      <c r="B340" s="32"/>
      <c r="C340" s="137" t="s">
        <v>2034</v>
      </c>
      <c r="D340" s="137" t="s">
        <v>295</v>
      </c>
      <c r="E340" s="138" t="s">
        <v>5132</v>
      </c>
      <c r="F340" s="139" t="s">
        <v>5133</v>
      </c>
      <c r="G340" s="140" t="s">
        <v>1990</v>
      </c>
      <c r="H340" s="141">
        <v>1</v>
      </c>
      <c r="I340" s="142"/>
      <c r="J340" s="143">
        <f t="shared" si="30"/>
        <v>0</v>
      </c>
      <c r="K340" s="139" t="s">
        <v>1</v>
      </c>
      <c r="L340" s="32"/>
      <c r="M340" s="144" t="s">
        <v>1</v>
      </c>
      <c r="N340" s="145" t="s">
        <v>41</v>
      </c>
      <c r="P340" s="146">
        <f t="shared" si="31"/>
        <v>0</v>
      </c>
      <c r="Q340" s="146">
        <v>0</v>
      </c>
      <c r="R340" s="146">
        <f t="shared" si="32"/>
        <v>0</v>
      </c>
      <c r="S340" s="146">
        <v>0</v>
      </c>
      <c r="T340" s="147">
        <f t="shared" si="33"/>
        <v>0</v>
      </c>
      <c r="AR340" s="148" t="s">
        <v>624</v>
      </c>
      <c r="AT340" s="148" t="s">
        <v>295</v>
      </c>
      <c r="AU340" s="148" t="s">
        <v>83</v>
      </c>
      <c r="AY340" s="17" t="s">
        <v>293</v>
      </c>
      <c r="BE340" s="149">
        <f t="shared" si="34"/>
        <v>0</v>
      </c>
      <c r="BF340" s="149">
        <f t="shared" si="35"/>
        <v>0</v>
      </c>
      <c r="BG340" s="149">
        <f t="shared" si="36"/>
        <v>0</v>
      </c>
      <c r="BH340" s="149">
        <f t="shared" si="37"/>
        <v>0</v>
      </c>
      <c r="BI340" s="149">
        <f t="shared" si="38"/>
        <v>0</v>
      </c>
      <c r="BJ340" s="17" t="s">
        <v>83</v>
      </c>
      <c r="BK340" s="149">
        <f t="shared" si="39"/>
        <v>0</v>
      </c>
      <c r="BL340" s="17" t="s">
        <v>624</v>
      </c>
      <c r="BM340" s="148" t="s">
        <v>5134</v>
      </c>
    </row>
    <row r="341" spans="2:65" s="1" customFormat="1" ht="24.2" customHeight="1">
      <c r="B341" s="32"/>
      <c r="C341" s="137" t="s">
        <v>2037</v>
      </c>
      <c r="D341" s="137" t="s">
        <v>295</v>
      </c>
      <c r="E341" s="138" t="s">
        <v>5135</v>
      </c>
      <c r="F341" s="139" t="s">
        <v>5136</v>
      </c>
      <c r="G341" s="140" t="s">
        <v>909</v>
      </c>
      <c r="H341" s="141">
        <v>46</v>
      </c>
      <c r="I341" s="142"/>
      <c r="J341" s="143">
        <f t="shared" si="30"/>
        <v>0</v>
      </c>
      <c r="K341" s="139" t="s">
        <v>1</v>
      </c>
      <c r="L341" s="32"/>
      <c r="M341" s="144" t="s">
        <v>1</v>
      </c>
      <c r="N341" s="145" t="s">
        <v>41</v>
      </c>
      <c r="P341" s="146">
        <f t="shared" si="31"/>
        <v>0</v>
      </c>
      <c r="Q341" s="146">
        <v>0</v>
      </c>
      <c r="R341" s="146">
        <f t="shared" si="32"/>
        <v>0</v>
      </c>
      <c r="S341" s="146">
        <v>0</v>
      </c>
      <c r="T341" s="147">
        <f t="shared" si="33"/>
        <v>0</v>
      </c>
      <c r="AR341" s="148" t="s">
        <v>624</v>
      </c>
      <c r="AT341" s="148" t="s">
        <v>295</v>
      </c>
      <c r="AU341" s="148" t="s">
        <v>83</v>
      </c>
      <c r="AY341" s="17" t="s">
        <v>293</v>
      </c>
      <c r="BE341" s="149">
        <f t="shared" si="34"/>
        <v>0</v>
      </c>
      <c r="BF341" s="149">
        <f t="shared" si="35"/>
        <v>0</v>
      </c>
      <c r="BG341" s="149">
        <f t="shared" si="36"/>
        <v>0</v>
      </c>
      <c r="BH341" s="149">
        <f t="shared" si="37"/>
        <v>0</v>
      </c>
      <c r="BI341" s="149">
        <f t="shared" si="38"/>
        <v>0</v>
      </c>
      <c r="BJ341" s="17" t="s">
        <v>83</v>
      </c>
      <c r="BK341" s="149">
        <f t="shared" si="39"/>
        <v>0</v>
      </c>
      <c r="BL341" s="17" t="s">
        <v>624</v>
      </c>
      <c r="BM341" s="148" t="s">
        <v>5137</v>
      </c>
    </row>
    <row r="342" spans="2:65" s="1" customFormat="1" ht="24.2" customHeight="1">
      <c r="B342" s="32"/>
      <c r="C342" s="137" t="s">
        <v>2042</v>
      </c>
      <c r="D342" s="137" t="s">
        <v>295</v>
      </c>
      <c r="E342" s="138" t="s">
        <v>5138</v>
      </c>
      <c r="F342" s="139" t="s">
        <v>5139</v>
      </c>
      <c r="G342" s="140" t="s">
        <v>1990</v>
      </c>
      <c r="H342" s="141">
        <v>27</v>
      </c>
      <c r="I342" s="142"/>
      <c r="J342" s="143">
        <f t="shared" si="30"/>
        <v>0</v>
      </c>
      <c r="K342" s="139" t="s">
        <v>1</v>
      </c>
      <c r="L342" s="32"/>
      <c r="M342" s="144" t="s">
        <v>1</v>
      </c>
      <c r="N342" s="145" t="s">
        <v>41</v>
      </c>
      <c r="P342" s="146">
        <f t="shared" si="31"/>
        <v>0</v>
      </c>
      <c r="Q342" s="146">
        <v>0</v>
      </c>
      <c r="R342" s="146">
        <f t="shared" si="32"/>
        <v>0</v>
      </c>
      <c r="S342" s="146">
        <v>0</v>
      </c>
      <c r="T342" s="147">
        <f t="shared" si="33"/>
        <v>0</v>
      </c>
      <c r="AR342" s="148" t="s">
        <v>624</v>
      </c>
      <c r="AT342" s="148" t="s">
        <v>295</v>
      </c>
      <c r="AU342" s="148" t="s">
        <v>83</v>
      </c>
      <c r="AY342" s="17" t="s">
        <v>293</v>
      </c>
      <c r="BE342" s="149">
        <f t="shared" si="34"/>
        <v>0</v>
      </c>
      <c r="BF342" s="149">
        <f t="shared" si="35"/>
        <v>0</v>
      </c>
      <c r="BG342" s="149">
        <f t="shared" si="36"/>
        <v>0</v>
      </c>
      <c r="BH342" s="149">
        <f t="shared" si="37"/>
        <v>0</v>
      </c>
      <c r="BI342" s="149">
        <f t="shared" si="38"/>
        <v>0</v>
      </c>
      <c r="BJ342" s="17" t="s">
        <v>83</v>
      </c>
      <c r="BK342" s="149">
        <f t="shared" si="39"/>
        <v>0</v>
      </c>
      <c r="BL342" s="17" t="s">
        <v>624</v>
      </c>
      <c r="BM342" s="148" t="s">
        <v>5140</v>
      </c>
    </row>
    <row r="343" spans="2:65" s="1" customFormat="1" ht="24.2" customHeight="1">
      <c r="B343" s="32"/>
      <c r="C343" s="137" t="s">
        <v>2048</v>
      </c>
      <c r="D343" s="137" t="s">
        <v>295</v>
      </c>
      <c r="E343" s="138" t="s">
        <v>5141</v>
      </c>
      <c r="F343" s="139" t="s">
        <v>5142</v>
      </c>
      <c r="G343" s="140" t="s">
        <v>1990</v>
      </c>
      <c r="H343" s="141">
        <v>1</v>
      </c>
      <c r="I343" s="142"/>
      <c r="J343" s="143">
        <f t="shared" si="30"/>
        <v>0</v>
      </c>
      <c r="K343" s="139" t="s">
        <v>1</v>
      </c>
      <c r="L343" s="32"/>
      <c r="M343" s="144" t="s">
        <v>1</v>
      </c>
      <c r="N343" s="145" t="s">
        <v>41</v>
      </c>
      <c r="P343" s="146">
        <f t="shared" si="31"/>
        <v>0</v>
      </c>
      <c r="Q343" s="146">
        <v>0</v>
      </c>
      <c r="R343" s="146">
        <f t="shared" si="32"/>
        <v>0</v>
      </c>
      <c r="S343" s="146">
        <v>0</v>
      </c>
      <c r="T343" s="147">
        <f t="shared" si="33"/>
        <v>0</v>
      </c>
      <c r="AR343" s="148" t="s">
        <v>624</v>
      </c>
      <c r="AT343" s="148" t="s">
        <v>295</v>
      </c>
      <c r="AU343" s="148" t="s">
        <v>83</v>
      </c>
      <c r="AY343" s="17" t="s">
        <v>293</v>
      </c>
      <c r="BE343" s="149">
        <f t="shared" si="34"/>
        <v>0</v>
      </c>
      <c r="BF343" s="149">
        <f t="shared" si="35"/>
        <v>0</v>
      </c>
      <c r="BG343" s="149">
        <f t="shared" si="36"/>
        <v>0</v>
      </c>
      <c r="BH343" s="149">
        <f t="shared" si="37"/>
        <v>0</v>
      </c>
      <c r="BI343" s="149">
        <f t="shared" si="38"/>
        <v>0</v>
      </c>
      <c r="BJ343" s="17" t="s">
        <v>83</v>
      </c>
      <c r="BK343" s="149">
        <f t="shared" si="39"/>
        <v>0</v>
      </c>
      <c r="BL343" s="17" t="s">
        <v>624</v>
      </c>
      <c r="BM343" s="148" t="s">
        <v>5143</v>
      </c>
    </row>
    <row r="344" spans="2:65" s="1" customFormat="1" ht="24.2" customHeight="1">
      <c r="B344" s="32"/>
      <c r="C344" s="137" t="s">
        <v>2050</v>
      </c>
      <c r="D344" s="137" t="s">
        <v>295</v>
      </c>
      <c r="E344" s="138" t="s">
        <v>5144</v>
      </c>
      <c r="F344" s="139" t="s">
        <v>5145</v>
      </c>
      <c r="G344" s="140" t="s">
        <v>1990</v>
      </c>
      <c r="H344" s="141">
        <v>2</v>
      </c>
      <c r="I344" s="142"/>
      <c r="J344" s="143">
        <f t="shared" si="30"/>
        <v>0</v>
      </c>
      <c r="K344" s="139" t="s">
        <v>1</v>
      </c>
      <c r="L344" s="32"/>
      <c r="M344" s="144" t="s">
        <v>1</v>
      </c>
      <c r="N344" s="145" t="s">
        <v>41</v>
      </c>
      <c r="P344" s="146">
        <f t="shared" si="31"/>
        <v>0</v>
      </c>
      <c r="Q344" s="146">
        <v>0</v>
      </c>
      <c r="R344" s="146">
        <f t="shared" si="32"/>
        <v>0</v>
      </c>
      <c r="S344" s="146">
        <v>0</v>
      </c>
      <c r="T344" s="147">
        <f t="shared" si="33"/>
        <v>0</v>
      </c>
      <c r="AR344" s="148" t="s">
        <v>624</v>
      </c>
      <c r="AT344" s="148" t="s">
        <v>295</v>
      </c>
      <c r="AU344" s="148" t="s">
        <v>83</v>
      </c>
      <c r="AY344" s="17" t="s">
        <v>293</v>
      </c>
      <c r="BE344" s="149">
        <f t="shared" si="34"/>
        <v>0</v>
      </c>
      <c r="BF344" s="149">
        <f t="shared" si="35"/>
        <v>0</v>
      </c>
      <c r="BG344" s="149">
        <f t="shared" si="36"/>
        <v>0</v>
      </c>
      <c r="BH344" s="149">
        <f t="shared" si="37"/>
        <v>0</v>
      </c>
      <c r="BI344" s="149">
        <f t="shared" si="38"/>
        <v>0</v>
      </c>
      <c r="BJ344" s="17" t="s">
        <v>83</v>
      </c>
      <c r="BK344" s="149">
        <f t="shared" si="39"/>
        <v>0</v>
      </c>
      <c r="BL344" s="17" t="s">
        <v>624</v>
      </c>
      <c r="BM344" s="148" t="s">
        <v>5146</v>
      </c>
    </row>
    <row r="345" spans="2:65" s="1" customFormat="1" ht="24.2" customHeight="1">
      <c r="B345" s="32"/>
      <c r="C345" s="137" t="s">
        <v>2053</v>
      </c>
      <c r="D345" s="137" t="s">
        <v>295</v>
      </c>
      <c r="E345" s="138" t="s">
        <v>5147</v>
      </c>
      <c r="F345" s="139" t="s">
        <v>5148</v>
      </c>
      <c r="G345" s="140" t="s">
        <v>1990</v>
      </c>
      <c r="H345" s="141">
        <v>5</v>
      </c>
      <c r="I345" s="142"/>
      <c r="J345" s="143">
        <f t="shared" si="30"/>
        <v>0</v>
      </c>
      <c r="K345" s="139" t="s">
        <v>1</v>
      </c>
      <c r="L345" s="32"/>
      <c r="M345" s="144" t="s">
        <v>1</v>
      </c>
      <c r="N345" s="145" t="s">
        <v>41</v>
      </c>
      <c r="P345" s="146">
        <f t="shared" si="31"/>
        <v>0</v>
      </c>
      <c r="Q345" s="146">
        <v>0</v>
      </c>
      <c r="R345" s="146">
        <f t="shared" si="32"/>
        <v>0</v>
      </c>
      <c r="S345" s="146">
        <v>0</v>
      </c>
      <c r="T345" s="147">
        <f t="shared" si="33"/>
        <v>0</v>
      </c>
      <c r="AR345" s="148" t="s">
        <v>624</v>
      </c>
      <c r="AT345" s="148" t="s">
        <v>295</v>
      </c>
      <c r="AU345" s="148" t="s">
        <v>83</v>
      </c>
      <c r="AY345" s="17" t="s">
        <v>293</v>
      </c>
      <c r="BE345" s="149">
        <f t="shared" si="34"/>
        <v>0</v>
      </c>
      <c r="BF345" s="149">
        <f t="shared" si="35"/>
        <v>0</v>
      </c>
      <c r="BG345" s="149">
        <f t="shared" si="36"/>
        <v>0</v>
      </c>
      <c r="BH345" s="149">
        <f t="shared" si="37"/>
        <v>0</v>
      </c>
      <c r="BI345" s="149">
        <f t="shared" si="38"/>
        <v>0</v>
      </c>
      <c r="BJ345" s="17" t="s">
        <v>83</v>
      </c>
      <c r="BK345" s="149">
        <f t="shared" si="39"/>
        <v>0</v>
      </c>
      <c r="BL345" s="17" t="s">
        <v>624</v>
      </c>
      <c r="BM345" s="148" t="s">
        <v>5149</v>
      </c>
    </row>
    <row r="346" spans="2:65" s="1" customFormat="1" ht="24.2" customHeight="1">
      <c r="B346" s="32"/>
      <c r="C346" s="137" t="s">
        <v>2055</v>
      </c>
      <c r="D346" s="137" t="s">
        <v>295</v>
      </c>
      <c r="E346" s="138" t="s">
        <v>5150</v>
      </c>
      <c r="F346" s="139" t="s">
        <v>5151</v>
      </c>
      <c r="G346" s="140" t="s">
        <v>1990</v>
      </c>
      <c r="H346" s="141">
        <v>1</v>
      </c>
      <c r="I346" s="142"/>
      <c r="J346" s="143">
        <f t="shared" si="30"/>
        <v>0</v>
      </c>
      <c r="K346" s="139" t="s">
        <v>1</v>
      </c>
      <c r="L346" s="32"/>
      <c r="M346" s="144" t="s">
        <v>1</v>
      </c>
      <c r="N346" s="145" t="s">
        <v>41</v>
      </c>
      <c r="P346" s="146">
        <f t="shared" si="31"/>
        <v>0</v>
      </c>
      <c r="Q346" s="146">
        <v>0</v>
      </c>
      <c r="R346" s="146">
        <f t="shared" si="32"/>
        <v>0</v>
      </c>
      <c r="S346" s="146">
        <v>0</v>
      </c>
      <c r="T346" s="147">
        <f t="shared" si="33"/>
        <v>0</v>
      </c>
      <c r="AR346" s="148" t="s">
        <v>624</v>
      </c>
      <c r="AT346" s="148" t="s">
        <v>295</v>
      </c>
      <c r="AU346" s="148" t="s">
        <v>83</v>
      </c>
      <c r="AY346" s="17" t="s">
        <v>293</v>
      </c>
      <c r="BE346" s="149">
        <f t="shared" si="34"/>
        <v>0</v>
      </c>
      <c r="BF346" s="149">
        <f t="shared" si="35"/>
        <v>0</v>
      </c>
      <c r="BG346" s="149">
        <f t="shared" si="36"/>
        <v>0</v>
      </c>
      <c r="BH346" s="149">
        <f t="shared" si="37"/>
        <v>0</v>
      </c>
      <c r="BI346" s="149">
        <f t="shared" si="38"/>
        <v>0</v>
      </c>
      <c r="BJ346" s="17" t="s">
        <v>83</v>
      </c>
      <c r="BK346" s="149">
        <f t="shared" si="39"/>
        <v>0</v>
      </c>
      <c r="BL346" s="17" t="s">
        <v>624</v>
      </c>
      <c r="BM346" s="148" t="s">
        <v>5152</v>
      </c>
    </row>
    <row r="347" spans="2:65" s="1" customFormat="1" ht="24.2" customHeight="1">
      <c r="B347" s="32"/>
      <c r="C347" s="137" t="s">
        <v>2061</v>
      </c>
      <c r="D347" s="137" t="s">
        <v>295</v>
      </c>
      <c r="E347" s="138" t="s">
        <v>5153</v>
      </c>
      <c r="F347" s="139" t="s">
        <v>5154</v>
      </c>
      <c r="G347" s="140" t="s">
        <v>1990</v>
      </c>
      <c r="H347" s="141">
        <v>10</v>
      </c>
      <c r="I347" s="142"/>
      <c r="J347" s="143">
        <f t="shared" si="30"/>
        <v>0</v>
      </c>
      <c r="K347" s="139" t="s">
        <v>1</v>
      </c>
      <c r="L347" s="32"/>
      <c r="M347" s="144" t="s">
        <v>1</v>
      </c>
      <c r="N347" s="145" t="s">
        <v>41</v>
      </c>
      <c r="P347" s="146">
        <f t="shared" si="31"/>
        <v>0</v>
      </c>
      <c r="Q347" s="146">
        <v>0</v>
      </c>
      <c r="R347" s="146">
        <f t="shared" si="32"/>
        <v>0</v>
      </c>
      <c r="S347" s="146">
        <v>0</v>
      </c>
      <c r="T347" s="147">
        <f t="shared" si="33"/>
        <v>0</v>
      </c>
      <c r="AR347" s="148" t="s">
        <v>624</v>
      </c>
      <c r="AT347" s="148" t="s">
        <v>295</v>
      </c>
      <c r="AU347" s="148" t="s">
        <v>83</v>
      </c>
      <c r="AY347" s="17" t="s">
        <v>293</v>
      </c>
      <c r="BE347" s="149">
        <f t="shared" si="34"/>
        <v>0</v>
      </c>
      <c r="BF347" s="149">
        <f t="shared" si="35"/>
        <v>0</v>
      </c>
      <c r="BG347" s="149">
        <f t="shared" si="36"/>
        <v>0</v>
      </c>
      <c r="BH347" s="149">
        <f t="shared" si="37"/>
        <v>0</v>
      </c>
      <c r="BI347" s="149">
        <f t="shared" si="38"/>
        <v>0</v>
      </c>
      <c r="BJ347" s="17" t="s">
        <v>83</v>
      </c>
      <c r="BK347" s="149">
        <f t="shared" si="39"/>
        <v>0</v>
      </c>
      <c r="BL347" s="17" t="s">
        <v>624</v>
      </c>
      <c r="BM347" s="148" t="s">
        <v>5155</v>
      </c>
    </row>
    <row r="348" spans="2:65" s="1" customFormat="1" ht="24.2" customHeight="1">
      <c r="B348" s="32"/>
      <c r="C348" s="137" t="s">
        <v>2065</v>
      </c>
      <c r="D348" s="137" t="s">
        <v>295</v>
      </c>
      <c r="E348" s="138" t="s">
        <v>5156</v>
      </c>
      <c r="F348" s="139" t="s">
        <v>5157</v>
      </c>
      <c r="G348" s="140" t="s">
        <v>1990</v>
      </c>
      <c r="H348" s="141">
        <v>18</v>
      </c>
      <c r="I348" s="142"/>
      <c r="J348" s="143">
        <f t="shared" si="30"/>
        <v>0</v>
      </c>
      <c r="K348" s="139" t="s">
        <v>1</v>
      </c>
      <c r="L348" s="32"/>
      <c r="M348" s="144" t="s">
        <v>1</v>
      </c>
      <c r="N348" s="145" t="s">
        <v>41</v>
      </c>
      <c r="P348" s="146">
        <f t="shared" si="31"/>
        <v>0</v>
      </c>
      <c r="Q348" s="146">
        <v>0</v>
      </c>
      <c r="R348" s="146">
        <f t="shared" si="32"/>
        <v>0</v>
      </c>
      <c r="S348" s="146">
        <v>0</v>
      </c>
      <c r="T348" s="147">
        <f t="shared" si="33"/>
        <v>0</v>
      </c>
      <c r="AR348" s="148" t="s">
        <v>624</v>
      </c>
      <c r="AT348" s="148" t="s">
        <v>295</v>
      </c>
      <c r="AU348" s="148" t="s">
        <v>83</v>
      </c>
      <c r="AY348" s="17" t="s">
        <v>293</v>
      </c>
      <c r="BE348" s="149">
        <f t="shared" si="34"/>
        <v>0</v>
      </c>
      <c r="BF348" s="149">
        <f t="shared" si="35"/>
        <v>0</v>
      </c>
      <c r="BG348" s="149">
        <f t="shared" si="36"/>
        <v>0</v>
      </c>
      <c r="BH348" s="149">
        <f t="shared" si="37"/>
        <v>0</v>
      </c>
      <c r="BI348" s="149">
        <f t="shared" si="38"/>
        <v>0</v>
      </c>
      <c r="BJ348" s="17" t="s">
        <v>83</v>
      </c>
      <c r="BK348" s="149">
        <f t="shared" si="39"/>
        <v>0</v>
      </c>
      <c r="BL348" s="17" t="s">
        <v>624</v>
      </c>
      <c r="BM348" s="148" t="s">
        <v>5158</v>
      </c>
    </row>
    <row r="349" spans="2:65" s="12" customFormat="1" ht="11.25">
      <c r="B349" s="150"/>
      <c r="D349" s="151" t="s">
        <v>302</v>
      </c>
      <c r="E349" s="152" t="s">
        <v>1</v>
      </c>
      <c r="F349" s="153" t="s">
        <v>660</v>
      </c>
      <c r="H349" s="154">
        <v>18</v>
      </c>
      <c r="I349" s="155"/>
      <c r="L349" s="150"/>
      <c r="M349" s="156"/>
      <c r="T349" s="157"/>
      <c r="AT349" s="152" t="s">
        <v>302</v>
      </c>
      <c r="AU349" s="152" t="s">
        <v>83</v>
      </c>
      <c r="AV349" s="12" t="s">
        <v>85</v>
      </c>
      <c r="AW349" s="12" t="s">
        <v>32</v>
      </c>
      <c r="AX349" s="12" t="s">
        <v>76</v>
      </c>
      <c r="AY349" s="152" t="s">
        <v>293</v>
      </c>
    </row>
    <row r="350" spans="2:65" s="14" customFormat="1" ht="11.25">
      <c r="B350" s="167"/>
      <c r="D350" s="151" t="s">
        <v>302</v>
      </c>
      <c r="E350" s="168" t="s">
        <v>1</v>
      </c>
      <c r="F350" s="169" t="s">
        <v>371</v>
      </c>
      <c r="H350" s="170">
        <v>18</v>
      </c>
      <c r="I350" s="171"/>
      <c r="L350" s="167"/>
      <c r="M350" s="172"/>
      <c r="T350" s="173"/>
      <c r="AT350" s="168" t="s">
        <v>302</v>
      </c>
      <c r="AU350" s="168" t="s">
        <v>83</v>
      </c>
      <c r="AV350" s="14" t="s">
        <v>300</v>
      </c>
      <c r="AW350" s="14" t="s">
        <v>32</v>
      </c>
      <c r="AX350" s="14" t="s">
        <v>83</v>
      </c>
      <c r="AY350" s="168" t="s">
        <v>293</v>
      </c>
    </row>
    <row r="351" spans="2:65" s="1" customFormat="1" ht="24.2" customHeight="1">
      <c r="B351" s="32"/>
      <c r="C351" s="137" t="s">
        <v>2069</v>
      </c>
      <c r="D351" s="137" t="s">
        <v>295</v>
      </c>
      <c r="E351" s="138" t="s">
        <v>5159</v>
      </c>
      <c r="F351" s="139" t="s">
        <v>5160</v>
      </c>
      <c r="G351" s="140" t="s">
        <v>1990</v>
      </c>
      <c r="H351" s="141">
        <v>1</v>
      </c>
      <c r="I351" s="142"/>
      <c r="J351" s="143">
        <f>ROUND(I351*H351,2)</f>
        <v>0</v>
      </c>
      <c r="K351" s="139" t="s">
        <v>1</v>
      </c>
      <c r="L351" s="32"/>
      <c r="M351" s="144" t="s">
        <v>1</v>
      </c>
      <c r="N351" s="145" t="s">
        <v>41</v>
      </c>
      <c r="P351" s="146">
        <f>O351*H351</f>
        <v>0</v>
      </c>
      <c r="Q351" s="146">
        <v>0</v>
      </c>
      <c r="R351" s="146">
        <f>Q351*H351</f>
        <v>0</v>
      </c>
      <c r="S351" s="146">
        <v>0</v>
      </c>
      <c r="T351" s="147">
        <f>S351*H351</f>
        <v>0</v>
      </c>
      <c r="AR351" s="148" t="s">
        <v>624</v>
      </c>
      <c r="AT351" s="148" t="s">
        <v>295</v>
      </c>
      <c r="AU351" s="148" t="s">
        <v>83</v>
      </c>
      <c r="AY351" s="17" t="s">
        <v>293</v>
      </c>
      <c r="BE351" s="149">
        <f>IF(N351="základní",J351,0)</f>
        <v>0</v>
      </c>
      <c r="BF351" s="149">
        <f>IF(N351="snížená",J351,0)</f>
        <v>0</v>
      </c>
      <c r="BG351" s="149">
        <f>IF(N351="zákl. přenesená",J351,0)</f>
        <v>0</v>
      </c>
      <c r="BH351" s="149">
        <f>IF(N351="sníž. přenesená",J351,0)</f>
        <v>0</v>
      </c>
      <c r="BI351" s="149">
        <f>IF(N351="nulová",J351,0)</f>
        <v>0</v>
      </c>
      <c r="BJ351" s="17" t="s">
        <v>83</v>
      </c>
      <c r="BK351" s="149">
        <f>ROUND(I351*H351,2)</f>
        <v>0</v>
      </c>
      <c r="BL351" s="17" t="s">
        <v>624</v>
      </c>
      <c r="BM351" s="148" t="s">
        <v>5161</v>
      </c>
    </row>
    <row r="352" spans="2:65" s="1" customFormat="1" ht="24.2" customHeight="1">
      <c r="B352" s="32"/>
      <c r="C352" s="137" t="s">
        <v>4025</v>
      </c>
      <c r="D352" s="137" t="s">
        <v>295</v>
      </c>
      <c r="E352" s="138" t="s">
        <v>5162</v>
      </c>
      <c r="F352" s="139" t="s">
        <v>5163</v>
      </c>
      <c r="G352" s="140" t="s">
        <v>1990</v>
      </c>
      <c r="H352" s="141">
        <v>2</v>
      </c>
      <c r="I352" s="142"/>
      <c r="J352" s="143">
        <f>ROUND(I352*H352,2)</f>
        <v>0</v>
      </c>
      <c r="K352" s="139" t="s">
        <v>1</v>
      </c>
      <c r="L352" s="32"/>
      <c r="M352" s="144" t="s">
        <v>1</v>
      </c>
      <c r="N352" s="145" t="s">
        <v>41</v>
      </c>
      <c r="P352" s="146">
        <f>O352*H352</f>
        <v>0</v>
      </c>
      <c r="Q352" s="146">
        <v>0</v>
      </c>
      <c r="R352" s="146">
        <f>Q352*H352</f>
        <v>0</v>
      </c>
      <c r="S352" s="146">
        <v>0</v>
      </c>
      <c r="T352" s="147">
        <f>S352*H352</f>
        <v>0</v>
      </c>
      <c r="AR352" s="148" t="s">
        <v>624</v>
      </c>
      <c r="AT352" s="148" t="s">
        <v>295</v>
      </c>
      <c r="AU352" s="148" t="s">
        <v>83</v>
      </c>
      <c r="AY352" s="17" t="s">
        <v>293</v>
      </c>
      <c r="BE352" s="149">
        <f>IF(N352="základní",J352,0)</f>
        <v>0</v>
      </c>
      <c r="BF352" s="149">
        <f>IF(N352="snížená",J352,0)</f>
        <v>0</v>
      </c>
      <c r="BG352" s="149">
        <f>IF(N352="zákl. přenesená",J352,0)</f>
        <v>0</v>
      </c>
      <c r="BH352" s="149">
        <f>IF(N352="sníž. přenesená",J352,0)</f>
        <v>0</v>
      </c>
      <c r="BI352" s="149">
        <f>IF(N352="nulová",J352,0)</f>
        <v>0</v>
      </c>
      <c r="BJ352" s="17" t="s">
        <v>83</v>
      </c>
      <c r="BK352" s="149">
        <f>ROUND(I352*H352,2)</f>
        <v>0</v>
      </c>
      <c r="BL352" s="17" t="s">
        <v>624</v>
      </c>
      <c r="BM352" s="148" t="s">
        <v>5164</v>
      </c>
    </row>
    <row r="353" spans="2:65" s="1" customFormat="1" ht="24.2" customHeight="1">
      <c r="B353" s="32"/>
      <c r="C353" s="137" t="s">
        <v>4029</v>
      </c>
      <c r="D353" s="137" t="s">
        <v>295</v>
      </c>
      <c r="E353" s="138" t="s">
        <v>5165</v>
      </c>
      <c r="F353" s="139" t="s">
        <v>5166</v>
      </c>
      <c r="G353" s="140" t="s">
        <v>1990</v>
      </c>
      <c r="H353" s="141">
        <v>5</v>
      </c>
      <c r="I353" s="142"/>
      <c r="J353" s="143">
        <f>ROUND(I353*H353,2)</f>
        <v>0</v>
      </c>
      <c r="K353" s="139" t="s">
        <v>1</v>
      </c>
      <c r="L353" s="32"/>
      <c r="M353" s="144" t="s">
        <v>1</v>
      </c>
      <c r="N353" s="145" t="s">
        <v>41</v>
      </c>
      <c r="P353" s="146">
        <f>O353*H353</f>
        <v>0</v>
      </c>
      <c r="Q353" s="146">
        <v>0</v>
      </c>
      <c r="R353" s="146">
        <f>Q353*H353</f>
        <v>0</v>
      </c>
      <c r="S353" s="146">
        <v>0</v>
      </c>
      <c r="T353" s="147">
        <f>S353*H353</f>
        <v>0</v>
      </c>
      <c r="AR353" s="148" t="s">
        <v>624</v>
      </c>
      <c r="AT353" s="148" t="s">
        <v>295</v>
      </c>
      <c r="AU353" s="148" t="s">
        <v>83</v>
      </c>
      <c r="AY353" s="17" t="s">
        <v>293</v>
      </c>
      <c r="BE353" s="149">
        <f>IF(N353="základní",J353,0)</f>
        <v>0</v>
      </c>
      <c r="BF353" s="149">
        <f>IF(N353="snížená",J353,0)</f>
        <v>0</v>
      </c>
      <c r="BG353" s="149">
        <f>IF(N353="zákl. přenesená",J353,0)</f>
        <v>0</v>
      </c>
      <c r="BH353" s="149">
        <f>IF(N353="sníž. přenesená",J353,0)</f>
        <v>0</v>
      </c>
      <c r="BI353" s="149">
        <f>IF(N353="nulová",J353,0)</f>
        <v>0</v>
      </c>
      <c r="BJ353" s="17" t="s">
        <v>83</v>
      </c>
      <c r="BK353" s="149">
        <f>ROUND(I353*H353,2)</f>
        <v>0</v>
      </c>
      <c r="BL353" s="17" t="s">
        <v>624</v>
      </c>
      <c r="BM353" s="148" t="s">
        <v>5167</v>
      </c>
    </row>
    <row r="354" spans="2:65" s="1" customFormat="1" ht="24.2" customHeight="1">
      <c r="B354" s="32"/>
      <c r="C354" s="137" t="s">
        <v>4032</v>
      </c>
      <c r="D354" s="137" t="s">
        <v>295</v>
      </c>
      <c r="E354" s="138" t="s">
        <v>5168</v>
      </c>
      <c r="F354" s="139" t="s">
        <v>5169</v>
      </c>
      <c r="G354" s="140" t="s">
        <v>1990</v>
      </c>
      <c r="H354" s="141">
        <v>1</v>
      </c>
      <c r="I354" s="142"/>
      <c r="J354" s="143">
        <f>ROUND(I354*H354,2)</f>
        <v>0</v>
      </c>
      <c r="K354" s="139" t="s">
        <v>1</v>
      </c>
      <c r="L354" s="32"/>
      <c r="M354" s="144" t="s">
        <v>1</v>
      </c>
      <c r="N354" s="145" t="s">
        <v>41</v>
      </c>
      <c r="P354" s="146">
        <f>O354*H354</f>
        <v>0</v>
      </c>
      <c r="Q354" s="146">
        <v>0</v>
      </c>
      <c r="R354" s="146">
        <f>Q354*H354</f>
        <v>0</v>
      </c>
      <c r="S354" s="146">
        <v>0</v>
      </c>
      <c r="T354" s="147">
        <f>S354*H354</f>
        <v>0</v>
      </c>
      <c r="AR354" s="148" t="s">
        <v>624</v>
      </c>
      <c r="AT354" s="148" t="s">
        <v>295</v>
      </c>
      <c r="AU354" s="148" t="s">
        <v>83</v>
      </c>
      <c r="AY354" s="17" t="s">
        <v>293</v>
      </c>
      <c r="BE354" s="149">
        <f>IF(N354="základní",J354,0)</f>
        <v>0</v>
      </c>
      <c r="BF354" s="149">
        <f>IF(N354="snížená",J354,0)</f>
        <v>0</v>
      </c>
      <c r="BG354" s="149">
        <f>IF(N354="zákl. přenesená",J354,0)</f>
        <v>0</v>
      </c>
      <c r="BH354" s="149">
        <f>IF(N354="sníž. přenesená",J354,0)</f>
        <v>0</v>
      </c>
      <c r="BI354" s="149">
        <f>IF(N354="nulová",J354,0)</f>
        <v>0</v>
      </c>
      <c r="BJ354" s="17" t="s">
        <v>83</v>
      </c>
      <c r="BK354" s="149">
        <f>ROUND(I354*H354,2)</f>
        <v>0</v>
      </c>
      <c r="BL354" s="17" t="s">
        <v>624</v>
      </c>
      <c r="BM354" s="148" t="s">
        <v>5170</v>
      </c>
    </row>
    <row r="355" spans="2:65" s="1" customFormat="1" ht="24.2" customHeight="1">
      <c r="B355" s="32"/>
      <c r="C355" s="137" t="s">
        <v>4037</v>
      </c>
      <c r="D355" s="137" t="s">
        <v>295</v>
      </c>
      <c r="E355" s="138" t="s">
        <v>5171</v>
      </c>
      <c r="F355" s="139" t="s">
        <v>5172</v>
      </c>
      <c r="G355" s="140" t="s">
        <v>909</v>
      </c>
      <c r="H355" s="141">
        <v>10</v>
      </c>
      <c r="I355" s="142"/>
      <c r="J355" s="143">
        <f>ROUND(I355*H355,2)</f>
        <v>0</v>
      </c>
      <c r="K355" s="139" t="s">
        <v>1</v>
      </c>
      <c r="L355" s="32"/>
      <c r="M355" s="144" t="s">
        <v>1</v>
      </c>
      <c r="N355" s="145" t="s">
        <v>41</v>
      </c>
      <c r="P355" s="146">
        <f>O355*H355</f>
        <v>0</v>
      </c>
      <c r="Q355" s="146">
        <v>0</v>
      </c>
      <c r="R355" s="146">
        <f>Q355*H355</f>
        <v>0</v>
      </c>
      <c r="S355" s="146">
        <v>0</v>
      </c>
      <c r="T355" s="147">
        <f>S355*H355</f>
        <v>0</v>
      </c>
      <c r="AR355" s="148" t="s">
        <v>624</v>
      </c>
      <c r="AT355" s="148" t="s">
        <v>295</v>
      </c>
      <c r="AU355" s="148" t="s">
        <v>83</v>
      </c>
      <c r="AY355" s="17" t="s">
        <v>293</v>
      </c>
      <c r="BE355" s="149">
        <f>IF(N355="základní",J355,0)</f>
        <v>0</v>
      </c>
      <c r="BF355" s="149">
        <f>IF(N355="snížená",J355,0)</f>
        <v>0</v>
      </c>
      <c r="BG355" s="149">
        <f>IF(N355="zákl. přenesená",J355,0)</f>
        <v>0</v>
      </c>
      <c r="BH355" s="149">
        <f>IF(N355="sníž. přenesená",J355,0)</f>
        <v>0</v>
      </c>
      <c r="BI355" s="149">
        <f>IF(N355="nulová",J355,0)</f>
        <v>0</v>
      </c>
      <c r="BJ355" s="17" t="s">
        <v>83</v>
      </c>
      <c r="BK355" s="149">
        <f>ROUND(I355*H355,2)</f>
        <v>0</v>
      </c>
      <c r="BL355" s="17" t="s">
        <v>624</v>
      </c>
      <c r="BM355" s="148" t="s">
        <v>5173</v>
      </c>
    </row>
    <row r="356" spans="2:65" s="12" customFormat="1" ht="11.25">
      <c r="B356" s="150"/>
      <c r="D356" s="151" t="s">
        <v>302</v>
      </c>
      <c r="E356" s="152" t="s">
        <v>1</v>
      </c>
      <c r="F356" s="153" t="s">
        <v>449</v>
      </c>
      <c r="H356" s="154">
        <v>10</v>
      </c>
      <c r="I356" s="155"/>
      <c r="L356" s="150"/>
      <c r="M356" s="156"/>
      <c r="T356" s="157"/>
      <c r="AT356" s="152" t="s">
        <v>302</v>
      </c>
      <c r="AU356" s="152" t="s">
        <v>83</v>
      </c>
      <c r="AV356" s="12" t="s">
        <v>85</v>
      </c>
      <c r="AW356" s="12" t="s">
        <v>32</v>
      </c>
      <c r="AX356" s="12" t="s">
        <v>76</v>
      </c>
      <c r="AY356" s="152" t="s">
        <v>293</v>
      </c>
    </row>
    <row r="357" spans="2:65" s="14" customFormat="1" ht="11.25">
      <c r="B357" s="167"/>
      <c r="D357" s="151" t="s">
        <v>302</v>
      </c>
      <c r="E357" s="168" t="s">
        <v>1</v>
      </c>
      <c r="F357" s="169" t="s">
        <v>371</v>
      </c>
      <c r="H357" s="170">
        <v>10</v>
      </c>
      <c r="I357" s="171"/>
      <c r="L357" s="167"/>
      <c r="M357" s="172"/>
      <c r="T357" s="173"/>
      <c r="AT357" s="168" t="s">
        <v>302</v>
      </c>
      <c r="AU357" s="168" t="s">
        <v>83</v>
      </c>
      <c r="AV357" s="14" t="s">
        <v>300</v>
      </c>
      <c r="AW357" s="14" t="s">
        <v>32</v>
      </c>
      <c r="AX357" s="14" t="s">
        <v>83</v>
      </c>
      <c r="AY357" s="168" t="s">
        <v>293</v>
      </c>
    </row>
    <row r="358" spans="2:65" s="1" customFormat="1" ht="21.75" customHeight="1">
      <c r="B358" s="32"/>
      <c r="C358" s="137" t="s">
        <v>4042</v>
      </c>
      <c r="D358" s="137" t="s">
        <v>295</v>
      </c>
      <c r="E358" s="138" t="s">
        <v>5174</v>
      </c>
      <c r="F358" s="139" t="s">
        <v>5175</v>
      </c>
      <c r="G358" s="140" t="s">
        <v>533</v>
      </c>
      <c r="H358" s="141">
        <v>0.96399999999999997</v>
      </c>
      <c r="I358" s="142"/>
      <c r="J358" s="143">
        <f>ROUND(I358*H358,2)</f>
        <v>0</v>
      </c>
      <c r="K358" s="139" t="s">
        <v>1</v>
      </c>
      <c r="L358" s="32"/>
      <c r="M358" s="144" t="s">
        <v>1</v>
      </c>
      <c r="N358" s="145" t="s">
        <v>41</v>
      </c>
      <c r="P358" s="146">
        <f>O358*H358</f>
        <v>0</v>
      </c>
      <c r="Q358" s="146">
        <v>0</v>
      </c>
      <c r="R358" s="146">
        <f>Q358*H358</f>
        <v>0</v>
      </c>
      <c r="S358" s="146">
        <v>0</v>
      </c>
      <c r="T358" s="147">
        <f>S358*H358</f>
        <v>0</v>
      </c>
      <c r="AR358" s="148" t="s">
        <v>624</v>
      </c>
      <c r="AT358" s="148" t="s">
        <v>295</v>
      </c>
      <c r="AU358" s="148" t="s">
        <v>83</v>
      </c>
      <c r="AY358" s="17" t="s">
        <v>293</v>
      </c>
      <c r="BE358" s="149">
        <f>IF(N358="základní",J358,0)</f>
        <v>0</v>
      </c>
      <c r="BF358" s="149">
        <f>IF(N358="snížená",J358,0)</f>
        <v>0</v>
      </c>
      <c r="BG358" s="149">
        <f>IF(N358="zákl. přenesená",J358,0)</f>
        <v>0</v>
      </c>
      <c r="BH358" s="149">
        <f>IF(N358="sníž. přenesená",J358,0)</f>
        <v>0</v>
      </c>
      <c r="BI358" s="149">
        <f>IF(N358="nulová",J358,0)</f>
        <v>0</v>
      </c>
      <c r="BJ358" s="17" t="s">
        <v>83</v>
      </c>
      <c r="BK358" s="149">
        <f>ROUND(I358*H358,2)</f>
        <v>0</v>
      </c>
      <c r="BL358" s="17" t="s">
        <v>624</v>
      </c>
      <c r="BM358" s="148" t="s">
        <v>5176</v>
      </c>
    </row>
    <row r="359" spans="2:65" s="1" customFormat="1" ht="37.9" customHeight="1">
      <c r="B359" s="32"/>
      <c r="C359" s="137" t="s">
        <v>4045</v>
      </c>
      <c r="D359" s="137" t="s">
        <v>295</v>
      </c>
      <c r="E359" s="138" t="s">
        <v>5177</v>
      </c>
      <c r="F359" s="139" t="s">
        <v>5178</v>
      </c>
      <c r="G359" s="140" t="s">
        <v>533</v>
      </c>
      <c r="H359" s="141">
        <v>0.96399999999999997</v>
      </c>
      <c r="I359" s="142"/>
      <c r="J359" s="143">
        <f>ROUND(I359*H359,2)</f>
        <v>0</v>
      </c>
      <c r="K359" s="139" t="s">
        <v>1</v>
      </c>
      <c r="L359" s="32"/>
      <c r="M359" s="144" t="s">
        <v>1</v>
      </c>
      <c r="N359" s="145" t="s">
        <v>41</v>
      </c>
      <c r="P359" s="146">
        <f>O359*H359</f>
        <v>0</v>
      </c>
      <c r="Q359" s="146">
        <v>0</v>
      </c>
      <c r="R359" s="146">
        <f>Q359*H359</f>
        <v>0</v>
      </c>
      <c r="S359" s="146">
        <v>0</v>
      </c>
      <c r="T359" s="147">
        <f>S359*H359</f>
        <v>0</v>
      </c>
      <c r="AR359" s="148" t="s">
        <v>624</v>
      </c>
      <c r="AT359" s="148" t="s">
        <v>295</v>
      </c>
      <c r="AU359" s="148" t="s">
        <v>83</v>
      </c>
      <c r="AY359" s="17" t="s">
        <v>293</v>
      </c>
      <c r="BE359" s="149">
        <f>IF(N359="základní",J359,0)</f>
        <v>0</v>
      </c>
      <c r="BF359" s="149">
        <f>IF(N359="snížená",J359,0)</f>
        <v>0</v>
      </c>
      <c r="BG359" s="149">
        <f>IF(N359="zákl. přenesená",J359,0)</f>
        <v>0</v>
      </c>
      <c r="BH359" s="149">
        <f>IF(N359="sníž. přenesená",J359,0)</f>
        <v>0</v>
      </c>
      <c r="BI359" s="149">
        <f>IF(N359="nulová",J359,0)</f>
        <v>0</v>
      </c>
      <c r="BJ359" s="17" t="s">
        <v>83</v>
      </c>
      <c r="BK359" s="149">
        <f>ROUND(I359*H359,2)</f>
        <v>0</v>
      </c>
      <c r="BL359" s="17" t="s">
        <v>624</v>
      </c>
      <c r="BM359" s="148" t="s">
        <v>5179</v>
      </c>
    </row>
    <row r="360" spans="2:65" s="11" customFormat="1" ht="25.9" customHeight="1">
      <c r="B360" s="125"/>
      <c r="D360" s="126" t="s">
        <v>75</v>
      </c>
      <c r="E360" s="127" t="s">
        <v>5180</v>
      </c>
      <c r="F360" s="127" t="s">
        <v>5181</v>
      </c>
      <c r="I360" s="128"/>
      <c r="J360" s="129">
        <f>BK360</f>
        <v>0</v>
      </c>
      <c r="L360" s="125"/>
      <c r="M360" s="130"/>
      <c r="P360" s="131">
        <f>SUM(P361:P366)</f>
        <v>0</v>
      </c>
      <c r="R360" s="131">
        <f>SUM(R361:R366)</f>
        <v>0</v>
      </c>
      <c r="T360" s="132">
        <f>SUM(T361:T366)</f>
        <v>0</v>
      </c>
      <c r="AR360" s="126" t="s">
        <v>85</v>
      </c>
      <c r="AT360" s="133" t="s">
        <v>75</v>
      </c>
      <c r="AU360" s="133" t="s">
        <v>76</v>
      </c>
      <c r="AY360" s="126" t="s">
        <v>293</v>
      </c>
      <c r="BK360" s="134">
        <f>SUM(BK361:BK366)</f>
        <v>0</v>
      </c>
    </row>
    <row r="361" spans="2:65" s="1" customFormat="1" ht="33" customHeight="1">
      <c r="B361" s="32"/>
      <c r="C361" s="137" t="s">
        <v>4048</v>
      </c>
      <c r="D361" s="137" t="s">
        <v>295</v>
      </c>
      <c r="E361" s="138" t="s">
        <v>5182</v>
      </c>
      <c r="F361" s="139" t="s">
        <v>5183</v>
      </c>
      <c r="G361" s="140" t="s">
        <v>767</v>
      </c>
      <c r="H361" s="141">
        <v>236.16</v>
      </c>
      <c r="I361" s="142"/>
      <c r="J361" s="143">
        <f>ROUND(I361*H361,2)</f>
        <v>0</v>
      </c>
      <c r="K361" s="139" t="s">
        <v>1</v>
      </c>
      <c r="L361" s="32"/>
      <c r="M361" s="144" t="s">
        <v>1</v>
      </c>
      <c r="N361" s="145" t="s">
        <v>41</v>
      </c>
      <c r="P361" s="146">
        <f>O361*H361</f>
        <v>0</v>
      </c>
      <c r="Q361" s="146">
        <v>0</v>
      </c>
      <c r="R361" s="146">
        <f>Q361*H361</f>
        <v>0</v>
      </c>
      <c r="S361" s="146">
        <v>0</v>
      </c>
      <c r="T361" s="147">
        <f>S361*H361</f>
        <v>0</v>
      </c>
      <c r="AR361" s="148" t="s">
        <v>624</v>
      </c>
      <c r="AT361" s="148" t="s">
        <v>295</v>
      </c>
      <c r="AU361" s="148" t="s">
        <v>83</v>
      </c>
      <c r="AY361" s="17" t="s">
        <v>293</v>
      </c>
      <c r="BE361" s="149">
        <f>IF(N361="základní",J361,0)</f>
        <v>0</v>
      </c>
      <c r="BF361" s="149">
        <f>IF(N361="snížená",J361,0)</f>
        <v>0</v>
      </c>
      <c r="BG361" s="149">
        <f>IF(N361="zákl. přenesená",J361,0)</f>
        <v>0</v>
      </c>
      <c r="BH361" s="149">
        <f>IF(N361="sníž. přenesená",J361,0)</f>
        <v>0</v>
      </c>
      <c r="BI361" s="149">
        <f>IF(N361="nulová",J361,0)</f>
        <v>0</v>
      </c>
      <c r="BJ361" s="17" t="s">
        <v>83</v>
      </c>
      <c r="BK361" s="149">
        <f>ROUND(I361*H361,2)</f>
        <v>0</v>
      </c>
      <c r="BL361" s="17" t="s">
        <v>624</v>
      </c>
      <c r="BM361" s="148" t="s">
        <v>5184</v>
      </c>
    </row>
    <row r="362" spans="2:65" s="1" customFormat="1" ht="24.2" customHeight="1">
      <c r="B362" s="32"/>
      <c r="C362" s="137" t="s">
        <v>4050</v>
      </c>
      <c r="D362" s="137" t="s">
        <v>295</v>
      </c>
      <c r="E362" s="138" t="s">
        <v>5185</v>
      </c>
      <c r="F362" s="139" t="s">
        <v>5186</v>
      </c>
      <c r="G362" s="140" t="s">
        <v>767</v>
      </c>
      <c r="H362" s="141">
        <v>236.16</v>
      </c>
      <c r="I362" s="142"/>
      <c r="J362" s="143">
        <f>ROUND(I362*H362,2)</f>
        <v>0</v>
      </c>
      <c r="K362" s="139" t="s">
        <v>1</v>
      </c>
      <c r="L362" s="32"/>
      <c r="M362" s="144" t="s">
        <v>1</v>
      </c>
      <c r="N362" s="145" t="s">
        <v>41</v>
      </c>
      <c r="P362" s="146">
        <f>O362*H362</f>
        <v>0</v>
      </c>
      <c r="Q362" s="146">
        <v>0</v>
      </c>
      <c r="R362" s="146">
        <f>Q362*H362</f>
        <v>0</v>
      </c>
      <c r="S362" s="146">
        <v>0</v>
      </c>
      <c r="T362" s="147">
        <f>S362*H362</f>
        <v>0</v>
      </c>
      <c r="AR362" s="148" t="s">
        <v>624</v>
      </c>
      <c r="AT362" s="148" t="s">
        <v>295</v>
      </c>
      <c r="AU362" s="148" t="s">
        <v>83</v>
      </c>
      <c r="AY362" s="17" t="s">
        <v>293</v>
      </c>
      <c r="BE362" s="149">
        <f>IF(N362="základní",J362,0)</f>
        <v>0</v>
      </c>
      <c r="BF362" s="149">
        <f>IF(N362="snížená",J362,0)</f>
        <v>0</v>
      </c>
      <c r="BG362" s="149">
        <f>IF(N362="zákl. přenesená",J362,0)</f>
        <v>0</v>
      </c>
      <c r="BH362" s="149">
        <f>IF(N362="sníž. přenesená",J362,0)</f>
        <v>0</v>
      </c>
      <c r="BI362" s="149">
        <f>IF(N362="nulová",J362,0)</f>
        <v>0</v>
      </c>
      <c r="BJ362" s="17" t="s">
        <v>83</v>
      </c>
      <c r="BK362" s="149">
        <f>ROUND(I362*H362,2)</f>
        <v>0</v>
      </c>
      <c r="BL362" s="17" t="s">
        <v>624</v>
      </c>
      <c r="BM362" s="148" t="s">
        <v>5187</v>
      </c>
    </row>
    <row r="363" spans="2:65" s="1" customFormat="1" ht="24.2" customHeight="1">
      <c r="B363" s="32"/>
      <c r="C363" s="137" t="s">
        <v>4052</v>
      </c>
      <c r="D363" s="137" t="s">
        <v>295</v>
      </c>
      <c r="E363" s="138" t="s">
        <v>5188</v>
      </c>
      <c r="F363" s="139" t="s">
        <v>5189</v>
      </c>
      <c r="G363" s="140" t="s">
        <v>533</v>
      </c>
      <c r="H363" s="141">
        <v>2.6469999999999998</v>
      </c>
      <c r="I363" s="142"/>
      <c r="J363" s="143">
        <f>ROUND(I363*H363,2)</f>
        <v>0</v>
      </c>
      <c r="K363" s="139" t="s">
        <v>1</v>
      </c>
      <c r="L363" s="32"/>
      <c r="M363" s="144" t="s">
        <v>1</v>
      </c>
      <c r="N363" s="145" t="s">
        <v>41</v>
      </c>
      <c r="P363" s="146">
        <f>O363*H363</f>
        <v>0</v>
      </c>
      <c r="Q363" s="146">
        <v>0</v>
      </c>
      <c r="R363" s="146">
        <f>Q363*H363</f>
        <v>0</v>
      </c>
      <c r="S363" s="146">
        <v>0</v>
      </c>
      <c r="T363" s="147">
        <f>S363*H363</f>
        <v>0</v>
      </c>
      <c r="AR363" s="148" t="s">
        <v>624</v>
      </c>
      <c r="AT363" s="148" t="s">
        <v>295</v>
      </c>
      <c r="AU363" s="148" t="s">
        <v>83</v>
      </c>
      <c r="AY363" s="17" t="s">
        <v>293</v>
      </c>
      <c r="BE363" s="149">
        <f>IF(N363="základní",J363,0)</f>
        <v>0</v>
      </c>
      <c r="BF363" s="149">
        <f>IF(N363="snížená",J363,0)</f>
        <v>0</v>
      </c>
      <c r="BG363" s="149">
        <f>IF(N363="zákl. přenesená",J363,0)</f>
        <v>0</v>
      </c>
      <c r="BH363" s="149">
        <f>IF(N363="sníž. přenesená",J363,0)</f>
        <v>0</v>
      </c>
      <c r="BI363" s="149">
        <f>IF(N363="nulová",J363,0)</f>
        <v>0</v>
      </c>
      <c r="BJ363" s="17" t="s">
        <v>83</v>
      </c>
      <c r="BK363" s="149">
        <f>ROUND(I363*H363,2)</f>
        <v>0</v>
      </c>
      <c r="BL363" s="17" t="s">
        <v>624</v>
      </c>
      <c r="BM363" s="148" t="s">
        <v>5190</v>
      </c>
    </row>
    <row r="364" spans="2:65" s="1" customFormat="1" ht="19.5">
      <c r="B364" s="32"/>
      <c r="D364" s="151" t="s">
        <v>324</v>
      </c>
      <c r="F364" s="184" t="s">
        <v>4988</v>
      </c>
      <c r="I364" s="165"/>
      <c r="L364" s="32"/>
      <c r="M364" s="166"/>
      <c r="T364" s="56"/>
      <c r="AT364" s="17" t="s">
        <v>324</v>
      </c>
      <c r="AU364" s="17" t="s">
        <v>83</v>
      </c>
    </row>
    <row r="365" spans="2:65" s="1" customFormat="1" ht="37.9" customHeight="1">
      <c r="B365" s="32"/>
      <c r="C365" s="137" t="s">
        <v>4055</v>
      </c>
      <c r="D365" s="137" t="s">
        <v>295</v>
      </c>
      <c r="E365" s="138" t="s">
        <v>5191</v>
      </c>
      <c r="F365" s="139" t="s">
        <v>5192</v>
      </c>
      <c r="G365" s="140" t="s">
        <v>533</v>
      </c>
      <c r="H365" s="141">
        <v>2.6469999999999998</v>
      </c>
      <c r="I365" s="142"/>
      <c r="J365" s="143">
        <f>ROUND(I365*H365,2)</f>
        <v>0</v>
      </c>
      <c r="K365" s="139" t="s">
        <v>1</v>
      </c>
      <c r="L365" s="32"/>
      <c r="M365" s="144" t="s">
        <v>1</v>
      </c>
      <c r="N365" s="145" t="s">
        <v>41</v>
      </c>
      <c r="P365" s="146">
        <f>O365*H365</f>
        <v>0</v>
      </c>
      <c r="Q365" s="146">
        <v>0</v>
      </c>
      <c r="R365" s="146">
        <f>Q365*H365</f>
        <v>0</v>
      </c>
      <c r="S365" s="146">
        <v>0</v>
      </c>
      <c r="T365" s="147">
        <f>S365*H365</f>
        <v>0</v>
      </c>
      <c r="AR365" s="148" t="s">
        <v>624</v>
      </c>
      <c r="AT365" s="148" t="s">
        <v>295</v>
      </c>
      <c r="AU365" s="148" t="s">
        <v>83</v>
      </c>
      <c r="AY365" s="17" t="s">
        <v>293</v>
      </c>
      <c r="BE365" s="149">
        <f>IF(N365="základní",J365,0)</f>
        <v>0</v>
      </c>
      <c r="BF365" s="149">
        <f>IF(N365="snížená",J365,0)</f>
        <v>0</v>
      </c>
      <c r="BG365" s="149">
        <f>IF(N365="zákl. přenesená",J365,0)</f>
        <v>0</v>
      </c>
      <c r="BH365" s="149">
        <f>IF(N365="sníž. přenesená",J365,0)</f>
        <v>0</v>
      </c>
      <c r="BI365" s="149">
        <f>IF(N365="nulová",J365,0)</f>
        <v>0</v>
      </c>
      <c r="BJ365" s="17" t="s">
        <v>83</v>
      </c>
      <c r="BK365" s="149">
        <f>ROUND(I365*H365,2)</f>
        <v>0</v>
      </c>
      <c r="BL365" s="17" t="s">
        <v>624</v>
      </c>
      <c r="BM365" s="148" t="s">
        <v>5193</v>
      </c>
    </row>
    <row r="366" spans="2:65" s="1" customFormat="1" ht="19.5">
      <c r="B366" s="32"/>
      <c r="D366" s="151" t="s">
        <v>324</v>
      </c>
      <c r="F366" s="184" t="s">
        <v>4988</v>
      </c>
      <c r="I366" s="165"/>
      <c r="L366" s="32"/>
      <c r="M366" s="166"/>
      <c r="T366" s="56"/>
      <c r="AT366" s="17" t="s">
        <v>324</v>
      </c>
      <c r="AU366" s="17" t="s">
        <v>83</v>
      </c>
    </row>
    <row r="367" spans="2:65" s="11" customFormat="1" ht="25.9" customHeight="1">
      <c r="B367" s="125"/>
      <c r="D367" s="126" t="s">
        <v>75</v>
      </c>
      <c r="E367" s="127" t="s">
        <v>2505</v>
      </c>
      <c r="F367" s="127" t="s">
        <v>2506</v>
      </c>
      <c r="I367" s="128"/>
      <c r="J367" s="129">
        <f>BK367</f>
        <v>0</v>
      </c>
      <c r="L367" s="125"/>
      <c r="M367" s="130"/>
      <c r="P367" s="131">
        <f>SUM(P368:P403)</f>
        <v>0</v>
      </c>
      <c r="R367" s="131">
        <f>SUM(R368:R403)</f>
        <v>0</v>
      </c>
      <c r="T367" s="132">
        <f>SUM(T368:T403)</f>
        <v>0</v>
      </c>
      <c r="AR367" s="126" t="s">
        <v>85</v>
      </c>
      <c r="AT367" s="133" t="s">
        <v>75</v>
      </c>
      <c r="AU367" s="133" t="s">
        <v>76</v>
      </c>
      <c r="AY367" s="126" t="s">
        <v>293</v>
      </c>
      <c r="BK367" s="134">
        <f>SUM(BK368:BK403)</f>
        <v>0</v>
      </c>
    </row>
    <row r="368" spans="2:65" s="1" customFormat="1" ht="24.2" customHeight="1">
      <c r="B368" s="32"/>
      <c r="C368" s="137" t="s">
        <v>4058</v>
      </c>
      <c r="D368" s="137" t="s">
        <v>295</v>
      </c>
      <c r="E368" s="138" t="s">
        <v>5194</v>
      </c>
      <c r="F368" s="139" t="s">
        <v>5195</v>
      </c>
      <c r="G368" s="140" t="s">
        <v>418</v>
      </c>
      <c r="H368" s="141">
        <v>51</v>
      </c>
      <c r="I368" s="142"/>
      <c r="J368" s="143">
        <f>ROUND(I368*H368,2)</f>
        <v>0</v>
      </c>
      <c r="K368" s="139" t="s">
        <v>1</v>
      </c>
      <c r="L368" s="32"/>
      <c r="M368" s="144" t="s">
        <v>1</v>
      </c>
      <c r="N368" s="145" t="s">
        <v>41</v>
      </c>
      <c r="P368" s="146">
        <f>O368*H368</f>
        <v>0</v>
      </c>
      <c r="Q368" s="146">
        <v>0</v>
      </c>
      <c r="R368" s="146">
        <f>Q368*H368</f>
        <v>0</v>
      </c>
      <c r="S368" s="146">
        <v>0</v>
      </c>
      <c r="T368" s="147">
        <f>S368*H368</f>
        <v>0</v>
      </c>
      <c r="AR368" s="148" t="s">
        <v>624</v>
      </c>
      <c r="AT368" s="148" t="s">
        <v>295</v>
      </c>
      <c r="AU368" s="148" t="s">
        <v>83</v>
      </c>
      <c r="AY368" s="17" t="s">
        <v>293</v>
      </c>
      <c r="BE368" s="149">
        <f>IF(N368="základní",J368,0)</f>
        <v>0</v>
      </c>
      <c r="BF368" s="149">
        <f>IF(N368="snížená",J368,0)</f>
        <v>0</v>
      </c>
      <c r="BG368" s="149">
        <f>IF(N368="zákl. přenesená",J368,0)</f>
        <v>0</v>
      </c>
      <c r="BH368" s="149">
        <f>IF(N368="sníž. přenesená",J368,0)</f>
        <v>0</v>
      </c>
      <c r="BI368" s="149">
        <f>IF(N368="nulová",J368,0)</f>
        <v>0</v>
      </c>
      <c r="BJ368" s="17" t="s">
        <v>83</v>
      </c>
      <c r="BK368" s="149">
        <f>ROUND(I368*H368,2)</f>
        <v>0</v>
      </c>
      <c r="BL368" s="17" t="s">
        <v>624</v>
      </c>
      <c r="BM368" s="148" t="s">
        <v>5196</v>
      </c>
    </row>
    <row r="369" spans="2:65" s="1" customFormat="1" ht="24.2" customHeight="1">
      <c r="B369" s="32"/>
      <c r="C369" s="137" t="s">
        <v>4061</v>
      </c>
      <c r="D369" s="137" t="s">
        <v>295</v>
      </c>
      <c r="E369" s="138" t="s">
        <v>5197</v>
      </c>
      <c r="F369" s="139" t="s">
        <v>5198</v>
      </c>
      <c r="G369" s="140" t="s">
        <v>418</v>
      </c>
      <c r="H369" s="141">
        <v>409.2</v>
      </c>
      <c r="I369" s="142"/>
      <c r="J369" s="143">
        <f>ROUND(I369*H369,2)</f>
        <v>0</v>
      </c>
      <c r="K369" s="139" t="s">
        <v>1</v>
      </c>
      <c r="L369" s="32"/>
      <c r="M369" s="144" t="s">
        <v>1</v>
      </c>
      <c r="N369" s="145" t="s">
        <v>41</v>
      </c>
      <c r="P369" s="146">
        <f>O369*H369</f>
        <v>0</v>
      </c>
      <c r="Q369" s="146">
        <v>0</v>
      </c>
      <c r="R369" s="146">
        <f>Q369*H369</f>
        <v>0</v>
      </c>
      <c r="S369" s="146">
        <v>0</v>
      </c>
      <c r="T369" s="147">
        <f>S369*H369</f>
        <v>0</v>
      </c>
      <c r="AR369" s="148" t="s">
        <v>624</v>
      </c>
      <c r="AT369" s="148" t="s">
        <v>295</v>
      </c>
      <c r="AU369" s="148" t="s">
        <v>83</v>
      </c>
      <c r="AY369" s="17" t="s">
        <v>293</v>
      </c>
      <c r="BE369" s="149">
        <f>IF(N369="základní",J369,0)</f>
        <v>0</v>
      </c>
      <c r="BF369" s="149">
        <f>IF(N369="snížená",J369,0)</f>
        <v>0</v>
      </c>
      <c r="BG369" s="149">
        <f>IF(N369="zákl. přenesená",J369,0)</f>
        <v>0</v>
      </c>
      <c r="BH369" s="149">
        <f>IF(N369="sníž. přenesená",J369,0)</f>
        <v>0</v>
      </c>
      <c r="BI369" s="149">
        <f>IF(N369="nulová",J369,0)</f>
        <v>0</v>
      </c>
      <c r="BJ369" s="17" t="s">
        <v>83</v>
      </c>
      <c r="BK369" s="149">
        <f>ROUND(I369*H369,2)</f>
        <v>0</v>
      </c>
      <c r="BL369" s="17" t="s">
        <v>624</v>
      </c>
      <c r="BM369" s="148" t="s">
        <v>3508</v>
      </c>
    </row>
    <row r="370" spans="2:65" s="1" customFormat="1" ht="33" customHeight="1">
      <c r="B370" s="32"/>
      <c r="C370" s="137" t="s">
        <v>4064</v>
      </c>
      <c r="D370" s="137" t="s">
        <v>295</v>
      </c>
      <c r="E370" s="138" t="s">
        <v>5199</v>
      </c>
      <c r="F370" s="139" t="s">
        <v>5200</v>
      </c>
      <c r="G370" s="140" t="s">
        <v>909</v>
      </c>
      <c r="H370" s="141">
        <v>8</v>
      </c>
      <c r="I370" s="142"/>
      <c r="J370" s="143">
        <f>ROUND(I370*H370,2)</f>
        <v>0</v>
      </c>
      <c r="K370" s="139" t="s">
        <v>1</v>
      </c>
      <c r="L370" s="32"/>
      <c r="M370" s="144" t="s">
        <v>1</v>
      </c>
      <c r="N370" s="145" t="s">
        <v>41</v>
      </c>
      <c r="P370" s="146">
        <f>O370*H370</f>
        <v>0</v>
      </c>
      <c r="Q370" s="146">
        <v>0</v>
      </c>
      <c r="R370" s="146">
        <f>Q370*H370</f>
        <v>0</v>
      </c>
      <c r="S370" s="146">
        <v>0</v>
      </c>
      <c r="T370" s="147">
        <f>S370*H370</f>
        <v>0</v>
      </c>
      <c r="AR370" s="148" t="s">
        <v>624</v>
      </c>
      <c r="AT370" s="148" t="s">
        <v>295</v>
      </c>
      <c r="AU370" s="148" t="s">
        <v>83</v>
      </c>
      <c r="AY370" s="17" t="s">
        <v>293</v>
      </c>
      <c r="BE370" s="149">
        <f>IF(N370="základní",J370,0)</f>
        <v>0</v>
      </c>
      <c r="BF370" s="149">
        <f>IF(N370="snížená",J370,0)</f>
        <v>0</v>
      </c>
      <c r="BG370" s="149">
        <f>IF(N370="zákl. přenesená",J370,0)</f>
        <v>0</v>
      </c>
      <c r="BH370" s="149">
        <f>IF(N370="sníž. přenesená",J370,0)</f>
        <v>0</v>
      </c>
      <c r="BI370" s="149">
        <f>IF(N370="nulová",J370,0)</f>
        <v>0</v>
      </c>
      <c r="BJ370" s="17" t="s">
        <v>83</v>
      </c>
      <c r="BK370" s="149">
        <f>ROUND(I370*H370,2)</f>
        <v>0</v>
      </c>
      <c r="BL370" s="17" t="s">
        <v>624</v>
      </c>
      <c r="BM370" s="148" t="s">
        <v>5201</v>
      </c>
    </row>
    <row r="371" spans="2:65" s="1" customFormat="1" ht="29.25">
      <c r="B371" s="32"/>
      <c r="D371" s="151" t="s">
        <v>324</v>
      </c>
      <c r="F371" s="184" t="s">
        <v>5202</v>
      </c>
      <c r="I371" s="165"/>
      <c r="L371" s="32"/>
      <c r="M371" s="166"/>
      <c r="T371" s="56"/>
      <c r="AT371" s="17" t="s">
        <v>324</v>
      </c>
      <c r="AU371" s="17" t="s">
        <v>83</v>
      </c>
    </row>
    <row r="372" spans="2:65" s="1" customFormat="1" ht="33" customHeight="1">
      <c r="B372" s="32"/>
      <c r="C372" s="137" t="s">
        <v>4067</v>
      </c>
      <c r="D372" s="137" t="s">
        <v>295</v>
      </c>
      <c r="E372" s="138" t="s">
        <v>5203</v>
      </c>
      <c r="F372" s="139" t="s">
        <v>5204</v>
      </c>
      <c r="G372" s="140" t="s">
        <v>909</v>
      </c>
      <c r="H372" s="141">
        <v>5</v>
      </c>
      <c r="I372" s="142"/>
      <c r="J372" s="143">
        <f>ROUND(I372*H372,2)</f>
        <v>0</v>
      </c>
      <c r="K372" s="139" t="s">
        <v>1</v>
      </c>
      <c r="L372" s="32"/>
      <c r="M372" s="144" t="s">
        <v>1</v>
      </c>
      <c r="N372" s="145" t="s">
        <v>41</v>
      </c>
      <c r="P372" s="146">
        <f>O372*H372</f>
        <v>0</v>
      </c>
      <c r="Q372" s="146">
        <v>0</v>
      </c>
      <c r="R372" s="146">
        <f>Q372*H372</f>
        <v>0</v>
      </c>
      <c r="S372" s="146">
        <v>0</v>
      </c>
      <c r="T372" s="147">
        <f>S372*H372</f>
        <v>0</v>
      </c>
      <c r="AR372" s="148" t="s">
        <v>624</v>
      </c>
      <c r="AT372" s="148" t="s">
        <v>295</v>
      </c>
      <c r="AU372" s="148" t="s">
        <v>83</v>
      </c>
      <c r="AY372" s="17" t="s">
        <v>293</v>
      </c>
      <c r="BE372" s="149">
        <f>IF(N372="základní",J372,0)</f>
        <v>0</v>
      </c>
      <c r="BF372" s="149">
        <f>IF(N372="snížená",J372,0)</f>
        <v>0</v>
      </c>
      <c r="BG372" s="149">
        <f>IF(N372="zákl. přenesená",J372,0)</f>
        <v>0</v>
      </c>
      <c r="BH372" s="149">
        <f>IF(N372="sníž. přenesená",J372,0)</f>
        <v>0</v>
      </c>
      <c r="BI372" s="149">
        <f>IF(N372="nulová",J372,0)</f>
        <v>0</v>
      </c>
      <c r="BJ372" s="17" t="s">
        <v>83</v>
      </c>
      <c r="BK372" s="149">
        <f>ROUND(I372*H372,2)</f>
        <v>0</v>
      </c>
      <c r="BL372" s="17" t="s">
        <v>624</v>
      </c>
      <c r="BM372" s="148" t="s">
        <v>5205</v>
      </c>
    </row>
    <row r="373" spans="2:65" s="1" customFormat="1" ht="29.25">
      <c r="B373" s="32"/>
      <c r="D373" s="151" t="s">
        <v>324</v>
      </c>
      <c r="F373" s="184" t="s">
        <v>5202</v>
      </c>
      <c r="I373" s="165"/>
      <c r="L373" s="32"/>
      <c r="M373" s="166"/>
      <c r="T373" s="56"/>
      <c r="AT373" s="17" t="s">
        <v>324</v>
      </c>
      <c r="AU373" s="17" t="s">
        <v>83</v>
      </c>
    </row>
    <row r="374" spans="2:65" s="1" customFormat="1" ht="33" customHeight="1">
      <c r="B374" s="32"/>
      <c r="C374" s="137" t="s">
        <v>4069</v>
      </c>
      <c r="D374" s="137" t="s">
        <v>295</v>
      </c>
      <c r="E374" s="138" t="s">
        <v>5206</v>
      </c>
      <c r="F374" s="139" t="s">
        <v>5207</v>
      </c>
      <c r="G374" s="140" t="s">
        <v>909</v>
      </c>
      <c r="H374" s="141">
        <v>19</v>
      </c>
      <c r="I374" s="142"/>
      <c r="J374" s="143">
        <f>ROUND(I374*H374,2)</f>
        <v>0</v>
      </c>
      <c r="K374" s="139" t="s">
        <v>1</v>
      </c>
      <c r="L374" s="32"/>
      <c r="M374" s="144" t="s">
        <v>1</v>
      </c>
      <c r="N374" s="145" t="s">
        <v>41</v>
      </c>
      <c r="P374" s="146">
        <f>O374*H374</f>
        <v>0</v>
      </c>
      <c r="Q374" s="146">
        <v>0</v>
      </c>
      <c r="R374" s="146">
        <f>Q374*H374</f>
        <v>0</v>
      </c>
      <c r="S374" s="146">
        <v>0</v>
      </c>
      <c r="T374" s="147">
        <f>S374*H374</f>
        <v>0</v>
      </c>
      <c r="AR374" s="148" t="s">
        <v>624</v>
      </c>
      <c r="AT374" s="148" t="s">
        <v>295</v>
      </c>
      <c r="AU374" s="148" t="s">
        <v>83</v>
      </c>
      <c r="AY374" s="17" t="s">
        <v>293</v>
      </c>
      <c r="BE374" s="149">
        <f>IF(N374="základní",J374,0)</f>
        <v>0</v>
      </c>
      <c r="BF374" s="149">
        <f>IF(N374="snížená",J374,0)</f>
        <v>0</v>
      </c>
      <c r="BG374" s="149">
        <f>IF(N374="zákl. přenesená",J374,0)</f>
        <v>0</v>
      </c>
      <c r="BH374" s="149">
        <f>IF(N374="sníž. přenesená",J374,0)</f>
        <v>0</v>
      </c>
      <c r="BI374" s="149">
        <f>IF(N374="nulová",J374,0)</f>
        <v>0</v>
      </c>
      <c r="BJ374" s="17" t="s">
        <v>83</v>
      </c>
      <c r="BK374" s="149">
        <f>ROUND(I374*H374,2)</f>
        <v>0</v>
      </c>
      <c r="BL374" s="17" t="s">
        <v>624</v>
      </c>
      <c r="BM374" s="148" t="s">
        <v>5208</v>
      </c>
    </row>
    <row r="375" spans="2:65" s="1" customFormat="1" ht="29.25">
      <c r="B375" s="32"/>
      <c r="D375" s="151" t="s">
        <v>324</v>
      </c>
      <c r="F375" s="184" t="s">
        <v>5202</v>
      </c>
      <c r="I375" s="165"/>
      <c r="L375" s="32"/>
      <c r="M375" s="166"/>
      <c r="T375" s="56"/>
      <c r="AT375" s="17" t="s">
        <v>324</v>
      </c>
      <c r="AU375" s="17" t="s">
        <v>83</v>
      </c>
    </row>
    <row r="376" spans="2:65" s="1" customFormat="1" ht="33" customHeight="1">
      <c r="B376" s="32"/>
      <c r="C376" s="137" t="s">
        <v>4581</v>
      </c>
      <c r="D376" s="137" t="s">
        <v>295</v>
      </c>
      <c r="E376" s="138" t="s">
        <v>5209</v>
      </c>
      <c r="F376" s="139" t="s">
        <v>5210</v>
      </c>
      <c r="G376" s="140" t="s">
        <v>909</v>
      </c>
      <c r="H376" s="141">
        <v>8</v>
      </c>
      <c r="I376" s="142"/>
      <c r="J376" s="143">
        <f>ROUND(I376*H376,2)</f>
        <v>0</v>
      </c>
      <c r="K376" s="139" t="s">
        <v>1</v>
      </c>
      <c r="L376" s="32"/>
      <c r="M376" s="144" t="s">
        <v>1</v>
      </c>
      <c r="N376" s="145" t="s">
        <v>41</v>
      </c>
      <c r="P376" s="146">
        <f>O376*H376</f>
        <v>0</v>
      </c>
      <c r="Q376" s="146">
        <v>0</v>
      </c>
      <c r="R376" s="146">
        <f>Q376*H376</f>
        <v>0</v>
      </c>
      <c r="S376" s="146">
        <v>0</v>
      </c>
      <c r="T376" s="147">
        <f>S376*H376</f>
        <v>0</v>
      </c>
      <c r="AR376" s="148" t="s">
        <v>624</v>
      </c>
      <c r="AT376" s="148" t="s">
        <v>295</v>
      </c>
      <c r="AU376" s="148" t="s">
        <v>83</v>
      </c>
      <c r="AY376" s="17" t="s">
        <v>293</v>
      </c>
      <c r="BE376" s="149">
        <f>IF(N376="základní",J376,0)</f>
        <v>0</v>
      </c>
      <c r="BF376" s="149">
        <f>IF(N376="snížená",J376,0)</f>
        <v>0</v>
      </c>
      <c r="BG376" s="149">
        <f>IF(N376="zákl. přenesená",J376,0)</f>
        <v>0</v>
      </c>
      <c r="BH376" s="149">
        <f>IF(N376="sníž. přenesená",J376,0)</f>
        <v>0</v>
      </c>
      <c r="BI376" s="149">
        <f>IF(N376="nulová",J376,0)</f>
        <v>0</v>
      </c>
      <c r="BJ376" s="17" t="s">
        <v>83</v>
      </c>
      <c r="BK376" s="149">
        <f>ROUND(I376*H376,2)</f>
        <v>0</v>
      </c>
      <c r="BL376" s="17" t="s">
        <v>624</v>
      </c>
      <c r="BM376" s="148" t="s">
        <v>5211</v>
      </c>
    </row>
    <row r="377" spans="2:65" s="1" customFormat="1" ht="19.5">
      <c r="B377" s="32"/>
      <c r="D377" s="151" t="s">
        <v>324</v>
      </c>
      <c r="F377" s="184" t="s">
        <v>5212</v>
      </c>
      <c r="I377" s="165"/>
      <c r="L377" s="32"/>
      <c r="M377" s="166"/>
      <c r="T377" s="56"/>
      <c r="AT377" s="17" t="s">
        <v>324</v>
      </c>
      <c r="AU377" s="17" t="s">
        <v>83</v>
      </c>
    </row>
    <row r="378" spans="2:65" s="1" customFormat="1" ht="33" customHeight="1">
      <c r="B378" s="32"/>
      <c r="C378" s="137" t="s">
        <v>4071</v>
      </c>
      <c r="D378" s="137" t="s">
        <v>295</v>
      </c>
      <c r="E378" s="138" t="s">
        <v>5213</v>
      </c>
      <c r="F378" s="139" t="s">
        <v>5214</v>
      </c>
      <c r="G378" s="140" t="s">
        <v>909</v>
      </c>
      <c r="H378" s="141">
        <v>8</v>
      </c>
      <c r="I378" s="142"/>
      <c r="J378" s="143">
        <f>ROUND(I378*H378,2)</f>
        <v>0</v>
      </c>
      <c r="K378" s="139" t="s">
        <v>1</v>
      </c>
      <c r="L378" s="32"/>
      <c r="M378" s="144" t="s">
        <v>1</v>
      </c>
      <c r="N378" s="145" t="s">
        <v>41</v>
      </c>
      <c r="P378" s="146">
        <f>O378*H378</f>
        <v>0</v>
      </c>
      <c r="Q378" s="146">
        <v>0</v>
      </c>
      <c r="R378" s="146">
        <f>Q378*H378</f>
        <v>0</v>
      </c>
      <c r="S378" s="146">
        <v>0</v>
      </c>
      <c r="T378" s="147">
        <f>S378*H378</f>
        <v>0</v>
      </c>
      <c r="AR378" s="148" t="s">
        <v>624</v>
      </c>
      <c r="AT378" s="148" t="s">
        <v>295</v>
      </c>
      <c r="AU378" s="148" t="s">
        <v>83</v>
      </c>
      <c r="AY378" s="17" t="s">
        <v>293</v>
      </c>
      <c r="BE378" s="149">
        <f>IF(N378="základní",J378,0)</f>
        <v>0</v>
      </c>
      <c r="BF378" s="149">
        <f>IF(N378="snížená",J378,0)</f>
        <v>0</v>
      </c>
      <c r="BG378" s="149">
        <f>IF(N378="zákl. přenesená",J378,0)</f>
        <v>0</v>
      </c>
      <c r="BH378" s="149">
        <f>IF(N378="sníž. přenesená",J378,0)</f>
        <v>0</v>
      </c>
      <c r="BI378" s="149">
        <f>IF(N378="nulová",J378,0)</f>
        <v>0</v>
      </c>
      <c r="BJ378" s="17" t="s">
        <v>83</v>
      </c>
      <c r="BK378" s="149">
        <f>ROUND(I378*H378,2)</f>
        <v>0</v>
      </c>
      <c r="BL378" s="17" t="s">
        <v>624</v>
      </c>
      <c r="BM378" s="148" t="s">
        <v>5215</v>
      </c>
    </row>
    <row r="379" spans="2:65" s="1" customFormat="1" ht="19.5">
      <c r="B379" s="32"/>
      <c r="D379" s="151" t="s">
        <v>324</v>
      </c>
      <c r="F379" s="184" t="s">
        <v>5212</v>
      </c>
      <c r="I379" s="165"/>
      <c r="L379" s="32"/>
      <c r="M379" s="166"/>
      <c r="T379" s="56"/>
      <c r="AT379" s="17" t="s">
        <v>324</v>
      </c>
      <c r="AU379" s="17" t="s">
        <v>83</v>
      </c>
    </row>
    <row r="380" spans="2:65" s="1" customFormat="1" ht="24.2" customHeight="1">
      <c r="B380" s="32"/>
      <c r="C380" s="137" t="s">
        <v>4585</v>
      </c>
      <c r="D380" s="137" t="s">
        <v>295</v>
      </c>
      <c r="E380" s="138" t="s">
        <v>5216</v>
      </c>
      <c r="F380" s="139" t="s">
        <v>5217</v>
      </c>
      <c r="G380" s="140" t="s">
        <v>909</v>
      </c>
      <c r="H380" s="141">
        <v>11</v>
      </c>
      <c r="I380" s="142"/>
      <c r="J380" s="143">
        <f>ROUND(I380*H380,2)</f>
        <v>0</v>
      </c>
      <c r="K380" s="139" t="s">
        <v>1</v>
      </c>
      <c r="L380" s="32"/>
      <c r="M380" s="144" t="s">
        <v>1</v>
      </c>
      <c r="N380" s="145" t="s">
        <v>41</v>
      </c>
      <c r="P380" s="146">
        <f>O380*H380</f>
        <v>0</v>
      </c>
      <c r="Q380" s="146">
        <v>0</v>
      </c>
      <c r="R380" s="146">
        <f>Q380*H380</f>
        <v>0</v>
      </c>
      <c r="S380" s="146">
        <v>0</v>
      </c>
      <c r="T380" s="147">
        <f>S380*H380</f>
        <v>0</v>
      </c>
      <c r="AR380" s="148" t="s">
        <v>624</v>
      </c>
      <c r="AT380" s="148" t="s">
        <v>295</v>
      </c>
      <c r="AU380" s="148" t="s">
        <v>83</v>
      </c>
      <c r="AY380" s="17" t="s">
        <v>293</v>
      </c>
      <c r="BE380" s="149">
        <f>IF(N380="základní",J380,0)</f>
        <v>0</v>
      </c>
      <c r="BF380" s="149">
        <f>IF(N380="snížená",J380,0)</f>
        <v>0</v>
      </c>
      <c r="BG380" s="149">
        <f>IF(N380="zákl. přenesená",J380,0)</f>
        <v>0</v>
      </c>
      <c r="BH380" s="149">
        <f>IF(N380="sníž. přenesená",J380,0)</f>
        <v>0</v>
      </c>
      <c r="BI380" s="149">
        <f>IF(N380="nulová",J380,0)</f>
        <v>0</v>
      </c>
      <c r="BJ380" s="17" t="s">
        <v>83</v>
      </c>
      <c r="BK380" s="149">
        <f>ROUND(I380*H380,2)</f>
        <v>0</v>
      </c>
      <c r="BL380" s="17" t="s">
        <v>624</v>
      </c>
      <c r="BM380" s="148" t="s">
        <v>5218</v>
      </c>
    </row>
    <row r="381" spans="2:65" s="1" customFormat="1" ht="29.25">
      <c r="B381" s="32"/>
      <c r="D381" s="151" t="s">
        <v>324</v>
      </c>
      <c r="F381" s="184" t="s">
        <v>5202</v>
      </c>
      <c r="I381" s="165"/>
      <c r="L381" s="32"/>
      <c r="M381" s="166"/>
      <c r="T381" s="56"/>
      <c r="AT381" s="17" t="s">
        <v>324</v>
      </c>
      <c r="AU381" s="17" t="s">
        <v>83</v>
      </c>
    </row>
    <row r="382" spans="2:65" s="1" customFormat="1" ht="24.2" customHeight="1">
      <c r="B382" s="32"/>
      <c r="C382" s="137" t="s">
        <v>5219</v>
      </c>
      <c r="D382" s="137" t="s">
        <v>295</v>
      </c>
      <c r="E382" s="138" t="s">
        <v>5220</v>
      </c>
      <c r="F382" s="139" t="s">
        <v>5221</v>
      </c>
      <c r="G382" s="140" t="s">
        <v>909</v>
      </c>
      <c r="H382" s="141">
        <v>7</v>
      </c>
      <c r="I382" s="142"/>
      <c r="J382" s="143">
        <f>ROUND(I382*H382,2)</f>
        <v>0</v>
      </c>
      <c r="K382" s="139" t="s">
        <v>1</v>
      </c>
      <c r="L382" s="32"/>
      <c r="M382" s="144" t="s">
        <v>1</v>
      </c>
      <c r="N382" s="145" t="s">
        <v>41</v>
      </c>
      <c r="P382" s="146">
        <f>O382*H382</f>
        <v>0</v>
      </c>
      <c r="Q382" s="146">
        <v>0</v>
      </c>
      <c r="R382" s="146">
        <f>Q382*H382</f>
        <v>0</v>
      </c>
      <c r="S382" s="146">
        <v>0</v>
      </c>
      <c r="T382" s="147">
        <f>S382*H382</f>
        <v>0</v>
      </c>
      <c r="AR382" s="148" t="s">
        <v>624</v>
      </c>
      <c r="AT382" s="148" t="s">
        <v>295</v>
      </c>
      <c r="AU382" s="148" t="s">
        <v>83</v>
      </c>
      <c r="AY382" s="17" t="s">
        <v>293</v>
      </c>
      <c r="BE382" s="149">
        <f>IF(N382="základní",J382,0)</f>
        <v>0</v>
      </c>
      <c r="BF382" s="149">
        <f>IF(N382="snížená",J382,0)</f>
        <v>0</v>
      </c>
      <c r="BG382" s="149">
        <f>IF(N382="zákl. přenesená",J382,0)</f>
        <v>0</v>
      </c>
      <c r="BH382" s="149">
        <f>IF(N382="sníž. přenesená",J382,0)</f>
        <v>0</v>
      </c>
      <c r="BI382" s="149">
        <f>IF(N382="nulová",J382,0)</f>
        <v>0</v>
      </c>
      <c r="BJ382" s="17" t="s">
        <v>83</v>
      </c>
      <c r="BK382" s="149">
        <f>ROUND(I382*H382,2)</f>
        <v>0</v>
      </c>
      <c r="BL382" s="17" t="s">
        <v>624</v>
      </c>
      <c r="BM382" s="148" t="s">
        <v>5222</v>
      </c>
    </row>
    <row r="383" spans="2:65" s="1" customFormat="1" ht="29.25">
      <c r="B383" s="32"/>
      <c r="D383" s="151" t="s">
        <v>324</v>
      </c>
      <c r="F383" s="184" t="s">
        <v>5202</v>
      </c>
      <c r="I383" s="165"/>
      <c r="L383" s="32"/>
      <c r="M383" s="166"/>
      <c r="T383" s="56"/>
      <c r="AT383" s="17" t="s">
        <v>324</v>
      </c>
      <c r="AU383" s="17" t="s">
        <v>83</v>
      </c>
    </row>
    <row r="384" spans="2:65" s="1" customFormat="1" ht="24.2" customHeight="1">
      <c r="B384" s="32"/>
      <c r="C384" s="137" t="s">
        <v>4589</v>
      </c>
      <c r="D384" s="137" t="s">
        <v>295</v>
      </c>
      <c r="E384" s="138" t="s">
        <v>5223</v>
      </c>
      <c r="F384" s="139" t="s">
        <v>5224</v>
      </c>
      <c r="G384" s="140" t="s">
        <v>909</v>
      </c>
      <c r="H384" s="141">
        <v>11</v>
      </c>
      <c r="I384" s="142"/>
      <c r="J384" s="143">
        <f>ROUND(I384*H384,2)</f>
        <v>0</v>
      </c>
      <c r="K384" s="139" t="s">
        <v>1</v>
      </c>
      <c r="L384" s="32"/>
      <c r="M384" s="144" t="s">
        <v>1</v>
      </c>
      <c r="N384" s="145" t="s">
        <v>41</v>
      </c>
      <c r="P384" s="146">
        <f>O384*H384</f>
        <v>0</v>
      </c>
      <c r="Q384" s="146">
        <v>0</v>
      </c>
      <c r="R384" s="146">
        <f>Q384*H384</f>
        <v>0</v>
      </c>
      <c r="S384" s="146">
        <v>0</v>
      </c>
      <c r="T384" s="147">
        <f>S384*H384</f>
        <v>0</v>
      </c>
      <c r="AR384" s="148" t="s">
        <v>624</v>
      </c>
      <c r="AT384" s="148" t="s">
        <v>295</v>
      </c>
      <c r="AU384" s="148" t="s">
        <v>83</v>
      </c>
      <c r="AY384" s="17" t="s">
        <v>293</v>
      </c>
      <c r="BE384" s="149">
        <f>IF(N384="základní",J384,0)</f>
        <v>0</v>
      </c>
      <c r="BF384" s="149">
        <f>IF(N384="snížená",J384,0)</f>
        <v>0</v>
      </c>
      <c r="BG384" s="149">
        <f>IF(N384="zákl. přenesená",J384,0)</f>
        <v>0</v>
      </c>
      <c r="BH384" s="149">
        <f>IF(N384="sníž. přenesená",J384,0)</f>
        <v>0</v>
      </c>
      <c r="BI384" s="149">
        <f>IF(N384="nulová",J384,0)</f>
        <v>0</v>
      </c>
      <c r="BJ384" s="17" t="s">
        <v>83</v>
      </c>
      <c r="BK384" s="149">
        <f>ROUND(I384*H384,2)</f>
        <v>0</v>
      </c>
      <c r="BL384" s="17" t="s">
        <v>624</v>
      </c>
      <c r="BM384" s="148" t="s">
        <v>5225</v>
      </c>
    </row>
    <row r="385" spans="2:65" s="1" customFormat="1" ht="29.25">
      <c r="B385" s="32"/>
      <c r="D385" s="151" t="s">
        <v>324</v>
      </c>
      <c r="F385" s="184" t="s">
        <v>5202</v>
      </c>
      <c r="I385" s="165"/>
      <c r="L385" s="32"/>
      <c r="M385" s="166"/>
      <c r="T385" s="56"/>
      <c r="AT385" s="17" t="s">
        <v>324</v>
      </c>
      <c r="AU385" s="17" t="s">
        <v>83</v>
      </c>
    </row>
    <row r="386" spans="2:65" s="1" customFormat="1" ht="24.2" customHeight="1">
      <c r="B386" s="32"/>
      <c r="C386" s="137" t="s">
        <v>5226</v>
      </c>
      <c r="D386" s="137" t="s">
        <v>295</v>
      </c>
      <c r="E386" s="138" t="s">
        <v>5227</v>
      </c>
      <c r="F386" s="139" t="s">
        <v>5228</v>
      </c>
      <c r="G386" s="140" t="s">
        <v>909</v>
      </c>
      <c r="H386" s="141">
        <v>2</v>
      </c>
      <c r="I386" s="142"/>
      <c r="J386" s="143">
        <f>ROUND(I386*H386,2)</f>
        <v>0</v>
      </c>
      <c r="K386" s="139" t="s">
        <v>1</v>
      </c>
      <c r="L386" s="32"/>
      <c r="M386" s="144" t="s">
        <v>1</v>
      </c>
      <c r="N386" s="145" t="s">
        <v>41</v>
      </c>
      <c r="P386" s="146">
        <f>O386*H386</f>
        <v>0</v>
      </c>
      <c r="Q386" s="146">
        <v>0</v>
      </c>
      <c r="R386" s="146">
        <f>Q386*H386</f>
        <v>0</v>
      </c>
      <c r="S386" s="146">
        <v>0</v>
      </c>
      <c r="T386" s="147">
        <f>S386*H386</f>
        <v>0</v>
      </c>
      <c r="AR386" s="148" t="s">
        <v>624</v>
      </c>
      <c r="AT386" s="148" t="s">
        <v>295</v>
      </c>
      <c r="AU386" s="148" t="s">
        <v>83</v>
      </c>
      <c r="AY386" s="17" t="s">
        <v>293</v>
      </c>
      <c r="BE386" s="149">
        <f>IF(N386="základní",J386,0)</f>
        <v>0</v>
      </c>
      <c r="BF386" s="149">
        <f>IF(N386="snížená",J386,0)</f>
        <v>0</v>
      </c>
      <c r="BG386" s="149">
        <f>IF(N386="zákl. přenesená",J386,0)</f>
        <v>0</v>
      </c>
      <c r="BH386" s="149">
        <f>IF(N386="sníž. přenesená",J386,0)</f>
        <v>0</v>
      </c>
      <c r="BI386" s="149">
        <f>IF(N386="nulová",J386,0)</f>
        <v>0</v>
      </c>
      <c r="BJ386" s="17" t="s">
        <v>83</v>
      </c>
      <c r="BK386" s="149">
        <f>ROUND(I386*H386,2)</f>
        <v>0</v>
      </c>
      <c r="BL386" s="17" t="s">
        <v>624</v>
      </c>
      <c r="BM386" s="148" t="s">
        <v>5229</v>
      </c>
    </row>
    <row r="387" spans="2:65" s="1" customFormat="1" ht="19.5">
      <c r="B387" s="32"/>
      <c r="D387" s="151" t="s">
        <v>324</v>
      </c>
      <c r="F387" s="184" t="s">
        <v>5212</v>
      </c>
      <c r="I387" s="165"/>
      <c r="L387" s="32"/>
      <c r="M387" s="166"/>
      <c r="T387" s="56"/>
      <c r="AT387" s="17" t="s">
        <v>324</v>
      </c>
      <c r="AU387" s="17" t="s">
        <v>83</v>
      </c>
    </row>
    <row r="388" spans="2:65" s="1" customFormat="1" ht="24.2" customHeight="1">
      <c r="B388" s="32"/>
      <c r="C388" s="137" t="s">
        <v>4593</v>
      </c>
      <c r="D388" s="137" t="s">
        <v>295</v>
      </c>
      <c r="E388" s="138" t="s">
        <v>5230</v>
      </c>
      <c r="F388" s="139" t="s">
        <v>5231</v>
      </c>
      <c r="G388" s="140" t="s">
        <v>909</v>
      </c>
      <c r="H388" s="141">
        <v>3</v>
      </c>
      <c r="I388" s="142"/>
      <c r="J388" s="143">
        <f>ROUND(I388*H388,2)</f>
        <v>0</v>
      </c>
      <c r="K388" s="139" t="s">
        <v>1</v>
      </c>
      <c r="L388" s="32"/>
      <c r="M388" s="144" t="s">
        <v>1</v>
      </c>
      <c r="N388" s="145" t="s">
        <v>41</v>
      </c>
      <c r="P388" s="146">
        <f>O388*H388</f>
        <v>0</v>
      </c>
      <c r="Q388" s="146">
        <v>0</v>
      </c>
      <c r="R388" s="146">
        <f>Q388*H388</f>
        <v>0</v>
      </c>
      <c r="S388" s="146">
        <v>0</v>
      </c>
      <c r="T388" s="147">
        <f>S388*H388</f>
        <v>0</v>
      </c>
      <c r="AR388" s="148" t="s">
        <v>624</v>
      </c>
      <c r="AT388" s="148" t="s">
        <v>295</v>
      </c>
      <c r="AU388" s="148" t="s">
        <v>83</v>
      </c>
      <c r="AY388" s="17" t="s">
        <v>293</v>
      </c>
      <c r="BE388" s="149">
        <f>IF(N388="základní",J388,0)</f>
        <v>0</v>
      </c>
      <c r="BF388" s="149">
        <f>IF(N388="snížená",J388,0)</f>
        <v>0</v>
      </c>
      <c r="BG388" s="149">
        <f>IF(N388="zákl. přenesená",J388,0)</f>
        <v>0</v>
      </c>
      <c r="BH388" s="149">
        <f>IF(N388="sníž. přenesená",J388,0)</f>
        <v>0</v>
      </c>
      <c r="BI388" s="149">
        <f>IF(N388="nulová",J388,0)</f>
        <v>0</v>
      </c>
      <c r="BJ388" s="17" t="s">
        <v>83</v>
      </c>
      <c r="BK388" s="149">
        <f>ROUND(I388*H388,2)</f>
        <v>0</v>
      </c>
      <c r="BL388" s="17" t="s">
        <v>624</v>
      </c>
      <c r="BM388" s="148" t="s">
        <v>5232</v>
      </c>
    </row>
    <row r="389" spans="2:65" s="1" customFormat="1" ht="19.5">
      <c r="B389" s="32"/>
      <c r="D389" s="151" t="s">
        <v>324</v>
      </c>
      <c r="F389" s="184" t="s">
        <v>5212</v>
      </c>
      <c r="I389" s="165"/>
      <c r="L389" s="32"/>
      <c r="M389" s="166"/>
      <c r="T389" s="56"/>
      <c r="AT389" s="17" t="s">
        <v>324</v>
      </c>
      <c r="AU389" s="17" t="s">
        <v>83</v>
      </c>
    </row>
    <row r="390" spans="2:65" s="1" customFormat="1" ht="33" customHeight="1">
      <c r="B390" s="32"/>
      <c r="C390" s="137" t="s">
        <v>5233</v>
      </c>
      <c r="D390" s="137" t="s">
        <v>295</v>
      </c>
      <c r="E390" s="138" t="s">
        <v>5234</v>
      </c>
      <c r="F390" s="139" t="s">
        <v>5235</v>
      </c>
      <c r="G390" s="140" t="s">
        <v>909</v>
      </c>
      <c r="H390" s="141">
        <v>4</v>
      </c>
      <c r="I390" s="142"/>
      <c r="J390" s="143">
        <f>ROUND(I390*H390,2)</f>
        <v>0</v>
      </c>
      <c r="K390" s="139" t="s">
        <v>1</v>
      </c>
      <c r="L390" s="32"/>
      <c r="M390" s="144" t="s">
        <v>1</v>
      </c>
      <c r="N390" s="145" t="s">
        <v>41</v>
      </c>
      <c r="P390" s="146">
        <f>O390*H390</f>
        <v>0</v>
      </c>
      <c r="Q390" s="146">
        <v>0</v>
      </c>
      <c r="R390" s="146">
        <f>Q390*H390</f>
        <v>0</v>
      </c>
      <c r="S390" s="146">
        <v>0</v>
      </c>
      <c r="T390" s="147">
        <f>S390*H390</f>
        <v>0</v>
      </c>
      <c r="AR390" s="148" t="s">
        <v>624</v>
      </c>
      <c r="AT390" s="148" t="s">
        <v>295</v>
      </c>
      <c r="AU390" s="148" t="s">
        <v>83</v>
      </c>
      <c r="AY390" s="17" t="s">
        <v>293</v>
      </c>
      <c r="BE390" s="149">
        <f>IF(N390="základní",J390,0)</f>
        <v>0</v>
      </c>
      <c r="BF390" s="149">
        <f>IF(N390="snížená",J390,0)</f>
        <v>0</v>
      </c>
      <c r="BG390" s="149">
        <f>IF(N390="zákl. přenesená",J390,0)</f>
        <v>0</v>
      </c>
      <c r="BH390" s="149">
        <f>IF(N390="sníž. přenesená",J390,0)</f>
        <v>0</v>
      </c>
      <c r="BI390" s="149">
        <f>IF(N390="nulová",J390,0)</f>
        <v>0</v>
      </c>
      <c r="BJ390" s="17" t="s">
        <v>83</v>
      </c>
      <c r="BK390" s="149">
        <f>ROUND(I390*H390,2)</f>
        <v>0</v>
      </c>
      <c r="BL390" s="17" t="s">
        <v>624</v>
      </c>
      <c r="BM390" s="148" t="s">
        <v>5236</v>
      </c>
    </row>
    <row r="391" spans="2:65" s="1" customFormat="1" ht="29.25">
      <c r="B391" s="32"/>
      <c r="D391" s="151" t="s">
        <v>324</v>
      </c>
      <c r="F391" s="184" t="s">
        <v>5202</v>
      </c>
      <c r="I391" s="165"/>
      <c r="L391" s="32"/>
      <c r="M391" s="166"/>
      <c r="T391" s="56"/>
      <c r="AT391" s="17" t="s">
        <v>324</v>
      </c>
      <c r="AU391" s="17" t="s">
        <v>83</v>
      </c>
    </row>
    <row r="392" spans="2:65" s="1" customFormat="1" ht="33" customHeight="1">
      <c r="B392" s="32"/>
      <c r="C392" s="137" t="s">
        <v>4596</v>
      </c>
      <c r="D392" s="137" t="s">
        <v>295</v>
      </c>
      <c r="E392" s="138" t="s">
        <v>5237</v>
      </c>
      <c r="F392" s="139" t="s">
        <v>5238</v>
      </c>
      <c r="G392" s="140" t="s">
        <v>909</v>
      </c>
      <c r="H392" s="141">
        <v>2</v>
      </c>
      <c r="I392" s="142"/>
      <c r="J392" s="143">
        <f>ROUND(I392*H392,2)</f>
        <v>0</v>
      </c>
      <c r="K392" s="139" t="s">
        <v>1</v>
      </c>
      <c r="L392" s="32"/>
      <c r="M392" s="144" t="s">
        <v>1</v>
      </c>
      <c r="N392" s="145" t="s">
        <v>41</v>
      </c>
      <c r="P392" s="146">
        <f>O392*H392</f>
        <v>0</v>
      </c>
      <c r="Q392" s="146">
        <v>0</v>
      </c>
      <c r="R392" s="146">
        <f>Q392*H392</f>
        <v>0</v>
      </c>
      <c r="S392" s="146">
        <v>0</v>
      </c>
      <c r="T392" s="147">
        <f>S392*H392</f>
        <v>0</v>
      </c>
      <c r="AR392" s="148" t="s">
        <v>624</v>
      </c>
      <c r="AT392" s="148" t="s">
        <v>295</v>
      </c>
      <c r="AU392" s="148" t="s">
        <v>83</v>
      </c>
      <c r="AY392" s="17" t="s">
        <v>293</v>
      </c>
      <c r="BE392" s="149">
        <f>IF(N392="základní",J392,0)</f>
        <v>0</v>
      </c>
      <c r="BF392" s="149">
        <f>IF(N392="snížená",J392,0)</f>
        <v>0</v>
      </c>
      <c r="BG392" s="149">
        <f>IF(N392="zákl. přenesená",J392,0)</f>
        <v>0</v>
      </c>
      <c r="BH392" s="149">
        <f>IF(N392="sníž. přenesená",J392,0)</f>
        <v>0</v>
      </c>
      <c r="BI392" s="149">
        <f>IF(N392="nulová",J392,0)</f>
        <v>0</v>
      </c>
      <c r="BJ392" s="17" t="s">
        <v>83</v>
      </c>
      <c r="BK392" s="149">
        <f>ROUND(I392*H392,2)</f>
        <v>0</v>
      </c>
      <c r="BL392" s="17" t="s">
        <v>624</v>
      </c>
      <c r="BM392" s="148" t="s">
        <v>5239</v>
      </c>
    </row>
    <row r="393" spans="2:65" s="1" customFormat="1" ht="29.25">
      <c r="B393" s="32"/>
      <c r="D393" s="151" t="s">
        <v>324</v>
      </c>
      <c r="F393" s="184" t="s">
        <v>5202</v>
      </c>
      <c r="I393" s="165"/>
      <c r="L393" s="32"/>
      <c r="M393" s="166"/>
      <c r="T393" s="56"/>
      <c r="AT393" s="17" t="s">
        <v>324</v>
      </c>
      <c r="AU393" s="17" t="s">
        <v>83</v>
      </c>
    </row>
    <row r="394" spans="2:65" s="1" customFormat="1" ht="33" customHeight="1">
      <c r="B394" s="32"/>
      <c r="C394" s="137" t="s">
        <v>5240</v>
      </c>
      <c r="D394" s="137" t="s">
        <v>295</v>
      </c>
      <c r="E394" s="138" t="s">
        <v>5241</v>
      </c>
      <c r="F394" s="139" t="s">
        <v>5242</v>
      </c>
      <c r="G394" s="140" t="s">
        <v>909</v>
      </c>
      <c r="H394" s="141">
        <v>2</v>
      </c>
      <c r="I394" s="142"/>
      <c r="J394" s="143">
        <f>ROUND(I394*H394,2)</f>
        <v>0</v>
      </c>
      <c r="K394" s="139" t="s">
        <v>1</v>
      </c>
      <c r="L394" s="32"/>
      <c r="M394" s="144" t="s">
        <v>1</v>
      </c>
      <c r="N394" s="145" t="s">
        <v>41</v>
      </c>
      <c r="P394" s="146">
        <f>O394*H394</f>
        <v>0</v>
      </c>
      <c r="Q394" s="146">
        <v>0</v>
      </c>
      <c r="R394" s="146">
        <f>Q394*H394</f>
        <v>0</v>
      </c>
      <c r="S394" s="146">
        <v>0</v>
      </c>
      <c r="T394" s="147">
        <f>S394*H394</f>
        <v>0</v>
      </c>
      <c r="AR394" s="148" t="s">
        <v>624</v>
      </c>
      <c r="AT394" s="148" t="s">
        <v>295</v>
      </c>
      <c r="AU394" s="148" t="s">
        <v>83</v>
      </c>
      <c r="AY394" s="17" t="s">
        <v>293</v>
      </c>
      <c r="BE394" s="149">
        <f>IF(N394="základní",J394,0)</f>
        <v>0</v>
      </c>
      <c r="BF394" s="149">
        <f>IF(N394="snížená",J394,0)</f>
        <v>0</v>
      </c>
      <c r="BG394" s="149">
        <f>IF(N394="zákl. přenesená",J394,0)</f>
        <v>0</v>
      </c>
      <c r="BH394" s="149">
        <f>IF(N394="sníž. přenesená",J394,0)</f>
        <v>0</v>
      </c>
      <c r="BI394" s="149">
        <f>IF(N394="nulová",J394,0)</f>
        <v>0</v>
      </c>
      <c r="BJ394" s="17" t="s">
        <v>83</v>
      </c>
      <c r="BK394" s="149">
        <f>ROUND(I394*H394,2)</f>
        <v>0</v>
      </c>
      <c r="BL394" s="17" t="s">
        <v>624</v>
      </c>
      <c r="BM394" s="148" t="s">
        <v>5243</v>
      </c>
    </row>
    <row r="395" spans="2:65" s="1" customFormat="1" ht="29.25">
      <c r="B395" s="32"/>
      <c r="D395" s="151" t="s">
        <v>324</v>
      </c>
      <c r="F395" s="184" t="s">
        <v>5202</v>
      </c>
      <c r="I395" s="165"/>
      <c r="L395" s="32"/>
      <c r="M395" s="166"/>
      <c r="T395" s="56"/>
      <c r="AT395" s="17" t="s">
        <v>324</v>
      </c>
      <c r="AU395" s="17" t="s">
        <v>83</v>
      </c>
    </row>
    <row r="396" spans="2:65" s="1" customFormat="1" ht="33" customHeight="1">
      <c r="B396" s="32"/>
      <c r="C396" s="137" t="s">
        <v>4600</v>
      </c>
      <c r="D396" s="137" t="s">
        <v>295</v>
      </c>
      <c r="E396" s="138" t="s">
        <v>5244</v>
      </c>
      <c r="F396" s="139" t="s">
        <v>5245</v>
      </c>
      <c r="G396" s="140" t="s">
        <v>909</v>
      </c>
      <c r="H396" s="141">
        <v>1</v>
      </c>
      <c r="I396" s="142"/>
      <c r="J396" s="143">
        <f>ROUND(I396*H396,2)</f>
        <v>0</v>
      </c>
      <c r="K396" s="139" t="s">
        <v>1</v>
      </c>
      <c r="L396" s="32"/>
      <c r="M396" s="144" t="s">
        <v>1</v>
      </c>
      <c r="N396" s="145" t="s">
        <v>41</v>
      </c>
      <c r="P396" s="146">
        <f>O396*H396</f>
        <v>0</v>
      </c>
      <c r="Q396" s="146">
        <v>0</v>
      </c>
      <c r="R396" s="146">
        <f>Q396*H396</f>
        <v>0</v>
      </c>
      <c r="S396" s="146">
        <v>0</v>
      </c>
      <c r="T396" s="147">
        <f>S396*H396</f>
        <v>0</v>
      </c>
      <c r="AR396" s="148" t="s">
        <v>624</v>
      </c>
      <c r="AT396" s="148" t="s">
        <v>295</v>
      </c>
      <c r="AU396" s="148" t="s">
        <v>83</v>
      </c>
      <c r="AY396" s="17" t="s">
        <v>293</v>
      </c>
      <c r="BE396" s="149">
        <f>IF(N396="základní",J396,0)</f>
        <v>0</v>
      </c>
      <c r="BF396" s="149">
        <f>IF(N396="snížená",J396,0)</f>
        <v>0</v>
      </c>
      <c r="BG396" s="149">
        <f>IF(N396="zákl. přenesená",J396,0)</f>
        <v>0</v>
      </c>
      <c r="BH396" s="149">
        <f>IF(N396="sníž. přenesená",J396,0)</f>
        <v>0</v>
      </c>
      <c r="BI396" s="149">
        <f>IF(N396="nulová",J396,0)</f>
        <v>0</v>
      </c>
      <c r="BJ396" s="17" t="s">
        <v>83</v>
      </c>
      <c r="BK396" s="149">
        <f>ROUND(I396*H396,2)</f>
        <v>0</v>
      </c>
      <c r="BL396" s="17" t="s">
        <v>624</v>
      </c>
      <c r="BM396" s="148" t="s">
        <v>5246</v>
      </c>
    </row>
    <row r="397" spans="2:65" s="1" customFormat="1" ht="19.5">
      <c r="B397" s="32"/>
      <c r="D397" s="151" t="s">
        <v>324</v>
      </c>
      <c r="F397" s="184" t="s">
        <v>5212</v>
      </c>
      <c r="I397" s="165"/>
      <c r="L397" s="32"/>
      <c r="M397" s="166"/>
      <c r="T397" s="56"/>
      <c r="AT397" s="17" t="s">
        <v>324</v>
      </c>
      <c r="AU397" s="17" t="s">
        <v>83</v>
      </c>
    </row>
    <row r="398" spans="2:65" s="1" customFormat="1" ht="33" customHeight="1">
      <c r="B398" s="32"/>
      <c r="C398" s="137" t="s">
        <v>5247</v>
      </c>
      <c r="D398" s="137" t="s">
        <v>295</v>
      </c>
      <c r="E398" s="138" t="s">
        <v>5248</v>
      </c>
      <c r="F398" s="139" t="s">
        <v>5249</v>
      </c>
      <c r="G398" s="140" t="s">
        <v>909</v>
      </c>
      <c r="H398" s="141">
        <v>1</v>
      </c>
      <c r="I398" s="142"/>
      <c r="J398" s="143">
        <f>ROUND(I398*H398,2)</f>
        <v>0</v>
      </c>
      <c r="K398" s="139" t="s">
        <v>1</v>
      </c>
      <c r="L398" s="32"/>
      <c r="M398" s="144" t="s">
        <v>1</v>
      </c>
      <c r="N398" s="145" t="s">
        <v>41</v>
      </c>
      <c r="P398" s="146">
        <f>O398*H398</f>
        <v>0</v>
      </c>
      <c r="Q398" s="146">
        <v>0</v>
      </c>
      <c r="R398" s="146">
        <f>Q398*H398</f>
        <v>0</v>
      </c>
      <c r="S398" s="146">
        <v>0</v>
      </c>
      <c r="T398" s="147">
        <f>S398*H398</f>
        <v>0</v>
      </c>
      <c r="AR398" s="148" t="s">
        <v>624</v>
      </c>
      <c r="AT398" s="148" t="s">
        <v>295</v>
      </c>
      <c r="AU398" s="148" t="s">
        <v>83</v>
      </c>
      <c r="AY398" s="17" t="s">
        <v>293</v>
      </c>
      <c r="BE398" s="149">
        <f>IF(N398="základní",J398,0)</f>
        <v>0</v>
      </c>
      <c r="BF398" s="149">
        <f>IF(N398="snížená",J398,0)</f>
        <v>0</v>
      </c>
      <c r="BG398" s="149">
        <f>IF(N398="zákl. přenesená",J398,0)</f>
        <v>0</v>
      </c>
      <c r="BH398" s="149">
        <f>IF(N398="sníž. přenesená",J398,0)</f>
        <v>0</v>
      </c>
      <c r="BI398" s="149">
        <f>IF(N398="nulová",J398,0)</f>
        <v>0</v>
      </c>
      <c r="BJ398" s="17" t="s">
        <v>83</v>
      </c>
      <c r="BK398" s="149">
        <f>ROUND(I398*H398,2)</f>
        <v>0</v>
      </c>
      <c r="BL398" s="17" t="s">
        <v>624</v>
      </c>
      <c r="BM398" s="148" t="s">
        <v>5250</v>
      </c>
    </row>
    <row r="399" spans="2:65" s="1" customFormat="1" ht="19.5">
      <c r="B399" s="32"/>
      <c r="D399" s="151" t="s">
        <v>324</v>
      </c>
      <c r="F399" s="184" t="s">
        <v>5212</v>
      </c>
      <c r="I399" s="165"/>
      <c r="L399" s="32"/>
      <c r="M399" s="166"/>
      <c r="T399" s="56"/>
      <c r="AT399" s="17" t="s">
        <v>324</v>
      </c>
      <c r="AU399" s="17" t="s">
        <v>83</v>
      </c>
    </row>
    <row r="400" spans="2:65" s="1" customFormat="1" ht="24.2" customHeight="1">
      <c r="B400" s="32"/>
      <c r="C400" s="137" t="s">
        <v>4603</v>
      </c>
      <c r="D400" s="137" t="s">
        <v>295</v>
      </c>
      <c r="E400" s="138" t="s">
        <v>5251</v>
      </c>
      <c r="F400" s="139" t="s">
        <v>5252</v>
      </c>
      <c r="G400" s="140" t="s">
        <v>533</v>
      </c>
      <c r="H400" s="141">
        <v>0.54400000000000004</v>
      </c>
      <c r="I400" s="142"/>
      <c r="J400" s="143">
        <f>ROUND(I400*H400,2)</f>
        <v>0</v>
      </c>
      <c r="K400" s="139" t="s">
        <v>1</v>
      </c>
      <c r="L400" s="32"/>
      <c r="M400" s="144" t="s">
        <v>1</v>
      </c>
      <c r="N400" s="145" t="s">
        <v>41</v>
      </c>
      <c r="P400" s="146">
        <f>O400*H400</f>
        <v>0</v>
      </c>
      <c r="Q400" s="146">
        <v>0</v>
      </c>
      <c r="R400" s="146">
        <f>Q400*H400</f>
        <v>0</v>
      </c>
      <c r="S400" s="146">
        <v>0</v>
      </c>
      <c r="T400" s="147">
        <f>S400*H400</f>
        <v>0</v>
      </c>
      <c r="AR400" s="148" t="s">
        <v>624</v>
      </c>
      <c r="AT400" s="148" t="s">
        <v>295</v>
      </c>
      <c r="AU400" s="148" t="s">
        <v>83</v>
      </c>
      <c r="AY400" s="17" t="s">
        <v>293</v>
      </c>
      <c r="BE400" s="149">
        <f>IF(N400="základní",J400,0)</f>
        <v>0</v>
      </c>
      <c r="BF400" s="149">
        <f>IF(N400="snížená",J400,0)</f>
        <v>0</v>
      </c>
      <c r="BG400" s="149">
        <f>IF(N400="zákl. přenesená",J400,0)</f>
        <v>0</v>
      </c>
      <c r="BH400" s="149">
        <f>IF(N400="sníž. přenesená",J400,0)</f>
        <v>0</v>
      </c>
      <c r="BI400" s="149">
        <f>IF(N400="nulová",J400,0)</f>
        <v>0</v>
      </c>
      <c r="BJ400" s="17" t="s">
        <v>83</v>
      </c>
      <c r="BK400" s="149">
        <f>ROUND(I400*H400,2)</f>
        <v>0</v>
      </c>
      <c r="BL400" s="17" t="s">
        <v>624</v>
      </c>
      <c r="BM400" s="148" t="s">
        <v>5253</v>
      </c>
    </row>
    <row r="401" spans="2:65" s="1" customFormat="1" ht="19.5">
      <c r="B401" s="32"/>
      <c r="D401" s="151" t="s">
        <v>324</v>
      </c>
      <c r="F401" s="184" t="s">
        <v>4988</v>
      </c>
      <c r="I401" s="165"/>
      <c r="L401" s="32"/>
      <c r="M401" s="166"/>
      <c r="T401" s="56"/>
      <c r="AT401" s="17" t="s">
        <v>324</v>
      </c>
      <c r="AU401" s="17" t="s">
        <v>83</v>
      </c>
    </row>
    <row r="402" spans="2:65" s="1" customFormat="1" ht="44.25" customHeight="1">
      <c r="B402" s="32"/>
      <c r="C402" s="137" t="s">
        <v>5254</v>
      </c>
      <c r="D402" s="137" t="s">
        <v>295</v>
      </c>
      <c r="E402" s="138" t="s">
        <v>5255</v>
      </c>
      <c r="F402" s="139" t="s">
        <v>5256</v>
      </c>
      <c r="G402" s="140" t="s">
        <v>533</v>
      </c>
      <c r="H402" s="141">
        <v>0.54400000000000004</v>
      </c>
      <c r="I402" s="142"/>
      <c r="J402" s="143">
        <f>ROUND(I402*H402,2)</f>
        <v>0</v>
      </c>
      <c r="K402" s="139" t="s">
        <v>1</v>
      </c>
      <c r="L402" s="32"/>
      <c r="M402" s="144" t="s">
        <v>1</v>
      </c>
      <c r="N402" s="145" t="s">
        <v>41</v>
      </c>
      <c r="P402" s="146">
        <f>O402*H402</f>
        <v>0</v>
      </c>
      <c r="Q402" s="146">
        <v>0</v>
      </c>
      <c r="R402" s="146">
        <f>Q402*H402</f>
        <v>0</v>
      </c>
      <c r="S402" s="146">
        <v>0</v>
      </c>
      <c r="T402" s="147">
        <f>S402*H402</f>
        <v>0</v>
      </c>
      <c r="AR402" s="148" t="s">
        <v>624</v>
      </c>
      <c r="AT402" s="148" t="s">
        <v>295</v>
      </c>
      <c r="AU402" s="148" t="s">
        <v>83</v>
      </c>
      <c r="AY402" s="17" t="s">
        <v>293</v>
      </c>
      <c r="BE402" s="149">
        <f>IF(N402="základní",J402,0)</f>
        <v>0</v>
      </c>
      <c r="BF402" s="149">
        <f>IF(N402="snížená",J402,0)</f>
        <v>0</v>
      </c>
      <c r="BG402" s="149">
        <f>IF(N402="zákl. přenesená",J402,0)</f>
        <v>0</v>
      </c>
      <c r="BH402" s="149">
        <f>IF(N402="sníž. přenesená",J402,0)</f>
        <v>0</v>
      </c>
      <c r="BI402" s="149">
        <f>IF(N402="nulová",J402,0)</f>
        <v>0</v>
      </c>
      <c r="BJ402" s="17" t="s">
        <v>83</v>
      </c>
      <c r="BK402" s="149">
        <f>ROUND(I402*H402,2)</f>
        <v>0</v>
      </c>
      <c r="BL402" s="17" t="s">
        <v>624</v>
      </c>
      <c r="BM402" s="148" t="s">
        <v>5257</v>
      </c>
    </row>
    <row r="403" spans="2:65" s="1" customFormat="1" ht="19.5">
      <c r="B403" s="32"/>
      <c r="D403" s="151" t="s">
        <v>324</v>
      </c>
      <c r="F403" s="184" t="s">
        <v>4988</v>
      </c>
      <c r="I403" s="165"/>
      <c r="L403" s="32"/>
      <c r="M403" s="166"/>
      <c r="T403" s="56"/>
      <c r="AT403" s="17" t="s">
        <v>324</v>
      </c>
      <c r="AU403" s="17" t="s">
        <v>83</v>
      </c>
    </row>
    <row r="404" spans="2:65" s="11" customFormat="1" ht="25.9" customHeight="1">
      <c r="B404" s="125"/>
      <c r="D404" s="126" t="s">
        <v>75</v>
      </c>
      <c r="E404" s="127" t="s">
        <v>5258</v>
      </c>
      <c r="F404" s="127" t="s">
        <v>5259</v>
      </c>
      <c r="I404" s="128"/>
      <c r="J404" s="129">
        <f>BK404</f>
        <v>0</v>
      </c>
      <c r="L404" s="125"/>
      <c r="M404" s="130"/>
      <c r="P404" s="131">
        <f>SUM(P405:P406)</f>
        <v>0</v>
      </c>
      <c r="R404" s="131">
        <f>SUM(R405:R406)</f>
        <v>0</v>
      </c>
      <c r="T404" s="132">
        <f>SUM(T405:T406)</f>
        <v>0</v>
      </c>
      <c r="AR404" s="126" t="s">
        <v>85</v>
      </c>
      <c r="AT404" s="133" t="s">
        <v>75</v>
      </c>
      <c r="AU404" s="133" t="s">
        <v>76</v>
      </c>
      <c r="AY404" s="126" t="s">
        <v>293</v>
      </c>
      <c r="BK404" s="134">
        <f>SUM(BK405:BK406)</f>
        <v>0</v>
      </c>
    </row>
    <row r="405" spans="2:65" s="1" customFormat="1" ht="24.2" customHeight="1">
      <c r="B405" s="32"/>
      <c r="C405" s="137" t="s">
        <v>4609</v>
      </c>
      <c r="D405" s="137" t="s">
        <v>295</v>
      </c>
      <c r="E405" s="138" t="s">
        <v>5260</v>
      </c>
      <c r="F405" s="139" t="s">
        <v>5261</v>
      </c>
      <c r="G405" s="140" t="s">
        <v>711</v>
      </c>
      <c r="H405" s="141">
        <v>757.5</v>
      </c>
      <c r="I405" s="142"/>
      <c r="J405" s="143">
        <f>ROUND(I405*H405,2)</f>
        <v>0</v>
      </c>
      <c r="K405" s="139" t="s">
        <v>1</v>
      </c>
      <c r="L405" s="32"/>
      <c r="M405" s="144" t="s">
        <v>1</v>
      </c>
      <c r="N405" s="145" t="s">
        <v>41</v>
      </c>
      <c r="P405" s="146">
        <f>O405*H405</f>
        <v>0</v>
      </c>
      <c r="Q405" s="146">
        <v>0</v>
      </c>
      <c r="R405" s="146">
        <f>Q405*H405</f>
        <v>0</v>
      </c>
      <c r="S405" s="146">
        <v>0</v>
      </c>
      <c r="T405" s="147">
        <f>S405*H405</f>
        <v>0</v>
      </c>
      <c r="AR405" s="148" t="s">
        <v>624</v>
      </c>
      <c r="AT405" s="148" t="s">
        <v>295</v>
      </c>
      <c r="AU405" s="148" t="s">
        <v>83</v>
      </c>
      <c r="AY405" s="17" t="s">
        <v>293</v>
      </c>
      <c r="BE405" s="149">
        <f>IF(N405="základní",J405,0)</f>
        <v>0</v>
      </c>
      <c r="BF405" s="149">
        <f>IF(N405="snížená",J405,0)</f>
        <v>0</v>
      </c>
      <c r="BG405" s="149">
        <f>IF(N405="zákl. přenesená",J405,0)</f>
        <v>0</v>
      </c>
      <c r="BH405" s="149">
        <f>IF(N405="sníž. přenesená",J405,0)</f>
        <v>0</v>
      </c>
      <c r="BI405" s="149">
        <f>IF(N405="nulová",J405,0)</f>
        <v>0</v>
      </c>
      <c r="BJ405" s="17" t="s">
        <v>83</v>
      </c>
      <c r="BK405" s="149">
        <f>ROUND(I405*H405,2)</f>
        <v>0</v>
      </c>
      <c r="BL405" s="17" t="s">
        <v>624</v>
      </c>
      <c r="BM405" s="148" t="s">
        <v>5262</v>
      </c>
    </row>
    <row r="406" spans="2:65" s="1" customFormat="1" ht="19.5">
      <c r="B406" s="32"/>
      <c r="D406" s="151" t="s">
        <v>324</v>
      </c>
      <c r="F406" s="184" t="s">
        <v>5263</v>
      </c>
      <c r="I406" s="165"/>
      <c r="L406" s="32"/>
      <c r="M406" s="166"/>
      <c r="T406" s="56"/>
      <c r="AT406" s="17" t="s">
        <v>324</v>
      </c>
      <c r="AU406" s="17" t="s">
        <v>83</v>
      </c>
    </row>
    <row r="407" spans="2:65" s="11" customFormat="1" ht="25.9" customHeight="1">
      <c r="B407" s="125"/>
      <c r="D407" s="126" t="s">
        <v>75</v>
      </c>
      <c r="E407" s="127" t="s">
        <v>5264</v>
      </c>
      <c r="F407" s="127" t="s">
        <v>3695</v>
      </c>
      <c r="I407" s="128"/>
      <c r="J407" s="129">
        <f>BK407</f>
        <v>0</v>
      </c>
      <c r="L407" s="125"/>
      <c r="M407" s="130"/>
      <c r="P407" s="131">
        <f>SUM(P408:P415)</f>
        <v>0</v>
      </c>
      <c r="R407" s="131">
        <f>SUM(R408:R415)</f>
        <v>0</v>
      </c>
      <c r="T407" s="132">
        <f>SUM(T408:T415)</f>
        <v>0</v>
      </c>
      <c r="AR407" s="126" t="s">
        <v>83</v>
      </c>
      <c r="AT407" s="133" t="s">
        <v>75</v>
      </c>
      <c r="AU407" s="133" t="s">
        <v>76</v>
      </c>
      <c r="AY407" s="126" t="s">
        <v>293</v>
      </c>
      <c r="BK407" s="134">
        <f>SUM(BK408:BK415)</f>
        <v>0</v>
      </c>
    </row>
    <row r="408" spans="2:65" s="1" customFormat="1" ht="21.75" customHeight="1">
      <c r="B408" s="32"/>
      <c r="C408" s="137" t="s">
        <v>5265</v>
      </c>
      <c r="D408" s="137" t="s">
        <v>295</v>
      </c>
      <c r="E408" s="138" t="s">
        <v>5266</v>
      </c>
      <c r="F408" s="139" t="s">
        <v>5267</v>
      </c>
      <c r="G408" s="140" t="s">
        <v>711</v>
      </c>
      <c r="H408" s="141">
        <v>757.5</v>
      </c>
      <c r="I408" s="142"/>
      <c r="J408" s="143">
        <f t="shared" ref="J408:J415" si="40">ROUND(I408*H408,2)</f>
        <v>0</v>
      </c>
      <c r="K408" s="139" t="s">
        <v>1</v>
      </c>
      <c r="L408" s="32"/>
      <c r="M408" s="144" t="s">
        <v>1</v>
      </c>
      <c r="N408" s="145" t="s">
        <v>41</v>
      </c>
      <c r="P408" s="146">
        <f t="shared" ref="P408:P415" si="41">O408*H408</f>
        <v>0</v>
      </c>
      <c r="Q408" s="146">
        <v>0</v>
      </c>
      <c r="R408" s="146">
        <f t="shared" ref="R408:R415" si="42">Q408*H408</f>
        <v>0</v>
      </c>
      <c r="S408" s="146">
        <v>0</v>
      </c>
      <c r="T408" s="147">
        <f t="shared" ref="T408:T415" si="43">S408*H408</f>
        <v>0</v>
      </c>
      <c r="AR408" s="148" t="s">
        <v>300</v>
      </c>
      <c r="AT408" s="148" t="s">
        <v>295</v>
      </c>
      <c r="AU408" s="148" t="s">
        <v>83</v>
      </c>
      <c r="AY408" s="17" t="s">
        <v>293</v>
      </c>
      <c r="BE408" s="149">
        <f t="shared" ref="BE408:BE415" si="44">IF(N408="základní",J408,0)</f>
        <v>0</v>
      </c>
      <c r="BF408" s="149">
        <f t="shared" ref="BF408:BF415" si="45">IF(N408="snížená",J408,0)</f>
        <v>0</v>
      </c>
      <c r="BG408" s="149">
        <f t="shared" ref="BG408:BG415" si="46">IF(N408="zákl. přenesená",J408,0)</f>
        <v>0</v>
      </c>
      <c r="BH408" s="149">
        <f t="shared" ref="BH408:BH415" si="47">IF(N408="sníž. přenesená",J408,0)</f>
        <v>0</v>
      </c>
      <c r="BI408" s="149">
        <f t="shared" ref="BI408:BI415" si="48">IF(N408="nulová",J408,0)</f>
        <v>0</v>
      </c>
      <c r="BJ408" s="17" t="s">
        <v>83</v>
      </c>
      <c r="BK408" s="149">
        <f t="shared" ref="BK408:BK415" si="49">ROUND(I408*H408,2)</f>
        <v>0</v>
      </c>
      <c r="BL408" s="17" t="s">
        <v>300</v>
      </c>
      <c r="BM408" s="148" t="s">
        <v>5268</v>
      </c>
    </row>
    <row r="409" spans="2:65" s="1" customFormat="1" ht="16.5" customHeight="1">
      <c r="B409" s="32"/>
      <c r="C409" s="137" t="s">
        <v>4613</v>
      </c>
      <c r="D409" s="137" t="s">
        <v>295</v>
      </c>
      <c r="E409" s="138" t="s">
        <v>5269</v>
      </c>
      <c r="F409" s="139" t="s">
        <v>5270</v>
      </c>
      <c r="G409" s="140" t="s">
        <v>5271</v>
      </c>
      <c r="H409" s="141">
        <v>1</v>
      </c>
      <c r="I409" s="142"/>
      <c r="J409" s="143">
        <f t="shared" si="40"/>
        <v>0</v>
      </c>
      <c r="K409" s="139" t="s">
        <v>1</v>
      </c>
      <c r="L409" s="32"/>
      <c r="M409" s="144" t="s">
        <v>1</v>
      </c>
      <c r="N409" s="145" t="s">
        <v>41</v>
      </c>
      <c r="P409" s="146">
        <f t="shared" si="41"/>
        <v>0</v>
      </c>
      <c r="Q409" s="146">
        <v>0</v>
      </c>
      <c r="R409" s="146">
        <f t="shared" si="42"/>
        <v>0</v>
      </c>
      <c r="S409" s="146">
        <v>0</v>
      </c>
      <c r="T409" s="147">
        <f t="shared" si="43"/>
        <v>0</v>
      </c>
      <c r="AR409" s="148" t="s">
        <v>300</v>
      </c>
      <c r="AT409" s="148" t="s">
        <v>295</v>
      </c>
      <c r="AU409" s="148" t="s">
        <v>83</v>
      </c>
      <c r="AY409" s="17" t="s">
        <v>293</v>
      </c>
      <c r="BE409" s="149">
        <f t="shared" si="44"/>
        <v>0</v>
      </c>
      <c r="BF409" s="149">
        <f t="shared" si="45"/>
        <v>0</v>
      </c>
      <c r="BG409" s="149">
        <f t="shared" si="46"/>
        <v>0</v>
      </c>
      <c r="BH409" s="149">
        <f t="shared" si="47"/>
        <v>0</v>
      </c>
      <c r="BI409" s="149">
        <f t="shared" si="48"/>
        <v>0</v>
      </c>
      <c r="BJ409" s="17" t="s">
        <v>83</v>
      </c>
      <c r="BK409" s="149">
        <f t="shared" si="49"/>
        <v>0</v>
      </c>
      <c r="BL409" s="17" t="s">
        <v>300</v>
      </c>
      <c r="BM409" s="148" t="s">
        <v>5272</v>
      </c>
    </row>
    <row r="410" spans="2:65" s="1" customFormat="1" ht="16.5" customHeight="1">
      <c r="B410" s="32"/>
      <c r="C410" s="137" t="s">
        <v>5273</v>
      </c>
      <c r="D410" s="137" t="s">
        <v>295</v>
      </c>
      <c r="E410" s="138" t="s">
        <v>5274</v>
      </c>
      <c r="F410" s="139" t="s">
        <v>5275</v>
      </c>
      <c r="G410" s="140" t="s">
        <v>5271</v>
      </c>
      <c r="H410" s="141">
        <v>1</v>
      </c>
      <c r="I410" s="142"/>
      <c r="J410" s="143">
        <f t="shared" si="40"/>
        <v>0</v>
      </c>
      <c r="K410" s="139" t="s">
        <v>1</v>
      </c>
      <c r="L410" s="32"/>
      <c r="M410" s="144" t="s">
        <v>1</v>
      </c>
      <c r="N410" s="145" t="s">
        <v>41</v>
      </c>
      <c r="P410" s="146">
        <f t="shared" si="41"/>
        <v>0</v>
      </c>
      <c r="Q410" s="146">
        <v>0</v>
      </c>
      <c r="R410" s="146">
        <f t="shared" si="42"/>
        <v>0</v>
      </c>
      <c r="S410" s="146">
        <v>0</v>
      </c>
      <c r="T410" s="147">
        <f t="shared" si="43"/>
        <v>0</v>
      </c>
      <c r="AR410" s="148" t="s">
        <v>300</v>
      </c>
      <c r="AT410" s="148" t="s">
        <v>295</v>
      </c>
      <c r="AU410" s="148" t="s">
        <v>83</v>
      </c>
      <c r="AY410" s="17" t="s">
        <v>293</v>
      </c>
      <c r="BE410" s="149">
        <f t="shared" si="44"/>
        <v>0</v>
      </c>
      <c r="BF410" s="149">
        <f t="shared" si="45"/>
        <v>0</v>
      </c>
      <c r="BG410" s="149">
        <f t="shared" si="46"/>
        <v>0</v>
      </c>
      <c r="BH410" s="149">
        <f t="shared" si="47"/>
        <v>0</v>
      </c>
      <c r="BI410" s="149">
        <f t="shared" si="48"/>
        <v>0</v>
      </c>
      <c r="BJ410" s="17" t="s">
        <v>83</v>
      </c>
      <c r="BK410" s="149">
        <f t="shared" si="49"/>
        <v>0</v>
      </c>
      <c r="BL410" s="17" t="s">
        <v>300</v>
      </c>
      <c r="BM410" s="148" t="s">
        <v>5276</v>
      </c>
    </row>
    <row r="411" spans="2:65" s="1" customFormat="1" ht="16.5" customHeight="1">
      <c r="B411" s="32"/>
      <c r="C411" s="137" t="s">
        <v>5033</v>
      </c>
      <c r="D411" s="137" t="s">
        <v>295</v>
      </c>
      <c r="E411" s="138" t="s">
        <v>5277</v>
      </c>
      <c r="F411" s="139" t="s">
        <v>5278</v>
      </c>
      <c r="G411" s="140" t="s">
        <v>5271</v>
      </c>
      <c r="H411" s="141">
        <v>1</v>
      </c>
      <c r="I411" s="142"/>
      <c r="J411" s="143">
        <f t="shared" si="40"/>
        <v>0</v>
      </c>
      <c r="K411" s="139" t="s">
        <v>1</v>
      </c>
      <c r="L411" s="32"/>
      <c r="M411" s="144" t="s">
        <v>1</v>
      </c>
      <c r="N411" s="145" t="s">
        <v>41</v>
      </c>
      <c r="P411" s="146">
        <f t="shared" si="41"/>
        <v>0</v>
      </c>
      <c r="Q411" s="146">
        <v>0</v>
      </c>
      <c r="R411" s="146">
        <f t="shared" si="42"/>
        <v>0</v>
      </c>
      <c r="S411" s="146">
        <v>0</v>
      </c>
      <c r="T411" s="147">
        <f t="shared" si="43"/>
        <v>0</v>
      </c>
      <c r="AR411" s="148" t="s">
        <v>300</v>
      </c>
      <c r="AT411" s="148" t="s">
        <v>295</v>
      </c>
      <c r="AU411" s="148" t="s">
        <v>83</v>
      </c>
      <c r="AY411" s="17" t="s">
        <v>293</v>
      </c>
      <c r="BE411" s="149">
        <f t="shared" si="44"/>
        <v>0</v>
      </c>
      <c r="BF411" s="149">
        <f t="shared" si="45"/>
        <v>0</v>
      </c>
      <c r="BG411" s="149">
        <f t="shared" si="46"/>
        <v>0</v>
      </c>
      <c r="BH411" s="149">
        <f t="shared" si="47"/>
        <v>0</v>
      </c>
      <c r="BI411" s="149">
        <f t="shared" si="48"/>
        <v>0</v>
      </c>
      <c r="BJ411" s="17" t="s">
        <v>83</v>
      </c>
      <c r="BK411" s="149">
        <f t="shared" si="49"/>
        <v>0</v>
      </c>
      <c r="BL411" s="17" t="s">
        <v>300</v>
      </c>
      <c r="BM411" s="148" t="s">
        <v>5279</v>
      </c>
    </row>
    <row r="412" spans="2:65" s="1" customFormat="1" ht="16.5" customHeight="1">
      <c r="B412" s="32"/>
      <c r="C412" s="137" t="s">
        <v>5280</v>
      </c>
      <c r="D412" s="137" t="s">
        <v>295</v>
      </c>
      <c r="E412" s="138" t="s">
        <v>5281</v>
      </c>
      <c r="F412" s="139" t="s">
        <v>5282</v>
      </c>
      <c r="G412" s="140" t="s">
        <v>711</v>
      </c>
      <c r="H412" s="141">
        <v>323</v>
      </c>
      <c r="I412" s="142"/>
      <c r="J412" s="143">
        <f t="shared" si="40"/>
        <v>0</v>
      </c>
      <c r="K412" s="139" t="s">
        <v>1</v>
      </c>
      <c r="L412" s="32"/>
      <c r="M412" s="144" t="s">
        <v>1</v>
      </c>
      <c r="N412" s="145" t="s">
        <v>41</v>
      </c>
      <c r="P412" s="146">
        <f t="shared" si="41"/>
        <v>0</v>
      </c>
      <c r="Q412" s="146">
        <v>0</v>
      </c>
      <c r="R412" s="146">
        <f t="shared" si="42"/>
        <v>0</v>
      </c>
      <c r="S412" s="146">
        <v>0</v>
      </c>
      <c r="T412" s="147">
        <f t="shared" si="43"/>
        <v>0</v>
      </c>
      <c r="AR412" s="148" t="s">
        <v>300</v>
      </c>
      <c r="AT412" s="148" t="s">
        <v>295</v>
      </c>
      <c r="AU412" s="148" t="s">
        <v>83</v>
      </c>
      <c r="AY412" s="17" t="s">
        <v>293</v>
      </c>
      <c r="BE412" s="149">
        <f t="shared" si="44"/>
        <v>0</v>
      </c>
      <c r="BF412" s="149">
        <f t="shared" si="45"/>
        <v>0</v>
      </c>
      <c r="BG412" s="149">
        <f t="shared" si="46"/>
        <v>0</v>
      </c>
      <c r="BH412" s="149">
        <f t="shared" si="47"/>
        <v>0</v>
      </c>
      <c r="BI412" s="149">
        <f t="shared" si="48"/>
        <v>0</v>
      </c>
      <c r="BJ412" s="17" t="s">
        <v>83</v>
      </c>
      <c r="BK412" s="149">
        <f t="shared" si="49"/>
        <v>0</v>
      </c>
      <c r="BL412" s="17" t="s">
        <v>300</v>
      </c>
      <c r="BM412" s="148" t="s">
        <v>5283</v>
      </c>
    </row>
    <row r="413" spans="2:65" s="1" customFormat="1" ht="16.5" customHeight="1">
      <c r="B413" s="32"/>
      <c r="C413" s="137" t="s">
        <v>5036</v>
      </c>
      <c r="D413" s="137" t="s">
        <v>295</v>
      </c>
      <c r="E413" s="138" t="s">
        <v>5284</v>
      </c>
      <c r="F413" s="139" t="s">
        <v>5285</v>
      </c>
      <c r="G413" s="140" t="s">
        <v>711</v>
      </c>
      <c r="H413" s="141">
        <v>317.39999999999998</v>
      </c>
      <c r="I413" s="142"/>
      <c r="J413" s="143">
        <f t="shared" si="40"/>
        <v>0</v>
      </c>
      <c r="K413" s="139" t="s">
        <v>1</v>
      </c>
      <c r="L413" s="32"/>
      <c r="M413" s="144" t="s">
        <v>1</v>
      </c>
      <c r="N413" s="145" t="s">
        <v>41</v>
      </c>
      <c r="P413" s="146">
        <f t="shared" si="41"/>
        <v>0</v>
      </c>
      <c r="Q413" s="146">
        <v>0</v>
      </c>
      <c r="R413" s="146">
        <f t="shared" si="42"/>
        <v>0</v>
      </c>
      <c r="S413" s="146">
        <v>0</v>
      </c>
      <c r="T413" s="147">
        <f t="shared" si="43"/>
        <v>0</v>
      </c>
      <c r="AR413" s="148" t="s">
        <v>300</v>
      </c>
      <c r="AT413" s="148" t="s">
        <v>295</v>
      </c>
      <c r="AU413" s="148" t="s">
        <v>83</v>
      </c>
      <c r="AY413" s="17" t="s">
        <v>293</v>
      </c>
      <c r="BE413" s="149">
        <f t="shared" si="44"/>
        <v>0</v>
      </c>
      <c r="BF413" s="149">
        <f t="shared" si="45"/>
        <v>0</v>
      </c>
      <c r="BG413" s="149">
        <f t="shared" si="46"/>
        <v>0</v>
      </c>
      <c r="BH413" s="149">
        <f t="shared" si="47"/>
        <v>0</v>
      </c>
      <c r="BI413" s="149">
        <f t="shared" si="48"/>
        <v>0</v>
      </c>
      <c r="BJ413" s="17" t="s">
        <v>83</v>
      </c>
      <c r="BK413" s="149">
        <f t="shared" si="49"/>
        <v>0</v>
      </c>
      <c r="BL413" s="17" t="s">
        <v>300</v>
      </c>
      <c r="BM413" s="148" t="s">
        <v>5286</v>
      </c>
    </row>
    <row r="414" spans="2:65" s="1" customFormat="1" ht="16.5" customHeight="1">
      <c r="B414" s="32"/>
      <c r="C414" s="137" t="s">
        <v>5287</v>
      </c>
      <c r="D414" s="137" t="s">
        <v>295</v>
      </c>
      <c r="E414" s="138" t="s">
        <v>5288</v>
      </c>
      <c r="F414" s="139" t="s">
        <v>5289</v>
      </c>
      <c r="G414" s="140" t="s">
        <v>711</v>
      </c>
      <c r="H414" s="141">
        <v>117.1</v>
      </c>
      <c r="I414" s="142"/>
      <c r="J414" s="143">
        <f t="shared" si="40"/>
        <v>0</v>
      </c>
      <c r="K414" s="139" t="s">
        <v>1</v>
      </c>
      <c r="L414" s="32"/>
      <c r="M414" s="144" t="s">
        <v>1</v>
      </c>
      <c r="N414" s="145" t="s">
        <v>41</v>
      </c>
      <c r="P414" s="146">
        <f t="shared" si="41"/>
        <v>0</v>
      </c>
      <c r="Q414" s="146">
        <v>0</v>
      </c>
      <c r="R414" s="146">
        <f t="shared" si="42"/>
        <v>0</v>
      </c>
      <c r="S414" s="146">
        <v>0</v>
      </c>
      <c r="T414" s="147">
        <f t="shared" si="43"/>
        <v>0</v>
      </c>
      <c r="AR414" s="148" t="s">
        <v>300</v>
      </c>
      <c r="AT414" s="148" t="s">
        <v>295</v>
      </c>
      <c r="AU414" s="148" t="s">
        <v>83</v>
      </c>
      <c r="AY414" s="17" t="s">
        <v>293</v>
      </c>
      <c r="BE414" s="149">
        <f t="shared" si="44"/>
        <v>0</v>
      </c>
      <c r="BF414" s="149">
        <f t="shared" si="45"/>
        <v>0</v>
      </c>
      <c r="BG414" s="149">
        <f t="shared" si="46"/>
        <v>0</v>
      </c>
      <c r="BH414" s="149">
        <f t="shared" si="47"/>
        <v>0</v>
      </c>
      <c r="BI414" s="149">
        <f t="shared" si="48"/>
        <v>0</v>
      </c>
      <c r="BJ414" s="17" t="s">
        <v>83</v>
      </c>
      <c r="BK414" s="149">
        <f t="shared" si="49"/>
        <v>0</v>
      </c>
      <c r="BL414" s="17" t="s">
        <v>300</v>
      </c>
      <c r="BM414" s="148" t="s">
        <v>5290</v>
      </c>
    </row>
    <row r="415" spans="2:65" s="1" customFormat="1" ht="16.5" customHeight="1">
      <c r="B415" s="32"/>
      <c r="C415" s="137" t="s">
        <v>5040</v>
      </c>
      <c r="D415" s="137" t="s">
        <v>295</v>
      </c>
      <c r="E415" s="138" t="s">
        <v>5291</v>
      </c>
      <c r="F415" s="139" t="s">
        <v>5292</v>
      </c>
      <c r="G415" s="140" t="s">
        <v>1990</v>
      </c>
      <c r="H415" s="141">
        <v>1</v>
      </c>
      <c r="I415" s="142"/>
      <c r="J415" s="143">
        <f t="shared" si="40"/>
        <v>0</v>
      </c>
      <c r="K415" s="139" t="s">
        <v>1</v>
      </c>
      <c r="L415" s="32"/>
      <c r="M415" s="144" t="s">
        <v>1</v>
      </c>
      <c r="N415" s="145" t="s">
        <v>41</v>
      </c>
      <c r="P415" s="146">
        <f t="shared" si="41"/>
        <v>0</v>
      </c>
      <c r="Q415" s="146">
        <v>0</v>
      </c>
      <c r="R415" s="146">
        <f t="shared" si="42"/>
        <v>0</v>
      </c>
      <c r="S415" s="146">
        <v>0</v>
      </c>
      <c r="T415" s="147">
        <f t="shared" si="43"/>
        <v>0</v>
      </c>
      <c r="AR415" s="148" t="s">
        <v>300</v>
      </c>
      <c r="AT415" s="148" t="s">
        <v>295</v>
      </c>
      <c r="AU415" s="148" t="s">
        <v>83</v>
      </c>
      <c r="AY415" s="17" t="s">
        <v>293</v>
      </c>
      <c r="BE415" s="149">
        <f t="shared" si="44"/>
        <v>0</v>
      </c>
      <c r="BF415" s="149">
        <f t="shared" si="45"/>
        <v>0</v>
      </c>
      <c r="BG415" s="149">
        <f t="shared" si="46"/>
        <v>0</v>
      </c>
      <c r="BH415" s="149">
        <f t="shared" si="47"/>
        <v>0</v>
      </c>
      <c r="BI415" s="149">
        <f t="shared" si="48"/>
        <v>0</v>
      </c>
      <c r="BJ415" s="17" t="s">
        <v>83</v>
      </c>
      <c r="BK415" s="149">
        <f t="shared" si="49"/>
        <v>0</v>
      </c>
      <c r="BL415" s="17" t="s">
        <v>300</v>
      </c>
      <c r="BM415" s="148" t="s">
        <v>5293</v>
      </c>
    </row>
    <row r="416" spans="2:65" s="11" customFormat="1" ht="25.9" customHeight="1">
      <c r="B416" s="125"/>
      <c r="D416" s="126" t="s">
        <v>75</v>
      </c>
      <c r="E416" s="127" t="s">
        <v>5294</v>
      </c>
      <c r="F416" s="127" t="s">
        <v>5295</v>
      </c>
      <c r="I416" s="128"/>
      <c r="J416" s="129">
        <f>BK416</f>
        <v>0</v>
      </c>
      <c r="L416" s="125"/>
      <c r="M416" s="130"/>
      <c r="P416" s="131">
        <f>SUM(P417:P424)</f>
        <v>0</v>
      </c>
      <c r="R416" s="131">
        <f>SUM(R417:R424)</f>
        <v>0</v>
      </c>
      <c r="T416" s="132">
        <f>SUM(T417:T424)</f>
        <v>0</v>
      </c>
      <c r="AR416" s="126" t="s">
        <v>83</v>
      </c>
      <c r="AT416" s="133" t="s">
        <v>75</v>
      </c>
      <c r="AU416" s="133" t="s">
        <v>76</v>
      </c>
      <c r="AY416" s="126" t="s">
        <v>293</v>
      </c>
      <c r="BK416" s="134">
        <f>SUM(BK417:BK424)</f>
        <v>0</v>
      </c>
    </row>
    <row r="417" spans="2:65" s="1" customFormat="1" ht="24.2" customHeight="1">
      <c r="B417" s="32"/>
      <c r="C417" s="137" t="s">
        <v>5296</v>
      </c>
      <c r="D417" s="137" t="s">
        <v>295</v>
      </c>
      <c r="E417" s="138" t="s">
        <v>5297</v>
      </c>
      <c r="F417" s="139" t="s">
        <v>5298</v>
      </c>
      <c r="G417" s="140" t="s">
        <v>909</v>
      </c>
      <c r="H417" s="141">
        <v>7</v>
      </c>
      <c r="I417" s="142"/>
      <c r="J417" s="143">
        <f>ROUND(I417*H417,2)</f>
        <v>0</v>
      </c>
      <c r="K417" s="139" t="s">
        <v>1</v>
      </c>
      <c r="L417" s="32"/>
      <c r="M417" s="144" t="s">
        <v>1</v>
      </c>
      <c r="N417" s="145" t="s">
        <v>41</v>
      </c>
      <c r="P417" s="146">
        <f>O417*H417</f>
        <v>0</v>
      </c>
      <c r="Q417" s="146">
        <v>0</v>
      </c>
      <c r="R417" s="146">
        <f>Q417*H417</f>
        <v>0</v>
      </c>
      <c r="S417" s="146">
        <v>0</v>
      </c>
      <c r="T417" s="147">
        <f>S417*H417</f>
        <v>0</v>
      </c>
      <c r="AR417" s="148" t="s">
        <v>300</v>
      </c>
      <c r="AT417" s="148" t="s">
        <v>295</v>
      </c>
      <c r="AU417" s="148" t="s">
        <v>83</v>
      </c>
      <c r="AY417" s="17" t="s">
        <v>293</v>
      </c>
      <c r="BE417" s="149">
        <f>IF(N417="základní",J417,0)</f>
        <v>0</v>
      </c>
      <c r="BF417" s="149">
        <f>IF(N417="snížená",J417,0)</f>
        <v>0</v>
      </c>
      <c r="BG417" s="149">
        <f>IF(N417="zákl. přenesená",J417,0)</f>
        <v>0</v>
      </c>
      <c r="BH417" s="149">
        <f>IF(N417="sníž. přenesená",J417,0)</f>
        <v>0</v>
      </c>
      <c r="BI417" s="149">
        <f>IF(N417="nulová",J417,0)</f>
        <v>0</v>
      </c>
      <c r="BJ417" s="17" t="s">
        <v>83</v>
      </c>
      <c r="BK417" s="149">
        <f>ROUND(I417*H417,2)</f>
        <v>0</v>
      </c>
      <c r="BL417" s="17" t="s">
        <v>300</v>
      </c>
      <c r="BM417" s="148" t="s">
        <v>5299</v>
      </c>
    </row>
    <row r="418" spans="2:65" s="12" customFormat="1" ht="11.25">
      <c r="B418" s="150"/>
      <c r="D418" s="151" t="s">
        <v>302</v>
      </c>
      <c r="E418" s="152" t="s">
        <v>1</v>
      </c>
      <c r="F418" s="153" t="s">
        <v>372</v>
      </c>
      <c r="H418" s="154">
        <v>7</v>
      </c>
      <c r="I418" s="155"/>
      <c r="L418" s="150"/>
      <c r="M418" s="156"/>
      <c r="T418" s="157"/>
      <c r="AT418" s="152" t="s">
        <v>302</v>
      </c>
      <c r="AU418" s="152" t="s">
        <v>83</v>
      </c>
      <c r="AV418" s="12" t="s">
        <v>85</v>
      </c>
      <c r="AW418" s="12" t="s">
        <v>32</v>
      </c>
      <c r="AX418" s="12" t="s">
        <v>76</v>
      </c>
      <c r="AY418" s="152" t="s">
        <v>293</v>
      </c>
    </row>
    <row r="419" spans="2:65" s="14" customFormat="1" ht="11.25">
      <c r="B419" s="167"/>
      <c r="D419" s="151" t="s">
        <v>302</v>
      </c>
      <c r="E419" s="168" t="s">
        <v>1</v>
      </c>
      <c r="F419" s="169" t="s">
        <v>371</v>
      </c>
      <c r="H419" s="170">
        <v>7</v>
      </c>
      <c r="I419" s="171"/>
      <c r="L419" s="167"/>
      <c r="M419" s="172"/>
      <c r="T419" s="173"/>
      <c r="AT419" s="168" t="s">
        <v>302</v>
      </c>
      <c r="AU419" s="168" t="s">
        <v>83</v>
      </c>
      <c r="AV419" s="14" t="s">
        <v>300</v>
      </c>
      <c r="AW419" s="14" t="s">
        <v>32</v>
      </c>
      <c r="AX419" s="14" t="s">
        <v>83</v>
      </c>
      <c r="AY419" s="168" t="s">
        <v>293</v>
      </c>
    </row>
    <row r="420" spans="2:65" s="1" customFormat="1" ht="24.2" customHeight="1">
      <c r="B420" s="32"/>
      <c r="C420" s="137" t="s">
        <v>5043</v>
      </c>
      <c r="D420" s="137" t="s">
        <v>295</v>
      </c>
      <c r="E420" s="138" t="s">
        <v>5300</v>
      </c>
      <c r="F420" s="139" t="s">
        <v>5301</v>
      </c>
      <c r="G420" s="140" t="s">
        <v>909</v>
      </c>
      <c r="H420" s="141">
        <v>1</v>
      </c>
      <c r="I420" s="142"/>
      <c r="J420" s="143">
        <f>ROUND(I420*H420,2)</f>
        <v>0</v>
      </c>
      <c r="K420" s="139" t="s">
        <v>1</v>
      </c>
      <c r="L420" s="32"/>
      <c r="M420" s="144" t="s">
        <v>1</v>
      </c>
      <c r="N420" s="145" t="s">
        <v>41</v>
      </c>
      <c r="P420" s="146">
        <f>O420*H420</f>
        <v>0</v>
      </c>
      <c r="Q420" s="146">
        <v>0</v>
      </c>
      <c r="R420" s="146">
        <f>Q420*H420</f>
        <v>0</v>
      </c>
      <c r="S420" s="146">
        <v>0</v>
      </c>
      <c r="T420" s="147">
        <f>S420*H420</f>
        <v>0</v>
      </c>
      <c r="AR420" s="148" t="s">
        <v>300</v>
      </c>
      <c r="AT420" s="148" t="s">
        <v>295</v>
      </c>
      <c r="AU420" s="148" t="s">
        <v>83</v>
      </c>
      <c r="AY420" s="17" t="s">
        <v>293</v>
      </c>
      <c r="BE420" s="149">
        <f>IF(N420="základní",J420,0)</f>
        <v>0</v>
      </c>
      <c r="BF420" s="149">
        <f>IF(N420="snížená",J420,0)</f>
        <v>0</v>
      </c>
      <c r="BG420" s="149">
        <f>IF(N420="zákl. přenesená",J420,0)</f>
        <v>0</v>
      </c>
      <c r="BH420" s="149">
        <f>IF(N420="sníž. přenesená",J420,0)</f>
        <v>0</v>
      </c>
      <c r="BI420" s="149">
        <f>IF(N420="nulová",J420,0)</f>
        <v>0</v>
      </c>
      <c r="BJ420" s="17" t="s">
        <v>83</v>
      </c>
      <c r="BK420" s="149">
        <f>ROUND(I420*H420,2)</f>
        <v>0</v>
      </c>
      <c r="BL420" s="17" t="s">
        <v>300</v>
      </c>
      <c r="BM420" s="148" t="s">
        <v>5302</v>
      </c>
    </row>
    <row r="421" spans="2:65" s="12" customFormat="1" ht="11.25">
      <c r="B421" s="150"/>
      <c r="D421" s="151" t="s">
        <v>302</v>
      </c>
      <c r="E421" s="152" t="s">
        <v>1</v>
      </c>
      <c r="F421" s="153" t="s">
        <v>83</v>
      </c>
      <c r="H421" s="154">
        <v>1</v>
      </c>
      <c r="I421" s="155"/>
      <c r="L421" s="150"/>
      <c r="M421" s="156"/>
      <c r="T421" s="157"/>
      <c r="AT421" s="152" t="s">
        <v>302</v>
      </c>
      <c r="AU421" s="152" t="s">
        <v>83</v>
      </c>
      <c r="AV421" s="12" t="s">
        <v>85</v>
      </c>
      <c r="AW421" s="12" t="s">
        <v>32</v>
      </c>
      <c r="AX421" s="12" t="s">
        <v>76</v>
      </c>
      <c r="AY421" s="152" t="s">
        <v>293</v>
      </c>
    </row>
    <row r="422" spans="2:65" s="14" customFormat="1" ht="11.25">
      <c r="B422" s="167"/>
      <c r="D422" s="151" t="s">
        <v>302</v>
      </c>
      <c r="E422" s="168" t="s">
        <v>1</v>
      </c>
      <c r="F422" s="169" t="s">
        <v>371</v>
      </c>
      <c r="H422" s="170">
        <v>1</v>
      </c>
      <c r="I422" s="171"/>
      <c r="L422" s="167"/>
      <c r="M422" s="172"/>
      <c r="T422" s="173"/>
      <c r="AT422" s="168" t="s">
        <v>302</v>
      </c>
      <c r="AU422" s="168" t="s">
        <v>83</v>
      </c>
      <c r="AV422" s="14" t="s">
        <v>300</v>
      </c>
      <c r="AW422" s="14" t="s">
        <v>32</v>
      </c>
      <c r="AX422" s="14" t="s">
        <v>83</v>
      </c>
      <c r="AY422" s="168" t="s">
        <v>293</v>
      </c>
    </row>
    <row r="423" spans="2:65" s="1" customFormat="1" ht="24.2" customHeight="1">
      <c r="B423" s="32"/>
      <c r="C423" s="137" t="s">
        <v>5303</v>
      </c>
      <c r="D423" s="137" t="s">
        <v>295</v>
      </c>
      <c r="E423" s="138" t="s">
        <v>5304</v>
      </c>
      <c r="F423" s="139" t="s">
        <v>5305</v>
      </c>
      <c r="G423" s="140" t="s">
        <v>909</v>
      </c>
      <c r="H423" s="141">
        <v>7</v>
      </c>
      <c r="I423" s="142"/>
      <c r="J423" s="143">
        <f>ROUND(I423*H423,2)</f>
        <v>0</v>
      </c>
      <c r="K423" s="139" t="s">
        <v>1</v>
      </c>
      <c r="L423" s="32"/>
      <c r="M423" s="144" t="s">
        <v>1</v>
      </c>
      <c r="N423" s="145" t="s">
        <v>41</v>
      </c>
      <c r="P423" s="146">
        <f>O423*H423</f>
        <v>0</v>
      </c>
      <c r="Q423" s="146">
        <v>0</v>
      </c>
      <c r="R423" s="146">
        <f>Q423*H423</f>
        <v>0</v>
      </c>
      <c r="S423" s="146">
        <v>0</v>
      </c>
      <c r="T423" s="147">
        <f>S423*H423</f>
        <v>0</v>
      </c>
      <c r="AR423" s="148" t="s">
        <v>300</v>
      </c>
      <c r="AT423" s="148" t="s">
        <v>295</v>
      </c>
      <c r="AU423" s="148" t="s">
        <v>83</v>
      </c>
      <c r="AY423" s="17" t="s">
        <v>293</v>
      </c>
      <c r="BE423" s="149">
        <f>IF(N423="základní",J423,0)</f>
        <v>0</v>
      </c>
      <c r="BF423" s="149">
        <f>IF(N423="snížená",J423,0)</f>
        <v>0</v>
      </c>
      <c r="BG423" s="149">
        <f>IF(N423="zákl. přenesená",J423,0)</f>
        <v>0</v>
      </c>
      <c r="BH423" s="149">
        <f>IF(N423="sníž. přenesená",J423,0)</f>
        <v>0</v>
      </c>
      <c r="BI423" s="149">
        <f>IF(N423="nulová",J423,0)</f>
        <v>0</v>
      </c>
      <c r="BJ423" s="17" t="s">
        <v>83</v>
      </c>
      <c r="BK423" s="149">
        <f>ROUND(I423*H423,2)</f>
        <v>0</v>
      </c>
      <c r="BL423" s="17" t="s">
        <v>300</v>
      </c>
      <c r="BM423" s="148" t="s">
        <v>5306</v>
      </c>
    </row>
    <row r="424" spans="2:65" s="1" customFormat="1" ht="24.2" customHeight="1">
      <c r="B424" s="32"/>
      <c r="C424" s="137" t="s">
        <v>5046</v>
      </c>
      <c r="D424" s="137" t="s">
        <v>295</v>
      </c>
      <c r="E424" s="138" t="s">
        <v>5307</v>
      </c>
      <c r="F424" s="139" t="s">
        <v>5308</v>
      </c>
      <c r="G424" s="140" t="s">
        <v>909</v>
      </c>
      <c r="H424" s="141">
        <v>1</v>
      </c>
      <c r="I424" s="142"/>
      <c r="J424" s="143">
        <f>ROUND(I424*H424,2)</f>
        <v>0</v>
      </c>
      <c r="K424" s="139" t="s">
        <v>1</v>
      </c>
      <c r="L424" s="32"/>
      <c r="M424" s="144" t="s">
        <v>1</v>
      </c>
      <c r="N424" s="145" t="s">
        <v>41</v>
      </c>
      <c r="P424" s="146">
        <f>O424*H424</f>
        <v>0</v>
      </c>
      <c r="Q424" s="146">
        <v>0</v>
      </c>
      <c r="R424" s="146">
        <f>Q424*H424</f>
        <v>0</v>
      </c>
      <c r="S424" s="146">
        <v>0</v>
      </c>
      <c r="T424" s="147">
        <f>S424*H424</f>
        <v>0</v>
      </c>
      <c r="AR424" s="148" t="s">
        <v>300</v>
      </c>
      <c r="AT424" s="148" t="s">
        <v>295</v>
      </c>
      <c r="AU424" s="148" t="s">
        <v>83</v>
      </c>
      <c r="AY424" s="17" t="s">
        <v>293</v>
      </c>
      <c r="BE424" s="149">
        <f>IF(N424="základní",J424,0)</f>
        <v>0</v>
      </c>
      <c r="BF424" s="149">
        <f>IF(N424="snížená",J424,0)</f>
        <v>0</v>
      </c>
      <c r="BG424" s="149">
        <f>IF(N424="zákl. přenesená",J424,0)</f>
        <v>0</v>
      </c>
      <c r="BH424" s="149">
        <f>IF(N424="sníž. přenesená",J424,0)</f>
        <v>0</v>
      </c>
      <c r="BI424" s="149">
        <f>IF(N424="nulová",J424,0)</f>
        <v>0</v>
      </c>
      <c r="BJ424" s="17" t="s">
        <v>83</v>
      </c>
      <c r="BK424" s="149">
        <f>ROUND(I424*H424,2)</f>
        <v>0</v>
      </c>
      <c r="BL424" s="17" t="s">
        <v>300</v>
      </c>
      <c r="BM424" s="148" t="s">
        <v>5309</v>
      </c>
    </row>
    <row r="425" spans="2:65" s="11" customFormat="1" ht="25.9" customHeight="1">
      <c r="B425" s="125"/>
      <c r="D425" s="126" t="s">
        <v>75</v>
      </c>
      <c r="E425" s="127" t="s">
        <v>5310</v>
      </c>
      <c r="F425" s="127" t="s">
        <v>5311</v>
      </c>
      <c r="I425" s="128"/>
      <c r="J425" s="129">
        <f>BK425</f>
        <v>0</v>
      </c>
      <c r="L425" s="125"/>
      <c r="M425" s="130"/>
      <c r="P425" s="131">
        <f>SUM(P426:P446)</f>
        <v>0</v>
      </c>
      <c r="R425" s="131">
        <f>SUM(R426:R446)</f>
        <v>0</v>
      </c>
      <c r="T425" s="132">
        <f>SUM(T426:T446)</f>
        <v>0</v>
      </c>
      <c r="AR425" s="126" t="s">
        <v>83</v>
      </c>
      <c r="AT425" s="133" t="s">
        <v>75</v>
      </c>
      <c r="AU425" s="133" t="s">
        <v>76</v>
      </c>
      <c r="AY425" s="126" t="s">
        <v>293</v>
      </c>
      <c r="BK425" s="134">
        <f>SUM(BK426:BK446)</f>
        <v>0</v>
      </c>
    </row>
    <row r="426" spans="2:65" s="1" customFormat="1" ht="16.5" customHeight="1">
      <c r="B426" s="32"/>
      <c r="C426" s="137" t="s">
        <v>5312</v>
      </c>
      <c r="D426" s="137" t="s">
        <v>295</v>
      </c>
      <c r="E426" s="138" t="s">
        <v>5313</v>
      </c>
      <c r="F426" s="139" t="s">
        <v>5314</v>
      </c>
      <c r="G426" s="140" t="s">
        <v>533</v>
      </c>
      <c r="H426" s="141">
        <v>7.657</v>
      </c>
      <c r="I426" s="142"/>
      <c r="J426" s="143">
        <f>ROUND(I426*H426,2)</f>
        <v>0</v>
      </c>
      <c r="K426" s="139" t="s">
        <v>1</v>
      </c>
      <c r="L426" s="32"/>
      <c r="M426" s="144" t="s">
        <v>1</v>
      </c>
      <c r="N426" s="145" t="s">
        <v>41</v>
      </c>
      <c r="P426" s="146">
        <f>O426*H426</f>
        <v>0</v>
      </c>
      <c r="Q426" s="146">
        <v>0</v>
      </c>
      <c r="R426" s="146">
        <f>Q426*H426</f>
        <v>0</v>
      </c>
      <c r="S426" s="146">
        <v>0</v>
      </c>
      <c r="T426" s="147">
        <f>S426*H426</f>
        <v>0</v>
      </c>
      <c r="AR426" s="148" t="s">
        <v>300</v>
      </c>
      <c r="AT426" s="148" t="s">
        <v>295</v>
      </c>
      <c r="AU426" s="148" t="s">
        <v>83</v>
      </c>
      <c r="AY426" s="17" t="s">
        <v>293</v>
      </c>
      <c r="BE426" s="149">
        <f>IF(N426="základní",J426,0)</f>
        <v>0</v>
      </c>
      <c r="BF426" s="149">
        <f>IF(N426="snížená",J426,0)</f>
        <v>0</v>
      </c>
      <c r="BG426" s="149">
        <f>IF(N426="zákl. přenesená",J426,0)</f>
        <v>0</v>
      </c>
      <c r="BH426" s="149">
        <f>IF(N426="sníž. přenesená",J426,0)</f>
        <v>0</v>
      </c>
      <c r="BI426" s="149">
        <f>IF(N426="nulová",J426,0)</f>
        <v>0</v>
      </c>
      <c r="BJ426" s="17" t="s">
        <v>83</v>
      </c>
      <c r="BK426" s="149">
        <f>ROUND(I426*H426,2)</f>
        <v>0</v>
      </c>
      <c r="BL426" s="17" t="s">
        <v>300</v>
      </c>
      <c r="BM426" s="148" t="s">
        <v>5315</v>
      </c>
    </row>
    <row r="427" spans="2:65" s="1" customFormat="1" ht="39">
      <c r="B427" s="32"/>
      <c r="D427" s="151" t="s">
        <v>324</v>
      </c>
      <c r="F427" s="184" t="s">
        <v>5316</v>
      </c>
      <c r="I427" s="165"/>
      <c r="L427" s="32"/>
      <c r="M427" s="166"/>
      <c r="T427" s="56"/>
      <c r="AT427" s="17" t="s">
        <v>324</v>
      </c>
      <c r="AU427" s="17" t="s">
        <v>83</v>
      </c>
    </row>
    <row r="428" spans="2:65" s="1" customFormat="1" ht="16.5" customHeight="1">
      <c r="B428" s="32"/>
      <c r="C428" s="137" t="s">
        <v>5050</v>
      </c>
      <c r="D428" s="137" t="s">
        <v>295</v>
      </c>
      <c r="E428" s="138" t="s">
        <v>5317</v>
      </c>
      <c r="F428" s="139" t="s">
        <v>5318</v>
      </c>
      <c r="G428" s="140" t="s">
        <v>533</v>
      </c>
      <c r="H428" s="141">
        <v>52.47</v>
      </c>
      <c r="I428" s="142"/>
      <c r="J428" s="143">
        <f>ROUND(I428*H428,2)</f>
        <v>0</v>
      </c>
      <c r="K428" s="139" t="s">
        <v>1</v>
      </c>
      <c r="L428" s="32"/>
      <c r="M428" s="144" t="s">
        <v>1</v>
      </c>
      <c r="N428" s="145" t="s">
        <v>41</v>
      </c>
      <c r="P428" s="146">
        <f>O428*H428</f>
        <v>0</v>
      </c>
      <c r="Q428" s="146">
        <v>0</v>
      </c>
      <c r="R428" s="146">
        <f>Q428*H428</f>
        <v>0</v>
      </c>
      <c r="S428" s="146">
        <v>0</v>
      </c>
      <c r="T428" s="147">
        <f>S428*H428</f>
        <v>0</v>
      </c>
      <c r="AR428" s="148" t="s">
        <v>300</v>
      </c>
      <c r="AT428" s="148" t="s">
        <v>295</v>
      </c>
      <c r="AU428" s="148" t="s">
        <v>83</v>
      </c>
      <c r="AY428" s="17" t="s">
        <v>293</v>
      </c>
      <c r="BE428" s="149">
        <f>IF(N428="základní",J428,0)</f>
        <v>0</v>
      </c>
      <c r="BF428" s="149">
        <f>IF(N428="snížená",J428,0)</f>
        <v>0</v>
      </c>
      <c r="BG428" s="149">
        <f>IF(N428="zákl. přenesená",J428,0)</f>
        <v>0</v>
      </c>
      <c r="BH428" s="149">
        <f>IF(N428="sníž. přenesená",J428,0)</f>
        <v>0</v>
      </c>
      <c r="BI428" s="149">
        <f>IF(N428="nulová",J428,0)</f>
        <v>0</v>
      </c>
      <c r="BJ428" s="17" t="s">
        <v>83</v>
      </c>
      <c r="BK428" s="149">
        <f>ROUND(I428*H428,2)</f>
        <v>0</v>
      </c>
      <c r="BL428" s="17" t="s">
        <v>300</v>
      </c>
      <c r="BM428" s="148" t="s">
        <v>5319</v>
      </c>
    </row>
    <row r="429" spans="2:65" s="1" customFormat="1" ht="19.5">
      <c r="B429" s="32"/>
      <c r="D429" s="151" t="s">
        <v>324</v>
      </c>
      <c r="F429" s="184" t="s">
        <v>5320</v>
      </c>
      <c r="I429" s="165"/>
      <c r="L429" s="32"/>
      <c r="M429" s="166"/>
      <c r="T429" s="56"/>
      <c r="AT429" s="17" t="s">
        <v>324</v>
      </c>
      <c r="AU429" s="17" t="s">
        <v>83</v>
      </c>
    </row>
    <row r="430" spans="2:65" s="1" customFormat="1" ht="21.75" customHeight="1">
      <c r="B430" s="32"/>
      <c r="C430" s="137" t="s">
        <v>5321</v>
      </c>
      <c r="D430" s="137" t="s">
        <v>295</v>
      </c>
      <c r="E430" s="138" t="s">
        <v>5322</v>
      </c>
      <c r="F430" s="139" t="s">
        <v>5323</v>
      </c>
      <c r="G430" s="140" t="s">
        <v>533</v>
      </c>
      <c r="H430" s="141">
        <v>14.429</v>
      </c>
      <c r="I430" s="142"/>
      <c r="J430" s="143">
        <f>ROUND(I430*H430,2)</f>
        <v>0</v>
      </c>
      <c r="K430" s="139" t="s">
        <v>1</v>
      </c>
      <c r="L430" s="32"/>
      <c r="M430" s="144" t="s">
        <v>1</v>
      </c>
      <c r="N430" s="145" t="s">
        <v>41</v>
      </c>
      <c r="P430" s="146">
        <f>O430*H430</f>
        <v>0</v>
      </c>
      <c r="Q430" s="146">
        <v>0</v>
      </c>
      <c r="R430" s="146">
        <f>Q430*H430</f>
        <v>0</v>
      </c>
      <c r="S430" s="146">
        <v>0</v>
      </c>
      <c r="T430" s="147">
        <f>S430*H430</f>
        <v>0</v>
      </c>
      <c r="AR430" s="148" t="s">
        <v>300</v>
      </c>
      <c r="AT430" s="148" t="s">
        <v>295</v>
      </c>
      <c r="AU430" s="148" t="s">
        <v>83</v>
      </c>
      <c r="AY430" s="17" t="s">
        <v>293</v>
      </c>
      <c r="BE430" s="149">
        <f>IF(N430="základní",J430,0)</f>
        <v>0</v>
      </c>
      <c r="BF430" s="149">
        <f>IF(N430="snížená",J430,0)</f>
        <v>0</v>
      </c>
      <c r="BG430" s="149">
        <f>IF(N430="zákl. přenesená",J430,0)</f>
        <v>0</v>
      </c>
      <c r="BH430" s="149">
        <f>IF(N430="sníž. přenesená",J430,0)</f>
        <v>0</v>
      </c>
      <c r="BI430" s="149">
        <f>IF(N430="nulová",J430,0)</f>
        <v>0</v>
      </c>
      <c r="BJ430" s="17" t="s">
        <v>83</v>
      </c>
      <c r="BK430" s="149">
        <f>ROUND(I430*H430,2)</f>
        <v>0</v>
      </c>
      <c r="BL430" s="17" t="s">
        <v>300</v>
      </c>
      <c r="BM430" s="148" t="s">
        <v>5324</v>
      </c>
    </row>
    <row r="431" spans="2:65" s="1" customFormat="1" ht="19.5">
      <c r="B431" s="32"/>
      <c r="D431" s="151" t="s">
        <v>324</v>
      </c>
      <c r="F431" s="184" t="s">
        <v>5320</v>
      </c>
      <c r="I431" s="165"/>
      <c r="L431" s="32"/>
      <c r="M431" s="166"/>
      <c r="T431" s="56"/>
      <c r="AT431" s="17" t="s">
        <v>324</v>
      </c>
      <c r="AU431" s="17" t="s">
        <v>83</v>
      </c>
    </row>
    <row r="432" spans="2:65" s="1" customFormat="1" ht="24.2" customHeight="1">
      <c r="B432" s="32"/>
      <c r="C432" s="137" t="s">
        <v>5053</v>
      </c>
      <c r="D432" s="137" t="s">
        <v>295</v>
      </c>
      <c r="E432" s="138" t="s">
        <v>5325</v>
      </c>
      <c r="F432" s="139" t="s">
        <v>5326</v>
      </c>
      <c r="G432" s="140" t="s">
        <v>533</v>
      </c>
      <c r="H432" s="141">
        <v>52.47</v>
      </c>
      <c r="I432" s="142"/>
      <c r="J432" s="143">
        <f>ROUND(I432*H432,2)</f>
        <v>0</v>
      </c>
      <c r="K432" s="139" t="s">
        <v>1</v>
      </c>
      <c r="L432" s="32"/>
      <c r="M432" s="144" t="s">
        <v>1</v>
      </c>
      <c r="N432" s="145" t="s">
        <v>41</v>
      </c>
      <c r="P432" s="146">
        <f>O432*H432</f>
        <v>0</v>
      </c>
      <c r="Q432" s="146">
        <v>0</v>
      </c>
      <c r="R432" s="146">
        <f>Q432*H432</f>
        <v>0</v>
      </c>
      <c r="S432" s="146">
        <v>0</v>
      </c>
      <c r="T432" s="147">
        <f>S432*H432</f>
        <v>0</v>
      </c>
      <c r="AR432" s="148" t="s">
        <v>300</v>
      </c>
      <c r="AT432" s="148" t="s">
        <v>295</v>
      </c>
      <c r="AU432" s="148" t="s">
        <v>83</v>
      </c>
      <c r="AY432" s="17" t="s">
        <v>293</v>
      </c>
      <c r="BE432" s="149">
        <f>IF(N432="základní",J432,0)</f>
        <v>0</v>
      </c>
      <c r="BF432" s="149">
        <f>IF(N432="snížená",J432,0)</f>
        <v>0</v>
      </c>
      <c r="BG432" s="149">
        <f>IF(N432="zákl. přenesená",J432,0)</f>
        <v>0</v>
      </c>
      <c r="BH432" s="149">
        <f>IF(N432="sníž. přenesená",J432,0)</f>
        <v>0</v>
      </c>
      <c r="BI432" s="149">
        <f>IF(N432="nulová",J432,0)</f>
        <v>0</v>
      </c>
      <c r="BJ432" s="17" t="s">
        <v>83</v>
      </c>
      <c r="BK432" s="149">
        <f>ROUND(I432*H432,2)</f>
        <v>0</v>
      </c>
      <c r="BL432" s="17" t="s">
        <v>300</v>
      </c>
      <c r="BM432" s="148" t="s">
        <v>5327</v>
      </c>
    </row>
    <row r="433" spans="2:65" s="1" customFormat="1" ht="21.75" customHeight="1">
      <c r="B433" s="32"/>
      <c r="C433" s="137" t="s">
        <v>5328</v>
      </c>
      <c r="D433" s="137" t="s">
        <v>295</v>
      </c>
      <c r="E433" s="138" t="s">
        <v>5329</v>
      </c>
      <c r="F433" s="139" t="s">
        <v>5330</v>
      </c>
      <c r="G433" s="140" t="s">
        <v>533</v>
      </c>
      <c r="H433" s="141">
        <v>52.47</v>
      </c>
      <c r="I433" s="142"/>
      <c r="J433" s="143">
        <f>ROUND(I433*H433,2)</f>
        <v>0</v>
      </c>
      <c r="K433" s="139" t="s">
        <v>1</v>
      </c>
      <c r="L433" s="32"/>
      <c r="M433" s="144" t="s">
        <v>1</v>
      </c>
      <c r="N433" s="145" t="s">
        <v>41</v>
      </c>
      <c r="P433" s="146">
        <f>O433*H433</f>
        <v>0</v>
      </c>
      <c r="Q433" s="146">
        <v>0</v>
      </c>
      <c r="R433" s="146">
        <f>Q433*H433</f>
        <v>0</v>
      </c>
      <c r="S433" s="146">
        <v>0</v>
      </c>
      <c r="T433" s="147">
        <f>S433*H433</f>
        <v>0</v>
      </c>
      <c r="AR433" s="148" t="s">
        <v>300</v>
      </c>
      <c r="AT433" s="148" t="s">
        <v>295</v>
      </c>
      <c r="AU433" s="148" t="s">
        <v>83</v>
      </c>
      <c r="AY433" s="17" t="s">
        <v>293</v>
      </c>
      <c r="BE433" s="149">
        <f>IF(N433="základní",J433,0)</f>
        <v>0</v>
      </c>
      <c r="BF433" s="149">
        <f>IF(N433="snížená",J433,0)</f>
        <v>0</v>
      </c>
      <c r="BG433" s="149">
        <f>IF(N433="zákl. přenesená",J433,0)</f>
        <v>0</v>
      </c>
      <c r="BH433" s="149">
        <f>IF(N433="sníž. přenesená",J433,0)</f>
        <v>0</v>
      </c>
      <c r="BI433" s="149">
        <f>IF(N433="nulová",J433,0)</f>
        <v>0</v>
      </c>
      <c r="BJ433" s="17" t="s">
        <v>83</v>
      </c>
      <c r="BK433" s="149">
        <f>ROUND(I433*H433,2)</f>
        <v>0</v>
      </c>
      <c r="BL433" s="17" t="s">
        <v>300</v>
      </c>
      <c r="BM433" s="148" t="s">
        <v>5331</v>
      </c>
    </row>
    <row r="434" spans="2:65" s="1" customFormat="1" ht="19.5">
      <c r="B434" s="32"/>
      <c r="D434" s="151" t="s">
        <v>324</v>
      </c>
      <c r="F434" s="184" t="s">
        <v>5332</v>
      </c>
      <c r="I434" s="165"/>
      <c r="L434" s="32"/>
      <c r="M434" s="166"/>
      <c r="T434" s="56"/>
      <c r="AT434" s="17" t="s">
        <v>324</v>
      </c>
      <c r="AU434" s="17" t="s">
        <v>83</v>
      </c>
    </row>
    <row r="435" spans="2:65" s="1" customFormat="1" ht="24.2" customHeight="1">
      <c r="B435" s="32"/>
      <c r="C435" s="137" t="s">
        <v>5056</v>
      </c>
      <c r="D435" s="137" t="s">
        <v>295</v>
      </c>
      <c r="E435" s="138" t="s">
        <v>5333</v>
      </c>
      <c r="F435" s="139" t="s">
        <v>5334</v>
      </c>
      <c r="G435" s="140" t="s">
        <v>533</v>
      </c>
      <c r="H435" s="141">
        <v>52.47</v>
      </c>
      <c r="I435" s="142"/>
      <c r="J435" s="143">
        <f>ROUND(I435*H435,2)</f>
        <v>0</v>
      </c>
      <c r="K435" s="139" t="s">
        <v>1</v>
      </c>
      <c r="L435" s="32"/>
      <c r="M435" s="144" t="s">
        <v>1</v>
      </c>
      <c r="N435" s="145" t="s">
        <v>41</v>
      </c>
      <c r="P435" s="146">
        <f>O435*H435</f>
        <v>0</v>
      </c>
      <c r="Q435" s="146">
        <v>0</v>
      </c>
      <c r="R435" s="146">
        <f>Q435*H435</f>
        <v>0</v>
      </c>
      <c r="S435" s="146">
        <v>0</v>
      </c>
      <c r="T435" s="147">
        <f>S435*H435</f>
        <v>0</v>
      </c>
      <c r="AR435" s="148" t="s">
        <v>300</v>
      </c>
      <c r="AT435" s="148" t="s">
        <v>295</v>
      </c>
      <c r="AU435" s="148" t="s">
        <v>83</v>
      </c>
      <c r="AY435" s="17" t="s">
        <v>293</v>
      </c>
      <c r="BE435" s="149">
        <f>IF(N435="základní",J435,0)</f>
        <v>0</v>
      </c>
      <c r="BF435" s="149">
        <f>IF(N435="snížená",J435,0)</f>
        <v>0</v>
      </c>
      <c r="BG435" s="149">
        <f>IF(N435="zákl. přenesená",J435,0)</f>
        <v>0</v>
      </c>
      <c r="BH435" s="149">
        <f>IF(N435="sníž. přenesená",J435,0)</f>
        <v>0</v>
      </c>
      <c r="BI435" s="149">
        <f>IF(N435="nulová",J435,0)</f>
        <v>0</v>
      </c>
      <c r="BJ435" s="17" t="s">
        <v>83</v>
      </c>
      <c r="BK435" s="149">
        <f>ROUND(I435*H435,2)</f>
        <v>0</v>
      </c>
      <c r="BL435" s="17" t="s">
        <v>300</v>
      </c>
      <c r="BM435" s="148" t="s">
        <v>5335</v>
      </c>
    </row>
    <row r="436" spans="2:65" s="1" customFormat="1" ht="19.5">
      <c r="B436" s="32"/>
      <c r="D436" s="151" t="s">
        <v>324</v>
      </c>
      <c r="F436" s="184" t="s">
        <v>5332</v>
      </c>
      <c r="I436" s="165"/>
      <c r="L436" s="32"/>
      <c r="M436" s="166"/>
      <c r="T436" s="56"/>
      <c r="AT436" s="17" t="s">
        <v>324</v>
      </c>
      <c r="AU436" s="17" t="s">
        <v>83</v>
      </c>
    </row>
    <row r="437" spans="2:65" s="1" customFormat="1" ht="24.2" customHeight="1">
      <c r="B437" s="32"/>
      <c r="C437" s="137" t="s">
        <v>5336</v>
      </c>
      <c r="D437" s="137" t="s">
        <v>295</v>
      </c>
      <c r="E437" s="138" t="s">
        <v>5337</v>
      </c>
      <c r="F437" s="139" t="s">
        <v>5338</v>
      </c>
      <c r="G437" s="140" t="s">
        <v>533</v>
      </c>
      <c r="H437" s="141">
        <v>18.997</v>
      </c>
      <c r="I437" s="142"/>
      <c r="J437" s="143">
        <f>ROUND(I437*H437,2)</f>
        <v>0</v>
      </c>
      <c r="K437" s="139" t="s">
        <v>1</v>
      </c>
      <c r="L437" s="32"/>
      <c r="M437" s="144" t="s">
        <v>1</v>
      </c>
      <c r="N437" s="145" t="s">
        <v>41</v>
      </c>
      <c r="P437" s="146">
        <f>O437*H437</f>
        <v>0</v>
      </c>
      <c r="Q437" s="146">
        <v>0</v>
      </c>
      <c r="R437" s="146">
        <f>Q437*H437</f>
        <v>0</v>
      </c>
      <c r="S437" s="146">
        <v>0</v>
      </c>
      <c r="T437" s="147">
        <f>S437*H437</f>
        <v>0</v>
      </c>
      <c r="AR437" s="148" t="s">
        <v>300</v>
      </c>
      <c r="AT437" s="148" t="s">
        <v>295</v>
      </c>
      <c r="AU437" s="148" t="s">
        <v>83</v>
      </c>
      <c r="AY437" s="17" t="s">
        <v>293</v>
      </c>
      <c r="BE437" s="149">
        <f>IF(N437="základní",J437,0)</f>
        <v>0</v>
      </c>
      <c r="BF437" s="149">
        <f>IF(N437="snížená",J437,0)</f>
        <v>0</v>
      </c>
      <c r="BG437" s="149">
        <f>IF(N437="zákl. přenesená",J437,0)</f>
        <v>0</v>
      </c>
      <c r="BH437" s="149">
        <f>IF(N437="sníž. přenesená",J437,0)</f>
        <v>0</v>
      </c>
      <c r="BI437" s="149">
        <f>IF(N437="nulová",J437,0)</f>
        <v>0</v>
      </c>
      <c r="BJ437" s="17" t="s">
        <v>83</v>
      </c>
      <c r="BK437" s="149">
        <f>ROUND(I437*H437,2)</f>
        <v>0</v>
      </c>
      <c r="BL437" s="17" t="s">
        <v>300</v>
      </c>
      <c r="BM437" s="148" t="s">
        <v>5339</v>
      </c>
    </row>
    <row r="438" spans="2:65" s="1" customFormat="1" ht="37.9" customHeight="1">
      <c r="B438" s="32"/>
      <c r="C438" s="137" t="s">
        <v>5059</v>
      </c>
      <c r="D438" s="137" t="s">
        <v>295</v>
      </c>
      <c r="E438" s="138" t="s">
        <v>5340</v>
      </c>
      <c r="F438" s="139" t="s">
        <v>5341</v>
      </c>
      <c r="G438" s="140" t="s">
        <v>533</v>
      </c>
      <c r="H438" s="141">
        <v>4.9089999999999998</v>
      </c>
      <c r="I438" s="142"/>
      <c r="J438" s="143">
        <f>ROUND(I438*H438,2)</f>
        <v>0</v>
      </c>
      <c r="K438" s="139" t="s">
        <v>1</v>
      </c>
      <c r="L438" s="32"/>
      <c r="M438" s="144" t="s">
        <v>1</v>
      </c>
      <c r="N438" s="145" t="s">
        <v>41</v>
      </c>
      <c r="P438" s="146">
        <f>O438*H438</f>
        <v>0</v>
      </c>
      <c r="Q438" s="146">
        <v>0</v>
      </c>
      <c r="R438" s="146">
        <f>Q438*H438</f>
        <v>0</v>
      </c>
      <c r="S438" s="146">
        <v>0</v>
      </c>
      <c r="T438" s="147">
        <f>S438*H438</f>
        <v>0</v>
      </c>
      <c r="AR438" s="148" t="s">
        <v>300</v>
      </c>
      <c r="AT438" s="148" t="s">
        <v>295</v>
      </c>
      <c r="AU438" s="148" t="s">
        <v>83</v>
      </c>
      <c r="AY438" s="17" t="s">
        <v>293</v>
      </c>
      <c r="BE438" s="149">
        <f>IF(N438="základní",J438,0)</f>
        <v>0</v>
      </c>
      <c r="BF438" s="149">
        <f>IF(N438="snížená",J438,0)</f>
        <v>0</v>
      </c>
      <c r="BG438" s="149">
        <f>IF(N438="zákl. přenesená",J438,0)</f>
        <v>0</v>
      </c>
      <c r="BH438" s="149">
        <f>IF(N438="sníž. přenesená",J438,0)</f>
        <v>0</v>
      </c>
      <c r="BI438" s="149">
        <f>IF(N438="nulová",J438,0)</f>
        <v>0</v>
      </c>
      <c r="BJ438" s="17" t="s">
        <v>83</v>
      </c>
      <c r="BK438" s="149">
        <f>ROUND(I438*H438,2)</f>
        <v>0</v>
      </c>
      <c r="BL438" s="17" t="s">
        <v>300</v>
      </c>
      <c r="BM438" s="148" t="s">
        <v>5342</v>
      </c>
    </row>
    <row r="439" spans="2:65" s="1" customFormat="1" ht="24.2" customHeight="1">
      <c r="B439" s="32"/>
      <c r="C439" s="137" t="s">
        <v>5343</v>
      </c>
      <c r="D439" s="137" t="s">
        <v>295</v>
      </c>
      <c r="E439" s="138" t="s">
        <v>5344</v>
      </c>
      <c r="F439" s="139" t="s">
        <v>5345</v>
      </c>
      <c r="G439" s="140" t="s">
        <v>533</v>
      </c>
      <c r="H439" s="141">
        <v>6.3780000000000001</v>
      </c>
      <c r="I439" s="142"/>
      <c r="J439" s="143">
        <f>ROUND(I439*H439,2)</f>
        <v>0</v>
      </c>
      <c r="K439" s="139" t="s">
        <v>1</v>
      </c>
      <c r="L439" s="32"/>
      <c r="M439" s="144" t="s">
        <v>1</v>
      </c>
      <c r="N439" s="145" t="s">
        <v>41</v>
      </c>
      <c r="P439" s="146">
        <f>O439*H439</f>
        <v>0</v>
      </c>
      <c r="Q439" s="146">
        <v>0</v>
      </c>
      <c r="R439" s="146">
        <f>Q439*H439</f>
        <v>0</v>
      </c>
      <c r="S439" s="146">
        <v>0</v>
      </c>
      <c r="T439" s="147">
        <f>S439*H439</f>
        <v>0</v>
      </c>
      <c r="AR439" s="148" t="s">
        <v>300</v>
      </c>
      <c r="AT439" s="148" t="s">
        <v>295</v>
      </c>
      <c r="AU439" s="148" t="s">
        <v>83</v>
      </c>
      <c r="AY439" s="17" t="s">
        <v>293</v>
      </c>
      <c r="BE439" s="149">
        <f>IF(N439="základní",J439,0)</f>
        <v>0</v>
      </c>
      <c r="BF439" s="149">
        <f>IF(N439="snížená",J439,0)</f>
        <v>0</v>
      </c>
      <c r="BG439" s="149">
        <f>IF(N439="zákl. přenesená",J439,0)</f>
        <v>0</v>
      </c>
      <c r="BH439" s="149">
        <f>IF(N439="sníž. přenesená",J439,0)</f>
        <v>0</v>
      </c>
      <c r="BI439" s="149">
        <f>IF(N439="nulová",J439,0)</f>
        <v>0</v>
      </c>
      <c r="BJ439" s="17" t="s">
        <v>83</v>
      </c>
      <c r="BK439" s="149">
        <f>ROUND(I439*H439,2)</f>
        <v>0</v>
      </c>
      <c r="BL439" s="17" t="s">
        <v>300</v>
      </c>
      <c r="BM439" s="148" t="s">
        <v>5346</v>
      </c>
    </row>
    <row r="440" spans="2:65" s="1" customFormat="1" ht="33" customHeight="1">
      <c r="B440" s="32"/>
      <c r="C440" s="137" t="s">
        <v>5062</v>
      </c>
      <c r="D440" s="137" t="s">
        <v>295</v>
      </c>
      <c r="E440" s="138" t="s">
        <v>5347</v>
      </c>
      <c r="F440" s="139" t="s">
        <v>5348</v>
      </c>
      <c r="G440" s="140" t="s">
        <v>533</v>
      </c>
      <c r="H440" s="141">
        <v>0.1</v>
      </c>
      <c r="I440" s="142"/>
      <c r="J440" s="143">
        <f>ROUND(I440*H440,2)</f>
        <v>0</v>
      </c>
      <c r="K440" s="139" t="s">
        <v>1</v>
      </c>
      <c r="L440" s="32"/>
      <c r="M440" s="144" t="s">
        <v>1</v>
      </c>
      <c r="N440" s="145" t="s">
        <v>41</v>
      </c>
      <c r="P440" s="146">
        <f>O440*H440</f>
        <v>0</v>
      </c>
      <c r="Q440" s="146">
        <v>0</v>
      </c>
      <c r="R440" s="146">
        <f>Q440*H440</f>
        <v>0</v>
      </c>
      <c r="S440" s="146">
        <v>0</v>
      </c>
      <c r="T440" s="147">
        <f>S440*H440</f>
        <v>0</v>
      </c>
      <c r="AR440" s="148" t="s">
        <v>300</v>
      </c>
      <c r="AT440" s="148" t="s">
        <v>295</v>
      </c>
      <c r="AU440" s="148" t="s">
        <v>83</v>
      </c>
      <c r="AY440" s="17" t="s">
        <v>293</v>
      </c>
      <c r="BE440" s="149">
        <f>IF(N440="základní",J440,0)</f>
        <v>0</v>
      </c>
      <c r="BF440" s="149">
        <f>IF(N440="snížená",J440,0)</f>
        <v>0</v>
      </c>
      <c r="BG440" s="149">
        <f>IF(N440="zákl. přenesená",J440,0)</f>
        <v>0</v>
      </c>
      <c r="BH440" s="149">
        <f>IF(N440="sníž. přenesená",J440,0)</f>
        <v>0</v>
      </c>
      <c r="BI440" s="149">
        <f>IF(N440="nulová",J440,0)</f>
        <v>0</v>
      </c>
      <c r="BJ440" s="17" t="s">
        <v>83</v>
      </c>
      <c r="BK440" s="149">
        <f>ROUND(I440*H440,2)</f>
        <v>0</v>
      </c>
      <c r="BL440" s="17" t="s">
        <v>300</v>
      </c>
      <c r="BM440" s="148" t="s">
        <v>5349</v>
      </c>
    </row>
    <row r="441" spans="2:65" s="12" customFormat="1" ht="11.25">
      <c r="B441" s="150"/>
      <c r="D441" s="151" t="s">
        <v>302</v>
      </c>
      <c r="E441" s="152" t="s">
        <v>1</v>
      </c>
      <c r="F441" s="153" t="s">
        <v>5350</v>
      </c>
      <c r="H441" s="154">
        <v>0.1</v>
      </c>
      <c r="I441" s="155"/>
      <c r="L441" s="150"/>
      <c r="M441" s="156"/>
      <c r="T441" s="157"/>
      <c r="AT441" s="152" t="s">
        <v>302</v>
      </c>
      <c r="AU441" s="152" t="s">
        <v>83</v>
      </c>
      <c r="AV441" s="12" t="s">
        <v>85</v>
      </c>
      <c r="AW441" s="12" t="s">
        <v>32</v>
      </c>
      <c r="AX441" s="12" t="s">
        <v>76</v>
      </c>
      <c r="AY441" s="152" t="s">
        <v>293</v>
      </c>
    </row>
    <row r="442" spans="2:65" s="14" customFormat="1" ht="11.25">
      <c r="B442" s="167"/>
      <c r="D442" s="151" t="s">
        <v>302</v>
      </c>
      <c r="E442" s="168" t="s">
        <v>1</v>
      </c>
      <c r="F442" s="169" t="s">
        <v>371</v>
      </c>
      <c r="H442" s="170">
        <v>0.1</v>
      </c>
      <c r="I442" s="171"/>
      <c r="L442" s="167"/>
      <c r="M442" s="172"/>
      <c r="T442" s="173"/>
      <c r="AT442" s="168" t="s">
        <v>302</v>
      </c>
      <c r="AU442" s="168" t="s">
        <v>83</v>
      </c>
      <c r="AV442" s="14" t="s">
        <v>300</v>
      </c>
      <c r="AW442" s="14" t="s">
        <v>32</v>
      </c>
      <c r="AX442" s="14" t="s">
        <v>83</v>
      </c>
      <c r="AY442" s="168" t="s">
        <v>293</v>
      </c>
    </row>
    <row r="443" spans="2:65" s="1" customFormat="1" ht="24.2" customHeight="1">
      <c r="B443" s="32"/>
      <c r="C443" s="137" t="s">
        <v>5351</v>
      </c>
      <c r="D443" s="137" t="s">
        <v>295</v>
      </c>
      <c r="E443" s="138" t="s">
        <v>5352</v>
      </c>
      <c r="F443" s="139" t="s">
        <v>3330</v>
      </c>
      <c r="G443" s="140" t="s">
        <v>5353</v>
      </c>
      <c r="H443" s="141">
        <v>1</v>
      </c>
      <c r="I443" s="142"/>
      <c r="J443" s="143">
        <f>ROUND(I443*H443,2)</f>
        <v>0</v>
      </c>
      <c r="K443" s="139" t="s">
        <v>1</v>
      </c>
      <c r="L443" s="32"/>
      <c r="M443" s="144" t="s">
        <v>1</v>
      </c>
      <c r="N443" s="145" t="s">
        <v>41</v>
      </c>
      <c r="P443" s="146">
        <f>O443*H443</f>
        <v>0</v>
      </c>
      <c r="Q443" s="146">
        <v>0</v>
      </c>
      <c r="R443" s="146">
        <f>Q443*H443</f>
        <v>0</v>
      </c>
      <c r="S443" s="146">
        <v>0</v>
      </c>
      <c r="T443" s="147">
        <f>S443*H443</f>
        <v>0</v>
      </c>
      <c r="AR443" s="148" t="s">
        <v>300</v>
      </c>
      <c r="AT443" s="148" t="s">
        <v>295</v>
      </c>
      <c r="AU443" s="148" t="s">
        <v>83</v>
      </c>
      <c r="AY443" s="17" t="s">
        <v>293</v>
      </c>
      <c r="BE443" s="149">
        <f>IF(N443="základní",J443,0)</f>
        <v>0</v>
      </c>
      <c r="BF443" s="149">
        <f>IF(N443="snížená",J443,0)</f>
        <v>0</v>
      </c>
      <c r="BG443" s="149">
        <f>IF(N443="zákl. přenesená",J443,0)</f>
        <v>0</v>
      </c>
      <c r="BH443" s="149">
        <f>IF(N443="sníž. přenesená",J443,0)</f>
        <v>0</v>
      </c>
      <c r="BI443" s="149">
        <f>IF(N443="nulová",J443,0)</f>
        <v>0</v>
      </c>
      <c r="BJ443" s="17" t="s">
        <v>83</v>
      </c>
      <c r="BK443" s="149">
        <f>ROUND(I443*H443,2)</f>
        <v>0</v>
      </c>
      <c r="BL443" s="17" t="s">
        <v>300</v>
      </c>
      <c r="BM443" s="148" t="s">
        <v>5354</v>
      </c>
    </row>
    <row r="444" spans="2:65" s="1" customFormat="1" ht="29.25">
      <c r="B444" s="32"/>
      <c r="D444" s="151" t="s">
        <v>324</v>
      </c>
      <c r="F444" s="184" t="s">
        <v>5355</v>
      </c>
      <c r="I444" s="165"/>
      <c r="L444" s="32"/>
      <c r="M444" s="166"/>
      <c r="T444" s="56"/>
      <c r="AT444" s="17" t="s">
        <v>324</v>
      </c>
      <c r="AU444" s="17" t="s">
        <v>83</v>
      </c>
    </row>
    <row r="445" spans="2:65" s="1" customFormat="1" ht="24.2" customHeight="1">
      <c r="B445" s="32"/>
      <c r="C445" s="137" t="s">
        <v>5065</v>
      </c>
      <c r="D445" s="137" t="s">
        <v>295</v>
      </c>
      <c r="E445" s="138" t="s">
        <v>5356</v>
      </c>
      <c r="F445" s="139" t="s">
        <v>5357</v>
      </c>
      <c r="G445" s="140" t="s">
        <v>5353</v>
      </c>
      <c r="H445" s="141">
        <v>1</v>
      </c>
      <c r="I445" s="142"/>
      <c r="J445" s="143">
        <f>ROUND(I445*H445,2)</f>
        <v>0</v>
      </c>
      <c r="K445" s="139" t="s">
        <v>1</v>
      </c>
      <c r="L445" s="32"/>
      <c r="M445" s="144" t="s">
        <v>1</v>
      </c>
      <c r="N445" s="145" t="s">
        <v>41</v>
      </c>
      <c r="P445" s="146">
        <f>O445*H445</f>
        <v>0</v>
      </c>
      <c r="Q445" s="146">
        <v>0</v>
      </c>
      <c r="R445" s="146">
        <f>Q445*H445</f>
        <v>0</v>
      </c>
      <c r="S445" s="146">
        <v>0</v>
      </c>
      <c r="T445" s="147">
        <f>S445*H445</f>
        <v>0</v>
      </c>
      <c r="AR445" s="148" t="s">
        <v>300</v>
      </c>
      <c r="AT445" s="148" t="s">
        <v>295</v>
      </c>
      <c r="AU445" s="148" t="s">
        <v>83</v>
      </c>
      <c r="AY445" s="17" t="s">
        <v>293</v>
      </c>
      <c r="BE445" s="149">
        <f>IF(N445="základní",J445,0)</f>
        <v>0</v>
      </c>
      <c r="BF445" s="149">
        <f>IF(N445="snížená",J445,0)</f>
        <v>0</v>
      </c>
      <c r="BG445" s="149">
        <f>IF(N445="zákl. přenesená",J445,0)</f>
        <v>0</v>
      </c>
      <c r="BH445" s="149">
        <f>IF(N445="sníž. přenesená",J445,0)</f>
        <v>0</v>
      </c>
      <c r="BI445" s="149">
        <f>IF(N445="nulová",J445,0)</f>
        <v>0</v>
      </c>
      <c r="BJ445" s="17" t="s">
        <v>83</v>
      </c>
      <c r="BK445" s="149">
        <f>ROUND(I445*H445,2)</f>
        <v>0</v>
      </c>
      <c r="BL445" s="17" t="s">
        <v>300</v>
      </c>
      <c r="BM445" s="148" t="s">
        <v>5358</v>
      </c>
    </row>
    <row r="446" spans="2:65" s="1" customFormat="1" ht="24.2" customHeight="1">
      <c r="B446" s="32"/>
      <c r="C446" s="137" t="s">
        <v>5359</v>
      </c>
      <c r="D446" s="137" t="s">
        <v>295</v>
      </c>
      <c r="E446" s="138" t="s">
        <v>5360</v>
      </c>
      <c r="F446" s="139" t="s">
        <v>5361</v>
      </c>
      <c r="G446" s="140" t="s">
        <v>5353</v>
      </c>
      <c r="H446" s="141">
        <v>1</v>
      </c>
      <c r="I446" s="142"/>
      <c r="J446" s="143">
        <f>ROUND(I446*H446,2)</f>
        <v>0</v>
      </c>
      <c r="K446" s="139" t="s">
        <v>1</v>
      </c>
      <c r="L446" s="32"/>
      <c r="M446" s="192" t="s">
        <v>1</v>
      </c>
      <c r="N446" s="193" t="s">
        <v>41</v>
      </c>
      <c r="O446" s="194"/>
      <c r="P446" s="195">
        <f>O446*H446</f>
        <v>0</v>
      </c>
      <c r="Q446" s="195">
        <v>0</v>
      </c>
      <c r="R446" s="195">
        <f>Q446*H446</f>
        <v>0</v>
      </c>
      <c r="S446" s="195">
        <v>0</v>
      </c>
      <c r="T446" s="196">
        <f>S446*H446</f>
        <v>0</v>
      </c>
      <c r="AR446" s="148" t="s">
        <v>300</v>
      </c>
      <c r="AT446" s="148" t="s">
        <v>295</v>
      </c>
      <c r="AU446" s="148" t="s">
        <v>83</v>
      </c>
      <c r="AY446" s="17" t="s">
        <v>293</v>
      </c>
      <c r="BE446" s="149">
        <f>IF(N446="základní",J446,0)</f>
        <v>0</v>
      </c>
      <c r="BF446" s="149">
        <f>IF(N446="snížená",J446,0)</f>
        <v>0</v>
      </c>
      <c r="BG446" s="149">
        <f>IF(N446="zákl. přenesená",J446,0)</f>
        <v>0</v>
      </c>
      <c r="BH446" s="149">
        <f>IF(N446="sníž. přenesená",J446,0)</f>
        <v>0</v>
      </c>
      <c r="BI446" s="149">
        <f>IF(N446="nulová",J446,0)</f>
        <v>0</v>
      </c>
      <c r="BJ446" s="17" t="s">
        <v>83</v>
      </c>
      <c r="BK446" s="149">
        <f>ROUND(I446*H446,2)</f>
        <v>0</v>
      </c>
      <c r="BL446" s="17" t="s">
        <v>300</v>
      </c>
      <c r="BM446" s="148" t="s">
        <v>5362</v>
      </c>
    </row>
    <row r="447" spans="2:65" s="1" customFormat="1" ht="6.95" customHeight="1">
      <c r="B447" s="44"/>
      <c r="C447" s="45"/>
      <c r="D447" s="45"/>
      <c r="E447" s="45"/>
      <c r="F447" s="45"/>
      <c r="G447" s="45"/>
      <c r="H447" s="45"/>
      <c r="I447" s="45"/>
      <c r="J447" s="45"/>
      <c r="K447" s="45"/>
      <c r="L447" s="32"/>
    </row>
  </sheetData>
  <sheetProtection algorithmName="SHA-512" hashValue="bP35TUvJnY7ruDcEKukHJ5TQQ+UDF7VjSrLrBgXxLcmwfeynRtDh8nxxbUYRPn8XcDPcMujpzgND64uy0HmJIQ==" saltValue="FvIL2ffj4BxttQ29NgGulJZdIP01Vuy9l49lizaQdBWeKtyQNnhCpPriYTi0RD17sffJcqakHkrzjVJM1QnPVw==" spinCount="100000" sheet="1" objects="1" scenarios="1" formatColumns="0" formatRows="0" autoFilter="0"/>
  <autoFilter ref="C134:K446" xr:uid="{00000000-0009-0000-0000-000011000000}"/>
  <mergeCells count="12">
    <mergeCell ref="E127:H127"/>
    <mergeCell ref="L2:V2"/>
    <mergeCell ref="E85:H85"/>
    <mergeCell ref="E87:H87"/>
    <mergeCell ref="E89:H89"/>
    <mergeCell ref="E123:H123"/>
    <mergeCell ref="E125:H12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BM381"/>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c r="L2" s="217"/>
      <c r="M2" s="217"/>
      <c r="N2" s="217"/>
      <c r="O2" s="217"/>
      <c r="P2" s="217"/>
      <c r="Q2" s="217"/>
      <c r="R2" s="217"/>
      <c r="S2" s="217"/>
      <c r="T2" s="217"/>
      <c r="U2" s="217"/>
      <c r="V2" s="217"/>
      <c r="AT2" s="17" t="s">
        <v>157</v>
      </c>
      <c r="AZ2" s="93" t="s">
        <v>4439</v>
      </c>
      <c r="BA2" s="93" t="s">
        <v>4439</v>
      </c>
      <c r="BB2" s="93" t="s">
        <v>1</v>
      </c>
      <c r="BC2" s="93" t="s">
        <v>5363</v>
      </c>
      <c r="BD2" s="93" t="s">
        <v>85</v>
      </c>
    </row>
    <row r="3" spans="2:56" ht="6.95" customHeight="1">
      <c r="B3" s="18"/>
      <c r="C3" s="19"/>
      <c r="D3" s="19"/>
      <c r="E3" s="19"/>
      <c r="F3" s="19"/>
      <c r="G3" s="19"/>
      <c r="H3" s="19"/>
      <c r="I3" s="19"/>
      <c r="J3" s="19"/>
      <c r="K3" s="19"/>
      <c r="L3" s="20"/>
      <c r="AT3" s="17" t="s">
        <v>85</v>
      </c>
      <c r="AZ3" s="93" t="s">
        <v>5364</v>
      </c>
      <c r="BA3" s="93" t="s">
        <v>1</v>
      </c>
      <c r="BB3" s="93" t="s">
        <v>1</v>
      </c>
      <c r="BC3" s="93" t="s">
        <v>5365</v>
      </c>
      <c r="BD3" s="93" t="s">
        <v>85</v>
      </c>
    </row>
    <row r="4" spans="2:56" ht="24.95" customHeight="1">
      <c r="B4" s="20"/>
      <c r="D4" s="21" t="s">
        <v>216</v>
      </c>
      <c r="L4" s="20"/>
      <c r="M4" s="94" t="s">
        <v>10</v>
      </c>
      <c r="AT4" s="17" t="s">
        <v>4</v>
      </c>
      <c r="AZ4" s="93" t="s">
        <v>5366</v>
      </c>
      <c r="BA4" s="93" t="s">
        <v>1</v>
      </c>
      <c r="BB4" s="93" t="s">
        <v>1</v>
      </c>
      <c r="BC4" s="93" t="s">
        <v>5367</v>
      </c>
      <c r="BD4" s="93" t="s">
        <v>85</v>
      </c>
    </row>
    <row r="5" spans="2:56" ht="6.95" customHeight="1">
      <c r="B5" s="20"/>
      <c r="L5" s="20"/>
      <c r="AZ5" s="93" t="s">
        <v>5368</v>
      </c>
      <c r="BA5" s="93" t="s">
        <v>5369</v>
      </c>
      <c r="BB5" s="93" t="s">
        <v>1</v>
      </c>
      <c r="BC5" s="93" t="s">
        <v>5370</v>
      </c>
      <c r="BD5" s="93" t="s">
        <v>85</v>
      </c>
    </row>
    <row r="6" spans="2:56" ht="12" customHeight="1">
      <c r="B6" s="20"/>
      <c r="D6" s="27" t="s">
        <v>16</v>
      </c>
      <c r="L6" s="20"/>
      <c r="AZ6" s="93" t="s">
        <v>5371</v>
      </c>
      <c r="BA6" s="93" t="s">
        <v>1</v>
      </c>
      <c r="BB6" s="93" t="s">
        <v>1</v>
      </c>
      <c r="BC6" s="93" t="s">
        <v>5372</v>
      </c>
      <c r="BD6" s="93" t="s">
        <v>85</v>
      </c>
    </row>
    <row r="7" spans="2:56" ht="16.5" customHeight="1">
      <c r="B7" s="20"/>
      <c r="E7" s="256" t="str">
        <f>'Rekapitulace stavby'!K6</f>
        <v>Stavba sekundárního kolektoru Česká-Středova - 2024</v>
      </c>
      <c r="F7" s="257"/>
      <c r="G7" s="257"/>
      <c r="H7" s="257"/>
      <c r="L7" s="20"/>
      <c r="AZ7" s="93" t="s">
        <v>5373</v>
      </c>
      <c r="BA7" s="93" t="s">
        <v>5373</v>
      </c>
      <c r="BB7" s="93" t="s">
        <v>1</v>
      </c>
      <c r="BC7" s="93" t="s">
        <v>5374</v>
      </c>
      <c r="BD7" s="93" t="s">
        <v>85</v>
      </c>
    </row>
    <row r="8" spans="2:56" ht="12.75">
      <c r="B8" s="20"/>
      <c r="D8" s="27" t="s">
        <v>225</v>
      </c>
      <c r="L8" s="20"/>
      <c r="AZ8" s="93" t="s">
        <v>5375</v>
      </c>
      <c r="BA8" s="93" t="s">
        <v>1</v>
      </c>
      <c r="BB8" s="93" t="s">
        <v>1</v>
      </c>
      <c r="BC8" s="93" t="s">
        <v>660</v>
      </c>
      <c r="BD8" s="93" t="s">
        <v>85</v>
      </c>
    </row>
    <row r="9" spans="2:56" ht="16.5" customHeight="1">
      <c r="B9" s="20"/>
      <c r="E9" s="256" t="s">
        <v>4700</v>
      </c>
      <c r="F9" s="217"/>
      <c r="G9" s="217"/>
      <c r="H9" s="217"/>
      <c r="L9" s="20"/>
    </row>
    <row r="10" spans="2:56" ht="12" customHeight="1">
      <c r="B10" s="20"/>
      <c r="D10" s="27" t="s">
        <v>231</v>
      </c>
      <c r="L10" s="20"/>
    </row>
    <row r="11" spans="2:56" s="1" customFormat="1" ht="16.5" customHeight="1">
      <c r="B11" s="32"/>
      <c r="E11" s="251" t="s">
        <v>5376</v>
      </c>
      <c r="F11" s="258"/>
      <c r="G11" s="258"/>
      <c r="H11" s="258"/>
      <c r="L11" s="32"/>
    </row>
    <row r="12" spans="2:56" s="1" customFormat="1" ht="12" customHeight="1">
      <c r="B12" s="32"/>
      <c r="D12" s="27" t="s">
        <v>5377</v>
      </c>
      <c r="L12" s="32"/>
    </row>
    <row r="13" spans="2:56" s="1" customFormat="1" ht="16.5" customHeight="1">
      <c r="B13" s="32"/>
      <c r="E13" s="238" t="s">
        <v>5378</v>
      </c>
      <c r="F13" s="258"/>
      <c r="G13" s="258"/>
      <c r="H13" s="258"/>
      <c r="L13" s="32"/>
    </row>
    <row r="14" spans="2:56" s="1" customFormat="1" ht="11.25">
      <c r="B14" s="32"/>
      <c r="L14" s="32"/>
    </row>
    <row r="15" spans="2:56" s="1" customFormat="1" ht="12" customHeight="1">
      <c r="B15" s="32"/>
      <c r="D15" s="27" t="s">
        <v>18</v>
      </c>
      <c r="F15" s="25" t="s">
        <v>1</v>
      </c>
      <c r="I15" s="27" t="s">
        <v>19</v>
      </c>
      <c r="J15" s="25" t="s">
        <v>1</v>
      </c>
      <c r="L15" s="32"/>
    </row>
    <row r="16" spans="2:56" s="1" customFormat="1" ht="12" customHeight="1">
      <c r="B16" s="32"/>
      <c r="D16" s="27" t="s">
        <v>20</v>
      </c>
      <c r="F16" s="25" t="s">
        <v>21</v>
      </c>
      <c r="I16" s="27" t="s">
        <v>22</v>
      </c>
      <c r="J16" s="52" t="str">
        <f>'Rekapitulace stavby'!AN8</f>
        <v>8. 8. 2024</v>
      </c>
      <c r="L16" s="32"/>
    </row>
    <row r="17" spans="2:12" s="1" customFormat="1" ht="10.9" customHeight="1">
      <c r="B17" s="32"/>
      <c r="L17" s="32"/>
    </row>
    <row r="18" spans="2:12" s="1" customFormat="1" ht="12" customHeight="1">
      <c r="B18" s="32"/>
      <c r="D18" s="27" t="s">
        <v>24</v>
      </c>
      <c r="I18" s="27" t="s">
        <v>25</v>
      </c>
      <c r="J18" s="25" t="s">
        <v>1</v>
      </c>
      <c r="L18" s="32"/>
    </row>
    <row r="19" spans="2:12" s="1" customFormat="1" ht="18" customHeight="1">
      <c r="B19" s="32"/>
      <c r="E19" s="25" t="s">
        <v>26</v>
      </c>
      <c r="I19" s="27" t="s">
        <v>27</v>
      </c>
      <c r="J19" s="25" t="s">
        <v>1</v>
      </c>
      <c r="L19" s="32"/>
    </row>
    <row r="20" spans="2:12" s="1" customFormat="1" ht="6.95" customHeight="1">
      <c r="B20" s="32"/>
      <c r="L20" s="32"/>
    </row>
    <row r="21" spans="2:12" s="1" customFormat="1" ht="12" customHeight="1">
      <c r="B21" s="32"/>
      <c r="D21" s="27" t="s">
        <v>28</v>
      </c>
      <c r="I21" s="27" t="s">
        <v>25</v>
      </c>
      <c r="J21" s="28" t="str">
        <f>'Rekapitulace stavby'!AN13</f>
        <v>Vyplň údaj</v>
      </c>
      <c r="L21" s="32"/>
    </row>
    <row r="22" spans="2:12" s="1" customFormat="1" ht="18" customHeight="1">
      <c r="B22" s="32"/>
      <c r="E22" s="259" t="str">
        <f>'Rekapitulace stavby'!E14</f>
        <v>Vyplň údaj</v>
      </c>
      <c r="F22" s="216"/>
      <c r="G22" s="216"/>
      <c r="H22" s="216"/>
      <c r="I22" s="27" t="s">
        <v>27</v>
      </c>
      <c r="J22" s="28" t="str">
        <f>'Rekapitulace stavby'!AN14</f>
        <v>Vyplň údaj</v>
      </c>
      <c r="L22" s="32"/>
    </row>
    <row r="23" spans="2:12" s="1" customFormat="1" ht="6.95" customHeight="1">
      <c r="B23" s="32"/>
      <c r="L23" s="32"/>
    </row>
    <row r="24" spans="2:12" s="1" customFormat="1" ht="12" customHeight="1">
      <c r="B24" s="32"/>
      <c r="D24" s="27" t="s">
        <v>30</v>
      </c>
      <c r="I24" s="27" t="s">
        <v>25</v>
      </c>
      <c r="J24" s="25" t="s">
        <v>1</v>
      </c>
      <c r="L24" s="32"/>
    </row>
    <row r="25" spans="2:12" s="1" customFormat="1" ht="18" customHeight="1">
      <c r="B25" s="32"/>
      <c r="E25" s="25" t="s">
        <v>31</v>
      </c>
      <c r="I25" s="27" t="s">
        <v>27</v>
      </c>
      <c r="J25" s="25" t="s">
        <v>1</v>
      </c>
      <c r="L25" s="32"/>
    </row>
    <row r="26" spans="2:12" s="1" customFormat="1" ht="6.95" customHeight="1">
      <c r="B26" s="32"/>
      <c r="L26" s="32"/>
    </row>
    <row r="27" spans="2:12" s="1" customFormat="1" ht="12" customHeight="1">
      <c r="B27" s="32"/>
      <c r="D27" s="27" t="s">
        <v>33</v>
      </c>
      <c r="I27" s="27" t="s">
        <v>25</v>
      </c>
      <c r="J27" s="25" t="s">
        <v>1</v>
      </c>
      <c r="L27" s="32"/>
    </row>
    <row r="28" spans="2:12" s="1" customFormat="1" ht="18" customHeight="1">
      <c r="B28" s="32"/>
      <c r="E28" s="25" t="s">
        <v>34</v>
      </c>
      <c r="I28" s="27" t="s">
        <v>27</v>
      </c>
      <c r="J28" s="25" t="s">
        <v>1</v>
      </c>
      <c r="L28" s="32"/>
    </row>
    <row r="29" spans="2:12" s="1" customFormat="1" ht="6.95" customHeight="1">
      <c r="B29" s="32"/>
      <c r="L29" s="32"/>
    </row>
    <row r="30" spans="2:12" s="1" customFormat="1" ht="12" customHeight="1">
      <c r="B30" s="32"/>
      <c r="D30" s="27" t="s">
        <v>35</v>
      </c>
      <c r="L30" s="32"/>
    </row>
    <row r="31" spans="2:12" s="7" customFormat="1" ht="16.5" customHeight="1">
      <c r="B31" s="95"/>
      <c r="E31" s="221" t="s">
        <v>1</v>
      </c>
      <c r="F31" s="221"/>
      <c r="G31" s="221"/>
      <c r="H31" s="221"/>
      <c r="L31" s="95"/>
    </row>
    <row r="32" spans="2:12" s="1" customFormat="1" ht="6.95" customHeight="1">
      <c r="B32" s="32"/>
      <c r="L32" s="32"/>
    </row>
    <row r="33" spans="2:12" s="1" customFormat="1" ht="6.95" customHeight="1">
      <c r="B33" s="32"/>
      <c r="D33" s="53"/>
      <c r="E33" s="53"/>
      <c r="F33" s="53"/>
      <c r="G33" s="53"/>
      <c r="H33" s="53"/>
      <c r="I33" s="53"/>
      <c r="J33" s="53"/>
      <c r="K33" s="53"/>
      <c r="L33" s="32"/>
    </row>
    <row r="34" spans="2:12" s="1" customFormat="1" ht="25.35" customHeight="1">
      <c r="B34" s="32"/>
      <c r="D34" s="96" t="s">
        <v>36</v>
      </c>
      <c r="J34" s="66">
        <f>ROUND(J136, 2)</f>
        <v>0</v>
      </c>
      <c r="L34" s="32"/>
    </row>
    <row r="35" spans="2:12" s="1" customFormat="1" ht="6.95" customHeight="1">
      <c r="B35" s="32"/>
      <c r="D35" s="53"/>
      <c r="E35" s="53"/>
      <c r="F35" s="53"/>
      <c r="G35" s="53"/>
      <c r="H35" s="53"/>
      <c r="I35" s="53"/>
      <c r="J35" s="53"/>
      <c r="K35" s="53"/>
      <c r="L35" s="32"/>
    </row>
    <row r="36" spans="2:12" s="1" customFormat="1" ht="14.45" customHeight="1">
      <c r="B36" s="32"/>
      <c r="F36" s="35" t="s">
        <v>38</v>
      </c>
      <c r="I36" s="35" t="s">
        <v>37</v>
      </c>
      <c r="J36" s="35" t="s">
        <v>39</v>
      </c>
      <c r="L36" s="32"/>
    </row>
    <row r="37" spans="2:12" s="1" customFormat="1" ht="14.45" customHeight="1">
      <c r="B37" s="32"/>
      <c r="D37" s="55" t="s">
        <v>40</v>
      </c>
      <c r="E37" s="27" t="s">
        <v>41</v>
      </c>
      <c r="F37" s="86">
        <f>ROUND((SUM(BE136:BE380)),  2)</f>
        <v>0</v>
      </c>
      <c r="I37" s="97">
        <v>0.21</v>
      </c>
      <c r="J37" s="86">
        <f>ROUND(((SUM(BE136:BE380))*I37),  2)</f>
        <v>0</v>
      </c>
      <c r="L37" s="32"/>
    </row>
    <row r="38" spans="2:12" s="1" customFormat="1" ht="14.45" customHeight="1">
      <c r="B38" s="32"/>
      <c r="E38" s="27" t="s">
        <v>42</v>
      </c>
      <c r="F38" s="86">
        <f>ROUND((SUM(BF136:BF380)),  2)</f>
        <v>0</v>
      </c>
      <c r="I38" s="97">
        <v>0.12</v>
      </c>
      <c r="J38" s="86">
        <f>ROUND(((SUM(BF136:BF380))*I38),  2)</f>
        <v>0</v>
      </c>
      <c r="L38" s="32"/>
    </row>
    <row r="39" spans="2:12" s="1" customFormat="1" ht="14.45" hidden="1" customHeight="1">
      <c r="B39" s="32"/>
      <c r="E39" s="27" t="s">
        <v>43</v>
      </c>
      <c r="F39" s="86">
        <f>ROUND((SUM(BG136:BG380)),  2)</f>
        <v>0</v>
      </c>
      <c r="I39" s="97">
        <v>0.21</v>
      </c>
      <c r="J39" s="86">
        <f>0</f>
        <v>0</v>
      </c>
      <c r="L39" s="32"/>
    </row>
    <row r="40" spans="2:12" s="1" customFormat="1" ht="14.45" hidden="1" customHeight="1">
      <c r="B40" s="32"/>
      <c r="E40" s="27" t="s">
        <v>44</v>
      </c>
      <c r="F40" s="86">
        <f>ROUND((SUM(BH136:BH380)),  2)</f>
        <v>0</v>
      </c>
      <c r="I40" s="97">
        <v>0.12</v>
      </c>
      <c r="J40" s="86">
        <f>0</f>
        <v>0</v>
      </c>
      <c r="L40" s="32"/>
    </row>
    <row r="41" spans="2:12" s="1" customFormat="1" ht="14.45" hidden="1" customHeight="1">
      <c r="B41" s="32"/>
      <c r="E41" s="27" t="s">
        <v>45</v>
      </c>
      <c r="F41" s="86">
        <f>ROUND((SUM(BI136:BI380)),  2)</f>
        <v>0</v>
      </c>
      <c r="I41" s="97">
        <v>0</v>
      </c>
      <c r="J41" s="86">
        <f>0</f>
        <v>0</v>
      </c>
      <c r="L41" s="32"/>
    </row>
    <row r="42" spans="2:12" s="1" customFormat="1" ht="6.95" customHeight="1">
      <c r="B42" s="32"/>
      <c r="L42" s="32"/>
    </row>
    <row r="43" spans="2:12" s="1" customFormat="1" ht="25.35" customHeight="1">
      <c r="B43" s="32"/>
      <c r="C43" s="98"/>
      <c r="D43" s="99" t="s">
        <v>46</v>
      </c>
      <c r="E43" s="57"/>
      <c r="F43" s="57"/>
      <c r="G43" s="100" t="s">
        <v>47</v>
      </c>
      <c r="H43" s="101" t="s">
        <v>48</v>
      </c>
      <c r="I43" s="57"/>
      <c r="J43" s="102">
        <f>SUM(J34:J41)</f>
        <v>0</v>
      </c>
      <c r="K43" s="103"/>
      <c r="L43" s="32"/>
    </row>
    <row r="44" spans="2:12" s="1" customFormat="1" ht="14.45" customHeight="1">
      <c r="B44" s="32"/>
      <c r="L44" s="32"/>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ht="16.5" customHeight="1">
      <c r="B87" s="20"/>
      <c r="E87" s="256" t="s">
        <v>4700</v>
      </c>
      <c r="F87" s="217"/>
      <c r="G87" s="217"/>
      <c r="H87" s="217"/>
      <c r="L87" s="20"/>
    </row>
    <row r="88" spans="2:12" ht="12" customHeight="1">
      <c r="B88" s="20"/>
      <c r="C88" s="27" t="s">
        <v>231</v>
      </c>
      <c r="L88" s="20"/>
    </row>
    <row r="89" spans="2:12" s="1" customFormat="1" ht="16.5" customHeight="1">
      <c r="B89" s="32"/>
      <c r="E89" s="251" t="s">
        <v>5376</v>
      </c>
      <c r="F89" s="258"/>
      <c r="G89" s="258"/>
      <c r="H89" s="258"/>
      <c r="L89" s="32"/>
    </row>
    <row r="90" spans="2:12" s="1" customFormat="1" ht="12" customHeight="1">
      <c r="B90" s="32"/>
      <c r="C90" s="27" t="s">
        <v>5377</v>
      </c>
      <c r="L90" s="32"/>
    </row>
    <row r="91" spans="2:12" s="1" customFormat="1" ht="16.5" customHeight="1">
      <c r="B91" s="32"/>
      <c r="E91" s="238" t="str">
        <f>E13</f>
        <v>SO 706.01 - NTL plynovody</v>
      </c>
      <c r="F91" s="258"/>
      <c r="G91" s="258"/>
      <c r="H91" s="258"/>
      <c r="L91" s="32"/>
    </row>
    <row r="92" spans="2:12" s="1" customFormat="1" ht="6.95" customHeight="1">
      <c r="B92" s="32"/>
      <c r="L92" s="32"/>
    </row>
    <row r="93" spans="2:12" s="1" customFormat="1" ht="12" customHeight="1">
      <c r="B93" s="32"/>
      <c r="C93" s="27" t="s">
        <v>20</v>
      </c>
      <c r="F93" s="25" t="str">
        <f>F16</f>
        <v>Brno</v>
      </c>
      <c r="I93" s="27" t="s">
        <v>22</v>
      </c>
      <c r="J93" s="52" t="str">
        <f>IF(J16="","",J16)</f>
        <v>8. 8. 2024</v>
      </c>
      <c r="L93" s="32"/>
    </row>
    <row r="94" spans="2:12" s="1" customFormat="1" ht="6.95" customHeight="1">
      <c r="B94" s="32"/>
      <c r="L94" s="32"/>
    </row>
    <row r="95" spans="2:12" s="1" customFormat="1" ht="15.2" customHeight="1">
      <c r="B95" s="32"/>
      <c r="C95" s="27" t="s">
        <v>24</v>
      </c>
      <c r="F95" s="25" t="str">
        <f>E19</f>
        <v>Statutární město Brno</v>
      </c>
      <c r="I95" s="27" t="s">
        <v>30</v>
      </c>
      <c r="J95" s="30" t="str">
        <f>E25</f>
        <v>INGUTIS, spol. s r.o.</v>
      </c>
      <c r="L95" s="32"/>
    </row>
    <row r="96" spans="2:12" s="1" customFormat="1" ht="15.2" customHeight="1">
      <c r="B96" s="32"/>
      <c r="C96" s="27" t="s">
        <v>28</v>
      </c>
      <c r="F96" s="25" t="str">
        <f>IF(E22="","",E22)</f>
        <v>Vyplň údaj</v>
      </c>
      <c r="I96" s="27" t="s">
        <v>33</v>
      </c>
      <c r="J96" s="30" t="str">
        <f>E28</f>
        <v>Ing. J. Duben</v>
      </c>
      <c r="L96" s="32"/>
    </row>
    <row r="97" spans="2:47" s="1" customFormat="1" ht="10.35" customHeight="1">
      <c r="B97" s="32"/>
      <c r="L97" s="32"/>
    </row>
    <row r="98" spans="2:47" s="1" customFormat="1" ht="29.25" customHeight="1">
      <c r="B98" s="32"/>
      <c r="C98" s="106" t="s">
        <v>261</v>
      </c>
      <c r="D98" s="98"/>
      <c r="E98" s="98"/>
      <c r="F98" s="98"/>
      <c r="G98" s="98"/>
      <c r="H98" s="98"/>
      <c r="I98" s="98"/>
      <c r="J98" s="107" t="s">
        <v>262</v>
      </c>
      <c r="K98" s="98"/>
      <c r="L98" s="32"/>
    </row>
    <row r="99" spans="2:47" s="1" customFormat="1" ht="10.35" customHeight="1">
      <c r="B99" s="32"/>
      <c r="L99" s="32"/>
    </row>
    <row r="100" spans="2:47" s="1" customFormat="1" ht="22.9" customHeight="1">
      <c r="B100" s="32"/>
      <c r="C100" s="108" t="s">
        <v>263</v>
      </c>
      <c r="J100" s="66">
        <f>J136</f>
        <v>0</v>
      </c>
      <c r="L100" s="32"/>
      <c r="AU100" s="17" t="s">
        <v>264</v>
      </c>
    </row>
    <row r="101" spans="2:47" s="8" customFormat="1" ht="24.95" customHeight="1">
      <c r="B101" s="109"/>
      <c r="D101" s="110" t="s">
        <v>265</v>
      </c>
      <c r="E101" s="111"/>
      <c r="F101" s="111"/>
      <c r="G101" s="111"/>
      <c r="H101" s="111"/>
      <c r="I101" s="111"/>
      <c r="J101" s="112">
        <f>J137</f>
        <v>0</v>
      </c>
      <c r="L101" s="109"/>
    </row>
    <row r="102" spans="2:47" s="9" customFormat="1" ht="19.899999999999999" customHeight="1">
      <c r="B102" s="113"/>
      <c r="D102" s="114" t="s">
        <v>266</v>
      </c>
      <c r="E102" s="115"/>
      <c r="F102" s="115"/>
      <c r="G102" s="115"/>
      <c r="H102" s="115"/>
      <c r="I102" s="115"/>
      <c r="J102" s="116">
        <f>J138</f>
        <v>0</v>
      </c>
      <c r="L102" s="113"/>
    </row>
    <row r="103" spans="2:47" s="9" customFormat="1" ht="19.899999999999999" customHeight="1">
      <c r="B103" s="113"/>
      <c r="D103" s="114" t="s">
        <v>1574</v>
      </c>
      <c r="E103" s="115"/>
      <c r="F103" s="115"/>
      <c r="G103" s="115"/>
      <c r="H103" s="115"/>
      <c r="I103" s="115"/>
      <c r="J103" s="116">
        <f>J244</f>
        <v>0</v>
      </c>
      <c r="L103" s="113"/>
    </row>
    <row r="104" spans="2:47" s="9" customFormat="1" ht="19.899999999999999" customHeight="1">
      <c r="B104" s="113"/>
      <c r="D104" s="114" t="s">
        <v>271</v>
      </c>
      <c r="E104" s="115"/>
      <c r="F104" s="115"/>
      <c r="G104" s="115"/>
      <c r="H104" s="115"/>
      <c r="I104" s="115"/>
      <c r="J104" s="116">
        <f>J253</f>
        <v>0</v>
      </c>
      <c r="L104" s="113"/>
    </row>
    <row r="105" spans="2:47" s="9" customFormat="1" ht="19.899999999999999" customHeight="1">
      <c r="B105" s="113"/>
      <c r="D105" s="114" t="s">
        <v>272</v>
      </c>
      <c r="E105" s="115"/>
      <c r="F105" s="115"/>
      <c r="G105" s="115"/>
      <c r="H105" s="115"/>
      <c r="I105" s="115"/>
      <c r="J105" s="116">
        <f>J256</f>
        <v>0</v>
      </c>
      <c r="L105" s="113"/>
    </row>
    <row r="106" spans="2:47" s="9" customFormat="1" ht="19.899999999999999" customHeight="1">
      <c r="B106" s="113"/>
      <c r="D106" s="114" t="s">
        <v>273</v>
      </c>
      <c r="E106" s="115"/>
      <c r="F106" s="115"/>
      <c r="G106" s="115"/>
      <c r="H106" s="115"/>
      <c r="I106" s="115"/>
      <c r="J106" s="116">
        <f>J259</f>
        <v>0</v>
      </c>
      <c r="L106" s="113"/>
    </row>
    <row r="107" spans="2:47" s="9" customFormat="1" ht="19.899999999999999" customHeight="1">
      <c r="B107" s="113"/>
      <c r="D107" s="114" t="s">
        <v>274</v>
      </c>
      <c r="E107" s="115"/>
      <c r="F107" s="115"/>
      <c r="G107" s="115"/>
      <c r="H107" s="115"/>
      <c r="I107" s="115"/>
      <c r="J107" s="116">
        <f>J266</f>
        <v>0</v>
      </c>
      <c r="L107" s="113"/>
    </row>
    <row r="108" spans="2:47" s="8" customFormat="1" ht="24.95" customHeight="1">
      <c r="B108" s="109"/>
      <c r="D108" s="110" t="s">
        <v>3498</v>
      </c>
      <c r="E108" s="111"/>
      <c r="F108" s="111"/>
      <c r="G108" s="111"/>
      <c r="H108" s="111"/>
      <c r="I108" s="111"/>
      <c r="J108" s="112">
        <f>J268</f>
        <v>0</v>
      </c>
      <c r="L108" s="109"/>
    </row>
    <row r="109" spans="2:47" s="9" customFormat="1" ht="19.899999999999999" customHeight="1">
      <c r="B109" s="113"/>
      <c r="D109" s="114" t="s">
        <v>3499</v>
      </c>
      <c r="E109" s="115"/>
      <c r="F109" s="115"/>
      <c r="G109" s="115"/>
      <c r="H109" s="115"/>
      <c r="I109" s="115"/>
      <c r="J109" s="116">
        <f>J269</f>
        <v>0</v>
      </c>
      <c r="L109" s="113"/>
    </row>
    <row r="110" spans="2:47" s="9" customFormat="1" ht="19.899999999999999" customHeight="1">
      <c r="B110" s="113"/>
      <c r="D110" s="114" t="s">
        <v>3555</v>
      </c>
      <c r="E110" s="115"/>
      <c r="F110" s="115"/>
      <c r="G110" s="115"/>
      <c r="H110" s="115"/>
      <c r="I110" s="115"/>
      <c r="J110" s="116">
        <f>J275</f>
        <v>0</v>
      </c>
      <c r="L110" s="113"/>
    </row>
    <row r="111" spans="2:47" s="9" customFormat="1" ht="19.899999999999999" customHeight="1">
      <c r="B111" s="113"/>
      <c r="D111" s="114" t="s">
        <v>5379</v>
      </c>
      <c r="E111" s="115"/>
      <c r="F111" s="115"/>
      <c r="G111" s="115"/>
      <c r="H111" s="115"/>
      <c r="I111" s="115"/>
      <c r="J111" s="116">
        <f>J366</f>
        <v>0</v>
      </c>
      <c r="L111" s="113"/>
    </row>
    <row r="112" spans="2:47" s="8" customFormat="1" ht="24.95" customHeight="1">
      <c r="B112" s="109"/>
      <c r="D112" s="110" t="s">
        <v>5380</v>
      </c>
      <c r="E112" s="111"/>
      <c r="F112" s="111"/>
      <c r="G112" s="111"/>
      <c r="H112" s="111"/>
      <c r="I112" s="111"/>
      <c r="J112" s="112">
        <f>J374</f>
        <v>0</v>
      </c>
      <c r="L112" s="109"/>
    </row>
    <row r="113" spans="2:12" s="1" customFormat="1" ht="21.75" customHeight="1">
      <c r="B113" s="32"/>
      <c r="L113" s="32"/>
    </row>
    <row r="114" spans="2:12" s="1" customFormat="1" ht="6.95" customHeight="1">
      <c r="B114" s="44"/>
      <c r="C114" s="45"/>
      <c r="D114" s="45"/>
      <c r="E114" s="45"/>
      <c r="F114" s="45"/>
      <c r="G114" s="45"/>
      <c r="H114" s="45"/>
      <c r="I114" s="45"/>
      <c r="J114" s="45"/>
      <c r="K114" s="45"/>
      <c r="L114" s="32"/>
    </row>
    <row r="118" spans="2:12" s="1" customFormat="1" ht="6.95" customHeight="1">
      <c r="B118" s="46"/>
      <c r="C118" s="47"/>
      <c r="D118" s="47"/>
      <c r="E118" s="47"/>
      <c r="F118" s="47"/>
      <c r="G118" s="47"/>
      <c r="H118" s="47"/>
      <c r="I118" s="47"/>
      <c r="J118" s="47"/>
      <c r="K118" s="47"/>
      <c r="L118" s="32"/>
    </row>
    <row r="119" spans="2:12" s="1" customFormat="1" ht="24.95" customHeight="1">
      <c r="B119" s="32"/>
      <c r="C119" s="21" t="s">
        <v>278</v>
      </c>
      <c r="L119" s="32"/>
    </row>
    <row r="120" spans="2:12" s="1" customFormat="1" ht="6.95" customHeight="1">
      <c r="B120" s="32"/>
      <c r="L120" s="32"/>
    </row>
    <row r="121" spans="2:12" s="1" customFormat="1" ht="12" customHeight="1">
      <c r="B121" s="32"/>
      <c r="C121" s="27" t="s">
        <v>16</v>
      </c>
      <c r="L121" s="32"/>
    </row>
    <row r="122" spans="2:12" s="1" customFormat="1" ht="16.5" customHeight="1">
      <c r="B122" s="32"/>
      <c r="E122" s="256" t="str">
        <f>E7</f>
        <v>Stavba sekundárního kolektoru Česká-Středova - 2024</v>
      </c>
      <c r="F122" s="257"/>
      <c r="G122" s="257"/>
      <c r="H122" s="257"/>
      <c r="L122" s="32"/>
    </row>
    <row r="123" spans="2:12" ht="12" customHeight="1">
      <c r="B123" s="20"/>
      <c r="C123" s="27" t="s">
        <v>225</v>
      </c>
      <c r="L123" s="20"/>
    </row>
    <row r="124" spans="2:12" ht="16.5" customHeight="1">
      <c r="B124" s="20"/>
      <c r="E124" s="256" t="s">
        <v>4700</v>
      </c>
      <c r="F124" s="217"/>
      <c r="G124" s="217"/>
      <c r="H124" s="217"/>
      <c r="L124" s="20"/>
    </row>
    <row r="125" spans="2:12" ht="12" customHeight="1">
      <c r="B125" s="20"/>
      <c r="C125" s="27" t="s">
        <v>231</v>
      </c>
      <c r="L125" s="20"/>
    </row>
    <row r="126" spans="2:12" s="1" customFormat="1" ht="16.5" customHeight="1">
      <c r="B126" s="32"/>
      <c r="E126" s="251" t="s">
        <v>5376</v>
      </c>
      <c r="F126" s="258"/>
      <c r="G126" s="258"/>
      <c r="H126" s="258"/>
      <c r="L126" s="32"/>
    </row>
    <row r="127" spans="2:12" s="1" customFormat="1" ht="12" customHeight="1">
      <c r="B127" s="32"/>
      <c r="C127" s="27" t="s">
        <v>5377</v>
      </c>
      <c r="L127" s="32"/>
    </row>
    <row r="128" spans="2:12" s="1" customFormat="1" ht="16.5" customHeight="1">
      <c r="B128" s="32"/>
      <c r="E128" s="238" t="str">
        <f>E13</f>
        <v>SO 706.01 - NTL plynovody</v>
      </c>
      <c r="F128" s="258"/>
      <c r="G128" s="258"/>
      <c r="H128" s="258"/>
      <c r="L128" s="32"/>
    </row>
    <row r="129" spans="2:65" s="1" customFormat="1" ht="6.95" customHeight="1">
      <c r="B129" s="32"/>
      <c r="L129" s="32"/>
    </row>
    <row r="130" spans="2:65" s="1" customFormat="1" ht="12" customHeight="1">
      <c r="B130" s="32"/>
      <c r="C130" s="27" t="s">
        <v>20</v>
      </c>
      <c r="F130" s="25" t="str">
        <f>F16</f>
        <v>Brno</v>
      </c>
      <c r="I130" s="27" t="s">
        <v>22</v>
      </c>
      <c r="J130" s="52" t="str">
        <f>IF(J16="","",J16)</f>
        <v>8. 8. 2024</v>
      </c>
      <c r="L130" s="32"/>
    </row>
    <row r="131" spans="2:65" s="1" customFormat="1" ht="6.95" customHeight="1">
      <c r="B131" s="32"/>
      <c r="L131" s="32"/>
    </row>
    <row r="132" spans="2:65" s="1" customFormat="1" ht="15.2" customHeight="1">
      <c r="B132" s="32"/>
      <c r="C132" s="27" t="s">
        <v>24</v>
      </c>
      <c r="F132" s="25" t="str">
        <f>E19</f>
        <v>Statutární město Brno</v>
      </c>
      <c r="I132" s="27" t="s">
        <v>30</v>
      </c>
      <c r="J132" s="30" t="str">
        <f>E25</f>
        <v>INGUTIS, spol. s r.o.</v>
      </c>
      <c r="L132" s="32"/>
    </row>
    <row r="133" spans="2:65" s="1" customFormat="1" ht="15.2" customHeight="1">
      <c r="B133" s="32"/>
      <c r="C133" s="27" t="s">
        <v>28</v>
      </c>
      <c r="F133" s="25" t="str">
        <f>IF(E22="","",E22)</f>
        <v>Vyplň údaj</v>
      </c>
      <c r="I133" s="27" t="s">
        <v>33</v>
      </c>
      <c r="J133" s="30" t="str">
        <f>E28</f>
        <v>Ing. J. Duben</v>
      </c>
      <c r="L133" s="32"/>
    </row>
    <row r="134" spans="2:65" s="1" customFormat="1" ht="10.35" customHeight="1">
      <c r="B134" s="32"/>
      <c r="L134" s="32"/>
    </row>
    <row r="135" spans="2:65" s="10" customFormat="1" ht="29.25" customHeight="1">
      <c r="B135" s="117"/>
      <c r="C135" s="118" t="s">
        <v>279</v>
      </c>
      <c r="D135" s="119" t="s">
        <v>61</v>
      </c>
      <c r="E135" s="119" t="s">
        <v>57</v>
      </c>
      <c r="F135" s="119" t="s">
        <v>58</v>
      </c>
      <c r="G135" s="119" t="s">
        <v>280</v>
      </c>
      <c r="H135" s="119" t="s">
        <v>281</v>
      </c>
      <c r="I135" s="119" t="s">
        <v>282</v>
      </c>
      <c r="J135" s="119" t="s">
        <v>262</v>
      </c>
      <c r="K135" s="120" t="s">
        <v>283</v>
      </c>
      <c r="L135" s="117"/>
      <c r="M135" s="59" t="s">
        <v>1</v>
      </c>
      <c r="N135" s="60" t="s">
        <v>40</v>
      </c>
      <c r="O135" s="60" t="s">
        <v>284</v>
      </c>
      <c r="P135" s="60" t="s">
        <v>285</v>
      </c>
      <c r="Q135" s="60" t="s">
        <v>286</v>
      </c>
      <c r="R135" s="60" t="s">
        <v>287</v>
      </c>
      <c r="S135" s="60" t="s">
        <v>288</v>
      </c>
      <c r="T135" s="61" t="s">
        <v>289</v>
      </c>
    </row>
    <row r="136" spans="2:65" s="1" customFormat="1" ht="22.9" customHeight="1">
      <c r="B136" s="32"/>
      <c r="C136" s="64" t="s">
        <v>290</v>
      </c>
      <c r="J136" s="121">
        <f>BK136</f>
        <v>0</v>
      </c>
      <c r="L136" s="32"/>
      <c r="M136" s="62"/>
      <c r="N136" s="53"/>
      <c r="O136" s="53"/>
      <c r="P136" s="122">
        <f>P137+P268+P374</f>
        <v>0</v>
      </c>
      <c r="Q136" s="53"/>
      <c r="R136" s="122">
        <f>R137+R268+R374</f>
        <v>1.4874248999999999</v>
      </c>
      <c r="S136" s="53"/>
      <c r="T136" s="123">
        <f>T137+T268+T374</f>
        <v>57.103499999999997</v>
      </c>
      <c r="AT136" s="17" t="s">
        <v>75</v>
      </c>
      <c r="AU136" s="17" t="s">
        <v>264</v>
      </c>
      <c r="BK136" s="124">
        <f>BK137+BK268+BK374</f>
        <v>0</v>
      </c>
    </row>
    <row r="137" spans="2:65" s="11" customFormat="1" ht="25.9" customHeight="1">
      <c r="B137" s="125"/>
      <c r="D137" s="126" t="s">
        <v>75</v>
      </c>
      <c r="E137" s="127" t="s">
        <v>291</v>
      </c>
      <c r="F137" s="127" t="s">
        <v>292</v>
      </c>
      <c r="I137" s="128"/>
      <c r="J137" s="129">
        <f>BK137</f>
        <v>0</v>
      </c>
      <c r="L137" s="125"/>
      <c r="M137" s="130"/>
      <c r="P137" s="131">
        <f>P138+P244+P253+P256+P259+P266</f>
        <v>0</v>
      </c>
      <c r="R137" s="131">
        <f>R138+R244+R253+R256+R259+R266</f>
        <v>0.63703089999999996</v>
      </c>
      <c r="T137" s="132">
        <f>T138+T244+T253+T256+T259+T266</f>
        <v>57.103499999999997</v>
      </c>
      <c r="AR137" s="126" t="s">
        <v>83</v>
      </c>
      <c r="AT137" s="133" t="s">
        <v>75</v>
      </c>
      <c r="AU137" s="133" t="s">
        <v>76</v>
      </c>
      <c r="AY137" s="126" t="s">
        <v>293</v>
      </c>
      <c r="BK137" s="134">
        <f>BK138+BK244+BK253+BK256+BK259+BK266</f>
        <v>0</v>
      </c>
    </row>
    <row r="138" spans="2:65" s="11" customFormat="1" ht="22.9" customHeight="1">
      <c r="B138" s="125"/>
      <c r="D138" s="126" t="s">
        <v>75</v>
      </c>
      <c r="E138" s="135" t="s">
        <v>83</v>
      </c>
      <c r="F138" s="135" t="s">
        <v>294</v>
      </c>
      <c r="I138" s="128"/>
      <c r="J138" s="136">
        <f>BK138</f>
        <v>0</v>
      </c>
      <c r="L138" s="125"/>
      <c r="M138" s="130"/>
      <c r="P138" s="131">
        <f>SUM(P139:P243)</f>
        <v>0</v>
      </c>
      <c r="R138" s="131">
        <f>SUM(R139:R243)</f>
        <v>0.63417089999999998</v>
      </c>
      <c r="T138" s="132">
        <f>SUM(T139:T243)</f>
        <v>57.103499999999997</v>
      </c>
      <c r="AR138" s="126" t="s">
        <v>83</v>
      </c>
      <c r="AT138" s="133" t="s">
        <v>75</v>
      </c>
      <c r="AU138" s="133" t="s">
        <v>83</v>
      </c>
      <c r="AY138" s="126" t="s">
        <v>293</v>
      </c>
      <c r="BK138" s="134">
        <f>SUM(BK139:BK243)</f>
        <v>0</v>
      </c>
    </row>
    <row r="139" spans="2:65" s="1" customFormat="1" ht="24.2" customHeight="1">
      <c r="B139" s="32"/>
      <c r="C139" s="137" t="s">
        <v>83</v>
      </c>
      <c r="D139" s="137" t="s">
        <v>295</v>
      </c>
      <c r="E139" s="138" t="s">
        <v>5381</v>
      </c>
      <c r="F139" s="139" t="s">
        <v>5382</v>
      </c>
      <c r="G139" s="140" t="s">
        <v>767</v>
      </c>
      <c r="H139" s="141">
        <v>27.15</v>
      </c>
      <c r="I139" s="142"/>
      <c r="J139" s="143">
        <f>ROUND(I139*H139,2)</f>
        <v>0</v>
      </c>
      <c r="K139" s="139" t="s">
        <v>1</v>
      </c>
      <c r="L139" s="32"/>
      <c r="M139" s="144" t="s">
        <v>1</v>
      </c>
      <c r="N139" s="145" t="s">
        <v>41</v>
      </c>
      <c r="P139" s="146">
        <f>O139*H139</f>
        <v>0</v>
      </c>
      <c r="Q139" s="146">
        <v>0</v>
      </c>
      <c r="R139" s="146">
        <f>Q139*H139</f>
        <v>0</v>
      </c>
      <c r="S139" s="146">
        <v>0.32500000000000001</v>
      </c>
      <c r="T139" s="147">
        <f>S139*H139</f>
        <v>8.8237500000000004</v>
      </c>
      <c r="AR139" s="148" t="s">
        <v>300</v>
      </c>
      <c r="AT139" s="148" t="s">
        <v>295</v>
      </c>
      <c r="AU139" s="148" t="s">
        <v>85</v>
      </c>
      <c r="AY139" s="17" t="s">
        <v>293</v>
      </c>
      <c r="BE139" s="149">
        <f>IF(N139="základní",J139,0)</f>
        <v>0</v>
      </c>
      <c r="BF139" s="149">
        <f>IF(N139="snížená",J139,0)</f>
        <v>0</v>
      </c>
      <c r="BG139" s="149">
        <f>IF(N139="zákl. přenesená",J139,0)</f>
        <v>0</v>
      </c>
      <c r="BH139" s="149">
        <f>IF(N139="sníž. přenesená",J139,0)</f>
        <v>0</v>
      </c>
      <c r="BI139" s="149">
        <f>IF(N139="nulová",J139,0)</f>
        <v>0</v>
      </c>
      <c r="BJ139" s="17" t="s">
        <v>83</v>
      </c>
      <c r="BK139" s="149">
        <f>ROUND(I139*H139,2)</f>
        <v>0</v>
      </c>
      <c r="BL139" s="17" t="s">
        <v>300</v>
      </c>
      <c r="BM139" s="148" t="s">
        <v>5383</v>
      </c>
    </row>
    <row r="140" spans="2:65" s="12" customFormat="1" ht="11.25">
      <c r="B140" s="150"/>
      <c r="D140" s="151" t="s">
        <v>302</v>
      </c>
      <c r="E140" s="152" t="s">
        <v>1</v>
      </c>
      <c r="F140" s="153" t="s">
        <v>5384</v>
      </c>
      <c r="H140" s="154">
        <v>10.35</v>
      </c>
      <c r="I140" s="155"/>
      <c r="L140" s="150"/>
      <c r="M140" s="156"/>
      <c r="T140" s="157"/>
      <c r="AT140" s="152" t="s">
        <v>302</v>
      </c>
      <c r="AU140" s="152" t="s">
        <v>85</v>
      </c>
      <c r="AV140" s="12" t="s">
        <v>85</v>
      </c>
      <c r="AW140" s="12" t="s">
        <v>32</v>
      </c>
      <c r="AX140" s="12" t="s">
        <v>76</v>
      </c>
      <c r="AY140" s="152" t="s">
        <v>293</v>
      </c>
    </row>
    <row r="141" spans="2:65" s="12" customFormat="1" ht="11.25">
      <c r="B141" s="150"/>
      <c r="D141" s="151" t="s">
        <v>302</v>
      </c>
      <c r="E141" s="152" t="s">
        <v>1</v>
      </c>
      <c r="F141" s="153" t="s">
        <v>5385</v>
      </c>
      <c r="H141" s="154">
        <v>6</v>
      </c>
      <c r="I141" s="155"/>
      <c r="L141" s="150"/>
      <c r="M141" s="156"/>
      <c r="T141" s="157"/>
      <c r="AT141" s="152" t="s">
        <v>302</v>
      </c>
      <c r="AU141" s="152" t="s">
        <v>85</v>
      </c>
      <c r="AV141" s="12" t="s">
        <v>85</v>
      </c>
      <c r="AW141" s="12" t="s">
        <v>32</v>
      </c>
      <c r="AX141" s="12" t="s">
        <v>76</v>
      </c>
      <c r="AY141" s="152" t="s">
        <v>293</v>
      </c>
    </row>
    <row r="142" spans="2:65" s="12" customFormat="1" ht="11.25">
      <c r="B142" s="150"/>
      <c r="D142" s="151" t="s">
        <v>302</v>
      </c>
      <c r="E142" s="152" t="s">
        <v>1</v>
      </c>
      <c r="F142" s="153" t="s">
        <v>5386</v>
      </c>
      <c r="H142" s="154">
        <v>10.8</v>
      </c>
      <c r="I142" s="155"/>
      <c r="L142" s="150"/>
      <c r="M142" s="156"/>
      <c r="T142" s="157"/>
      <c r="AT142" s="152" t="s">
        <v>302</v>
      </c>
      <c r="AU142" s="152" t="s">
        <v>85</v>
      </c>
      <c r="AV142" s="12" t="s">
        <v>85</v>
      </c>
      <c r="AW142" s="12" t="s">
        <v>32</v>
      </c>
      <c r="AX142" s="12" t="s">
        <v>76</v>
      </c>
      <c r="AY142" s="152" t="s">
        <v>293</v>
      </c>
    </row>
    <row r="143" spans="2:65" s="15" customFormat="1" ht="11.25">
      <c r="B143" s="185"/>
      <c r="D143" s="151" t="s">
        <v>302</v>
      </c>
      <c r="E143" s="186" t="s">
        <v>1</v>
      </c>
      <c r="F143" s="187" t="s">
        <v>1019</v>
      </c>
      <c r="H143" s="188">
        <v>27.150000000000002</v>
      </c>
      <c r="I143" s="189"/>
      <c r="L143" s="185"/>
      <c r="M143" s="190"/>
      <c r="T143" s="191"/>
      <c r="AT143" s="186" t="s">
        <v>302</v>
      </c>
      <c r="AU143" s="186" t="s">
        <v>85</v>
      </c>
      <c r="AV143" s="15" t="s">
        <v>156</v>
      </c>
      <c r="AW143" s="15" t="s">
        <v>32</v>
      </c>
      <c r="AX143" s="15" t="s">
        <v>83</v>
      </c>
      <c r="AY143" s="186" t="s">
        <v>293</v>
      </c>
    </row>
    <row r="144" spans="2:65" s="1" customFormat="1" ht="24.2" customHeight="1">
      <c r="B144" s="32"/>
      <c r="C144" s="137" t="s">
        <v>85</v>
      </c>
      <c r="D144" s="137" t="s">
        <v>295</v>
      </c>
      <c r="E144" s="138" t="s">
        <v>5387</v>
      </c>
      <c r="F144" s="139" t="s">
        <v>5388</v>
      </c>
      <c r="G144" s="140" t="s">
        <v>767</v>
      </c>
      <c r="H144" s="141">
        <v>45.9</v>
      </c>
      <c r="I144" s="142"/>
      <c r="J144" s="143">
        <f>ROUND(I144*H144,2)</f>
        <v>0</v>
      </c>
      <c r="K144" s="139" t="s">
        <v>1</v>
      </c>
      <c r="L144" s="32"/>
      <c r="M144" s="144" t="s">
        <v>1</v>
      </c>
      <c r="N144" s="145" t="s">
        <v>41</v>
      </c>
      <c r="P144" s="146">
        <f>O144*H144</f>
        <v>0</v>
      </c>
      <c r="Q144" s="146">
        <v>0</v>
      </c>
      <c r="R144" s="146">
        <f>Q144*H144</f>
        <v>0</v>
      </c>
      <c r="S144" s="146">
        <v>0.28999999999999998</v>
      </c>
      <c r="T144" s="147">
        <f>S144*H144</f>
        <v>13.310999999999998</v>
      </c>
      <c r="AR144" s="148" t="s">
        <v>300</v>
      </c>
      <c r="AT144" s="148" t="s">
        <v>295</v>
      </c>
      <c r="AU144" s="148" t="s">
        <v>85</v>
      </c>
      <c r="AY144" s="17" t="s">
        <v>293</v>
      </c>
      <c r="BE144" s="149">
        <f>IF(N144="základní",J144,0)</f>
        <v>0</v>
      </c>
      <c r="BF144" s="149">
        <f>IF(N144="snížená",J144,0)</f>
        <v>0</v>
      </c>
      <c r="BG144" s="149">
        <f>IF(N144="zákl. přenesená",J144,0)</f>
        <v>0</v>
      </c>
      <c r="BH144" s="149">
        <f>IF(N144="sníž. přenesená",J144,0)</f>
        <v>0</v>
      </c>
      <c r="BI144" s="149">
        <f>IF(N144="nulová",J144,0)</f>
        <v>0</v>
      </c>
      <c r="BJ144" s="17" t="s">
        <v>83</v>
      </c>
      <c r="BK144" s="149">
        <f>ROUND(I144*H144,2)</f>
        <v>0</v>
      </c>
      <c r="BL144" s="17" t="s">
        <v>300</v>
      </c>
      <c r="BM144" s="148" t="s">
        <v>5389</v>
      </c>
    </row>
    <row r="145" spans="2:65" s="12" customFormat="1" ht="11.25">
      <c r="B145" s="150"/>
      <c r="D145" s="151" t="s">
        <v>302</v>
      </c>
      <c r="E145" s="152" t="s">
        <v>1</v>
      </c>
      <c r="F145" s="153" t="s">
        <v>5390</v>
      </c>
      <c r="H145" s="154">
        <v>6.75</v>
      </c>
      <c r="I145" s="155"/>
      <c r="L145" s="150"/>
      <c r="M145" s="156"/>
      <c r="T145" s="157"/>
      <c r="AT145" s="152" t="s">
        <v>302</v>
      </c>
      <c r="AU145" s="152" t="s">
        <v>85</v>
      </c>
      <c r="AV145" s="12" t="s">
        <v>85</v>
      </c>
      <c r="AW145" s="12" t="s">
        <v>32</v>
      </c>
      <c r="AX145" s="12" t="s">
        <v>76</v>
      </c>
      <c r="AY145" s="152" t="s">
        <v>293</v>
      </c>
    </row>
    <row r="146" spans="2:65" s="12" customFormat="1" ht="11.25">
      <c r="B146" s="150"/>
      <c r="D146" s="151" t="s">
        <v>302</v>
      </c>
      <c r="E146" s="152" t="s">
        <v>1</v>
      </c>
      <c r="F146" s="153" t="s">
        <v>5391</v>
      </c>
      <c r="H146" s="154">
        <v>12</v>
      </c>
      <c r="I146" s="155"/>
      <c r="L146" s="150"/>
      <c r="M146" s="156"/>
      <c r="T146" s="157"/>
      <c r="AT146" s="152" t="s">
        <v>302</v>
      </c>
      <c r="AU146" s="152" t="s">
        <v>85</v>
      </c>
      <c r="AV146" s="12" t="s">
        <v>85</v>
      </c>
      <c r="AW146" s="12" t="s">
        <v>32</v>
      </c>
      <c r="AX146" s="12" t="s">
        <v>76</v>
      </c>
      <c r="AY146" s="152" t="s">
        <v>293</v>
      </c>
    </row>
    <row r="147" spans="2:65" s="13" customFormat="1" ht="11.25">
      <c r="B147" s="158"/>
      <c r="D147" s="151" t="s">
        <v>302</v>
      </c>
      <c r="E147" s="159" t="s">
        <v>1</v>
      </c>
      <c r="F147" s="160" t="s">
        <v>5392</v>
      </c>
      <c r="H147" s="159" t="s">
        <v>1</v>
      </c>
      <c r="I147" s="161"/>
      <c r="L147" s="158"/>
      <c r="M147" s="162"/>
      <c r="T147" s="163"/>
      <c r="AT147" s="159" t="s">
        <v>302</v>
      </c>
      <c r="AU147" s="159" t="s">
        <v>85</v>
      </c>
      <c r="AV147" s="13" t="s">
        <v>83</v>
      </c>
      <c r="AW147" s="13" t="s">
        <v>32</v>
      </c>
      <c r="AX147" s="13" t="s">
        <v>76</v>
      </c>
      <c r="AY147" s="159" t="s">
        <v>293</v>
      </c>
    </row>
    <row r="148" spans="2:65" s="12" customFormat="1" ht="11.25">
      <c r="B148" s="150"/>
      <c r="D148" s="151" t="s">
        <v>302</v>
      </c>
      <c r="E148" s="152" t="s">
        <v>1</v>
      </c>
      <c r="F148" s="153" t="s">
        <v>5393</v>
      </c>
      <c r="H148" s="154">
        <v>10.35</v>
      </c>
      <c r="I148" s="155"/>
      <c r="L148" s="150"/>
      <c r="M148" s="156"/>
      <c r="T148" s="157"/>
      <c r="AT148" s="152" t="s">
        <v>302</v>
      </c>
      <c r="AU148" s="152" t="s">
        <v>85</v>
      </c>
      <c r="AV148" s="12" t="s">
        <v>85</v>
      </c>
      <c r="AW148" s="12" t="s">
        <v>32</v>
      </c>
      <c r="AX148" s="12" t="s">
        <v>76</v>
      </c>
      <c r="AY148" s="152" t="s">
        <v>293</v>
      </c>
    </row>
    <row r="149" spans="2:65" s="12" customFormat="1" ht="11.25">
      <c r="B149" s="150"/>
      <c r="D149" s="151" t="s">
        <v>302</v>
      </c>
      <c r="E149" s="152" t="s">
        <v>1</v>
      </c>
      <c r="F149" s="153" t="s">
        <v>5385</v>
      </c>
      <c r="H149" s="154">
        <v>6</v>
      </c>
      <c r="I149" s="155"/>
      <c r="L149" s="150"/>
      <c r="M149" s="156"/>
      <c r="T149" s="157"/>
      <c r="AT149" s="152" t="s">
        <v>302</v>
      </c>
      <c r="AU149" s="152" t="s">
        <v>85</v>
      </c>
      <c r="AV149" s="12" t="s">
        <v>85</v>
      </c>
      <c r="AW149" s="12" t="s">
        <v>32</v>
      </c>
      <c r="AX149" s="12" t="s">
        <v>76</v>
      </c>
      <c r="AY149" s="152" t="s">
        <v>293</v>
      </c>
    </row>
    <row r="150" spans="2:65" s="12" customFormat="1" ht="11.25">
      <c r="B150" s="150"/>
      <c r="D150" s="151" t="s">
        <v>302</v>
      </c>
      <c r="E150" s="152" t="s">
        <v>1</v>
      </c>
      <c r="F150" s="153" t="s">
        <v>5386</v>
      </c>
      <c r="H150" s="154">
        <v>10.8</v>
      </c>
      <c r="I150" s="155"/>
      <c r="L150" s="150"/>
      <c r="M150" s="156"/>
      <c r="T150" s="157"/>
      <c r="AT150" s="152" t="s">
        <v>302</v>
      </c>
      <c r="AU150" s="152" t="s">
        <v>85</v>
      </c>
      <c r="AV150" s="12" t="s">
        <v>85</v>
      </c>
      <c r="AW150" s="12" t="s">
        <v>32</v>
      </c>
      <c r="AX150" s="12" t="s">
        <v>76</v>
      </c>
      <c r="AY150" s="152" t="s">
        <v>293</v>
      </c>
    </row>
    <row r="151" spans="2:65" s="15" customFormat="1" ht="11.25">
      <c r="B151" s="185"/>
      <c r="D151" s="151" t="s">
        <v>302</v>
      </c>
      <c r="E151" s="186" t="s">
        <v>1</v>
      </c>
      <c r="F151" s="187" t="s">
        <v>1019</v>
      </c>
      <c r="H151" s="188">
        <v>45.900000000000006</v>
      </c>
      <c r="I151" s="189"/>
      <c r="L151" s="185"/>
      <c r="M151" s="190"/>
      <c r="T151" s="191"/>
      <c r="AT151" s="186" t="s">
        <v>302</v>
      </c>
      <c r="AU151" s="186" t="s">
        <v>85</v>
      </c>
      <c r="AV151" s="15" t="s">
        <v>156</v>
      </c>
      <c r="AW151" s="15" t="s">
        <v>32</v>
      </c>
      <c r="AX151" s="15" t="s">
        <v>83</v>
      </c>
      <c r="AY151" s="186" t="s">
        <v>293</v>
      </c>
    </row>
    <row r="152" spans="2:65" s="1" customFormat="1" ht="24.2" customHeight="1">
      <c r="B152" s="32"/>
      <c r="C152" s="137" t="s">
        <v>156</v>
      </c>
      <c r="D152" s="137" t="s">
        <v>295</v>
      </c>
      <c r="E152" s="138" t="s">
        <v>5394</v>
      </c>
      <c r="F152" s="139" t="s">
        <v>5395</v>
      </c>
      <c r="G152" s="140" t="s">
        <v>767</v>
      </c>
      <c r="H152" s="141">
        <v>45.9</v>
      </c>
      <c r="I152" s="142"/>
      <c r="J152" s="143">
        <f>ROUND(I152*H152,2)</f>
        <v>0</v>
      </c>
      <c r="K152" s="139" t="s">
        <v>1</v>
      </c>
      <c r="L152" s="32"/>
      <c r="M152" s="144" t="s">
        <v>1</v>
      </c>
      <c r="N152" s="145" t="s">
        <v>41</v>
      </c>
      <c r="P152" s="146">
        <f>O152*H152</f>
        <v>0</v>
      </c>
      <c r="Q152" s="146">
        <v>0</v>
      </c>
      <c r="R152" s="146">
        <f>Q152*H152</f>
        <v>0</v>
      </c>
      <c r="S152" s="146">
        <v>0.625</v>
      </c>
      <c r="T152" s="147">
        <f>S152*H152</f>
        <v>28.6875</v>
      </c>
      <c r="AR152" s="148" t="s">
        <v>300</v>
      </c>
      <c r="AT152" s="148" t="s">
        <v>295</v>
      </c>
      <c r="AU152" s="148" t="s">
        <v>85</v>
      </c>
      <c r="AY152" s="17" t="s">
        <v>293</v>
      </c>
      <c r="BE152" s="149">
        <f>IF(N152="základní",J152,0)</f>
        <v>0</v>
      </c>
      <c r="BF152" s="149">
        <f>IF(N152="snížená",J152,0)</f>
        <v>0</v>
      </c>
      <c r="BG152" s="149">
        <f>IF(N152="zákl. přenesená",J152,0)</f>
        <v>0</v>
      </c>
      <c r="BH152" s="149">
        <f>IF(N152="sníž. přenesená",J152,0)</f>
        <v>0</v>
      </c>
      <c r="BI152" s="149">
        <f>IF(N152="nulová",J152,0)</f>
        <v>0</v>
      </c>
      <c r="BJ152" s="17" t="s">
        <v>83</v>
      </c>
      <c r="BK152" s="149">
        <f>ROUND(I152*H152,2)</f>
        <v>0</v>
      </c>
      <c r="BL152" s="17" t="s">
        <v>300</v>
      </c>
      <c r="BM152" s="148" t="s">
        <v>5396</v>
      </c>
    </row>
    <row r="153" spans="2:65" s="12" customFormat="1" ht="11.25">
      <c r="B153" s="150"/>
      <c r="D153" s="151" t="s">
        <v>302</v>
      </c>
      <c r="E153" s="152" t="s">
        <v>1</v>
      </c>
      <c r="F153" s="153" t="s">
        <v>5390</v>
      </c>
      <c r="H153" s="154">
        <v>6.75</v>
      </c>
      <c r="I153" s="155"/>
      <c r="L153" s="150"/>
      <c r="M153" s="156"/>
      <c r="T153" s="157"/>
      <c r="AT153" s="152" t="s">
        <v>302</v>
      </c>
      <c r="AU153" s="152" t="s">
        <v>85</v>
      </c>
      <c r="AV153" s="12" t="s">
        <v>85</v>
      </c>
      <c r="AW153" s="12" t="s">
        <v>32</v>
      </c>
      <c r="AX153" s="12" t="s">
        <v>76</v>
      </c>
      <c r="AY153" s="152" t="s">
        <v>293</v>
      </c>
    </row>
    <row r="154" spans="2:65" s="12" customFormat="1" ht="11.25">
      <c r="B154" s="150"/>
      <c r="D154" s="151" t="s">
        <v>302</v>
      </c>
      <c r="E154" s="152" t="s">
        <v>1</v>
      </c>
      <c r="F154" s="153" t="s">
        <v>5391</v>
      </c>
      <c r="H154" s="154">
        <v>12</v>
      </c>
      <c r="I154" s="155"/>
      <c r="L154" s="150"/>
      <c r="M154" s="156"/>
      <c r="T154" s="157"/>
      <c r="AT154" s="152" t="s">
        <v>302</v>
      </c>
      <c r="AU154" s="152" t="s">
        <v>85</v>
      </c>
      <c r="AV154" s="12" t="s">
        <v>85</v>
      </c>
      <c r="AW154" s="12" t="s">
        <v>32</v>
      </c>
      <c r="AX154" s="12" t="s">
        <v>76</v>
      </c>
      <c r="AY154" s="152" t="s">
        <v>293</v>
      </c>
    </row>
    <row r="155" spans="2:65" s="13" customFormat="1" ht="11.25">
      <c r="B155" s="158"/>
      <c r="D155" s="151" t="s">
        <v>302</v>
      </c>
      <c r="E155" s="159" t="s">
        <v>1</v>
      </c>
      <c r="F155" s="160" t="s">
        <v>5392</v>
      </c>
      <c r="H155" s="159" t="s">
        <v>1</v>
      </c>
      <c r="I155" s="161"/>
      <c r="L155" s="158"/>
      <c r="M155" s="162"/>
      <c r="T155" s="163"/>
      <c r="AT155" s="159" t="s">
        <v>302</v>
      </c>
      <c r="AU155" s="159" t="s">
        <v>85</v>
      </c>
      <c r="AV155" s="13" t="s">
        <v>83</v>
      </c>
      <c r="AW155" s="13" t="s">
        <v>32</v>
      </c>
      <c r="AX155" s="13" t="s">
        <v>76</v>
      </c>
      <c r="AY155" s="159" t="s">
        <v>293</v>
      </c>
    </row>
    <row r="156" spans="2:65" s="12" customFormat="1" ht="11.25">
      <c r="B156" s="150"/>
      <c r="D156" s="151" t="s">
        <v>302</v>
      </c>
      <c r="E156" s="152" t="s">
        <v>1</v>
      </c>
      <c r="F156" s="153" t="s">
        <v>5393</v>
      </c>
      <c r="H156" s="154">
        <v>10.35</v>
      </c>
      <c r="I156" s="155"/>
      <c r="L156" s="150"/>
      <c r="M156" s="156"/>
      <c r="T156" s="157"/>
      <c r="AT156" s="152" t="s">
        <v>302</v>
      </c>
      <c r="AU156" s="152" t="s">
        <v>85</v>
      </c>
      <c r="AV156" s="12" t="s">
        <v>85</v>
      </c>
      <c r="AW156" s="12" t="s">
        <v>32</v>
      </c>
      <c r="AX156" s="12" t="s">
        <v>76</v>
      </c>
      <c r="AY156" s="152" t="s">
        <v>293</v>
      </c>
    </row>
    <row r="157" spans="2:65" s="12" customFormat="1" ht="11.25">
      <c r="B157" s="150"/>
      <c r="D157" s="151" t="s">
        <v>302</v>
      </c>
      <c r="E157" s="152" t="s">
        <v>1</v>
      </c>
      <c r="F157" s="153" t="s">
        <v>5385</v>
      </c>
      <c r="H157" s="154">
        <v>6</v>
      </c>
      <c r="I157" s="155"/>
      <c r="L157" s="150"/>
      <c r="M157" s="156"/>
      <c r="T157" s="157"/>
      <c r="AT157" s="152" t="s">
        <v>302</v>
      </c>
      <c r="AU157" s="152" t="s">
        <v>85</v>
      </c>
      <c r="AV157" s="12" t="s">
        <v>85</v>
      </c>
      <c r="AW157" s="12" t="s">
        <v>32</v>
      </c>
      <c r="AX157" s="12" t="s">
        <v>76</v>
      </c>
      <c r="AY157" s="152" t="s">
        <v>293</v>
      </c>
    </row>
    <row r="158" spans="2:65" s="12" customFormat="1" ht="11.25">
      <c r="B158" s="150"/>
      <c r="D158" s="151" t="s">
        <v>302</v>
      </c>
      <c r="E158" s="152" t="s">
        <v>1</v>
      </c>
      <c r="F158" s="153" t="s">
        <v>5386</v>
      </c>
      <c r="H158" s="154">
        <v>10.8</v>
      </c>
      <c r="I158" s="155"/>
      <c r="L158" s="150"/>
      <c r="M158" s="156"/>
      <c r="T158" s="157"/>
      <c r="AT158" s="152" t="s">
        <v>302</v>
      </c>
      <c r="AU158" s="152" t="s">
        <v>85</v>
      </c>
      <c r="AV158" s="12" t="s">
        <v>85</v>
      </c>
      <c r="AW158" s="12" t="s">
        <v>32</v>
      </c>
      <c r="AX158" s="12" t="s">
        <v>76</v>
      </c>
      <c r="AY158" s="152" t="s">
        <v>293</v>
      </c>
    </row>
    <row r="159" spans="2:65" s="15" customFormat="1" ht="11.25">
      <c r="B159" s="185"/>
      <c r="D159" s="151" t="s">
        <v>302</v>
      </c>
      <c r="E159" s="186" t="s">
        <v>1</v>
      </c>
      <c r="F159" s="187" t="s">
        <v>1019</v>
      </c>
      <c r="H159" s="188">
        <v>45.900000000000006</v>
      </c>
      <c r="I159" s="189"/>
      <c r="L159" s="185"/>
      <c r="M159" s="190"/>
      <c r="T159" s="191"/>
      <c r="AT159" s="186" t="s">
        <v>302</v>
      </c>
      <c r="AU159" s="186" t="s">
        <v>85</v>
      </c>
      <c r="AV159" s="15" t="s">
        <v>156</v>
      </c>
      <c r="AW159" s="15" t="s">
        <v>32</v>
      </c>
      <c r="AX159" s="15" t="s">
        <v>83</v>
      </c>
      <c r="AY159" s="186" t="s">
        <v>293</v>
      </c>
    </row>
    <row r="160" spans="2:65" s="1" customFormat="1" ht="24.2" customHeight="1">
      <c r="B160" s="32"/>
      <c r="C160" s="137" t="s">
        <v>300</v>
      </c>
      <c r="D160" s="137" t="s">
        <v>295</v>
      </c>
      <c r="E160" s="138" t="s">
        <v>5397</v>
      </c>
      <c r="F160" s="139" t="s">
        <v>5398</v>
      </c>
      <c r="G160" s="140" t="s">
        <v>767</v>
      </c>
      <c r="H160" s="141">
        <v>18.75</v>
      </c>
      <c r="I160" s="142"/>
      <c r="J160" s="143">
        <f>ROUND(I160*H160,2)</f>
        <v>0</v>
      </c>
      <c r="K160" s="139" t="s">
        <v>1</v>
      </c>
      <c r="L160" s="32"/>
      <c r="M160" s="144" t="s">
        <v>1</v>
      </c>
      <c r="N160" s="145" t="s">
        <v>41</v>
      </c>
      <c r="P160" s="146">
        <f>O160*H160</f>
        <v>0</v>
      </c>
      <c r="Q160" s="146">
        <v>0</v>
      </c>
      <c r="R160" s="146">
        <f>Q160*H160</f>
        <v>0</v>
      </c>
      <c r="S160" s="146">
        <v>0.22</v>
      </c>
      <c r="T160" s="147">
        <f>S160*H160</f>
        <v>4.125</v>
      </c>
      <c r="AR160" s="148" t="s">
        <v>300</v>
      </c>
      <c r="AT160" s="148" t="s">
        <v>295</v>
      </c>
      <c r="AU160" s="148" t="s">
        <v>85</v>
      </c>
      <c r="AY160" s="17" t="s">
        <v>293</v>
      </c>
      <c r="BE160" s="149">
        <f>IF(N160="základní",J160,0)</f>
        <v>0</v>
      </c>
      <c r="BF160" s="149">
        <f>IF(N160="snížená",J160,0)</f>
        <v>0</v>
      </c>
      <c r="BG160" s="149">
        <f>IF(N160="zákl. přenesená",J160,0)</f>
        <v>0</v>
      </c>
      <c r="BH160" s="149">
        <f>IF(N160="sníž. přenesená",J160,0)</f>
        <v>0</v>
      </c>
      <c r="BI160" s="149">
        <f>IF(N160="nulová",J160,0)</f>
        <v>0</v>
      </c>
      <c r="BJ160" s="17" t="s">
        <v>83</v>
      </c>
      <c r="BK160" s="149">
        <f>ROUND(I160*H160,2)</f>
        <v>0</v>
      </c>
      <c r="BL160" s="17" t="s">
        <v>300</v>
      </c>
      <c r="BM160" s="148" t="s">
        <v>5399</v>
      </c>
    </row>
    <row r="161" spans="2:65" s="12" customFormat="1" ht="11.25">
      <c r="B161" s="150"/>
      <c r="D161" s="151" t="s">
        <v>302</v>
      </c>
      <c r="E161" s="152" t="s">
        <v>1</v>
      </c>
      <c r="F161" s="153" t="s">
        <v>5390</v>
      </c>
      <c r="H161" s="154">
        <v>6.75</v>
      </c>
      <c r="I161" s="155"/>
      <c r="L161" s="150"/>
      <c r="M161" s="156"/>
      <c r="T161" s="157"/>
      <c r="AT161" s="152" t="s">
        <v>302</v>
      </c>
      <c r="AU161" s="152" t="s">
        <v>85</v>
      </c>
      <c r="AV161" s="12" t="s">
        <v>85</v>
      </c>
      <c r="AW161" s="12" t="s">
        <v>32</v>
      </c>
      <c r="AX161" s="12" t="s">
        <v>76</v>
      </c>
      <c r="AY161" s="152" t="s">
        <v>293</v>
      </c>
    </row>
    <row r="162" spans="2:65" s="12" customFormat="1" ht="11.25">
      <c r="B162" s="150"/>
      <c r="D162" s="151" t="s">
        <v>302</v>
      </c>
      <c r="E162" s="152" t="s">
        <v>1</v>
      </c>
      <c r="F162" s="153" t="s">
        <v>5391</v>
      </c>
      <c r="H162" s="154">
        <v>12</v>
      </c>
      <c r="I162" s="155"/>
      <c r="L162" s="150"/>
      <c r="M162" s="156"/>
      <c r="T162" s="157"/>
      <c r="AT162" s="152" t="s">
        <v>302</v>
      </c>
      <c r="AU162" s="152" t="s">
        <v>85</v>
      </c>
      <c r="AV162" s="12" t="s">
        <v>85</v>
      </c>
      <c r="AW162" s="12" t="s">
        <v>32</v>
      </c>
      <c r="AX162" s="12" t="s">
        <v>76</v>
      </c>
      <c r="AY162" s="152" t="s">
        <v>293</v>
      </c>
    </row>
    <row r="163" spans="2:65" s="15" customFormat="1" ht="11.25">
      <c r="B163" s="185"/>
      <c r="D163" s="151" t="s">
        <v>302</v>
      </c>
      <c r="E163" s="186" t="s">
        <v>1</v>
      </c>
      <c r="F163" s="187" t="s">
        <v>1019</v>
      </c>
      <c r="H163" s="188">
        <v>18.75</v>
      </c>
      <c r="I163" s="189"/>
      <c r="L163" s="185"/>
      <c r="M163" s="190"/>
      <c r="T163" s="191"/>
      <c r="AT163" s="186" t="s">
        <v>302</v>
      </c>
      <c r="AU163" s="186" t="s">
        <v>85</v>
      </c>
      <c r="AV163" s="15" t="s">
        <v>156</v>
      </c>
      <c r="AW163" s="15" t="s">
        <v>32</v>
      </c>
      <c r="AX163" s="15" t="s">
        <v>83</v>
      </c>
      <c r="AY163" s="186" t="s">
        <v>293</v>
      </c>
    </row>
    <row r="164" spans="2:65" s="1" customFormat="1" ht="24.2" customHeight="1">
      <c r="B164" s="32"/>
      <c r="C164" s="137" t="s">
        <v>320</v>
      </c>
      <c r="D164" s="137" t="s">
        <v>295</v>
      </c>
      <c r="E164" s="138" t="s">
        <v>5400</v>
      </c>
      <c r="F164" s="139" t="s">
        <v>5401</v>
      </c>
      <c r="G164" s="140" t="s">
        <v>767</v>
      </c>
      <c r="H164" s="141">
        <v>18.75</v>
      </c>
      <c r="I164" s="142"/>
      <c r="J164" s="143">
        <f>ROUND(I164*H164,2)</f>
        <v>0</v>
      </c>
      <c r="K164" s="139" t="s">
        <v>1</v>
      </c>
      <c r="L164" s="32"/>
      <c r="M164" s="144" t="s">
        <v>1</v>
      </c>
      <c r="N164" s="145" t="s">
        <v>41</v>
      </c>
      <c r="P164" s="146">
        <f>O164*H164</f>
        <v>0</v>
      </c>
      <c r="Q164" s="146">
        <v>1.0000000000000001E-5</v>
      </c>
      <c r="R164" s="146">
        <f>Q164*H164</f>
        <v>1.875E-4</v>
      </c>
      <c r="S164" s="146">
        <v>0.115</v>
      </c>
      <c r="T164" s="147">
        <f>S164*H164</f>
        <v>2.15625</v>
      </c>
      <c r="AR164" s="148" t="s">
        <v>300</v>
      </c>
      <c r="AT164" s="148" t="s">
        <v>295</v>
      </c>
      <c r="AU164" s="148" t="s">
        <v>85</v>
      </c>
      <c r="AY164" s="17" t="s">
        <v>293</v>
      </c>
      <c r="BE164" s="149">
        <f>IF(N164="základní",J164,0)</f>
        <v>0</v>
      </c>
      <c r="BF164" s="149">
        <f>IF(N164="snížená",J164,0)</f>
        <v>0</v>
      </c>
      <c r="BG164" s="149">
        <f>IF(N164="zákl. přenesená",J164,0)</f>
        <v>0</v>
      </c>
      <c r="BH164" s="149">
        <f>IF(N164="sníž. přenesená",J164,0)</f>
        <v>0</v>
      </c>
      <c r="BI164" s="149">
        <f>IF(N164="nulová",J164,0)</f>
        <v>0</v>
      </c>
      <c r="BJ164" s="17" t="s">
        <v>83</v>
      </c>
      <c r="BK164" s="149">
        <f>ROUND(I164*H164,2)</f>
        <v>0</v>
      </c>
      <c r="BL164" s="17" t="s">
        <v>300</v>
      </c>
      <c r="BM164" s="148" t="s">
        <v>5402</v>
      </c>
    </row>
    <row r="165" spans="2:65" s="12" customFormat="1" ht="11.25">
      <c r="B165" s="150"/>
      <c r="D165" s="151" t="s">
        <v>302</v>
      </c>
      <c r="E165" s="152" t="s">
        <v>1</v>
      </c>
      <c r="F165" s="153" t="s">
        <v>5390</v>
      </c>
      <c r="H165" s="154">
        <v>6.75</v>
      </c>
      <c r="I165" s="155"/>
      <c r="L165" s="150"/>
      <c r="M165" s="156"/>
      <c r="T165" s="157"/>
      <c r="AT165" s="152" t="s">
        <v>302</v>
      </c>
      <c r="AU165" s="152" t="s">
        <v>85</v>
      </c>
      <c r="AV165" s="12" t="s">
        <v>85</v>
      </c>
      <c r="AW165" s="12" t="s">
        <v>32</v>
      </c>
      <c r="AX165" s="12" t="s">
        <v>76</v>
      </c>
      <c r="AY165" s="152" t="s">
        <v>293</v>
      </c>
    </row>
    <row r="166" spans="2:65" s="12" customFormat="1" ht="11.25">
      <c r="B166" s="150"/>
      <c r="D166" s="151" t="s">
        <v>302</v>
      </c>
      <c r="E166" s="152" t="s">
        <v>1</v>
      </c>
      <c r="F166" s="153" t="s">
        <v>5391</v>
      </c>
      <c r="H166" s="154">
        <v>12</v>
      </c>
      <c r="I166" s="155"/>
      <c r="L166" s="150"/>
      <c r="M166" s="156"/>
      <c r="T166" s="157"/>
      <c r="AT166" s="152" t="s">
        <v>302</v>
      </c>
      <c r="AU166" s="152" t="s">
        <v>85</v>
      </c>
      <c r="AV166" s="12" t="s">
        <v>85</v>
      </c>
      <c r="AW166" s="12" t="s">
        <v>32</v>
      </c>
      <c r="AX166" s="12" t="s">
        <v>76</v>
      </c>
      <c r="AY166" s="152" t="s">
        <v>293</v>
      </c>
    </row>
    <row r="167" spans="2:65" s="15" customFormat="1" ht="11.25">
      <c r="B167" s="185"/>
      <c r="D167" s="151" t="s">
        <v>302</v>
      </c>
      <c r="E167" s="186" t="s">
        <v>1</v>
      </c>
      <c r="F167" s="187" t="s">
        <v>1019</v>
      </c>
      <c r="H167" s="188">
        <v>18.75</v>
      </c>
      <c r="I167" s="189"/>
      <c r="L167" s="185"/>
      <c r="M167" s="190"/>
      <c r="T167" s="191"/>
      <c r="AT167" s="186" t="s">
        <v>302</v>
      </c>
      <c r="AU167" s="186" t="s">
        <v>85</v>
      </c>
      <c r="AV167" s="15" t="s">
        <v>156</v>
      </c>
      <c r="AW167" s="15" t="s">
        <v>32</v>
      </c>
      <c r="AX167" s="15" t="s">
        <v>83</v>
      </c>
      <c r="AY167" s="186" t="s">
        <v>293</v>
      </c>
    </row>
    <row r="168" spans="2:65" s="1" customFormat="1" ht="24.2" customHeight="1">
      <c r="B168" s="32"/>
      <c r="C168" s="137" t="s">
        <v>327</v>
      </c>
      <c r="D168" s="137" t="s">
        <v>295</v>
      </c>
      <c r="E168" s="138" t="s">
        <v>5403</v>
      </c>
      <c r="F168" s="139" t="s">
        <v>5404</v>
      </c>
      <c r="G168" s="140" t="s">
        <v>298</v>
      </c>
      <c r="H168" s="141">
        <v>5</v>
      </c>
      <c r="I168" s="142"/>
      <c r="J168" s="143">
        <f>ROUND(I168*H168,2)</f>
        <v>0</v>
      </c>
      <c r="K168" s="139" t="s">
        <v>1</v>
      </c>
      <c r="L168" s="32"/>
      <c r="M168" s="144" t="s">
        <v>1</v>
      </c>
      <c r="N168" s="145" t="s">
        <v>41</v>
      </c>
      <c r="P168" s="146">
        <f>O168*H168</f>
        <v>0</v>
      </c>
      <c r="Q168" s="146">
        <v>3.0000000000000001E-5</v>
      </c>
      <c r="R168" s="146">
        <f>Q168*H168</f>
        <v>1.5000000000000001E-4</v>
      </c>
      <c r="S168" s="146">
        <v>0</v>
      </c>
      <c r="T168" s="147">
        <f>S168*H168</f>
        <v>0</v>
      </c>
      <c r="AR168" s="148" t="s">
        <v>300</v>
      </c>
      <c r="AT168" s="148" t="s">
        <v>295</v>
      </c>
      <c r="AU168" s="148" t="s">
        <v>85</v>
      </c>
      <c r="AY168" s="17" t="s">
        <v>293</v>
      </c>
      <c r="BE168" s="149">
        <f>IF(N168="základní",J168,0)</f>
        <v>0</v>
      </c>
      <c r="BF168" s="149">
        <f>IF(N168="snížená",J168,0)</f>
        <v>0</v>
      </c>
      <c r="BG168" s="149">
        <f>IF(N168="zákl. přenesená",J168,0)</f>
        <v>0</v>
      </c>
      <c r="BH168" s="149">
        <f>IF(N168="sníž. přenesená",J168,0)</f>
        <v>0</v>
      </c>
      <c r="BI168" s="149">
        <f>IF(N168="nulová",J168,0)</f>
        <v>0</v>
      </c>
      <c r="BJ168" s="17" t="s">
        <v>83</v>
      </c>
      <c r="BK168" s="149">
        <f>ROUND(I168*H168,2)</f>
        <v>0</v>
      </c>
      <c r="BL168" s="17" t="s">
        <v>300</v>
      </c>
      <c r="BM168" s="148" t="s">
        <v>5405</v>
      </c>
    </row>
    <row r="169" spans="2:65" s="1" customFormat="1" ht="24.2" customHeight="1">
      <c r="B169" s="32"/>
      <c r="C169" s="137" t="s">
        <v>372</v>
      </c>
      <c r="D169" s="137" t="s">
        <v>295</v>
      </c>
      <c r="E169" s="138" t="s">
        <v>5406</v>
      </c>
      <c r="F169" s="139" t="s">
        <v>5407</v>
      </c>
      <c r="G169" s="140" t="s">
        <v>306</v>
      </c>
      <c r="H169" s="141">
        <v>5</v>
      </c>
      <c r="I169" s="142"/>
      <c r="J169" s="143">
        <f>ROUND(I169*H169,2)</f>
        <v>0</v>
      </c>
      <c r="K169" s="139" t="s">
        <v>1</v>
      </c>
      <c r="L169" s="32"/>
      <c r="M169" s="144" t="s">
        <v>1</v>
      </c>
      <c r="N169" s="145" t="s">
        <v>41</v>
      </c>
      <c r="P169" s="146">
        <f>O169*H169</f>
        <v>0</v>
      </c>
      <c r="Q169" s="146">
        <v>0</v>
      </c>
      <c r="R169" s="146">
        <f>Q169*H169</f>
        <v>0</v>
      </c>
      <c r="S169" s="146">
        <v>0</v>
      </c>
      <c r="T169" s="147">
        <f>S169*H169</f>
        <v>0</v>
      </c>
      <c r="AR169" s="148" t="s">
        <v>300</v>
      </c>
      <c r="AT169" s="148" t="s">
        <v>295</v>
      </c>
      <c r="AU169" s="148" t="s">
        <v>85</v>
      </c>
      <c r="AY169" s="17" t="s">
        <v>293</v>
      </c>
      <c r="BE169" s="149">
        <f>IF(N169="základní",J169,0)</f>
        <v>0</v>
      </c>
      <c r="BF169" s="149">
        <f>IF(N169="snížená",J169,0)</f>
        <v>0</v>
      </c>
      <c r="BG169" s="149">
        <f>IF(N169="zákl. přenesená",J169,0)</f>
        <v>0</v>
      </c>
      <c r="BH169" s="149">
        <f>IF(N169="sníž. přenesená",J169,0)</f>
        <v>0</v>
      </c>
      <c r="BI169" s="149">
        <f>IF(N169="nulová",J169,0)</f>
        <v>0</v>
      </c>
      <c r="BJ169" s="17" t="s">
        <v>83</v>
      </c>
      <c r="BK169" s="149">
        <f>ROUND(I169*H169,2)</f>
        <v>0</v>
      </c>
      <c r="BL169" s="17" t="s">
        <v>300</v>
      </c>
      <c r="BM169" s="148" t="s">
        <v>5408</v>
      </c>
    </row>
    <row r="170" spans="2:65" s="1" customFormat="1" ht="24.2" customHeight="1">
      <c r="B170" s="32"/>
      <c r="C170" s="137" t="s">
        <v>396</v>
      </c>
      <c r="D170" s="137" t="s">
        <v>295</v>
      </c>
      <c r="E170" s="138" t="s">
        <v>5409</v>
      </c>
      <c r="F170" s="139" t="s">
        <v>5410</v>
      </c>
      <c r="G170" s="140" t="s">
        <v>711</v>
      </c>
      <c r="H170" s="141">
        <v>13</v>
      </c>
      <c r="I170" s="142"/>
      <c r="J170" s="143">
        <f>ROUND(I170*H170,2)</f>
        <v>0</v>
      </c>
      <c r="K170" s="139" t="s">
        <v>1</v>
      </c>
      <c r="L170" s="32"/>
      <c r="M170" s="144" t="s">
        <v>1</v>
      </c>
      <c r="N170" s="145" t="s">
        <v>41</v>
      </c>
      <c r="P170" s="146">
        <f>O170*H170</f>
        <v>0</v>
      </c>
      <c r="Q170" s="146">
        <v>3.6900000000000002E-2</v>
      </c>
      <c r="R170" s="146">
        <f>Q170*H170</f>
        <v>0.47970000000000002</v>
      </c>
      <c r="S170" s="146">
        <v>0</v>
      </c>
      <c r="T170" s="147">
        <f>S170*H170</f>
        <v>0</v>
      </c>
      <c r="AR170" s="148" t="s">
        <v>300</v>
      </c>
      <c r="AT170" s="148" t="s">
        <v>295</v>
      </c>
      <c r="AU170" s="148" t="s">
        <v>85</v>
      </c>
      <c r="AY170" s="17" t="s">
        <v>293</v>
      </c>
      <c r="BE170" s="149">
        <f>IF(N170="základní",J170,0)</f>
        <v>0</v>
      </c>
      <c r="BF170" s="149">
        <f>IF(N170="snížená",J170,0)</f>
        <v>0</v>
      </c>
      <c r="BG170" s="149">
        <f>IF(N170="zákl. přenesená",J170,0)</f>
        <v>0</v>
      </c>
      <c r="BH170" s="149">
        <f>IF(N170="sníž. přenesená",J170,0)</f>
        <v>0</v>
      </c>
      <c r="BI170" s="149">
        <f>IF(N170="nulová",J170,0)</f>
        <v>0</v>
      </c>
      <c r="BJ170" s="17" t="s">
        <v>83</v>
      </c>
      <c r="BK170" s="149">
        <f>ROUND(I170*H170,2)</f>
        <v>0</v>
      </c>
      <c r="BL170" s="17" t="s">
        <v>300</v>
      </c>
      <c r="BM170" s="148" t="s">
        <v>5411</v>
      </c>
    </row>
    <row r="171" spans="2:65" s="12" customFormat="1" ht="11.25">
      <c r="B171" s="150"/>
      <c r="D171" s="151" t="s">
        <v>302</v>
      </c>
      <c r="E171" s="152" t="s">
        <v>1</v>
      </c>
      <c r="F171" s="153" t="s">
        <v>5412</v>
      </c>
      <c r="H171" s="154">
        <v>13</v>
      </c>
      <c r="I171" s="155"/>
      <c r="L171" s="150"/>
      <c r="M171" s="156"/>
      <c r="T171" s="157"/>
      <c r="AT171" s="152" t="s">
        <v>302</v>
      </c>
      <c r="AU171" s="152" t="s">
        <v>85</v>
      </c>
      <c r="AV171" s="12" t="s">
        <v>85</v>
      </c>
      <c r="AW171" s="12" t="s">
        <v>32</v>
      </c>
      <c r="AX171" s="12" t="s">
        <v>83</v>
      </c>
      <c r="AY171" s="152" t="s">
        <v>293</v>
      </c>
    </row>
    <row r="172" spans="2:65" s="1" customFormat="1" ht="24.2" customHeight="1">
      <c r="B172" s="32"/>
      <c r="C172" s="137" t="s">
        <v>415</v>
      </c>
      <c r="D172" s="137" t="s">
        <v>295</v>
      </c>
      <c r="E172" s="138" t="s">
        <v>5413</v>
      </c>
      <c r="F172" s="139" t="s">
        <v>5414</v>
      </c>
      <c r="G172" s="140" t="s">
        <v>909</v>
      </c>
      <c r="H172" s="141">
        <v>2</v>
      </c>
      <c r="I172" s="142"/>
      <c r="J172" s="143">
        <f>ROUND(I172*H172,2)</f>
        <v>0</v>
      </c>
      <c r="K172" s="139" t="s">
        <v>1</v>
      </c>
      <c r="L172" s="32"/>
      <c r="M172" s="144" t="s">
        <v>1</v>
      </c>
      <c r="N172" s="145" t="s">
        <v>41</v>
      </c>
      <c r="P172" s="146">
        <f>O172*H172</f>
        <v>0</v>
      </c>
      <c r="Q172" s="146">
        <v>6.4999999999999997E-4</v>
      </c>
      <c r="R172" s="146">
        <f>Q172*H172</f>
        <v>1.2999999999999999E-3</v>
      </c>
      <c r="S172" s="146">
        <v>0</v>
      </c>
      <c r="T172" s="147">
        <f>S172*H172</f>
        <v>0</v>
      </c>
      <c r="AR172" s="148" t="s">
        <v>300</v>
      </c>
      <c r="AT172" s="148" t="s">
        <v>295</v>
      </c>
      <c r="AU172" s="148" t="s">
        <v>85</v>
      </c>
      <c r="AY172" s="17" t="s">
        <v>293</v>
      </c>
      <c r="BE172" s="149">
        <f>IF(N172="základní",J172,0)</f>
        <v>0</v>
      </c>
      <c r="BF172" s="149">
        <f>IF(N172="snížená",J172,0)</f>
        <v>0</v>
      </c>
      <c r="BG172" s="149">
        <f>IF(N172="zákl. přenesená",J172,0)</f>
        <v>0</v>
      </c>
      <c r="BH172" s="149">
        <f>IF(N172="sníž. přenesená",J172,0)</f>
        <v>0</v>
      </c>
      <c r="BI172" s="149">
        <f>IF(N172="nulová",J172,0)</f>
        <v>0</v>
      </c>
      <c r="BJ172" s="17" t="s">
        <v>83</v>
      </c>
      <c r="BK172" s="149">
        <f>ROUND(I172*H172,2)</f>
        <v>0</v>
      </c>
      <c r="BL172" s="17" t="s">
        <v>300</v>
      </c>
      <c r="BM172" s="148" t="s">
        <v>5415</v>
      </c>
    </row>
    <row r="173" spans="2:65" s="1" customFormat="1" ht="24.2" customHeight="1">
      <c r="B173" s="32"/>
      <c r="C173" s="137" t="s">
        <v>449</v>
      </c>
      <c r="D173" s="137" t="s">
        <v>295</v>
      </c>
      <c r="E173" s="138" t="s">
        <v>5416</v>
      </c>
      <c r="F173" s="139" t="s">
        <v>5417</v>
      </c>
      <c r="G173" s="140" t="s">
        <v>909</v>
      </c>
      <c r="H173" s="141">
        <v>2</v>
      </c>
      <c r="I173" s="142"/>
      <c r="J173" s="143">
        <f>ROUND(I173*H173,2)</f>
        <v>0</v>
      </c>
      <c r="K173" s="139" t="s">
        <v>1</v>
      </c>
      <c r="L173" s="32"/>
      <c r="M173" s="144" t="s">
        <v>1</v>
      </c>
      <c r="N173" s="145" t="s">
        <v>41</v>
      </c>
      <c r="P173" s="146">
        <f>O173*H173</f>
        <v>0</v>
      </c>
      <c r="Q173" s="146">
        <v>0</v>
      </c>
      <c r="R173" s="146">
        <f>Q173*H173</f>
        <v>0</v>
      </c>
      <c r="S173" s="146">
        <v>0</v>
      </c>
      <c r="T173" s="147">
        <f>S173*H173</f>
        <v>0</v>
      </c>
      <c r="AR173" s="148" t="s">
        <v>300</v>
      </c>
      <c r="AT173" s="148" t="s">
        <v>295</v>
      </c>
      <c r="AU173" s="148" t="s">
        <v>85</v>
      </c>
      <c r="AY173" s="17" t="s">
        <v>293</v>
      </c>
      <c r="BE173" s="149">
        <f>IF(N173="základní",J173,0)</f>
        <v>0</v>
      </c>
      <c r="BF173" s="149">
        <f>IF(N173="snížená",J173,0)</f>
        <v>0</v>
      </c>
      <c r="BG173" s="149">
        <f>IF(N173="zákl. přenesená",J173,0)</f>
        <v>0</v>
      </c>
      <c r="BH173" s="149">
        <f>IF(N173="sníž. přenesená",J173,0)</f>
        <v>0</v>
      </c>
      <c r="BI173" s="149">
        <f>IF(N173="nulová",J173,0)</f>
        <v>0</v>
      </c>
      <c r="BJ173" s="17" t="s">
        <v>83</v>
      </c>
      <c r="BK173" s="149">
        <f>ROUND(I173*H173,2)</f>
        <v>0</v>
      </c>
      <c r="BL173" s="17" t="s">
        <v>300</v>
      </c>
      <c r="BM173" s="148" t="s">
        <v>5418</v>
      </c>
    </row>
    <row r="174" spans="2:65" s="1" customFormat="1" ht="24.2" customHeight="1">
      <c r="B174" s="32"/>
      <c r="C174" s="137" t="s">
        <v>529</v>
      </c>
      <c r="D174" s="137" t="s">
        <v>295</v>
      </c>
      <c r="E174" s="138" t="s">
        <v>5419</v>
      </c>
      <c r="F174" s="139" t="s">
        <v>5420</v>
      </c>
      <c r="G174" s="140" t="s">
        <v>767</v>
      </c>
      <c r="H174" s="141">
        <v>7.5</v>
      </c>
      <c r="I174" s="142"/>
      <c r="J174" s="143">
        <f>ROUND(I174*H174,2)</f>
        <v>0</v>
      </c>
      <c r="K174" s="139" t="s">
        <v>1</v>
      </c>
      <c r="L174" s="32"/>
      <c r="M174" s="144" t="s">
        <v>1</v>
      </c>
      <c r="N174" s="145" t="s">
        <v>41</v>
      </c>
      <c r="P174" s="146">
        <f>O174*H174</f>
        <v>0</v>
      </c>
      <c r="Q174" s="146">
        <v>6.4000000000000005E-4</v>
      </c>
      <c r="R174" s="146">
        <f>Q174*H174</f>
        <v>4.8000000000000004E-3</v>
      </c>
      <c r="S174" s="146">
        <v>0</v>
      </c>
      <c r="T174" s="147">
        <f>S174*H174</f>
        <v>0</v>
      </c>
      <c r="AR174" s="148" t="s">
        <v>300</v>
      </c>
      <c r="AT174" s="148" t="s">
        <v>295</v>
      </c>
      <c r="AU174" s="148" t="s">
        <v>85</v>
      </c>
      <c r="AY174" s="17" t="s">
        <v>293</v>
      </c>
      <c r="BE174" s="149">
        <f>IF(N174="základní",J174,0)</f>
        <v>0</v>
      </c>
      <c r="BF174" s="149">
        <f>IF(N174="snížená",J174,0)</f>
        <v>0</v>
      </c>
      <c r="BG174" s="149">
        <f>IF(N174="zákl. přenesená",J174,0)</f>
        <v>0</v>
      </c>
      <c r="BH174" s="149">
        <f>IF(N174="sníž. přenesená",J174,0)</f>
        <v>0</v>
      </c>
      <c r="BI174" s="149">
        <f>IF(N174="nulová",J174,0)</f>
        <v>0</v>
      </c>
      <c r="BJ174" s="17" t="s">
        <v>83</v>
      </c>
      <c r="BK174" s="149">
        <f>ROUND(I174*H174,2)</f>
        <v>0</v>
      </c>
      <c r="BL174" s="17" t="s">
        <v>300</v>
      </c>
      <c r="BM174" s="148" t="s">
        <v>5421</v>
      </c>
    </row>
    <row r="175" spans="2:65" s="12" customFormat="1" ht="11.25">
      <c r="B175" s="150"/>
      <c r="D175" s="151" t="s">
        <v>302</v>
      </c>
      <c r="E175" s="152" t="s">
        <v>1</v>
      </c>
      <c r="F175" s="153" t="s">
        <v>5422</v>
      </c>
      <c r="H175" s="154">
        <v>7.5</v>
      </c>
      <c r="I175" s="155"/>
      <c r="L175" s="150"/>
      <c r="M175" s="156"/>
      <c r="T175" s="157"/>
      <c r="AT175" s="152" t="s">
        <v>302</v>
      </c>
      <c r="AU175" s="152" t="s">
        <v>85</v>
      </c>
      <c r="AV175" s="12" t="s">
        <v>85</v>
      </c>
      <c r="AW175" s="12" t="s">
        <v>32</v>
      </c>
      <c r="AX175" s="12" t="s">
        <v>83</v>
      </c>
      <c r="AY175" s="152" t="s">
        <v>293</v>
      </c>
    </row>
    <row r="176" spans="2:65" s="1" customFormat="1" ht="24.2" customHeight="1">
      <c r="B176" s="32"/>
      <c r="C176" s="137" t="s">
        <v>8</v>
      </c>
      <c r="D176" s="137" t="s">
        <v>295</v>
      </c>
      <c r="E176" s="138" t="s">
        <v>5423</v>
      </c>
      <c r="F176" s="139" t="s">
        <v>5424</v>
      </c>
      <c r="G176" s="140" t="s">
        <v>767</v>
      </c>
      <c r="H176" s="141">
        <v>7.5</v>
      </c>
      <c r="I176" s="142"/>
      <c r="J176" s="143">
        <f>ROUND(I176*H176,2)</f>
        <v>0</v>
      </c>
      <c r="K176" s="139" t="s">
        <v>1</v>
      </c>
      <c r="L176" s="32"/>
      <c r="M176" s="144" t="s">
        <v>1</v>
      </c>
      <c r="N176" s="145" t="s">
        <v>41</v>
      </c>
      <c r="P176" s="146">
        <f>O176*H176</f>
        <v>0</v>
      </c>
      <c r="Q176" s="146">
        <v>0</v>
      </c>
      <c r="R176" s="146">
        <f>Q176*H176</f>
        <v>0</v>
      </c>
      <c r="S176" s="146">
        <v>0</v>
      </c>
      <c r="T176" s="147">
        <f>S176*H176</f>
        <v>0</v>
      </c>
      <c r="AR176" s="148" t="s">
        <v>300</v>
      </c>
      <c r="AT176" s="148" t="s">
        <v>295</v>
      </c>
      <c r="AU176" s="148" t="s">
        <v>85</v>
      </c>
      <c r="AY176" s="17" t="s">
        <v>293</v>
      </c>
      <c r="BE176" s="149">
        <f>IF(N176="základní",J176,0)</f>
        <v>0</v>
      </c>
      <c r="BF176" s="149">
        <f>IF(N176="snížená",J176,0)</f>
        <v>0</v>
      </c>
      <c r="BG176" s="149">
        <f>IF(N176="zákl. přenesená",J176,0)</f>
        <v>0</v>
      </c>
      <c r="BH176" s="149">
        <f>IF(N176="sníž. přenesená",J176,0)</f>
        <v>0</v>
      </c>
      <c r="BI176" s="149">
        <f>IF(N176="nulová",J176,0)</f>
        <v>0</v>
      </c>
      <c r="BJ176" s="17" t="s">
        <v>83</v>
      </c>
      <c r="BK176" s="149">
        <f>ROUND(I176*H176,2)</f>
        <v>0</v>
      </c>
      <c r="BL176" s="17" t="s">
        <v>300</v>
      </c>
      <c r="BM176" s="148" t="s">
        <v>5425</v>
      </c>
    </row>
    <row r="177" spans="2:65" s="1" customFormat="1" ht="33" customHeight="1">
      <c r="B177" s="32"/>
      <c r="C177" s="137" t="s">
        <v>573</v>
      </c>
      <c r="D177" s="137" t="s">
        <v>295</v>
      </c>
      <c r="E177" s="138" t="s">
        <v>5426</v>
      </c>
      <c r="F177" s="139" t="s">
        <v>5427</v>
      </c>
      <c r="G177" s="140" t="s">
        <v>711</v>
      </c>
      <c r="H177" s="141">
        <v>120</v>
      </c>
      <c r="I177" s="142"/>
      <c r="J177" s="143">
        <f>ROUND(I177*H177,2)</f>
        <v>0</v>
      </c>
      <c r="K177" s="139" t="s">
        <v>1</v>
      </c>
      <c r="L177" s="32"/>
      <c r="M177" s="144" t="s">
        <v>1</v>
      </c>
      <c r="N177" s="145" t="s">
        <v>41</v>
      </c>
      <c r="P177" s="146">
        <f>O177*H177</f>
        <v>0</v>
      </c>
      <c r="Q177" s="146">
        <v>1.4999999999999999E-4</v>
      </c>
      <c r="R177" s="146">
        <f>Q177*H177</f>
        <v>1.7999999999999999E-2</v>
      </c>
      <c r="S177" s="146">
        <v>0</v>
      </c>
      <c r="T177" s="147">
        <f>S177*H177</f>
        <v>0</v>
      </c>
      <c r="AR177" s="148" t="s">
        <v>300</v>
      </c>
      <c r="AT177" s="148" t="s">
        <v>295</v>
      </c>
      <c r="AU177" s="148" t="s">
        <v>85</v>
      </c>
      <c r="AY177" s="17" t="s">
        <v>293</v>
      </c>
      <c r="BE177" s="149">
        <f>IF(N177="základní",J177,0)</f>
        <v>0</v>
      </c>
      <c r="BF177" s="149">
        <f>IF(N177="snížená",J177,0)</f>
        <v>0</v>
      </c>
      <c r="BG177" s="149">
        <f>IF(N177="zákl. přenesená",J177,0)</f>
        <v>0</v>
      </c>
      <c r="BH177" s="149">
        <f>IF(N177="sníž. přenesená",J177,0)</f>
        <v>0</v>
      </c>
      <c r="BI177" s="149">
        <f>IF(N177="nulová",J177,0)</f>
        <v>0</v>
      </c>
      <c r="BJ177" s="17" t="s">
        <v>83</v>
      </c>
      <c r="BK177" s="149">
        <f>ROUND(I177*H177,2)</f>
        <v>0</v>
      </c>
      <c r="BL177" s="17" t="s">
        <v>300</v>
      </c>
      <c r="BM177" s="148" t="s">
        <v>5428</v>
      </c>
    </row>
    <row r="178" spans="2:65" s="12" customFormat="1" ht="11.25">
      <c r="B178" s="150"/>
      <c r="D178" s="151" t="s">
        <v>302</v>
      </c>
      <c r="E178" s="152" t="s">
        <v>1</v>
      </c>
      <c r="F178" s="153" t="s">
        <v>5429</v>
      </c>
      <c r="H178" s="154">
        <v>50</v>
      </c>
      <c r="I178" s="155"/>
      <c r="L178" s="150"/>
      <c r="M178" s="156"/>
      <c r="T178" s="157"/>
      <c r="AT178" s="152" t="s">
        <v>302</v>
      </c>
      <c r="AU178" s="152" t="s">
        <v>85</v>
      </c>
      <c r="AV178" s="12" t="s">
        <v>85</v>
      </c>
      <c r="AW178" s="12" t="s">
        <v>32</v>
      </c>
      <c r="AX178" s="12" t="s">
        <v>76</v>
      </c>
      <c r="AY178" s="152" t="s">
        <v>293</v>
      </c>
    </row>
    <row r="179" spans="2:65" s="12" customFormat="1" ht="11.25">
      <c r="B179" s="150"/>
      <c r="D179" s="151" t="s">
        <v>302</v>
      </c>
      <c r="E179" s="152" t="s">
        <v>1</v>
      </c>
      <c r="F179" s="153" t="s">
        <v>5430</v>
      </c>
      <c r="H179" s="154">
        <v>42</v>
      </c>
      <c r="I179" s="155"/>
      <c r="L179" s="150"/>
      <c r="M179" s="156"/>
      <c r="T179" s="157"/>
      <c r="AT179" s="152" t="s">
        <v>302</v>
      </c>
      <c r="AU179" s="152" t="s">
        <v>85</v>
      </c>
      <c r="AV179" s="12" t="s">
        <v>85</v>
      </c>
      <c r="AW179" s="12" t="s">
        <v>32</v>
      </c>
      <c r="AX179" s="12" t="s">
        <v>76</v>
      </c>
      <c r="AY179" s="152" t="s">
        <v>293</v>
      </c>
    </row>
    <row r="180" spans="2:65" s="12" customFormat="1" ht="11.25">
      <c r="B180" s="150"/>
      <c r="D180" s="151" t="s">
        <v>302</v>
      </c>
      <c r="E180" s="152" t="s">
        <v>1</v>
      </c>
      <c r="F180" s="153" t="s">
        <v>5431</v>
      </c>
      <c r="H180" s="154">
        <v>27.2</v>
      </c>
      <c r="I180" s="155"/>
      <c r="L180" s="150"/>
      <c r="M180" s="156"/>
      <c r="T180" s="157"/>
      <c r="AT180" s="152" t="s">
        <v>302</v>
      </c>
      <c r="AU180" s="152" t="s">
        <v>85</v>
      </c>
      <c r="AV180" s="12" t="s">
        <v>85</v>
      </c>
      <c r="AW180" s="12" t="s">
        <v>32</v>
      </c>
      <c r="AX180" s="12" t="s">
        <v>76</v>
      </c>
      <c r="AY180" s="152" t="s">
        <v>293</v>
      </c>
    </row>
    <row r="181" spans="2:65" s="15" customFormat="1" ht="11.25">
      <c r="B181" s="185"/>
      <c r="D181" s="151" t="s">
        <v>302</v>
      </c>
      <c r="E181" s="186" t="s">
        <v>1</v>
      </c>
      <c r="F181" s="187" t="s">
        <v>1019</v>
      </c>
      <c r="H181" s="188">
        <v>119.2</v>
      </c>
      <c r="I181" s="189"/>
      <c r="L181" s="185"/>
      <c r="M181" s="190"/>
      <c r="T181" s="191"/>
      <c r="AT181" s="186" t="s">
        <v>302</v>
      </c>
      <c r="AU181" s="186" t="s">
        <v>85</v>
      </c>
      <c r="AV181" s="15" t="s">
        <v>156</v>
      </c>
      <c r="AW181" s="15" t="s">
        <v>32</v>
      </c>
      <c r="AX181" s="15" t="s">
        <v>76</v>
      </c>
      <c r="AY181" s="186" t="s">
        <v>293</v>
      </c>
    </row>
    <row r="182" spans="2:65" s="12" customFormat="1" ht="11.25">
      <c r="B182" s="150"/>
      <c r="D182" s="151" t="s">
        <v>302</v>
      </c>
      <c r="E182" s="152" t="s">
        <v>1</v>
      </c>
      <c r="F182" s="153" t="s">
        <v>4037</v>
      </c>
      <c r="H182" s="154">
        <v>120</v>
      </c>
      <c r="I182" s="155"/>
      <c r="L182" s="150"/>
      <c r="M182" s="156"/>
      <c r="T182" s="157"/>
      <c r="AT182" s="152" t="s">
        <v>302</v>
      </c>
      <c r="AU182" s="152" t="s">
        <v>85</v>
      </c>
      <c r="AV182" s="12" t="s">
        <v>85</v>
      </c>
      <c r="AW182" s="12" t="s">
        <v>32</v>
      </c>
      <c r="AX182" s="12" t="s">
        <v>83</v>
      </c>
      <c r="AY182" s="152" t="s">
        <v>293</v>
      </c>
    </row>
    <row r="183" spans="2:65" s="1" customFormat="1" ht="33" customHeight="1">
      <c r="B183" s="32"/>
      <c r="C183" s="137" t="s">
        <v>584</v>
      </c>
      <c r="D183" s="137" t="s">
        <v>295</v>
      </c>
      <c r="E183" s="138" t="s">
        <v>5432</v>
      </c>
      <c r="F183" s="139" t="s">
        <v>5433</v>
      </c>
      <c r="G183" s="140" t="s">
        <v>711</v>
      </c>
      <c r="H183" s="141">
        <v>120</v>
      </c>
      <c r="I183" s="142"/>
      <c r="J183" s="143">
        <f>ROUND(I183*H183,2)</f>
        <v>0</v>
      </c>
      <c r="K183" s="139" t="s">
        <v>1</v>
      </c>
      <c r="L183" s="32"/>
      <c r="M183" s="144" t="s">
        <v>1</v>
      </c>
      <c r="N183" s="145" t="s">
        <v>41</v>
      </c>
      <c r="P183" s="146">
        <f>O183*H183</f>
        <v>0</v>
      </c>
      <c r="Q183" s="146">
        <v>0</v>
      </c>
      <c r="R183" s="146">
        <f>Q183*H183</f>
        <v>0</v>
      </c>
      <c r="S183" s="146">
        <v>0</v>
      </c>
      <c r="T183" s="147">
        <f>S183*H183</f>
        <v>0</v>
      </c>
      <c r="AR183" s="148" t="s">
        <v>300</v>
      </c>
      <c r="AT183" s="148" t="s">
        <v>295</v>
      </c>
      <c r="AU183" s="148" t="s">
        <v>85</v>
      </c>
      <c r="AY183" s="17" t="s">
        <v>293</v>
      </c>
      <c r="BE183" s="149">
        <f>IF(N183="základní",J183,0)</f>
        <v>0</v>
      </c>
      <c r="BF183" s="149">
        <f>IF(N183="snížená",J183,0)</f>
        <v>0</v>
      </c>
      <c r="BG183" s="149">
        <f>IF(N183="zákl. přenesená",J183,0)</f>
        <v>0</v>
      </c>
      <c r="BH183" s="149">
        <f>IF(N183="sníž. přenesená",J183,0)</f>
        <v>0</v>
      </c>
      <c r="BI183" s="149">
        <f>IF(N183="nulová",J183,0)</f>
        <v>0</v>
      </c>
      <c r="BJ183" s="17" t="s">
        <v>83</v>
      </c>
      <c r="BK183" s="149">
        <f>ROUND(I183*H183,2)</f>
        <v>0</v>
      </c>
      <c r="BL183" s="17" t="s">
        <v>300</v>
      </c>
      <c r="BM183" s="148" t="s">
        <v>5434</v>
      </c>
    </row>
    <row r="184" spans="2:65" s="1" customFormat="1" ht="24.2" customHeight="1">
      <c r="B184" s="32"/>
      <c r="C184" s="137" t="s">
        <v>606</v>
      </c>
      <c r="D184" s="137" t="s">
        <v>295</v>
      </c>
      <c r="E184" s="138" t="s">
        <v>1589</v>
      </c>
      <c r="F184" s="139" t="s">
        <v>1590</v>
      </c>
      <c r="G184" s="140" t="s">
        <v>711</v>
      </c>
      <c r="H184" s="141">
        <v>14.5</v>
      </c>
      <c r="I184" s="142"/>
      <c r="J184" s="143">
        <f>ROUND(I184*H184,2)</f>
        <v>0</v>
      </c>
      <c r="K184" s="139" t="s">
        <v>1</v>
      </c>
      <c r="L184" s="32"/>
      <c r="M184" s="144" t="s">
        <v>1</v>
      </c>
      <c r="N184" s="145" t="s">
        <v>41</v>
      </c>
      <c r="P184" s="146">
        <f>O184*H184</f>
        <v>0</v>
      </c>
      <c r="Q184" s="146">
        <v>4.6999999999999999E-4</v>
      </c>
      <c r="R184" s="146">
        <f>Q184*H184</f>
        <v>6.8149999999999999E-3</v>
      </c>
      <c r="S184" s="146">
        <v>0</v>
      </c>
      <c r="T184" s="147">
        <f>S184*H184</f>
        <v>0</v>
      </c>
      <c r="AR184" s="148" t="s">
        <v>300</v>
      </c>
      <c r="AT184" s="148" t="s">
        <v>295</v>
      </c>
      <c r="AU184" s="148" t="s">
        <v>85</v>
      </c>
      <c r="AY184" s="17" t="s">
        <v>293</v>
      </c>
      <c r="BE184" s="149">
        <f>IF(N184="základní",J184,0)</f>
        <v>0</v>
      </c>
      <c r="BF184" s="149">
        <f>IF(N184="snížená",J184,0)</f>
        <v>0</v>
      </c>
      <c r="BG184" s="149">
        <f>IF(N184="zákl. přenesená",J184,0)</f>
        <v>0</v>
      </c>
      <c r="BH184" s="149">
        <f>IF(N184="sníž. přenesená",J184,0)</f>
        <v>0</v>
      </c>
      <c r="BI184" s="149">
        <f>IF(N184="nulová",J184,0)</f>
        <v>0</v>
      </c>
      <c r="BJ184" s="17" t="s">
        <v>83</v>
      </c>
      <c r="BK184" s="149">
        <f>ROUND(I184*H184,2)</f>
        <v>0</v>
      </c>
      <c r="BL184" s="17" t="s">
        <v>300</v>
      </c>
      <c r="BM184" s="148" t="s">
        <v>5435</v>
      </c>
    </row>
    <row r="185" spans="2:65" s="12" customFormat="1" ht="11.25">
      <c r="B185" s="150"/>
      <c r="D185" s="151" t="s">
        <v>302</v>
      </c>
      <c r="E185" s="152" t="s">
        <v>5373</v>
      </c>
      <c r="F185" s="153" t="s">
        <v>5436</v>
      </c>
      <c r="H185" s="154">
        <v>14.5</v>
      </c>
      <c r="I185" s="155"/>
      <c r="L185" s="150"/>
      <c r="M185" s="156"/>
      <c r="T185" s="157"/>
      <c r="AT185" s="152" t="s">
        <v>302</v>
      </c>
      <c r="AU185" s="152" t="s">
        <v>85</v>
      </c>
      <c r="AV185" s="12" t="s">
        <v>85</v>
      </c>
      <c r="AW185" s="12" t="s">
        <v>32</v>
      </c>
      <c r="AX185" s="12" t="s">
        <v>83</v>
      </c>
      <c r="AY185" s="152" t="s">
        <v>293</v>
      </c>
    </row>
    <row r="186" spans="2:65" s="1" customFormat="1" ht="24.2" customHeight="1">
      <c r="B186" s="32"/>
      <c r="C186" s="137" t="s">
        <v>624</v>
      </c>
      <c r="D186" s="137" t="s">
        <v>295</v>
      </c>
      <c r="E186" s="138" t="s">
        <v>1595</v>
      </c>
      <c r="F186" s="139" t="s">
        <v>1596</v>
      </c>
      <c r="G186" s="140" t="s">
        <v>711</v>
      </c>
      <c r="H186" s="141">
        <v>14.5</v>
      </c>
      <c r="I186" s="142"/>
      <c r="J186" s="143">
        <f>ROUND(I186*H186,2)</f>
        <v>0</v>
      </c>
      <c r="K186" s="139" t="s">
        <v>1</v>
      </c>
      <c r="L186" s="32"/>
      <c r="M186" s="144" t="s">
        <v>1</v>
      </c>
      <c r="N186" s="145" t="s">
        <v>41</v>
      </c>
      <c r="P186" s="146">
        <f>O186*H186</f>
        <v>0</v>
      </c>
      <c r="Q186" s="146">
        <v>0</v>
      </c>
      <c r="R186" s="146">
        <f>Q186*H186</f>
        <v>0</v>
      </c>
      <c r="S186" s="146">
        <v>0</v>
      </c>
      <c r="T186" s="147">
        <f>S186*H186</f>
        <v>0</v>
      </c>
      <c r="AR186" s="148" t="s">
        <v>300</v>
      </c>
      <c r="AT186" s="148" t="s">
        <v>295</v>
      </c>
      <c r="AU186" s="148" t="s">
        <v>85</v>
      </c>
      <c r="AY186" s="17" t="s">
        <v>293</v>
      </c>
      <c r="BE186" s="149">
        <f>IF(N186="základní",J186,0)</f>
        <v>0</v>
      </c>
      <c r="BF186" s="149">
        <f>IF(N186="snížená",J186,0)</f>
        <v>0</v>
      </c>
      <c r="BG186" s="149">
        <f>IF(N186="zákl. přenesená",J186,0)</f>
        <v>0</v>
      </c>
      <c r="BH186" s="149">
        <f>IF(N186="sníž. přenesená",J186,0)</f>
        <v>0</v>
      </c>
      <c r="BI186" s="149">
        <f>IF(N186="nulová",J186,0)</f>
        <v>0</v>
      </c>
      <c r="BJ186" s="17" t="s">
        <v>83</v>
      </c>
      <c r="BK186" s="149">
        <f>ROUND(I186*H186,2)</f>
        <v>0</v>
      </c>
      <c r="BL186" s="17" t="s">
        <v>300</v>
      </c>
      <c r="BM186" s="148" t="s">
        <v>5437</v>
      </c>
    </row>
    <row r="187" spans="2:65" s="12" customFormat="1" ht="11.25">
      <c r="B187" s="150"/>
      <c r="D187" s="151" t="s">
        <v>302</v>
      </c>
      <c r="E187" s="152" t="s">
        <v>1</v>
      </c>
      <c r="F187" s="153" t="s">
        <v>5373</v>
      </c>
      <c r="H187" s="154">
        <v>14.5</v>
      </c>
      <c r="I187" s="155"/>
      <c r="L187" s="150"/>
      <c r="M187" s="156"/>
      <c r="T187" s="157"/>
      <c r="AT187" s="152" t="s">
        <v>302</v>
      </c>
      <c r="AU187" s="152" t="s">
        <v>85</v>
      </c>
      <c r="AV187" s="12" t="s">
        <v>85</v>
      </c>
      <c r="AW187" s="12" t="s">
        <v>32</v>
      </c>
      <c r="AX187" s="12" t="s">
        <v>83</v>
      </c>
      <c r="AY187" s="152" t="s">
        <v>293</v>
      </c>
    </row>
    <row r="188" spans="2:65" s="1" customFormat="1" ht="24.2" customHeight="1">
      <c r="B188" s="32"/>
      <c r="C188" s="137" t="s">
        <v>645</v>
      </c>
      <c r="D188" s="137" t="s">
        <v>295</v>
      </c>
      <c r="E188" s="138" t="s">
        <v>5438</v>
      </c>
      <c r="F188" s="139" t="s">
        <v>5439</v>
      </c>
      <c r="G188" s="140" t="s">
        <v>311</v>
      </c>
      <c r="H188" s="141">
        <v>9.36</v>
      </c>
      <c r="I188" s="142"/>
      <c r="J188" s="143">
        <f>ROUND(I188*H188,2)</f>
        <v>0</v>
      </c>
      <c r="K188" s="139" t="s">
        <v>1</v>
      </c>
      <c r="L188" s="32"/>
      <c r="M188" s="144" t="s">
        <v>1</v>
      </c>
      <c r="N188" s="145" t="s">
        <v>41</v>
      </c>
      <c r="P188" s="146">
        <f>O188*H188</f>
        <v>0</v>
      </c>
      <c r="Q188" s="146">
        <v>0</v>
      </c>
      <c r="R188" s="146">
        <f>Q188*H188</f>
        <v>0</v>
      </c>
      <c r="S188" s="146">
        <v>0</v>
      </c>
      <c r="T188" s="147">
        <f>S188*H188</f>
        <v>0</v>
      </c>
      <c r="AR188" s="148" t="s">
        <v>300</v>
      </c>
      <c r="AT188" s="148" t="s">
        <v>295</v>
      </c>
      <c r="AU188" s="148" t="s">
        <v>85</v>
      </c>
      <c r="AY188" s="17" t="s">
        <v>293</v>
      </c>
      <c r="BE188" s="149">
        <f>IF(N188="základní",J188,0)</f>
        <v>0</v>
      </c>
      <c r="BF188" s="149">
        <f>IF(N188="snížená",J188,0)</f>
        <v>0</v>
      </c>
      <c r="BG188" s="149">
        <f>IF(N188="zákl. přenesená",J188,0)</f>
        <v>0</v>
      </c>
      <c r="BH188" s="149">
        <f>IF(N188="sníž. přenesená",J188,0)</f>
        <v>0</v>
      </c>
      <c r="BI188" s="149">
        <f>IF(N188="nulová",J188,0)</f>
        <v>0</v>
      </c>
      <c r="BJ188" s="17" t="s">
        <v>83</v>
      </c>
      <c r="BK188" s="149">
        <f>ROUND(I188*H188,2)</f>
        <v>0</v>
      </c>
      <c r="BL188" s="17" t="s">
        <v>300</v>
      </c>
      <c r="BM188" s="148" t="s">
        <v>5440</v>
      </c>
    </row>
    <row r="189" spans="2:65" s="12" customFormat="1" ht="11.25">
      <c r="B189" s="150"/>
      <c r="D189" s="151" t="s">
        <v>302</v>
      </c>
      <c r="E189" s="152" t="s">
        <v>1</v>
      </c>
      <c r="F189" s="153" t="s">
        <v>5441</v>
      </c>
      <c r="H189" s="154">
        <v>9.36</v>
      </c>
      <c r="I189" s="155"/>
      <c r="L189" s="150"/>
      <c r="M189" s="156"/>
      <c r="T189" s="157"/>
      <c r="AT189" s="152" t="s">
        <v>302</v>
      </c>
      <c r="AU189" s="152" t="s">
        <v>85</v>
      </c>
      <c r="AV189" s="12" t="s">
        <v>85</v>
      </c>
      <c r="AW189" s="12" t="s">
        <v>32</v>
      </c>
      <c r="AX189" s="12" t="s">
        <v>76</v>
      </c>
      <c r="AY189" s="152" t="s">
        <v>293</v>
      </c>
    </row>
    <row r="190" spans="2:65" s="15" customFormat="1" ht="11.25">
      <c r="B190" s="185"/>
      <c r="D190" s="151" t="s">
        <v>302</v>
      </c>
      <c r="E190" s="186" t="s">
        <v>1</v>
      </c>
      <c r="F190" s="187" t="s">
        <v>1019</v>
      </c>
      <c r="H190" s="188">
        <v>9.36</v>
      </c>
      <c r="I190" s="189"/>
      <c r="L190" s="185"/>
      <c r="M190" s="190"/>
      <c r="T190" s="191"/>
      <c r="AT190" s="186" t="s">
        <v>302</v>
      </c>
      <c r="AU190" s="186" t="s">
        <v>85</v>
      </c>
      <c r="AV190" s="15" t="s">
        <v>156</v>
      </c>
      <c r="AW190" s="15" t="s">
        <v>32</v>
      </c>
      <c r="AX190" s="15" t="s">
        <v>83</v>
      </c>
      <c r="AY190" s="186" t="s">
        <v>293</v>
      </c>
    </row>
    <row r="191" spans="2:65" s="1" customFormat="1" ht="24.2" customHeight="1">
      <c r="B191" s="32"/>
      <c r="C191" s="137" t="s">
        <v>660</v>
      </c>
      <c r="D191" s="137" t="s">
        <v>295</v>
      </c>
      <c r="E191" s="138" t="s">
        <v>5442</v>
      </c>
      <c r="F191" s="139" t="s">
        <v>5443</v>
      </c>
      <c r="G191" s="140" t="s">
        <v>311</v>
      </c>
      <c r="H191" s="141">
        <v>39.78</v>
      </c>
      <c r="I191" s="142"/>
      <c r="J191" s="143">
        <f>ROUND(I191*H191,2)</f>
        <v>0</v>
      </c>
      <c r="K191" s="139" t="s">
        <v>1</v>
      </c>
      <c r="L191" s="32"/>
      <c r="M191" s="144" t="s">
        <v>1</v>
      </c>
      <c r="N191" s="145" t="s">
        <v>41</v>
      </c>
      <c r="P191" s="146">
        <f>O191*H191</f>
        <v>0</v>
      </c>
      <c r="Q191" s="146">
        <v>0</v>
      </c>
      <c r="R191" s="146">
        <f>Q191*H191</f>
        <v>0</v>
      </c>
      <c r="S191" s="146">
        <v>0</v>
      </c>
      <c r="T191" s="147">
        <f>S191*H191</f>
        <v>0</v>
      </c>
      <c r="AR191" s="148" t="s">
        <v>300</v>
      </c>
      <c r="AT191" s="148" t="s">
        <v>295</v>
      </c>
      <c r="AU191" s="148" t="s">
        <v>85</v>
      </c>
      <c r="AY191" s="17" t="s">
        <v>293</v>
      </c>
      <c r="BE191" s="149">
        <f>IF(N191="základní",J191,0)</f>
        <v>0</v>
      </c>
      <c r="BF191" s="149">
        <f>IF(N191="snížená",J191,0)</f>
        <v>0</v>
      </c>
      <c r="BG191" s="149">
        <f>IF(N191="zákl. přenesená",J191,0)</f>
        <v>0</v>
      </c>
      <c r="BH191" s="149">
        <f>IF(N191="sníž. přenesená",J191,0)</f>
        <v>0</v>
      </c>
      <c r="BI191" s="149">
        <f>IF(N191="nulová",J191,0)</f>
        <v>0</v>
      </c>
      <c r="BJ191" s="17" t="s">
        <v>83</v>
      </c>
      <c r="BK191" s="149">
        <f>ROUND(I191*H191,2)</f>
        <v>0</v>
      </c>
      <c r="BL191" s="17" t="s">
        <v>300</v>
      </c>
      <c r="BM191" s="148" t="s">
        <v>5444</v>
      </c>
    </row>
    <row r="192" spans="2:65" s="12" customFormat="1" ht="11.25">
      <c r="B192" s="150"/>
      <c r="D192" s="151" t="s">
        <v>302</v>
      </c>
      <c r="E192" s="152" t="s">
        <v>1</v>
      </c>
      <c r="F192" s="153" t="s">
        <v>5445</v>
      </c>
      <c r="H192" s="154">
        <v>15.6</v>
      </c>
      <c r="I192" s="155"/>
      <c r="L192" s="150"/>
      <c r="M192" s="156"/>
      <c r="T192" s="157"/>
      <c r="AT192" s="152" t="s">
        <v>302</v>
      </c>
      <c r="AU192" s="152" t="s">
        <v>85</v>
      </c>
      <c r="AV192" s="12" t="s">
        <v>85</v>
      </c>
      <c r="AW192" s="12" t="s">
        <v>32</v>
      </c>
      <c r="AX192" s="12" t="s">
        <v>76</v>
      </c>
      <c r="AY192" s="152" t="s">
        <v>293</v>
      </c>
    </row>
    <row r="193" spans="2:65" s="12" customFormat="1" ht="11.25">
      <c r="B193" s="150"/>
      <c r="D193" s="151" t="s">
        <v>302</v>
      </c>
      <c r="E193" s="152" t="s">
        <v>1</v>
      </c>
      <c r="F193" s="153" t="s">
        <v>5446</v>
      </c>
      <c r="H193" s="154">
        <v>7.8</v>
      </c>
      <c r="I193" s="155"/>
      <c r="L193" s="150"/>
      <c r="M193" s="156"/>
      <c r="T193" s="157"/>
      <c r="AT193" s="152" t="s">
        <v>302</v>
      </c>
      <c r="AU193" s="152" t="s">
        <v>85</v>
      </c>
      <c r="AV193" s="12" t="s">
        <v>85</v>
      </c>
      <c r="AW193" s="12" t="s">
        <v>32</v>
      </c>
      <c r="AX193" s="12" t="s">
        <v>76</v>
      </c>
      <c r="AY193" s="152" t="s">
        <v>293</v>
      </c>
    </row>
    <row r="194" spans="2:65" s="12" customFormat="1" ht="22.5">
      <c r="B194" s="150"/>
      <c r="D194" s="151" t="s">
        <v>302</v>
      </c>
      <c r="E194" s="152" t="s">
        <v>1</v>
      </c>
      <c r="F194" s="153" t="s">
        <v>5447</v>
      </c>
      <c r="H194" s="154">
        <v>16.38</v>
      </c>
      <c r="I194" s="155"/>
      <c r="L194" s="150"/>
      <c r="M194" s="156"/>
      <c r="T194" s="157"/>
      <c r="AT194" s="152" t="s">
        <v>302</v>
      </c>
      <c r="AU194" s="152" t="s">
        <v>85</v>
      </c>
      <c r="AV194" s="12" t="s">
        <v>85</v>
      </c>
      <c r="AW194" s="12" t="s">
        <v>32</v>
      </c>
      <c r="AX194" s="12" t="s">
        <v>76</v>
      </c>
      <c r="AY194" s="152" t="s">
        <v>293</v>
      </c>
    </row>
    <row r="195" spans="2:65" s="14" customFormat="1" ht="11.25">
      <c r="B195" s="167"/>
      <c r="D195" s="151" t="s">
        <v>302</v>
      </c>
      <c r="E195" s="168" t="s">
        <v>5448</v>
      </c>
      <c r="F195" s="169" t="s">
        <v>371</v>
      </c>
      <c r="H195" s="170">
        <v>39.78</v>
      </c>
      <c r="I195" s="171"/>
      <c r="L195" s="167"/>
      <c r="M195" s="172"/>
      <c r="T195" s="173"/>
      <c r="AT195" s="168" t="s">
        <v>302</v>
      </c>
      <c r="AU195" s="168" t="s">
        <v>85</v>
      </c>
      <c r="AV195" s="14" t="s">
        <v>300</v>
      </c>
      <c r="AW195" s="14" t="s">
        <v>32</v>
      </c>
      <c r="AX195" s="14" t="s">
        <v>83</v>
      </c>
      <c r="AY195" s="168" t="s">
        <v>293</v>
      </c>
    </row>
    <row r="196" spans="2:65" s="1" customFormat="1" ht="33" customHeight="1">
      <c r="B196" s="32"/>
      <c r="C196" s="137" t="s">
        <v>680</v>
      </c>
      <c r="D196" s="137" t="s">
        <v>295</v>
      </c>
      <c r="E196" s="138" t="s">
        <v>5449</v>
      </c>
      <c r="F196" s="139" t="s">
        <v>5450</v>
      </c>
      <c r="G196" s="140" t="s">
        <v>311</v>
      </c>
      <c r="H196" s="141">
        <v>13.68</v>
      </c>
      <c r="I196" s="142"/>
      <c r="J196" s="143">
        <f>ROUND(I196*H196,2)</f>
        <v>0</v>
      </c>
      <c r="K196" s="139" t="s">
        <v>1</v>
      </c>
      <c r="L196" s="32"/>
      <c r="M196" s="144" t="s">
        <v>1</v>
      </c>
      <c r="N196" s="145" t="s">
        <v>41</v>
      </c>
      <c r="P196" s="146">
        <f>O196*H196</f>
        <v>0</v>
      </c>
      <c r="Q196" s="146">
        <v>0</v>
      </c>
      <c r="R196" s="146">
        <f>Q196*H196</f>
        <v>0</v>
      </c>
      <c r="S196" s="146">
        <v>0</v>
      </c>
      <c r="T196" s="147">
        <f>S196*H196</f>
        <v>0</v>
      </c>
      <c r="AR196" s="148" t="s">
        <v>300</v>
      </c>
      <c r="AT196" s="148" t="s">
        <v>295</v>
      </c>
      <c r="AU196" s="148" t="s">
        <v>85</v>
      </c>
      <c r="AY196" s="17" t="s">
        <v>293</v>
      </c>
      <c r="BE196" s="149">
        <f>IF(N196="základní",J196,0)</f>
        <v>0</v>
      </c>
      <c r="BF196" s="149">
        <f>IF(N196="snížená",J196,0)</f>
        <v>0</v>
      </c>
      <c r="BG196" s="149">
        <f>IF(N196="zákl. přenesená",J196,0)</f>
        <v>0</v>
      </c>
      <c r="BH196" s="149">
        <f>IF(N196="sníž. přenesená",J196,0)</f>
        <v>0</v>
      </c>
      <c r="BI196" s="149">
        <f>IF(N196="nulová",J196,0)</f>
        <v>0</v>
      </c>
      <c r="BJ196" s="17" t="s">
        <v>83</v>
      </c>
      <c r="BK196" s="149">
        <f>ROUND(I196*H196,2)</f>
        <v>0</v>
      </c>
      <c r="BL196" s="17" t="s">
        <v>300</v>
      </c>
      <c r="BM196" s="148" t="s">
        <v>5451</v>
      </c>
    </row>
    <row r="197" spans="2:65" s="12" customFormat="1" ht="11.25">
      <c r="B197" s="150"/>
      <c r="D197" s="151" t="s">
        <v>302</v>
      </c>
      <c r="E197" s="152" t="s">
        <v>1</v>
      </c>
      <c r="F197" s="153" t="s">
        <v>5452</v>
      </c>
      <c r="H197" s="154">
        <v>5.4</v>
      </c>
      <c r="I197" s="155"/>
      <c r="L197" s="150"/>
      <c r="M197" s="156"/>
      <c r="T197" s="157"/>
      <c r="AT197" s="152" t="s">
        <v>302</v>
      </c>
      <c r="AU197" s="152" t="s">
        <v>85</v>
      </c>
      <c r="AV197" s="12" t="s">
        <v>85</v>
      </c>
      <c r="AW197" s="12" t="s">
        <v>32</v>
      </c>
      <c r="AX197" s="12" t="s">
        <v>76</v>
      </c>
      <c r="AY197" s="152" t="s">
        <v>293</v>
      </c>
    </row>
    <row r="198" spans="2:65" s="12" customFormat="1" ht="11.25">
      <c r="B198" s="150"/>
      <c r="D198" s="151" t="s">
        <v>302</v>
      </c>
      <c r="E198" s="152" t="s">
        <v>1</v>
      </c>
      <c r="F198" s="153" t="s">
        <v>5453</v>
      </c>
      <c r="H198" s="154">
        <v>8.2799999999999994</v>
      </c>
      <c r="I198" s="155"/>
      <c r="L198" s="150"/>
      <c r="M198" s="156"/>
      <c r="T198" s="157"/>
      <c r="AT198" s="152" t="s">
        <v>302</v>
      </c>
      <c r="AU198" s="152" t="s">
        <v>85</v>
      </c>
      <c r="AV198" s="12" t="s">
        <v>85</v>
      </c>
      <c r="AW198" s="12" t="s">
        <v>32</v>
      </c>
      <c r="AX198" s="12" t="s">
        <v>76</v>
      </c>
      <c r="AY198" s="152" t="s">
        <v>293</v>
      </c>
    </row>
    <row r="199" spans="2:65" s="15" customFormat="1" ht="11.25">
      <c r="B199" s="185"/>
      <c r="D199" s="151" t="s">
        <v>302</v>
      </c>
      <c r="E199" s="186" t="s">
        <v>1567</v>
      </c>
      <c r="F199" s="187" t="s">
        <v>1019</v>
      </c>
      <c r="H199" s="188">
        <v>13.68</v>
      </c>
      <c r="I199" s="189"/>
      <c r="L199" s="185"/>
      <c r="M199" s="190"/>
      <c r="T199" s="191"/>
      <c r="AT199" s="186" t="s">
        <v>302</v>
      </c>
      <c r="AU199" s="186" t="s">
        <v>85</v>
      </c>
      <c r="AV199" s="15" t="s">
        <v>156</v>
      </c>
      <c r="AW199" s="15" t="s">
        <v>32</v>
      </c>
      <c r="AX199" s="15" t="s">
        <v>83</v>
      </c>
      <c r="AY199" s="186" t="s">
        <v>293</v>
      </c>
    </row>
    <row r="200" spans="2:65" s="1" customFormat="1" ht="21.75" customHeight="1">
      <c r="B200" s="32"/>
      <c r="C200" s="137" t="s">
        <v>686</v>
      </c>
      <c r="D200" s="137" t="s">
        <v>295</v>
      </c>
      <c r="E200" s="138" t="s">
        <v>5454</v>
      </c>
      <c r="F200" s="139" t="s">
        <v>5455</v>
      </c>
      <c r="G200" s="140" t="s">
        <v>767</v>
      </c>
      <c r="H200" s="141">
        <v>53.2</v>
      </c>
      <c r="I200" s="142"/>
      <c r="J200" s="143">
        <f>ROUND(I200*H200,2)</f>
        <v>0</v>
      </c>
      <c r="K200" s="139" t="s">
        <v>1</v>
      </c>
      <c r="L200" s="32"/>
      <c r="M200" s="144" t="s">
        <v>1</v>
      </c>
      <c r="N200" s="145" t="s">
        <v>41</v>
      </c>
      <c r="P200" s="146">
        <f>O200*H200</f>
        <v>0</v>
      </c>
      <c r="Q200" s="146">
        <v>8.4000000000000003E-4</v>
      </c>
      <c r="R200" s="146">
        <f>Q200*H200</f>
        <v>4.4688000000000005E-2</v>
      </c>
      <c r="S200" s="146">
        <v>0</v>
      </c>
      <c r="T200" s="147">
        <f>S200*H200</f>
        <v>0</v>
      </c>
      <c r="AR200" s="148" t="s">
        <v>300</v>
      </c>
      <c r="AT200" s="148" t="s">
        <v>295</v>
      </c>
      <c r="AU200" s="148" t="s">
        <v>85</v>
      </c>
      <c r="AY200" s="17" t="s">
        <v>293</v>
      </c>
      <c r="BE200" s="149">
        <f>IF(N200="základní",J200,0)</f>
        <v>0</v>
      </c>
      <c r="BF200" s="149">
        <f>IF(N200="snížená",J200,0)</f>
        <v>0</v>
      </c>
      <c r="BG200" s="149">
        <f>IF(N200="zákl. přenesená",J200,0)</f>
        <v>0</v>
      </c>
      <c r="BH200" s="149">
        <f>IF(N200="sníž. přenesená",J200,0)</f>
        <v>0</v>
      </c>
      <c r="BI200" s="149">
        <f>IF(N200="nulová",J200,0)</f>
        <v>0</v>
      </c>
      <c r="BJ200" s="17" t="s">
        <v>83</v>
      </c>
      <c r="BK200" s="149">
        <f>ROUND(I200*H200,2)</f>
        <v>0</v>
      </c>
      <c r="BL200" s="17" t="s">
        <v>300</v>
      </c>
      <c r="BM200" s="148" t="s">
        <v>5456</v>
      </c>
    </row>
    <row r="201" spans="2:65" s="12" customFormat="1" ht="11.25">
      <c r="B201" s="150"/>
      <c r="D201" s="151" t="s">
        <v>302</v>
      </c>
      <c r="E201" s="152" t="s">
        <v>1</v>
      </c>
      <c r="F201" s="153" t="s">
        <v>5457</v>
      </c>
      <c r="H201" s="154">
        <v>53.2</v>
      </c>
      <c r="I201" s="155"/>
      <c r="L201" s="150"/>
      <c r="M201" s="156"/>
      <c r="T201" s="157"/>
      <c r="AT201" s="152" t="s">
        <v>302</v>
      </c>
      <c r="AU201" s="152" t="s">
        <v>85</v>
      </c>
      <c r="AV201" s="12" t="s">
        <v>85</v>
      </c>
      <c r="AW201" s="12" t="s">
        <v>32</v>
      </c>
      <c r="AX201" s="12" t="s">
        <v>76</v>
      </c>
      <c r="AY201" s="152" t="s">
        <v>293</v>
      </c>
    </row>
    <row r="202" spans="2:65" s="15" customFormat="1" ht="11.25">
      <c r="B202" s="185"/>
      <c r="D202" s="151" t="s">
        <v>302</v>
      </c>
      <c r="E202" s="186" t="s">
        <v>5368</v>
      </c>
      <c r="F202" s="187" t="s">
        <v>1019</v>
      </c>
      <c r="H202" s="188">
        <v>53.2</v>
      </c>
      <c r="I202" s="189"/>
      <c r="L202" s="185"/>
      <c r="M202" s="190"/>
      <c r="T202" s="191"/>
      <c r="AT202" s="186" t="s">
        <v>302</v>
      </c>
      <c r="AU202" s="186" t="s">
        <v>85</v>
      </c>
      <c r="AV202" s="15" t="s">
        <v>156</v>
      </c>
      <c r="AW202" s="15" t="s">
        <v>32</v>
      </c>
      <c r="AX202" s="15" t="s">
        <v>83</v>
      </c>
      <c r="AY202" s="186" t="s">
        <v>293</v>
      </c>
    </row>
    <row r="203" spans="2:65" s="1" customFormat="1" ht="24.2" customHeight="1">
      <c r="B203" s="32"/>
      <c r="C203" s="137" t="s">
        <v>7</v>
      </c>
      <c r="D203" s="137" t="s">
        <v>295</v>
      </c>
      <c r="E203" s="138" t="s">
        <v>5458</v>
      </c>
      <c r="F203" s="139" t="s">
        <v>5459</v>
      </c>
      <c r="G203" s="140" t="s">
        <v>767</v>
      </c>
      <c r="H203" s="141">
        <v>53.2</v>
      </c>
      <c r="I203" s="142"/>
      <c r="J203" s="143">
        <f>ROUND(I203*H203,2)</f>
        <v>0</v>
      </c>
      <c r="K203" s="139" t="s">
        <v>1</v>
      </c>
      <c r="L203" s="32"/>
      <c r="M203" s="144" t="s">
        <v>1</v>
      </c>
      <c r="N203" s="145" t="s">
        <v>41</v>
      </c>
      <c r="P203" s="146">
        <f>O203*H203</f>
        <v>0</v>
      </c>
      <c r="Q203" s="146">
        <v>0</v>
      </c>
      <c r="R203" s="146">
        <f>Q203*H203</f>
        <v>0</v>
      </c>
      <c r="S203" s="146">
        <v>0</v>
      </c>
      <c r="T203" s="147">
        <f>S203*H203</f>
        <v>0</v>
      </c>
      <c r="AR203" s="148" t="s">
        <v>300</v>
      </c>
      <c r="AT203" s="148" t="s">
        <v>295</v>
      </c>
      <c r="AU203" s="148" t="s">
        <v>85</v>
      </c>
      <c r="AY203" s="17" t="s">
        <v>293</v>
      </c>
      <c r="BE203" s="149">
        <f>IF(N203="základní",J203,0)</f>
        <v>0</v>
      </c>
      <c r="BF203" s="149">
        <f>IF(N203="snížená",J203,0)</f>
        <v>0</v>
      </c>
      <c r="BG203" s="149">
        <f>IF(N203="zákl. přenesená",J203,0)</f>
        <v>0</v>
      </c>
      <c r="BH203" s="149">
        <f>IF(N203="sníž. přenesená",J203,0)</f>
        <v>0</v>
      </c>
      <c r="BI203" s="149">
        <f>IF(N203="nulová",J203,0)</f>
        <v>0</v>
      </c>
      <c r="BJ203" s="17" t="s">
        <v>83</v>
      </c>
      <c r="BK203" s="149">
        <f>ROUND(I203*H203,2)</f>
        <v>0</v>
      </c>
      <c r="BL203" s="17" t="s">
        <v>300</v>
      </c>
      <c r="BM203" s="148" t="s">
        <v>5460</v>
      </c>
    </row>
    <row r="204" spans="2:65" s="12" customFormat="1" ht="11.25">
      <c r="B204" s="150"/>
      <c r="D204" s="151" t="s">
        <v>302</v>
      </c>
      <c r="E204" s="152" t="s">
        <v>1</v>
      </c>
      <c r="F204" s="153" t="s">
        <v>5368</v>
      </c>
      <c r="H204" s="154">
        <v>53.2</v>
      </c>
      <c r="I204" s="155"/>
      <c r="L204" s="150"/>
      <c r="M204" s="156"/>
      <c r="T204" s="157"/>
      <c r="AT204" s="152" t="s">
        <v>302</v>
      </c>
      <c r="AU204" s="152" t="s">
        <v>85</v>
      </c>
      <c r="AV204" s="12" t="s">
        <v>85</v>
      </c>
      <c r="AW204" s="12" t="s">
        <v>32</v>
      </c>
      <c r="AX204" s="12" t="s">
        <v>83</v>
      </c>
      <c r="AY204" s="152" t="s">
        <v>293</v>
      </c>
    </row>
    <row r="205" spans="2:65" s="1" customFormat="1" ht="21.75" customHeight="1">
      <c r="B205" s="32"/>
      <c r="C205" s="137" t="s">
        <v>694</v>
      </c>
      <c r="D205" s="137" t="s">
        <v>295</v>
      </c>
      <c r="E205" s="138" t="s">
        <v>5461</v>
      </c>
      <c r="F205" s="139" t="s">
        <v>5462</v>
      </c>
      <c r="G205" s="140" t="s">
        <v>767</v>
      </c>
      <c r="H205" s="141">
        <v>78.12</v>
      </c>
      <c r="I205" s="142"/>
      <c r="J205" s="143">
        <f>ROUND(I205*H205,2)</f>
        <v>0</v>
      </c>
      <c r="K205" s="139" t="s">
        <v>1</v>
      </c>
      <c r="L205" s="32"/>
      <c r="M205" s="144" t="s">
        <v>1</v>
      </c>
      <c r="N205" s="145" t="s">
        <v>41</v>
      </c>
      <c r="P205" s="146">
        <f>O205*H205</f>
        <v>0</v>
      </c>
      <c r="Q205" s="146">
        <v>6.9999999999999999E-4</v>
      </c>
      <c r="R205" s="146">
        <f>Q205*H205</f>
        <v>5.4684000000000003E-2</v>
      </c>
      <c r="S205" s="146">
        <v>0</v>
      </c>
      <c r="T205" s="147">
        <f>S205*H205</f>
        <v>0</v>
      </c>
      <c r="AR205" s="148" t="s">
        <v>300</v>
      </c>
      <c r="AT205" s="148" t="s">
        <v>295</v>
      </c>
      <c r="AU205" s="148" t="s">
        <v>85</v>
      </c>
      <c r="AY205" s="17" t="s">
        <v>293</v>
      </c>
      <c r="BE205" s="149">
        <f>IF(N205="základní",J205,0)</f>
        <v>0</v>
      </c>
      <c r="BF205" s="149">
        <f>IF(N205="snížená",J205,0)</f>
        <v>0</v>
      </c>
      <c r="BG205" s="149">
        <f>IF(N205="zákl. přenesená",J205,0)</f>
        <v>0</v>
      </c>
      <c r="BH205" s="149">
        <f>IF(N205="sníž. přenesená",J205,0)</f>
        <v>0</v>
      </c>
      <c r="BI205" s="149">
        <f>IF(N205="nulová",J205,0)</f>
        <v>0</v>
      </c>
      <c r="BJ205" s="17" t="s">
        <v>83</v>
      </c>
      <c r="BK205" s="149">
        <f>ROUND(I205*H205,2)</f>
        <v>0</v>
      </c>
      <c r="BL205" s="17" t="s">
        <v>300</v>
      </c>
      <c r="BM205" s="148" t="s">
        <v>5463</v>
      </c>
    </row>
    <row r="206" spans="2:65" s="12" customFormat="1" ht="11.25">
      <c r="B206" s="150"/>
      <c r="D206" s="151" t="s">
        <v>302</v>
      </c>
      <c r="E206" s="152" t="s">
        <v>1</v>
      </c>
      <c r="F206" s="153" t="s">
        <v>5464</v>
      </c>
      <c r="H206" s="154">
        <v>46.8</v>
      </c>
      <c r="I206" s="155"/>
      <c r="L206" s="150"/>
      <c r="M206" s="156"/>
      <c r="T206" s="157"/>
      <c r="AT206" s="152" t="s">
        <v>302</v>
      </c>
      <c r="AU206" s="152" t="s">
        <v>85</v>
      </c>
      <c r="AV206" s="12" t="s">
        <v>85</v>
      </c>
      <c r="AW206" s="12" t="s">
        <v>32</v>
      </c>
      <c r="AX206" s="12" t="s">
        <v>76</v>
      </c>
      <c r="AY206" s="152" t="s">
        <v>293</v>
      </c>
    </row>
    <row r="207" spans="2:65" s="12" customFormat="1" ht="11.25">
      <c r="B207" s="150"/>
      <c r="D207" s="151" t="s">
        <v>302</v>
      </c>
      <c r="E207" s="152" t="s">
        <v>1</v>
      </c>
      <c r="F207" s="153" t="s">
        <v>5465</v>
      </c>
      <c r="H207" s="154">
        <v>31.32</v>
      </c>
      <c r="I207" s="155"/>
      <c r="L207" s="150"/>
      <c r="M207" s="156"/>
      <c r="T207" s="157"/>
      <c r="AT207" s="152" t="s">
        <v>302</v>
      </c>
      <c r="AU207" s="152" t="s">
        <v>85</v>
      </c>
      <c r="AV207" s="12" t="s">
        <v>85</v>
      </c>
      <c r="AW207" s="12" t="s">
        <v>32</v>
      </c>
      <c r="AX207" s="12" t="s">
        <v>76</v>
      </c>
      <c r="AY207" s="152" t="s">
        <v>293</v>
      </c>
    </row>
    <row r="208" spans="2:65" s="15" customFormat="1" ht="11.25">
      <c r="B208" s="185"/>
      <c r="D208" s="151" t="s">
        <v>302</v>
      </c>
      <c r="E208" s="186" t="s">
        <v>5366</v>
      </c>
      <c r="F208" s="187" t="s">
        <v>1019</v>
      </c>
      <c r="H208" s="188">
        <v>78.12</v>
      </c>
      <c r="I208" s="189"/>
      <c r="L208" s="185"/>
      <c r="M208" s="190"/>
      <c r="T208" s="191"/>
      <c r="AT208" s="186" t="s">
        <v>302</v>
      </c>
      <c r="AU208" s="186" t="s">
        <v>85</v>
      </c>
      <c r="AV208" s="15" t="s">
        <v>156</v>
      </c>
      <c r="AW208" s="15" t="s">
        <v>32</v>
      </c>
      <c r="AX208" s="15" t="s">
        <v>83</v>
      </c>
      <c r="AY208" s="186" t="s">
        <v>293</v>
      </c>
    </row>
    <row r="209" spans="2:65" s="1" customFormat="1" ht="16.5" customHeight="1">
      <c r="B209" s="32"/>
      <c r="C209" s="137" t="s">
        <v>699</v>
      </c>
      <c r="D209" s="137" t="s">
        <v>295</v>
      </c>
      <c r="E209" s="138" t="s">
        <v>5466</v>
      </c>
      <c r="F209" s="139" t="s">
        <v>5467</v>
      </c>
      <c r="G209" s="140" t="s">
        <v>767</v>
      </c>
      <c r="H209" s="141">
        <v>78.12</v>
      </c>
      <c r="I209" s="142"/>
      <c r="J209" s="143">
        <f>ROUND(I209*H209,2)</f>
        <v>0</v>
      </c>
      <c r="K209" s="139" t="s">
        <v>1</v>
      </c>
      <c r="L209" s="32"/>
      <c r="M209" s="144" t="s">
        <v>1</v>
      </c>
      <c r="N209" s="145" t="s">
        <v>41</v>
      </c>
      <c r="P209" s="146">
        <f>O209*H209</f>
        <v>0</v>
      </c>
      <c r="Q209" s="146">
        <v>0</v>
      </c>
      <c r="R209" s="146">
        <f>Q209*H209</f>
        <v>0</v>
      </c>
      <c r="S209" s="146">
        <v>0</v>
      </c>
      <c r="T209" s="147">
        <f>S209*H209</f>
        <v>0</v>
      </c>
      <c r="AR209" s="148" t="s">
        <v>300</v>
      </c>
      <c r="AT209" s="148" t="s">
        <v>295</v>
      </c>
      <c r="AU209" s="148" t="s">
        <v>85</v>
      </c>
      <c r="AY209" s="17" t="s">
        <v>293</v>
      </c>
      <c r="BE209" s="149">
        <f>IF(N209="základní",J209,0)</f>
        <v>0</v>
      </c>
      <c r="BF209" s="149">
        <f>IF(N209="snížená",J209,0)</f>
        <v>0</v>
      </c>
      <c r="BG209" s="149">
        <f>IF(N209="zákl. přenesená",J209,0)</f>
        <v>0</v>
      </c>
      <c r="BH209" s="149">
        <f>IF(N209="sníž. přenesená",J209,0)</f>
        <v>0</v>
      </c>
      <c r="BI209" s="149">
        <f>IF(N209="nulová",J209,0)</f>
        <v>0</v>
      </c>
      <c r="BJ209" s="17" t="s">
        <v>83</v>
      </c>
      <c r="BK209" s="149">
        <f>ROUND(I209*H209,2)</f>
        <v>0</v>
      </c>
      <c r="BL209" s="17" t="s">
        <v>300</v>
      </c>
      <c r="BM209" s="148" t="s">
        <v>5468</v>
      </c>
    </row>
    <row r="210" spans="2:65" s="12" customFormat="1" ht="11.25">
      <c r="B210" s="150"/>
      <c r="D210" s="151" t="s">
        <v>302</v>
      </c>
      <c r="E210" s="152" t="s">
        <v>1</v>
      </c>
      <c r="F210" s="153" t="s">
        <v>5366</v>
      </c>
      <c r="H210" s="154">
        <v>78.12</v>
      </c>
      <c r="I210" s="155"/>
      <c r="L210" s="150"/>
      <c r="M210" s="156"/>
      <c r="T210" s="157"/>
      <c r="AT210" s="152" t="s">
        <v>302</v>
      </c>
      <c r="AU210" s="152" t="s">
        <v>85</v>
      </c>
      <c r="AV210" s="12" t="s">
        <v>85</v>
      </c>
      <c r="AW210" s="12" t="s">
        <v>32</v>
      </c>
      <c r="AX210" s="12" t="s">
        <v>83</v>
      </c>
      <c r="AY210" s="152" t="s">
        <v>293</v>
      </c>
    </row>
    <row r="211" spans="2:65" s="1" customFormat="1" ht="21.75" customHeight="1">
      <c r="B211" s="32"/>
      <c r="C211" s="137" t="s">
        <v>704</v>
      </c>
      <c r="D211" s="137" t="s">
        <v>295</v>
      </c>
      <c r="E211" s="138" t="s">
        <v>5469</v>
      </c>
      <c r="F211" s="139" t="s">
        <v>5470</v>
      </c>
      <c r="G211" s="140" t="s">
        <v>311</v>
      </c>
      <c r="H211" s="141">
        <v>51.84</v>
      </c>
      <c r="I211" s="142"/>
      <c r="J211" s="143">
        <f>ROUND(I211*H211,2)</f>
        <v>0</v>
      </c>
      <c r="K211" s="139" t="s">
        <v>1</v>
      </c>
      <c r="L211" s="32"/>
      <c r="M211" s="144" t="s">
        <v>1</v>
      </c>
      <c r="N211" s="145" t="s">
        <v>41</v>
      </c>
      <c r="P211" s="146">
        <f>O211*H211</f>
        <v>0</v>
      </c>
      <c r="Q211" s="146">
        <v>4.6000000000000001E-4</v>
      </c>
      <c r="R211" s="146">
        <f>Q211*H211</f>
        <v>2.3846400000000004E-2</v>
      </c>
      <c r="S211" s="146">
        <v>0</v>
      </c>
      <c r="T211" s="147">
        <f>S211*H211</f>
        <v>0</v>
      </c>
      <c r="AR211" s="148" t="s">
        <v>300</v>
      </c>
      <c r="AT211" s="148" t="s">
        <v>295</v>
      </c>
      <c r="AU211" s="148" t="s">
        <v>85</v>
      </c>
      <c r="AY211" s="17" t="s">
        <v>293</v>
      </c>
      <c r="BE211" s="149">
        <f>IF(N211="základní",J211,0)</f>
        <v>0</v>
      </c>
      <c r="BF211" s="149">
        <f>IF(N211="snížená",J211,0)</f>
        <v>0</v>
      </c>
      <c r="BG211" s="149">
        <f>IF(N211="zákl. přenesená",J211,0)</f>
        <v>0</v>
      </c>
      <c r="BH211" s="149">
        <f>IF(N211="sníž. přenesená",J211,0)</f>
        <v>0</v>
      </c>
      <c r="BI211" s="149">
        <f>IF(N211="nulová",J211,0)</f>
        <v>0</v>
      </c>
      <c r="BJ211" s="17" t="s">
        <v>83</v>
      </c>
      <c r="BK211" s="149">
        <f>ROUND(I211*H211,2)</f>
        <v>0</v>
      </c>
      <c r="BL211" s="17" t="s">
        <v>300</v>
      </c>
      <c r="BM211" s="148" t="s">
        <v>5471</v>
      </c>
    </row>
    <row r="212" spans="2:65" s="12" customFormat="1" ht="11.25">
      <c r="B212" s="150"/>
      <c r="D212" s="151" t="s">
        <v>302</v>
      </c>
      <c r="E212" s="152" t="s">
        <v>1</v>
      </c>
      <c r="F212" s="153" t="s">
        <v>5472</v>
      </c>
      <c r="H212" s="154">
        <v>32.4</v>
      </c>
      <c r="I212" s="155"/>
      <c r="L212" s="150"/>
      <c r="M212" s="156"/>
      <c r="T212" s="157"/>
      <c r="AT212" s="152" t="s">
        <v>302</v>
      </c>
      <c r="AU212" s="152" t="s">
        <v>85</v>
      </c>
      <c r="AV212" s="12" t="s">
        <v>85</v>
      </c>
      <c r="AW212" s="12" t="s">
        <v>32</v>
      </c>
      <c r="AX212" s="12" t="s">
        <v>76</v>
      </c>
      <c r="AY212" s="152" t="s">
        <v>293</v>
      </c>
    </row>
    <row r="213" spans="2:65" s="12" customFormat="1" ht="11.25">
      <c r="B213" s="150"/>
      <c r="D213" s="151" t="s">
        <v>302</v>
      </c>
      <c r="E213" s="152" t="s">
        <v>1</v>
      </c>
      <c r="F213" s="153" t="s">
        <v>5473</v>
      </c>
      <c r="H213" s="154">
        <v>19.440000000000001</v>
      </c>
      <c r="I213" s="155"/>
      <c r="L213" s="150"/>
      <c r="M213" s="156"/>
      <c r="T213" s="157"/>
      <c r="AT213" s="152" t="s">
        <v>302</v>
      </c>
      <c r="AU213" s="152" t="s">
        <v>85</v>
      </c>
      <c r="AV213" s="12" t="s">
        <v>85</v>
      </c>
      <c r="AW213" s="12" t="s">
        <v>32</v>
      </c>
      <c r="AX213" s="12" t="s">
        <v>76</v>
      </c>
      <c r="AY213" s="152" t="s">
        <v>293</v>
      </c>
    </row>
    <row r="214" spans="2:65" s="15" customFormat="1" ht="11.25">
      <c r="B214" s="185"/>
      <c r="D214" s="151" t="s">
        <v>302</v>
      </c>
      <c r="E214" s="186" t="s">
        <v>5371</v>
      </c>
      <c r="F214" s="187" t="s">
        <v>1019</v>
      </c>
      <c r="H214" s="188">
        <v>51.84</v>
      </c>
      <c r="I214" s="189"/>
      <c r="L214" s="185"/>
      <c r="M214" s="190"/>
      <c r="T214" s="191"/>
      <c r="AT214" s="186" t="s">
        <v>302</v>
      </c>
      <c r="AU214" s="186" t="s">
        <v>85</v>
      </c>
      <c r="AV214" s="15" t="s">
        <v>156</v>
      </c>
      <c r="AW214" s="15" t="s">
        <v>32</v>
      </c>
      <c r="AX214" s="15" t="s">
        <v>83</v>
      </c>
      <c r="AY214" s="186" t="s">
        <v>293</v>
      </c>
    </row>
    <row r="215" spans="2:65" s="1" customFormat="1" ht="24.2" customHeight="1">
      <c r="B215" s="32"/>
      <c r="C215" s="137" t="s">
        <v>708</v>
      </c>
      <c r="D215" s="137" t="s">
        <v>295</v>
      </c>
      <c r="E215" s="138" t="s">
        <v>5474</v>
      </c>
      <c r="F215" s="139" t="s">
        <v>5475</v>
      </c>
      <c r="G215" s="140" t="s">
        <v>311</v>
      </c>
      <c r="H215" s="141">
        <v>51.84</v>
      </c>
      <c r="I215" s="142"/>
      <c r="J215" s="143">
        <f>ROUND(I215*H215,2)</f>
        <v>0</v>
      </c>
      <c r="K215" s="139" t="s">
        <v>1</v>
      </c>
      <c r="L215" s="32"/>
      <c r="M215" s="144" t="s">
        <v>1</v>
      </c>
      <c r="N215" s="145" t="s">
        <v>41</v>
      </c>
      <c r="P215" s="146">
        <f>O215*H215</f>
        <v>0</v>
      </c>
      <c r="Q215" s="146">
        <v>0</v>
      </c>
      <c r="R215" s="146">
        <f>Q215*H215</f>
        <v>0</v>
      </c>
      <c r="S215" s="146">
        <v>0</v>
      </c>
      <c r="T215" s="147">
        <f>S215*H215</f>
        <v>0</v>
      </c>
      <c r="AR215" s="148" t="s">
        <v>300</v>
      </c>
      <c r="AT215" s="148" t="s">
        <v>295</v>
      </c>
      <c r="AU215" s="148" t="s">
        <v>85</v>
      </c>
      <c r="AY215" s="17" t="s">
        <v>293</v>
      </c>
      <c r="BE215" s="149">
        <f>IF(N215="základní",J215,0)</f>
        <v>0</v>
      </c>
      <c r="BF215" s="149">
        <f>IF(N215="snížená",J215,0)</f>
        <v>0</v>
      </c>
      <c r="BG215" s="149">
        <f>IF(N215="zákl. přenesená",J215,0)</f>
        <v>0</v>
      </c>
      <c r="BH215" s="149">
        <f>IF(N215="sníž. přenesená",J215,0)</f>
        <v>0</v>
      </c>
      <c r="BI215" s="149">
        <f>IF(N215="nulová",J215,0)</f>
        <v>0</v>
      </c>
      <c r="BJ215" s="17" t="s">
        <v>83</v>
      </c>
      <c r="BK215" s="149">
        <f>ROUND(I215*H215,2)</f>
        <v>0</v>
      </c>
      <c r="BL215" s="17" t="s">
        <v>300</v>
      </c>
      <c r="BM215" s="148" t="s">
        <v>5476</v>
      </c>
    </row>
    <row r="216" spans="2:65" s="12" customFormat="1" ht="11.25">
      <c r="B216" s="150"/>
      <c r="D216" s="151" t="s">
        <v>302</v>
      </c>
      <c r="E216" s="152" t="s">
        <v>1</v>
      </c>
      <c r="F216" s="153" t="s">
        <v>5371</v>
      </c>
      <c r="H216" s="154">
        <v>51.84</v>
      </c>
      <c r="I216" s="155"/>
      <c r="L216" s="150"/>
      <c r="M216" s="156"/>
      <c r="T216" s="157"/>
      <c r="AT216" s="152" t="s">
        <v>302</v>
      </c>
      <c r="AU216" s="152" t="s">
        <v>85</v>
      </c>
      <c r="AV216" s="12" t="s">
        <v>85</v>
      </c>
      <c r="AW216" s="12" t="s">
        <v>32</v>
      </c>
      <c r="AX216" s="12" t="s">
        <v>83</v>
      </c>
      <c r="AY216" s="152" t="s">
        <v>293</v>
      </c>
    </row>
    <row r="217" spans="2:65" s="1" customFormat="1" ht="37.9" customHeight="1">
      <c r="B217" s="32"/>
      <c r="C217" s="137" t="s">
        <v>737</v>
      </c>
      <c r="D217" s="137" t="s">
        <v>295</v>
      </c>
      <c r="E217" s="138" t="s">
        <v>3088</v>
      </c>
      <c r="F217" s="139" t="s">
        <v>3089</v>
      </c>
      <c r="G217" s="140" t="s">
        <v>311</v>
      </c>
      <c r="H217" s="141">
        <v>24.631</v>
      </c>
      <c r="I217" s="142"/>
      <c r="J217" s="143">
        <f>ROUND(I217*H217,2)</f>
        <v>0</v>
      </c>
      <c r="K217" s="139" t="s">
        <v>1</v>
      </c>
      <c r="L217" s="32"/>
      <c r="M217" s="144" t="s">
        <v>1</v>
      </c>
      <c r="N217" s="145" t="s">
        <v>41</v>
      </c>
      <c r="P217" s="146">
        <f>O217*H217</f>
        <v>0</v>
      </c>
      <c r="Q217" s="146">
        <v>0</v>
      </c>
      <c r="R217" s="146">
        <f>Q217*H217</f>
        <v>0</v>
      </c>
      <c r="S217" s="146">
        <v>0</v>
      </c>
      <c r="T217" s="147">
        <f>S217*H217</f>
        <v>0</v>
      </c>
      <c r="AR217" s="148" t="s">
        <v>300</v>
      </c>
      <c r="AT217" s="148" t="s">
        <v>295</v>
      </c>
      <c r="AU217" s="148" t="s">
        <v>85</v>
      </c>
      <c r="AY217" s="17" t="s">
        <v>293</v>
      </c>
      <c r="BE217" s="149">
        <f>IF(N217="základní",J217,0)</f>
        <v>0</v>
      </c>
      <c r="BF217" s="149">
        <f>IF(N217="snížená",J217,0)</f>
        <v>0</v>
      </c>
      <c r="BG217" s="149">
        <f>IF(N217="zákl. přenesená",J217,0)</f>
        <v>0</v>
      </c>
      <c r="BH217" s="149">
        <f>IF(N217="sníž. přenesená",J217,0)</f>
        <v>0</v>
      </c>
      <c r="BI217" s="149">
        <f>IF(N217="nulová",J217,0)</f>
        <v>0</v>
      </c>
      <c r="BJ217" s="17" t="s">
        <v>83</v>
      </c>
      <c r="BK217" s="149">
        <f>ROUND(I217*H217,2)</f>
        <v>0</v>
      </c>
      <c r="BL217" s="17" t="s">
        <v>300</v>
      </c>
      <c r="BM217" s="148" t="s">
        <v>5477</v>
      </c>
    </row>
    <row r="218" spans="2:65" s="12" customFormat="1" ht="11.25">
      <c r="B218" s="150"/>
      <c r="D218" s="151" t="s">
        <v>302</v>
      </c>
      <c r="E218" s="152" t="s">
        <v>1</v>
      </c>
      <c r="F218" s="153" t="s">
        <v>4439</v>
      </c>
      <c r="H218" s="154">
        <v>24.631</v>
      </c>
      <c r="I218" s="155"/>
      <c r="L218" s="150"/>
      <c r="M218" s="156"/>
      <c r="T218" s="157"/>
      <c r="AT218" s="152" t="s">
        <v>302</v>
      </c>
      <c r="AU218" s="152" t="s">
        <v>85</v>
      </c>
      <c r="AV218" s="12" t="s">
        <v>85</v>
      </c>
      <c r="AW218" s="12" t="s">
        <v>32</v>
      </c>
      <c r="AX218" s="12" t="s">
        <v>83</v>
      </c>
      <c r="AY218" s="152" t="s">
        <v>293</v>
      </c>
    </row>
    <row r="219" spans="2:65" s="1" customFormat="1" ht="37.9" customHeight="1">
      <c r="B219" s="32"/>
      <c r="C219" s="137" t="s">
        <v>746</v>
      </c>
      <c r="D219" s="137" t="s">
        <v>295</v>
      </c>
      <c r="E219" s="138" t="s">
        <v>4426</v>
      </c>
      <c r="F219" s="139" t="s">
        <v>5478</v>
      </c>
      <c r="G219" s="140" t="s">
        <v>311</v>
      </c>
      <c r="H219" s="141">
        <v>24.631</v>
      </c>
      <c r="I219" s="142"/>
      <c r="J219" s="143">
        <f>ROUND(I219*H219,2)</f>
        <v>0</v>
      </c>
      <c r="K219" s="139" t="s">
        <v>1</v>
      </c>
      <c r="L219" s="32"/>
      <c r="M219" s="144" t="s">
        <v>1</v>
      </c>
      <c r="N219" s="145" t="s">
        <v>41</v>
      </c>
      <c r="P219" s="146">
        <f>O219*H219</f>
        <v>0</v>
      </c>
      <c r="Q219" s="146">
        <v>0</v>
      </c>
      <c r="R219" s="146">
        <f>Q219*H219</f>
        <v>0</v>
      </c>
      <c r="S219" s="146">
        <v>0</v>
      </c>
      <c r="T219" s="147">
        <f>S219*H219</f>
        <v>0</v>
      </c>
      <c r="AR219" s="148" t="s">
        <v>300</v>
      </c>
      <c r="AT219" s="148" t="s">
        <v>295</v>
      </c>
      <c r="AU219" s="148" t="s">
        <v>85</v>
      </c>
      <c r="AY219" s="17" t="s">
        <v>293</v>
      </c>
      <c r="BE219" s="149">
        <f>IF(N219="základní",J219,0)</f>
        <v>0</v>
      </c>
      <c r="BF219" s="149">
        <f>IF(N219="snížená",J219,0)</f>
        <v>0</v>
      </c>
      <c r="BG219" s="149">
        <f>IF(N219="zákl. přenesená",J219,0)</f>
        <v>0</v>
      </c>
      <c r="BH219" s="149">
        <f>IF(N219="sníž. přenesená",J219,0)</f>
        <v>0</v>
      </c>
      <c r="BI219" s="149">
        <f>IF(N219="nulová",J219,0)</f>
        <v>0</v>
      </c>
      <c r="BJ219" s="17" t="s">
        <v>83</v>
      </c>
      <c r="BK219" s="149">
        <f>ROUND(I219*H219,2)</f>
        <v>0</v>
      </c>
      <c r="BL219" s="17" t="s">
        <v>300</v>
      </c>
      <c r="BM219" s="148" t="s">
        <v>5479</v>
      </c>
    </row>
    <row r="220" spans="2:65" s="12" customFormat="1" ht="11.25">
      <c r="B220" s="150"/>
      <c r="D220" s="151" t="s">
        <v>302</v>
      </c>
      <c r="E220" s="152" t="s">
        <v>1</v>
      </c>
      <c r="F220" s="153" t="s">
        <v>4439</v>
      </c>
      <c r="H220" s="154">
        <v>24.631</v>
      </c>
      <c r="I220" s="155"/>
      <c r="L220" s="150"/>
      <c r="M220" s="156"/>
      <c r="T220" s="157"/>
      <c r="AT220" s="152" t="s">
        <v>302</v>
      </c>
      <c r="AU220" s="152" t="s">
        <v>85</v>
      </c>
      <c r="AV220" s="12" t="s">
        <v>85</v>
      </c>
      <c r="AW220" s="12" t="s">
        <v>32</v>
      </c>
      <c r="AX220" s="12" t="s">
        <v>83</v>
      </c>
      <c r="AY220" s="152" t="s">
        <v>293</v>
      </c>
    </row>
    <row r="221" spans="2:65" s="1" customFormat="1" ht="33" customHeight="1">
      <c r="B221" s="32"/>
      <c r="C221" s="137" t="s">
        <v>764</v>
      </c>
      <c r="D221" s="137" t="s">
        <v>295</v>
      </c>
      <c r="E221" s="138" t="s">
        <v>5480</v>
      </c>
      <c r="F221" s="139" t="s">
        <v>4434</v>
      </c>
      <c r="G221" s="140" t="s">
        <v>533</v>
      </c>
      <c r="H221" s="141">
        <v>44.335999999999999</v>
      </c>
      <c r="I221" s="142"/>
      <c r="J221" s="143">
        <f>ROUND(I221*H221,2)</f>
        <v>0</v>
      </c>
      <c r="K221" s="139" t="s">
        <v>1</v>
      </c>
      <c r="L221" s="32"/>
      <c r="M221" s="144" t="s">
        <v>1</v>
      </c>
      <c r="N221" s="145" t="s">
        <v>41</v>
      </c>
      <c r="P221" s="146">
        <f>O221*H221</f>
        <v>0</v>
      </c>
      <c r="Q221" s="146">
        <v>0</v>
      </c>
      <c r="R221" s="146">
        <f>Q221*H221</f>
        <v>0</v>
      </c>
      <c r="S221" s="146">
        <v>0</v>
      </c>
      <c r="T221" s="147">
        <f>S221*H221</f>
        <v>0</v>
      </c>
      <c r="AR221" s="148" t="s">
        <v>300</v>
      </c>
      <c r="AT221" s="148" t="s">
        <v>295</v>
      </c>
      <c r="AU221" s="148" t="s">
        <v>85</v>
      </c>
      <c r="AY221" s="17" t="s">
        <v>293</v>
      </c>
      <c r="BE221" s="149">
        <f>IF(N221="základní",J221,0)</f>
        <v>0</v>
      </c>
      <c r="BF221" s="149">
        <f>IF(N221="snížená",J221,0)</f>
        <v>0</v>
      </c>
      <c r="BG221" s="149">
        <f>IF(N221="zákl. přenesená",J221,0)</f>
        <v>0</v>
      </c>
      <c r="BH221" s="149">
        <f>IF(N221="sníž. přenesená",J221,0)</f>
        <v>0</v>
      </c>
      <c r="BI221" s="149">
        <f>IF(N221="nulová",J221,0)</f>
        <v>0</v>
      </c>
      <c r="BJ221" s="17" t="s">
        <v>83</v>
      </c>
      <c r="BK221" s="149">
        <f>ROUND(I221*H221,2)</f>
        <v>0</v>
      </c>
      <c r="BL221" s="17" t="s">
        <v>300</v>
      </c>
      <c r="BM221" s="148" t="s">
        <v>5481</v>
      </c>
    </row>
    <row r="222" spans="2:65" s="12" customFormat="1" ht="11.25">
      <c r="B222" s="150"/>
      <c r="D222" s="151" t="s">
        <v>302</v>
      </c>
      <c r="E222" s="152" t="s">
        <v>1</v>
      </c>
      <c r="F222" s="153" t="s">
        <v>5482</v>
      </c>
      <c r="H222" s="154">
        <v>44.335999999999999</v>
      </c>
      <c r="I222" s="155"/>
      <c r="L222" s="150"/>
      <c r="M222" s="156"/>
      <c r="T222" s="157"/>
      <c r="AT222" s="152" t="s">
        <v>302</v>
      </c>
      <c r="AU222" s="152" t="s">
        <v>85</v>
      </c>
      <c r="AV222" s="12" t="s">
        <v>85</v>
      </c>
      <c r="AW222" s="12" t="s">
        <v>32</v>
      </c>
      <c r="AX222" s="12" t="s">
        <v>83</v>
      </c>
      <c r="AY222" s="152" t="s">
        <v>293</v>
      </c>
    </row>
    <row r="223" spans="2:65" s="1" customFormat="1" ht="24.2" customHeight="1">
      <c r="B223" s="32"/>
      <c r="C223" s="137" t="s">
        <v>773</v>
      </c>
      <c r="D223" s="137" t="s">
        <v>295</v>
      </c>
      <c r="E223" s="138" t="s">
        <v>1757</v>
      </c>
      <c r="F223" s="139" t="s">
        <v>1758</v>
      </c>
      <c r="G223" s="140" t="s">
        <v>311</v>
      </c>
      <c r="H223" s="141">
        <v>28.83</v>
      </c>
      <c r="I223" s="142"/>
      <c r="J223" s="143">
        <f>ROUND(I223*H223,2)</f>
        <v>0</v>
      </c>
      <c r="K223" s="139" t="s">
        <v>1</v>
      </c>
      <c r="L223" s="32"/>
      <c r="M223" s="144" t="s">
        <v>1</v>
      </c>
      <c r="N223" s="145" t="s">
        <v>41</v>
      </c>
      <c r="P223" s="146">
        <f>O223*H223</f>
        <v>0</v>
      </c>
      <c r="Q223" s="146">
        <v>0</v>
      </c>
      <c r="R223" s="146">
        <f>Q223*H223</f>
        <v>0</v>
      </c>
      <c r="S223" s="146">
        <v>0</v>
      </c>
      <c r="T223" s="147">
        <f>S223*H223</f>
        <v>0</v>
      </c>
      <c r="AR223" s="148" t="s">
        <v>300</v>
      </c>
      <c r="AT223" s="148" t="s">
        <v>295</v>
      </c>
      <c r="AU223" s="148" t="s">
        <v>85</v>
      </c>
      <c r="AY223" s="17" t="s">
        <v>293</v>
      </c>
      <c r="BE223" s="149">
        <f>IF(N223="základní",J223,0)</f>
        <v>0</v>
      </c>
      <c r="BF223" s="149">
        <f>IF(N223="snížená",J223,0)</f>
        <v>0</v>
      </c>
      <c r="BG223" s="149">
        <f>IF(N223="zákl. přenesená",J223,0)</f>
        <v>0</v>
      </c>
      <c r="BH223" s="149">
        <f>IF(N223="sníž. přenesená",J223,0)</f>
        <v>0</v>
      </c>
      <c r="BI223" s="149">
        <f>IF(N223="nulová",J223,0)</f>
        <v>0</v>
      </c>
      <c r="BJ223" s="17" t="s">
        <v>83</v>
      </c>
      <c r="BK223" s="149">
        <f>ROUND(I223*H223,2)</f>
        <v>0</v>
      </c>
      <c r="BL223" s="17" t="s">
        <v>300</v>
      </c>
      <c r="BM223" s="148" t="s">
        <v>5483</v>
      </c>
    </row>
    <row r="224" spans="2:65" s="12" customFormat="1" ht="11.25">
      <c r="B224" s="150"/>
      <c r="D224" s="151" t="s">
        <v>302</v>
      </c>
      <c r="E224" s="152" t="s">
        <v>1</v>
      </c>
      <c r="F224" s="153" t="s">
        <v>5484</v>
      </c>
      <c r="H224" s="154">
        <v>8.2200000000000006</v>
      </c>
      <c r="I224" s="155"/>
      <c r="L224" s="150"/>
      <c r="M224" s="156"/>
      <c r="T224" s="157"/>
      <c r="AT224" s="152" t="s">
        <v>302</v>
      </c>
      <c r="AU224" s="152" t="s">
        <v>85</v>
      </c>
      <c r="AV224" s="12" t="s">
        <v>85</v>
      </c>
      <c r="AW224" s="12" t="s">
        <v>32</v>
      </c>
      <c r="AX224" s="12" t="s">
        <v>76</v>
      </c>
      <c r="AY224" s="152" t="s">
        <v>293</v>
      </c>
    </row>
    <row r="225" spans="2:65" s="12" customFormat="1" ht="11.25">
      <c r="B225" s="150"/>
      <c r="D225" s="151" t="s">
        <v>302</v>
      </c>
      <c r="E225" s="152" t="s">
        <v>1</v>
      </c>
      <c r="F225" s="153" t="s">
        <v>5485</v>
      </c>
      <c r="H225" s="154">
        <v>4.1100000000000003</v>
      </c>
      <c r="I225" s="155"/>
      <c r="L225" s="150"/>
      <c r="M225" s="156"/>
      <c r="T225" s="157"/>
      <c r="AT225" s="152" t="s">
        <v>302</v>
      </c>
      <c r="AU225" s="152" t="s">
        <v>85</v>
      </c>
      <c r="AV225" s="12" t="s">
        <v>85</v>
      </c>
      <c r="AW225" s="12" t="s">
        <v>32</v>
      </c>
      <c r="AX225" s="12" t="s">
        <v>76</v>
      </c>
      <c r="AY225" s="152" t="s">
        <v>293</v>
      </c>
    </row>
    <row r="226" spans="2:65" s="12" customFormat="1" ht="22.5">
      <c r="B226" s="150"/>
      <c r="D226" s="151" t="s">
        <v>302</v>
      </c>
      <c r="E226" s="152" t="s">
        <v>1</v>
      </c>
      <c r="F226" s="153" t="s">
        <v>5486</v>
      </c>
      <c r="H226" s="154">
        <v>11.214</v>
      </c>
      <c r="I226" s="155"/>
      <c r="L226" s="150"/>
      <c r="M226" s="156"/>
      <c r="T226" s="157"/>
      <c r="AT226" s="152" t="s">
        <v>302</v>
      </c>
      <c r="AU226" s="152" t="s">
        <v>85</v>
      </c>
      <c r="AV226" s="12" t="s">
        <v>85</v>
      </c>
      <c r="AW226" s="12" t="s">
        <v>32</v>
      </c>
      <c r="AX226" s="12" t="s">
        <v>76</v>
      </c>
      <c r="AY226" s="152" t="s">
        <v>293</v>
      </c>
    </row>
    <row r="227" spans="2:65" s="15" customFormat="1" ht="11.25">
      <c r="B227" s="185"/>
      <c r="D227" s="151" t="s">
        <v>302</v>
      </c>
      <c r="E227" s="186" t="s">
        <v>1</v>
      </c>
      <c r="F227" s="187" t="s">
        <v>1019</v>
      </c>
      <c r="H227" s="188">
        <v>23.544000000000004</v>
      </c>
      <c r="I227" s="189"/>
      <c r="L227" s="185"/>
      <c r="M227" s="190"/>
      <c r="T227" s="191"/>
      <c r="AT227" s="186" t="s">
        <v>302</v>
      </c>
      <c r="AU227" s="186" t="s">
        <v>85</v>
      </c>
      <c r="AV227" s="15" t="s">
        <v>156</v>
      </c>
      <c r="AW227" s="15" t="s">
        <v>32</v>
      </c>
      <c r="AX227" s="15" t="s">
        <v>76</v>
      </c>
      <c r="AY227" s="186" t="s">
        <v>293</v>
      </c>
    </row>
    <row r="228" spans="2:65" s="12" customFormat="1" ht="11.25">
      <c r="B228" s="150"/>
      <c r="D228" s="151" t="s">
        <v>302</v>
      </c>
      <c r="E228" s="152" t="s">
        <v>1</v>
      </c>
      <c r="F228" s="153" t="s">
        <v>5487</v>
      </c>
      <c r="H228" s="154">
        <v>1.2490000000000001</v>
      </c>
      <c r="I228" s="155"/>
      <c r="L228" s="150"/>
      <c r="M228" s="156"/>
      <c r="T228" s="157"/>
      <c r="AT228" s="152" t="s">
        <v>302</v>
      </c>
      <c r="AU228" s="152" t="s">
        <v>85</v>
      </c>
      <c r="AV228" s="12" t="s">
        <v>85</v>
      </c>
      <c r="AW228" s="12" t="s">
        <v>32</v>
      </c>
      <c r="AX228" s="12" t="s">
        <v>76</v>
      </c>
      <c r="AY228" s="152" t="s">
        <v>293</v>
      </c>
    </row>
    <row r="229" spans="2:65" s="12" customFormat="1" ht="11.25">
      <c r="B229" s="150"/>
      <c r="D229" s="151" t="s">
        <v>302</v>
      </c>
      <c r="E229" s="152" t="s">
        <v>1</v>
      </c>
      <c r="F229" s="153" t="s">
        <v>5488</v>
      </c>
      <c r="H229" s="154">
        <v>4.0369999999999999</v>
      </c>
      <c r="I229" s="155"/>
      <c r="L229" s="150"/>
      <c r="M229" s="156"/>
      <c r="T229" s="157"/>
      <c r="AT229" s="152" t="s">
        <v>302</v>
      </c>
      <c r="AU229" s="152" t="s">
        <v>85</v>
      </c>
      <c r="AV229" s="12" t="s">
        <v>85</v>
      </c>
      <c r="AW229" s="12" t="s">
        <v>32</v>
      </c>
      <c r="AX229" s="12" t="s">
        <v>76</v>
      </c>
      <c r="AY229" s="152" t="s">
        <v>293</v>
      </c>
    </row>
    <row r="230" spans="2:65" s="15" customFormat="1" ht="11.25">
      <c r="B230" s="185"/>
      <c r="D230" s="151" t="s">
        <v>302</v>
      </c>
      <c r="E230" s="186" t="s">
        <v>1</v>
      </c>
      <c r="F230" s="187" t="s">
        <v>1019</v>
      </c>
      <c r="H230" s="188">
        <v>5.2859999999999996</v>
      </c>
      <c r="I230" s="189"/>
      <c r="L230" s="185"/>
      <c r="M230" s="190"/>
      <c r="T230" s="191"/>
      <c r="AT230" s="186" t="s">
        <v>302</v>
      </c>
      <c r="AU230" s="186" t="s">
        <v>85</v>
      </c>
      <c r="AV230" s="15" t="s">
        <v>156</v>
      </c>
      <c r="AW230" s="15" t="s">
        <v>32</v>
      </c>
      <c r="AX230" s="15" t="s">
        <v>76</v>
      </c>
      <c r="AY230" s="186" t="s">
        <v>293</v>
      </c>
    </row>
    <row r="231" spans="2:65" s="14" customFormat="1" ht="11.25">
      <c r="B231" s="167"/>
      <c r="D231" s="151" t="s">
        <v>302</v>
      </c>
      <c r="E231" s="168" t="s">
        <v>1571</v>
      </c>
      <c r="F231" s="169" t="s">
        <v>371</v>
      </c>
      <c r="H231" s="170">
        <v>28.830000000000002</v>
      </c>
      <c r="I231" s="171"/>
      <c r="L231" s="167"/>
      <c r="M231" s="172"/>
      <c r="T231" s="173"/>
      <c r="AT231" s="168" t="s">
        <v>302</v>
      </c>
      <c r="AU231" s="168" t="s">
        <v>85</v>
      </c>
      <c r="AV231" s="14" t="s">
        <v>300</v>
      </c>
      <c r="AW231" s="14" t="s">
        <v>32</v>
      </c>
      <c r="AX231" s="14" t="s">
        <v>83</v>
      </c>
      <c r="AY231" s="168" t="s">
        <v>293</v>
      </c>
    </row>
    <row r="232" spans="2:65" s="1" customFormat="1" ht="24.2" customHeight="1">
      <c r="B232" s="32"/>
      <c r="C232" s="137" t="s">
        <v>777</v>
      </c>
      <c r="D232" s="137" t="s">
        <v>295</v>
      </c>
      <c r="E232" s="138" t="s">
        <v>4449</v>
      </c>
      <c r="F232" s="139" t="s">
        <v>4450</v>
      </c>
      <c r="G232" s="140" t="s">
        <v>311</v>
      </c>
      <c r="H232" s="141">
        <v>24.631</v>
      </c>
      <c r="I232" s="142"/>
      <c r="J232" s="143">
        <f>ROUND(I232*H232,2)</f>
        <v>0</v>
      </c>
      <c r="K232" s="139" t="s">
        <v>1</v>
      </c>
      <c r="L232" s="32"/>
      <c r="M232" s="144" t="s">
        <v>1</v>
      </c>
      <c r="N232" s="145" t="s">
        <v>41</v>
      </c>
      <c r="P232" s="146">
        <f>O232*H232</f>
        <v>0</v>
      </c>
      <c r="Q232" s="146">
        <v>0</v>
      </c>
      <c r="R232" s="146">
        <f>Q232*H232</f>
        <v>0</v>
      </c>
      <c r="S232" s="146">
        <v>0</v>
      </c>
      <c r="T232" s="147">
        <f>S232*H232</f>
        <v>0</v>
      </c>
      <c r="AR232" s="148" t="s">
        <v>300</v>
      </c>
      <c r="AT232" s="148" t="s">
        <v>295</v>
      </c>
      <c r="AU232" s="148" t="s">
        <v>85</v>
      </c>
      <c r="AY232" s="17" t="s">
        <v>293</v>
      </c>
      <c r="BE232" s="149">
        <f>IF(N232="základní",J232,0)</f>
        <v>0</v>
      </c>
      <c r="BF232" s="149">
        <f>IF(N232="snížená",J232,0)</f>
        <v>0</v>
      </c>
      <c r="BG232" s="149">
        <f>IF(N232="zákl. přenesená",J232,0)</f>
        <v>0</v>
      </c>
      <c r="BH232" s="149">
        <f>IF(N232="sníž. přenesená",J232,0)</f>
        <v>0</v>
      </c>
      <c r="BI232" s="149">
        <f>IF(N232="nulová",J232,0)</f>
        <v>0</v>
      </c>
      <c r="BJ232" s="17" t="s">
        <v>83</v>
      </c>
      <c r="BK232" s="149">
        <f>ROUND(I232*H232,2)</f>
        <v>0</v>
      </c>
      <c r="BL232" s="17" t="s">
        <v>300</v>
      </c>
      <c r="BM232" s="148" t="s">
        <v>5489</v>
      </c>
    </row>
    <row r="233" spans="2:65" s="12" customFormat="1" ht="11.25">
      <c r="B233" s="150"/>
      <c r="D233" s="151" t="s">
        <v>302</v>
      </c>
      <c r="E233" s="152" t="s">
        <v>1</v>
      </c>
      <c r="F233" s="153" t="s">
        <v>5490</v>
      </c>
      <c r="H233" s="154">
        <v>7.38</v>
      </c>
      <c r="I233" s="155"/>
      <c r="L233" s="150"/>
      <c r="M233" s="156"/>
      <c r="T233" s="157"/>
      <c r="AT233" s="152" t="s">
        <v>302</v>
      </c>
      <c r="AU233" s="152" t="s">
        <v>85</v>
      </c>
      <c r="AV233" s="12" t="s">
        <v>85</v>
      </c>
      <c r="AW233" s="12" t="s">
        <v>32</v>
      </c>
      <c r="AX233" s="12" t="s">
        <v>76</v>
      </c>
      <c r="AY233" s="152" t="s">
        <v>293</v>
      </c>
    </row>
    <row r="234" spans="2:65" s="12" customFormat="1" ht="11.25">
      <c r="B234" s="150"/>
      <c r="D234" s="151" t="s">
        <v>302</v>
      </c>
      <c r="E234" s="152" t="s">
        <v>1</v>
      </c>
      <c r="F234" s="153" t="s">
        <v>5491</v>
      </c>
      <c r="H234" s="154">
        <v>3.69</v>
      </c>
      <c r="I234" s="155"/>
      <c r="L234" s="150"/>
      <c r="M234" s="156"/>
      <c r="T234" s="157"/>
      <c r="AT234" s="152" t="s">
        <v>302</v>
      </c>
      <c r="AU234" s="152" t="s">
        <v>85</v>
      </c>
      <c r="AV234" s="12" t="s">
        <v>85</v>
      </c>
      <c r="AW234" s="12" t="s">
        <v>32</v>
      </c>
      <c r="AX234" s="12" t="s">
        <v>76</v>
      </c>
      <c r="AY234" s="152" t="s">
        <v>293</v>
      </c>
    </row>
    <row r="235" spans="2:65" s="12" customFormat="1" ht="22.5">
      <c r="B235" s="150"/>
      <c r="D235" s="151" t="s">
        <v>302</v>
      </c>
      <c r="E235" s="152" t="s">
        <v>1</v>
      </c>
      <c r="F235" s="153" t="s">
        <v>5492</v>
      </c>
      <c r="H235" s="154">
        <v>5.1660000000000004</v>
      </c>
      <c r="I235" s="155"/>
      <c r="L235" s="150"/>
      <c r="M235" s="156"/>
      <c r="T235" s="157"/>
      <c r="AT235" s="152" t="s">
        <v>302</v>
      </c>
      <c r="AU235" s="152" t="s">
        <v>85</v>
      </c>
      <c r="AV235" s="12" t="s">
        <v>85</v>
      </c>
      <c r="AW235" s="12" t="s">
        <v>32</v>
      </c>
      <c r="AX235" s="12" t="s">
        <v>76</v>
      </c>
      <c r="AY235" s="152" t="s">
        <v>293</v>
      </c>
    </row>
    <row r="236" spans="2:65" s="15" customFormat="1" ht="11.25">
      <c r="B236" s="185"/>
      <c r="D236" s="151" t="s">
        <v>302</v>
      </c>
      <c r="E236" s="186" t="s">
        <v>1</v>
      </c>
      <c r="F236" s="187" t="s">
        <v>1019</v>
      </c>
      <c r="H236" s="188">
        <v>16.236000000000001</v>
      </c>
      <c r="I236" s="189"/>
      <c r="L236" s="185"/>
      <c r="M236" s="190"/>
      <c r="T236" s="191"/>
      <c r="AT236" s="186" t="s">
        <v>302</v>
      </c>
      <c r="AU236" s="186" t="s">
        <v>85</v>
      </c>
      <c r="AV236" s="15" t="s">
        <v>156</v>
      </c>
      <c r="AW236" s="15" t="s">
        <v>32</v>
      </c>
      <c r="AX236" s="15" t="s">
        <v>76</v>
      </c>
      <c r="AY236" s="186" t="s">
        <v>293</v>
      </c>
    </row>
    <row r="237" spans="2:65" s="12" customFormat="1" ht="11.25">
      <c r="B237" s="150"/>
      <c r="D237" s="151" t="s">
        <v>302</v>
      </c>
      <c r="E237" s="152" t="s">
        <v>1</v>
      </c>
      <c r="F237" s="153" t="s">
        <v>5493</v>
      </c>
      <c r="H237" s="154">
        <v>4.1509999999999998</v>
      </c>
      <c r="I237" s="155"/>
      <c r="L237" s="150"/>
      <c r="M237" s="156"/>
      <c r="T237" s="157"/>
      <c r="AT237" s="152" t="s">
        <v>302</v>
      </c>
      <c r="AU237" s="152" t="s">
        <v>85</v>
      </c>
      <c r="AV237" s="12" t="s">
        <v>85</v>
      </c>
      <c r="AW237" s="12" t="s">
        <v>32</v>
      </c>
      <c r="AX237" s="12" t="s">
        <v>76</v>
      </c>
      <c r="AY237" s="152" t="s">
        <v>293</v>
      </c>
    </row>
    <row r="238" spans="2:65" s="12" customFormat="1" ht="11.25">
      <c r="B238" s="150"/>
      <c r="D238" s="151" t="s">
        <v>302</v>
      </c>
      <c r="E238" s="152" t="s">
        <v>1</v>
      </c>
      <c r="F238" s="153" t="s">
        <v>5494</v>
      </c>
      <c r="H238" s="154">
        <v>4.2439999999999998</v>
      </c>
      <c r="I238" s="155"/>
      <c r="L238" s="150"/>
      <c r="M238" s="156"/>
      <c r="T238" s="157"/>
      <c r="AT238" s="152" t="s">
        <v>302</v>
      </c>
      <c r="AU238" s="152" t="s">
        <v>85</v>
      </c>
      <c r="AV238" s="12" t="s">
        <v>85</v>
      </c>
      <c r="AW238" s="12" t="s">
        <v>32</v>
      </c>
      <c r="AX238" s="12" t="s">
        <v>76</v>
      </c>
      <c r="AY238" s="152" t="s">
        <v>293</v>
      </c>
    </row>
    <row r="239" spans="2:65" s="15" customFormat="1" ht="11.25">
      <c r="B239" s="185"/>
      <c r="D239" s="151" t="s">
        <v>302</v>
      </c>
      <c r="E239" s="186" t="s">
        <v>1</v>
      </c>
      <c r="F239" s="187" t="s">
        <v>1019</v>
      </c>
      <c r="H239" s="188">
        <v>8.3949999999999996</v>
      </c>
      <c r="I239" s="189"/>
      <c r="L239" s="185"/>
      <c r="M239" s="190"/>
      <c r="T239" s="191"/>
      <c r="AT239" s="186" t="s">
        <v>302</v>
      </c>
      <c r="AU239" s="186" t="s">
        <v>85</v>
      </c>
      <c r="AV239" s="15" t="s">
        <v>156</v>
      </c>
      <c r="AW239" s="15" t="s">
        <v>32</v>
      </c>
      <c r="AX239" s="15" t="s">
        <v>76</v>
      </c>
      <c r="AY239" s="186" t="s">
        <v>293</v>
      </c>
    </row>
    <row r="240" spans="2:65" s="14" customFormat="1" ht="11.25">
      <c r="B240" s="167"/>
      <c r="D240" s="151" t="s">
        <v>302</v>
      </c>
      <c r="E240" s="168" t="s">
        <v>4439</v>
      </c>
      <c r="F240" s="169" t="s">
        <v>371</v>
      </c>
      <c r="H240" s="170">
        <v>24.631</v>
      </c>
      <c r="I240" s="171"/>
      <c r="L240" s="167"/>
      <c r="M240" s="172"/>
      <c r="T240" s="173"/>
      <c r="AT240" s="168" t="s">
        <v>302</v>
      </c>
      <c r="AU240" s="168" t="s">
        <v>85</v>
      </c>
      <c r="AV240" s="14" t="s">
        <v>300</v>
      </c>
      <c r="AW240" s="14" t="s">
        <v>32</v>
      </c>
      <c r="AX240" s="14" t="s">
        <v>83</v>
      </c>
      <c r="AY240" s="168" t="s">
        <v>293</v>
      </c>
    </row>
    <row r="241" spans="2:65" s="1" customFormat="1" ht="16.5" customHeight="1">
      <c r="B241" s="32"/>
      <c r="C241" s="174" t="s">
        <v>782</v>
      </c>
      <c r="D241" s="174" t="s">
        <v>530</v>
      </c>
      <c r="E241" s="175" t="s">
        <v>5495</v>
      </c>
      <c r="F241" s="176" t="s">
        <v>5496</v>
      </c>
      <c r="G241" s="177" t="s">
        <v>533</v>
      </c>
      <c r="H241" s="178">
        <v>42.290999999999997</v>
      </c>
      <c r="I241" s="179"/>
      <c r="J241" s="180">
        <f>ROUND(I241*H241,2)</f>
        <v>0</v>
      </c>
      <c r="K241" s="176" t="s">
        <v>1</v>
      </c>
      <c r="L241" s="181"/>
      <c r="M241" s="182" t="s">
        <v>1</v>
      </c>
      <c r="N241" s="183" t="s">
        <v>41</v>
      </c>
      <c r="P241" s="146">
        <f>O241*H241</f>
        <v>0</v>
      </c>
      <c r="Q241" s="146">
        <v>0</v>
      </c>
      <c r="R241" s="146">
        <f>Q241*H241</f>
        <v>0</v>
      </c>
      <c r="S241" s="146">
        <v>0</v>
      </c>
      <c r="T241" s="147">
        <f>S241*H241</f>
        <v>0</v>
      </c>
      <c r="AR241" s="148" t="s">
        <v>396</v>
      </c>
      <c r="AT241" s="148" t="s">
        <v>530</v>
      </c>
      <c r="AU241" s="148" t="s">
        <v>85</v>
      </c>
      <c r="AY241" s="17" t="s">
        <v>293</v>
      </c>
      <c r="BE241" s="149">
        <f>IF(N241="základní",J241,0)</f>
        <v>0</v>
      </c>
      <c r="BF241" s="149">
        <f>IF(N241="snížená",J241,0)</f>
        <v>0</v>
      </c>
      <c r="BG241" s="149">
        <f>IF(N241="zákl. přenesená",J241,0)</f>
        <v>0</v>
      </c>
      <c r="BH241" s="149">
        <f>IF(N241="sníž. přenesená",J241,0)</f>
        <v>0</v>
      </c>
      <c r="BI241" s="149">
        <f>IF(N241="nulová",J241,0)</f>
        <v>0</v>
      </c>
      <c r="BJ241" s="17" t="s">
        <v>83</v>
      </c>
      <c r="BK241" s="149">
        <f>ROUND(I241*H241,2)</f>
        <v>0</v>
      </c>
      <c r="BL241" s="17" t="s">
        <v>300</v>
      </c>
      <c r="BM241" s="148" t="s">
        <v>5497</v>
      </c>
    </row>
    <row r="242" spans="2:65" s="12" customFormat="1" ht="11.25">
      <c r="B242" s="150"/>
      <c r="D242" s="151" t="s">
        <v>302</v>
      </c>
      <c r="E242" s="152" t="s">
        <v>1</v>
      </c>
      <c r="F242" s="153" t="s">
        <v>5498</v>
      </c>
      <c r="H242" s="154">
        <v>42.290999999999997</v>
      </c>
      <c r="I242" s="155"/>
      <c r="L242" s="150"/>
      <c r="M242" s="156"/>
      <c r="T242" s="157"/>
      <c r="AT242" s="152" t="s">
        <v>302</v>
      </c>
      <c r="AU242" s="152" t="s">
        <v>85</v>
      </c>
      <c r="AV242" s="12" t="s">
        <v>85</v>
      </c>
      <c r="AW242" s="12" t="s">
        <v>32</v>
      </c>
      <c r="AX242" s="12" t="s">
        <v>83</v>
      </c>
      <c r="AY242" s="152" t="s">
        <v>293</v>
      </c>
    </row>
    <row r="243" spans="2:65" s="1" customFormat="1" ht="16.5" customHeight="1">
      <c r="B243" s="32"/>
      <c r="C243" s="137" t="s">
        <v>787</v>
      </c>
      <c r="D243" s="137" t="s">
        <v>295</v>
      </c>
      <c r="E243" s="138" t="s">
        <v>5499</v>
      </c>
      <c r="F243" s="139" t="s">
        <v>5500</v>
      </c>
      <c r="G243" s="140" t="s">
        <v>3494</v>
      </c>
      <c r="H243" s="141">
        <v>1</v>
      </c>
      <c r="I243" s="142"/>
      <c r="J243" s="143">
        <f>ROUND(I243*H243,2)</f>
        <v>0</v>
      </c>
      <c r="K243" s="139" t="s">
        <v>1</v>
      </c>
      <c r="L243" s="32"/>
      <c r="M243" s="144" t="s">
        <v>1</v>
      </c>
      <c r="N243" s="145" t="s">
        <v>41</v>
      </c>
      <c r="P243" s="146">
        <f>O243*H243</f>
        <v>0</v>
      </c>
      <c r="Q243" s="146">
        <v>0</v>
      </c>
      <c r="R243" s="146">
        <f>Q243*H243</f>
        <v>0</v>
      </c>
      <c r="S243" s="146">
        <v>0</v>
      </c>
      <c r="T243" s="147">
        <f>S243*H243</f>
        <v>0</v>
      </c>
      <c r="AR243" s="148" t="s">
        <v>300</v>
      </c>
      <c r="AT243" s="148" t="s">
        <v>295</v>
      </c>
      <c r="AU243" s="148" t="s">
        <v>85</v>
      </c>
      <c r="AY243" s="17" t="s">
        <v>293</v>
      </c>
      <c r="BE243" s="149">
        <f>IF(N243="základní",J243,0)</f>
        <v>0</v>
      </c>
      <c r="BF243" s="149">
        <f>IF(N243="snížená",J243,0)</f>
        <v>0</v>
      </c>
      <c r="BG243" s="149">
        <f>IF(N243="zákl. přenesená",J243,0)</f>
        <v>0</v>
      </c>
      <c r="BH243" s="149">
        <f>IF(N243="sníž. přenesená",J243,0)</f>
        <v>0</v>
      </c>
      <c r="BI243" s="149">
        <f>IF(N243="nulová",J243,0)</f>
        <v>0</v>
      </c>
      <c r="BJ243" s="17" t="s">
        <v>83</v>
      </c>
      <c r="BK243" s="149">
        <f>ROUND(I243*H243,2)</f>
        <v>0</v>
      </c>
      <c r="BL243" s="17" t="s">
        <v>300</v>
      </c>
      <c r="BM243" s="148" t="s">
        <v>5501</v>
      </c>
    </row>
    <row r="244" spans="2:65" s="11" customFormat="1" ht="22.9" customHeight="1">
      <c r="B244" s="125"/>
      <c r="D244" s="126" t="s">
        <v>75</v>
      </c>
      <c r="E244" s="135" t="s">
        <v>320</v>
      </c>
      <c r="F244" s="135" t="s">
        <v>1867</v>
      </c>
      <c r="I244" s="128"/>
      <c r="J244" s="136">
        <f>BK244</f>
        <v>0</v>
      </c>
      <c r="L244" s="125"/>
      <c r="M244" s="130"/>
      <c r="P244" s="131">
        <f>SUM(P245:P252)</f>
        <v>0</v>
      </c>
      <c r="R244" s="131">
        <f>SUM(R245:R252)</f>
        <v>0</v>
      </c>
      <c r="T244" s="132">
        <f>SUM(T245:T252)</f>
        <v>0</v>
      </c>
      <c r="AR244" s="126" t="s">
        <v>83</v>
      </c>
      <c r="AT244" s="133" t="s">
        <v>75</v>
      </c>
      <c r="AU244" s="133" t="s">
        <v>83</v>
      </c>
      <c r="AY244" s="126" t="s">
        <v>293</v>
      </c>
      <c r="BK244" s="134">
        <f>SUM(BK245:BK252)</f>
        <v>0</v>
      </c>
    </row>
    <row r="245" spans="2:65" s="1" customFormat="1" ht="24.2" customHeight="1">
      <c r="B245" s="32"/>
      <c r="C245" s="137" t="s">
        <v>791</v>
      </c>
      <c r="D245" s="137" t="s">
        <v>295</v>
      </c>
      <c r="E245" s="138" t="s">
        <v>5502</v>
      </c>
      <c r="F245" s="139" t="s">
        <v>5503</v>
      </c>
      <c r="G245" s="140" t="s">
        <v>767</v>
      </c>
      <c r="H245" s="141">
        <v>45.9</v>
      </c>
      <c r="I245" s="142"/>
      <c r="J245" s="143">
        <f>ROUND(I245*H245,2)</f>
        <v>0</v>
      </c>
      <c r="K245" s="139" t="s">
        <v>1</v>
      </c>
      <c r="L245" s="32"/>
      <c r="M245" s="144" t="s">
        <v>1</v>
      </c>
      <c r="N245" s="145" t="s">
        <v>41</v>
      </c>
      <c r="P245" s="146">
        <f>O245*H245</f>
        <v>0</v>
      </c>
      <c r="Q245" s="146">
        <v>0</v>
      </c>
      <c r="R245" s="146">
        <f>Q245*H245</f>
        <v>0</v>
      </c>
      <c r="S245" s="146">
        <v>0</v>
      </c>
      <c r="T245" s="147">
        <f>S245*H245</f>
        <v>0</v>
      </c>
      <c r="AR245" s="148" t="s">
        <v>300</v>
      </c>
      <c r="AT245" s="148" t="s">
        <v>295</v>
      </c>
      <c r="AU245" s="148" t="s">
        <v>85</v>
      </c>
      <c r="AY245" s="17" t="s">
        <v>293</v>
      </c>
      <c r="BE245" s="149">
        <f>IF(N245="základní",J245,0)</f>
        <v>0</v>
      </c>
      <c r="BF245" s="149">
        <f>IF(N245="snížená",J245,0)</f>
        <v>0</v>
      </c>
      <c r="BG245" s="149">
        <f>IF(N245="zákl. přenesená",J245,0)</f>
        <v>0</v>
      </c>
      <c r="BH245" s="149">
        <f>IF(N245="sníž. přenesená",J245,0)</f>
        <v>0</v>
      </c>
      <c r="BI245" s="149">
        <f>IF(N245="nulová",J245,0)</f>
        <v>0</v>
      </c>
      <c r="BJ245" s="17" t="s">
        <v>83</v>
      </c>
      <c r="BK245" s="149">
        <f>ROUND(I245*H245,2)</f>
        <v>0</v>
      </c>
      <c r="BL245" s="17" t="s">
        <v>300</v>
      </c>
      <c r="BM245" s="148" t="s">
        <v>5504</v>
      </c>
    </row>
    <row r="246" spans="2:65" s="12" customFormat="1" ht="11.25">
      <c r="B246" s="150"/>
      <c r="D246" s="151" t="s">
        <v>302</v>
      </c>
      <c r="E246" s="152" t="s">
        <v>1</v>
      </c>
      <c r="F246" s="153" t="s">
        <v>5390</v>
      </c>
      <c r="H246" s="154">
        <v>6.75</v>
      </c>
      <c r="I246" s="155"/>
      <c r="L246" s="150"/>
      <c r="M246" s="156"/>
      <c r="T246" s="157"/>
      <c r="AT246" s="152" t="s">
        <v>302</v>
      </c>
      <c r="AU246" s="152" t="s">
        <v>85</v>
      </c>
      <c r="AV246" s="12" t="s">
        <v>85</v>
      </c>
      <c r="AW246" s="12" t="s">
        <v>32</v>
      </c>
      <c r="AX246" s="12" t="s">
        <v>76</v>
      </c>
      <c r="AY246" s="152" t="s">
        <v>293</v>
      </c>
    </row>
    <row r="247" spans="2:65" s="12" customFormat="1" ht="11.25">
      <c r="B247" s="150"/>
      <c r="D247" s="151" t="s">
        <v>302</v>
      </c>
      <c r="E247" s="152" t="s">
        <v>1</v>
      </c>
      <c r="F247" s="153" t="s">
        <v>5391</v>
      </c>
      <c r="H247" s="154">
        <v>12</v>
      </c>
      <c r="I247" s="155"/>
      <c r="L247" s="150"/>
      <c r="M247" s="156"/>
      <c r="T247" s="157"/>
      <c r="AT247" s="152" t="s">
        <v>302</v>
      </c>
      <c r="AU247" s="152" t="s">
        <v>85</v>
      </c>
      <c r="AV247" s="12" t="s">
        <v>85</v>
      </c>
      <c r="AW247" s="12" t="s">
        <v>32</v>
      </c>
      <c r="AX247" s="12" t="s">
        <v>76</v>
      </c>
      <c r="AY247" s="152" t="s">
        <v>293</v>
      </c>
    </row>
    <row r="248" spans="2:65" s="13" customFormat="1" ht="11.25">
      <c r="B248" s="158"/>
      <c r="D248" s="151" t="s">
        <v>302</v>
      </c>
      <c r="E248" s="159" t="s">
        <v>1</v>
      </c>
      <c r="F248" s="160" t="s">
        <v>5392</v>
      </c>
      <c r="H248" s="159" t="s">
        <v>1</v>
      </c>
      <c r="I248" s="161"/>
      <c r="L248" s="158"/>
      <c r="M248" s="162"/>
      <c r="T248" s="163"/>
      <c r="AT248" s="159" t="s">
        <v>302</v>
      </c>
      <c r="AU248" s="159" t="s">
        <v>85</v>
      </c>
      <c r="AV248" s="13" t="s">
        <v>83</v>
      </c>
      <c r="AW248" s="13" t="s">
        <v>32</v>
      </c>
      <c r="AX248" s="13" t="s">
        <v>76</v>
      </c>
      <c r="AY248" s="159" t="s">
        <v>293</v>
      </c>
    </row>
    <row r="249" spans="2:65" s="12" customFormat="1" ht="11.25">
      <c r="B249" s="150"/>
      <c r="D249" s="151" t="s">
        <v>302</v>
      </c>
      <c r="E249" s="152" t="s">
        <v>1</v>
      </c>
      <c r="F249" s="153" t="s">
        <v>5393</v>
      </c>
      <c r="H249" s="154">
        <v>10.35</v>
      </c>
      <c r="I249" s="155"/>
      <c r="L249" s="150"/>
      <c r="M249" s="156"/>
      <c r="T249" s="157"/>
      <c r="AT249" s="152" t="s">
        <v>302</v>
      </c>
      <c r="AU249" s="152" t="s">
        <v>85</v>
      </c>
      <c r="AV249" s="12" t="s">
        <v>85</v>
      </c>
      <c r="AW249" s="12" t="s">
        <v>32</v>
      </c>
      <c r="AX249" s="12" t="s">
        <v>76</v>
      </c>
      <c r="AY249" s="152" t="s">
        <v>293</v>
      </c>
    </row>
    <row r="250" spans="2:65" s="12" customFormat="1" ht="11.25">
      <c r="B250" s="150"/>
      <c r="D250" s="151" t="s">
        <v>302</v>
      </c>
      <c r="E250" s="152" t="s">
        <v>1</v>
      </c>
      <c r="F250" s="153" t="s">
        <v>5385</v>
      </c>
      <c r="H250" s="154">
        <v>6</v>
      </c>
      <c r="I250" s="155"/>
      <c r="L250" s="150"/>
      <c r="M250" s="156"/>
      <c r="T250" s="157"/>
      <c r="AT250" s="152" t="s">
        <v>302</v>
      </c>
      <c r="AU250" s="152" t="s">
        <v>85</v>
      </c>
      <c r="AV250" s="12" t="s">
        <v>85</v>
      </c>
      <c r="AW250" s="12" t="s">
        <v>32</v>
      </c>
      <c r="AX250" s="12" t="s">
        <v>76</v>
      </c>
      <c r="AY250" s="152" t="s">
        <v>293</v>
      </c>
    </row>
    <row r="251" spans="2:65" s="12" customFormat="1" ht="11.25">
      <c r="B251" s="150"/>
      <c r="D251" s="151" t="s">
        <v>302</v>
      </c>
      <c r="E251" s="152" t="s">
        <v>1</v>
      </c>
      <c r="F251" s="153" t="s">
        <v>5386</v>
      </c>
      <c r="H251" s="154">
        <v>10.8</v>
      </c>
      <c r="I251" s="155"/>
      <c r="L251" s="150"/>
      <c r="M251" s="156"/>
      <c r="T251" s="157"/>
      <c r="AT251" s="152" t="s">
        <v>302</v>
      </c>
      <c r="AU251" s="152" t="s">
        <v>85</v>
      </c>
      <c r="AV251" s="12" t="s">
        <v>85</v>
      </c>
      <c r="AW251" s="12" t="s">
        <v>32</v>
      </c>
      <c r="AX251" s="12" t="s">
        <v>76</v>
      </c>
      <c r="AY251" s="152" t="s">
        <v>293</v>
      </c>
    </row>
    <row r="252" spans="2:65" s="15" customFormat="1" ht="11.25">
      <c r="B252" s="185"/>
      <c r="D252" s="151" t="s">
        <v>302</v>
      </c>
      <c r="E252" s="186" t="s">
        <v>1</v>
      </c>
      <c r="F252" s="187" t="s">
        <v>1019</v>
      </c>
      <c r="H252" s="188">
        <v>45.900000000000006</v>
      </c>
      <c r="I252" s="189"/>
      <c r="L252" s="185"/>
      <c r="M252" s="190"/>
      <c r="T252" s="191"/>
      <c r="AT252" s="186" t="s">
        <v>302</v>
      </c>
      <c r="AU252" s="186" t="s">
        <v>85</v>
      </c>
      <c r="AV252" s="15" t="s">
        <v>156</v>
      </c>
      <c r="AW252" s="15" t="s">
        <v>32</v>
      </c>
      <c r="AX252" s="15" t="s">
        <v>83</v>
      </c>
      <c r="AY252" s="186" t="s">
        <v>293</v>
      </c>
    </row>
    <row r="253" spans="2:65" s="11" customFormat="1" ht="22.9" customHeight="1">
      <c r="B253" s="125"/>
      <c r="D253" s="126" t="s">
        <v>75</v>
      </c>
      <c r="E253" s="135" t="s">
        <v>396</v>
      </c>
      <c r="F253" s="135" t="s">
        <v>1260</v>
      </c>
      <c r="I253" s="128"/>
      <c r="J253" s="136">
        <f>BK253</f>
        <v>0</v>
      </c>
      <c r="L253" s="125"/>
      <c r="M253" s="130"/>
      <c r="P253" s="131">
        <f>SUM(P254:P255)</f>
        <v>0</v>
      </c>
      <c r="R253" s="131">
        <f>SUM(R254:R255)</f>
        <v>2.8599999999999997E-3</v>
      </c>
      <c r="T253" s="132">
        <f>SUM(T254:T255)</f>
        <v>0</v>
      </c>
      <c r="AR253" s="126" t="s">
        <v>83</v>
      </c>
      <c r="AT253" s="133" t="s">
        <v>75</v>
      </c>
      <c r="AU253" s="133" t="s">
        <v>83</v>
      </c>
      <c r="AY253" s="126" t="s">
        <v>293</v>
      </c>
      <c r="BK253" s="134">
        <f>SUM(BK254:BK255)</f>
        <v>0</v>
      </c>
    </row>
    <row r="254" spans="2:65" s="1" customFormat="1" ht="24.2" customHeight="1">
      <c r="B254" s="32"/>
      <c r="C254" s="137" t="s">
        <v>809</v>
      </c>
      <c r="D254" s="137" t="s">
        <v>295</v>
      </c>
      <c r="E254" s="138" t="s">
        <v>5505</v>
      </c>
      <c r="F254" s="139" t="s">
        <v>5506</v>
      </c>
      <c r="G254" s="140" t="s">
        <v>3494</v>
      </c>
      <c r="H254" s="141">
        <v>1</v>
      </c>
      <c r="I254" s="142"/>
      <c r="J254" s="143">
        <f>ROUND(I254*H254,2)</f>
        <v>0</v>
      </c>
      <c r="K254" s="139" t="s">
        <v>1</v>
      </c>
      <c r="L254" s="32"/>
      <c r="M254" s="144" t="s">
        <v>1</v>
      </c>
      <c r="N254" s="145" t="s">
        <v>41</v>
      </c>
      <c r="P254" s="146">
        <f>O254*H254</f>
        <v>0</v>
      </c>
      <c r="Q254" s="146">
        <v>0</v>
      </c>
      <c r="R254" s="146">
        <f>Q254*H254</f>
        <v>0</v>
      </c>
      <c r="S254" s="146">
        <v>0</v>
      </c>
      <c r="T254" s="147">
        <f>S254*H254</f>
        <v>0</v>
      </c>
      <c r="AR254" s="148" t="s">
        <v>300</v>
      </c>
      <c r="AT254" s="148" t="s">
        <v>295</v>
      </c>
      <c r="AU254" s="148" t="s">
        <v>85</v>
      </c>
      <c r="AY254" s="17" t="s">
        <v>293</v>
      </c>
      <c r="BE254" s="149">
        <f>IF(N254="základní",J254,0)</f>
        <v>0</v>
      </c>
      <c r="BF254" s="149">
        <f>IF(N254="snížená",J254,0)</f>
        <v>0</v>
      </c>
      <c r="BG254" s="149">
        <f>IF(N254="zákl. přenesená",J254,0)</f>
        <v>0</v>
      </c>
      <c r="BH254" s="149">
        <f>IF(N254="sníž. přenesená",J254,0)</f>
        <v>0</v>
      </c>
      <c r="BI254" s="149">
        <f>IF(N254="nulová",J254,0)</f>
        <v>0</v>
      </c>
      <c r="BJ254" s="17" t="s">
        <v>83</v>
      </c>
      <c r="BK254" s="149">
        <f>ROUND(I254*H254,2)</f>
        <v>0</v>
      </c>
      <c r="BL254" s="17" t="s">
        <v>300</v>
      </c>
      <c r="BM254" s="148" t="s">
        <v>5507</v>
      </c>
    </row>
    <row r="255" spans="2:65" s="1" customFormat="1" ht="24.2" customHeight="1">
      <c r="B255" s="32"/>
      <c r="C255" s="137" t="s">
        <v>824</v>
      </c>
      <c r="D255" s="137" t="s">
        <v>295</v>
      </c>
      <c r="E255" s="138" t="s">
        <v>5508</v>
      </c>
      <c r="F255" s="139" t="s">
        <v>5509</v>
      </c>
      <c r="G255" s="140" t="s">
        <v>711</v>
      </c>
      <c r="H255" s="141">
        <v>22</v>
      </c>
      <c r="I255" s="142"/>
      <c r="J255" s="143">
        <f>ROUND(I255*H255,2)</f>
        <v>0</v>
      </c>
      <c r="K255" s="139" t="s">
        <v>1</v>
      </c>
      <c r="L255" s="32"/>
      <c r="M255" s="144" t="s">
        <v>1</v>
      </c>
      <c r="N255" s="145" t="s">
        <v>41</v>
      </c>
      <c r="P255" s="146">
        <f>O255*H255</f>
        <v>0</v>
      </c>
      <c r="Q255" s="146">
        <v>1.2999999999999999E-4</v>
      </c>
      <c r="R255" s="146">
        <f>Q255*H255</f>
        <v>2.8599999999999997E-3</v>
      </c>
      <c r="S255" s="146">
        <v>0</v>
      </c>
      <c r="T255" s="147">
        <f>S255*H255</f>
        <v>0</v>
      </c>
      <c r="AR255" s="148" t="s">
        <v>300</v>
      </c>
      <c r="AT255" s="148" t="s">
        <v>295</v>
      </c>
      <c r="AU255" s="148" t="s">
        <v>85</v>
      </c>
      <c r="AY255" s="17" t="s">
        <v>293</v>
      </c>
      <c r="BE255" s="149">
        <f>IF(N255="základní",J255,0)</f>
        <v>0</v>
      </c>
      <c r="BF255" s="149">
        <f>IF(N255="snížená",J255,0)</f>
        <v>0</v>
      </c>
      <c r="BG255" s="149">
        <f>IF(N255="zákl. přenesená",J255,0)</f>
        <v>0</v>
      </c>
      <c r="BH255" s="149">
        <f>IF(N255="sníž. přenesená",J255,0)</f>
        <v>0</v>
      </c>
      <c r="BI255" s="149">
        <f>IF(N255="nulová",J255,0)</f>
        <v>0</v>
      </c>
      <c r="BJ255" s="17" t="s">
        <v>83</v>
      </c>
      <c r="BK255" s="149">
        <f>ROUND(I255*H255,2)</f>
        <v>0</v>
      </c>
      <c r="BL255" s="17" t="s">
        <v>300</v>
      </c>
      <c r="BM255" s="148" t="s">
        <v>5510</v>
      </c>
    </row>
    <row r="256" spans="2:65" s="11" customFormat="1" ht="22.9" customHeight="1">
      <c r="B256" s="125"/>
      <c r="D256" s="126" t="s">
        <v>75</v>
      </c>
      <c r="E256" s="135" t="s">
        <v>415</v>
      </c>
      <c r="F256" s="135" t="s">
        <v>1289</v>
      </c>
      <c r="I256" s="128"/>
      <c r="J256" s="136">
        <f>BK256</f>
        <v>0</v>
      </c>
      <c r="L256" s="125"/>
      <c r="M256" s="130"/>
      <c r="P256" s="131">
        <f>SUM(P257:P258)</f>
        <v>0</v>
      </c>
      <c r="R256" s="131">
        <f>SUM(R257:R258)</f>
        <v>0</v>
      </c>
      <c r="T256" s="132">
        <f>SUM(T257:T258)</f>
        <v>0</v>
      </c>
      <c r="AR256" s="126" t="s">
        <v>83</v>
      </c>
      <c r="AT256" s="133" t="s">
        <v>75</v>
      </c>
      <c r="AU256" s="133" t="s">
        <v>83</v>
      </c>
      <c r="AY256" s="126" t="s">
        <v>293</v>
      </c>
      <c r="BK256" s="134">
        <f>SUM(BK257:BK258)</f>
        <v>0</v>
      </c>
    </row>
    <row r="257" spans="2:65" s="1" customFormat="1" ht="24.2" customHeight="1">
      <c r="B257" s="32"/>
      <c r="C257" s="137" t="s">
        <v>834</v>
      </c>
      <c r="D257" s="137" t="s">
        <v>295</v>
      </c>
      <c r="E257" s="138" t="s">
        <v>5511</v>
      </c>
      <c r="F257" s="139" t="s">
        <v>5512</v>
      </c>
      <c r="G257" s="140" t="s">
        <v>711</v>
      </c>
      <c r="H257" s="141">
        <v>87.2</v>
      </c>
      <c r="I257" s="142"/>
      <c r="J257" s="143">
        <f>ROUND(I257*H257,2)</f>
        <v>0</v>
      </c>
      <c r="K257" s="139" t="s">
        <v>1</v>
      </c>
      <c r="L257" s="32"/>
      <c r="M257" s="144" t="s">
        <v>1</v>
      </c>
      <c r="N257" s="145" t="s">
        <v>41</v>
      </c>
      <c r="P257" s="146">
        <f>O257*H257</f>
        <v>0</v>
      </c>
      <c r="Q257" s="146">
        <v>0</v>
      </c>
      <c r="R257" s="146">
        <f>Q257*H257</f>
        <v>0</v>
      </c>
      <c r="S257" s="146">
        <v>0</v>
      </c>
      <c r="T257" s="147">
        <f>S257*H257</f>
        <v>0</v>
      </c>
      <c r="AR257" s="148" t="s">
        <v>300</v>
      </c>
      <c r="AT257" s="148" t="s">
        <v>295</v>
      </c>
      <c r="AU257" s="148" t="s">
        <v>85</v>
      </c>
      <c r="AY257" s="17" t="s">
        <v>293</v>
      </c>
      <c r="BE257" s="149">
        <f>IF(N257="základní",J257,0)</f>
        <v>0</v>
      </c>
      <c r="BF257" s="149">
        <f>IF(N257="snížená",J257,0)</f>
        <v>0</v>
      </c>
      <c r="BG257" s="149">
        <f>IF(N257="zákl. přenesená",J257,0)</f>
        <v>0</v>
      </c>
      <c r="BH257" s="149">
        <f>IF(N257="sníž. přenesená",J257,0)</f>
        <v>0</v>
      </c>
      <c r="BI257" s="149">
        <f>IF(N257="nulová",J257,0)</f>
        <v>0</v>
      </c>
      <c r="BJ257" s="17" t="s">
        <v>83</v>
      </c>
      <c r="BK257" s="149">
        <f>ROUND(I257*H257,2)</f>
        <v>0</v>
      </c>
      <c r="BL257" s="17" t="s">
        <v>300</v>
      </c>
      <c r="BM257" s="148" t="s">
        <v>5513</v>
      </c>
    </row>
    <row r="258" spans="2:65" s="12" customFormat="1" ht="11.25">
      <c r="B258" s="150"/>
      <c r="D258" s="151" t="s">
        <v>302</v>
      </c>
      <c r="E258" s="152" t="s">
        <v>1</v>
      </c>
      <c r="F258" s="153" t="s">
        <v>5514</v>
      </c>
      <c r="H258" s="154">
        <v>87.2</v>
      </c>
      <c r="I258" s="155"/>
      <c r="L258" s="150"/>
      <c r="M258" s="156"/>
      <c r="T258" s="157"/>
      <c r="AT258" s="152" t="s">
        <v>302</v>
      </c>
      <c r="AU258" s="152" t="s">
        <v>85</v>
      </c>
      <c r="AV258" s="12" t="s">
        <v>85</v>
      </c>
      <c r="AW258" s="12" t="s">
        <v>32</v>
      </c>
      <c r="AX258" s="12" t="s">
        <v>83</v>
      </c>
      <c r="AY258" s="152" t="s">
        <v>293</v>
      </c>
    </row>
    <row r="259" spans="2:65" s="11" customFormat="1" ht="22.9" customHeight="1">
      <c r="B259" s="125"/>
      <c r="D259" s="126" t="s">
        <v>75</v>
      </c>
      <c r="E259" s="135" t="s">
        <v>1389</v>
      </c>
      <c r="F259" s="135" t="s">
        <v>1390</v>
      </c>
      <c r="I259" s="128"/>
      <c r="J259" s="136">
        <f>BK259</f>
        <v>0</v>
      </c>
      <c r="L259" s="125"/>
      <c r="M259" s="130"/>
      <c r="P259" s="131">
        <f>SUM(P260:P265)</f>
        <v>0</v>
      </c>
      <c r="R259" s="131">
        <f>SUM(R260:R265)</f>
        <v>0</v>
      </c>
      <c r="T259" s="132">
        <f>SUM(T260:T265)</f>
        <v>0</v>
      </c>
      <c r="AR259" s="126" t="s">
        <v>83</v>
      </c>
      <c r="AT259" s="133" t="s">
        <v>75</v>
      </c>
      <c r="AU259" s="133" t="s">
        <v>83</v>
      </c>
      <c r="AY259" s="126" t="s">
        <v>293</v>
      </c>
      <c r="BK259" s="134">
        <f>SUM(BK260:BK265)</f>
        <v>0</v>
      </c>
    </row>
    <row r="260" spans="2:65" s="1" customFormat="1" ht="21.75" customHeight="1">
      <c r="B260" s="32"/>
      <c r="C260" s="137" t="s">
        <v>862</v>
      </c>
      <c r="D260" s="137" t="s">
        <v>295</v>
      </c>
      <c r="E260" s="138" t="s">
        <v>4575</v>
      </c>
      <c r="F260" s="139" t="s">
        <v>4576</v>
      </c>
      <c r="G260" s="140" t="s">
        <v>533</v>
      </c>
      <c r="H260" s="141">
        <v>57.103000000000002</v>
      </c>
      <c r="I260" s="142"/>
      <c r="J260" s="143">
        <f>ROUND(I260*H260,2)</f>
        <v>0</v>
      </c>
      <c r="K260" s="139" t="s">
        <v>1</v>
      </c>
      <c r="L260" s="32"/>
      <c r="M260" s="144" t="s">
        <v>1</v>
      </c>
      <c r="N260" s="145" t="s">
        <v>41</v>
      </c>
      <c r="P260" s="146">
        <f>O260*H260</f>
        <v>0</v>
      </c>
      <c r="Q260" s="146">
        <v>0</v>
      </c>
      <c r="R260" s="146">
        <f>Q260*H260</f>
        <v>0</v>
      </c>
      <c r="S260" s="146">
        <v>0</v>
      </c>
      <c r="T260" s="147">
        <f>S260*H260</f>
        <v>0</v>
      </c>
      <c r="AR260" s="148" t="s">
        <v>300</v>
      </c>
      <c r="AT260" s="148" t="s">
        <v>295</v>
      </c>
      <c r="AU260" s="148" t="s">
        <v>85</v>
      </c>
      <c r="AY260" s="17" t="s">
        <v>293</v>
      </c>
      <c r="BE260" s="149">
        <f>IF(N260="základní",J260,0)</f>
        <v>0</v>
      </c>
      <c r="BF260" s="149">
        <f>IF(N260="snížená",J260,0)</f>
        <v>0</v>
      </c>
      <c r="BG260" s="149">
        <f>IF(N260="zákl. přenesená",J260,0)</f>
        <v>0</v>
      </c>
      <c r="BH260" s="149">
        <f>IF(N260="sníž. přenesená",J260,0)</f>
        <v>0</v>
      </c>
      <c r="BI260" s="149">
        <f>IF(N260="nulová",J260,0)</f>
        <v>0</v>
      </c>
      <c r="BJ260" s="17" t="s">
        <v>83</v>
      </c>
      <c r="BK260" s="149">
        <f>ROUND(I260*H260,2)</f>
        <v>0</v>
      </c>
      <c r="BL260" s="17" t="s">
        <v>300</v>
      </c>
      <c r="BM260" s="148" t="s">
        <v>5515</v>
      </c>
    </row>
    <row r="261" spans="2:65" s="1" customFormat="1" ht="24.2" customHeight="1">
      <c r="B261" s="32"/>
      <c r="C261" s="137" t="s">
        <v>890</v>
      </c>
      <c r="D261" s="137" t="s">
        <v>295</v>
      </c>
      <c r="E261" s="138" t="s">
        <v>4579</v>
      </c>
      <c r="F261" s="139" t="s">
        <v>4580</v>
      </c>
      <c r="G261" s="140" t="s">
        <v>533</v>
      </c>
      <c r="H261" s="141">
        <v>513.92700000000002</v>
      </c>
      <c r="I261" s="142"/>
      <c r="J261" s="143">
        <f>ROUND(I261*H261,2)</f>
        <v>0</v>
      </c>
      <c r="K261" s="139" t="s">
        <v>1</v>
      </c>
      <c r="L261" s="32"/>
      <c r="M261" s="144" t="s">
        <v>1</v>
      </c>
      <c r="N261" s="145" t="s">
        <v>41</v>
      </c>
      <c r="P261" s="146">
        <f>O261*H261</f>
        <v>0</v>
      </c>
      <c r="Q261" s="146">
        <v>0</v>
      </c>
      <c r="R261" s="146">
        <f>Q261*H261</f>
        <v>0</v>
      </c>
      <c r="S261" s="146">
        <v>0</v>
      </c>
      <c r="T261" s="147">
        <f>S261*H261</f>
        <v>0</v>
      </c>
      <c r="AR261" s="148" t="s">
        <v>300</v>
      </c>
      <c r="AT261" s="148" t="s">
        <v>295</v>
      </c>
      <c r="AU261" s="148" t="s">
        <v>85</v>
      </c>
      <c r="AY261" s="17" t="s">
        <v>293</v>
      </c>
      <c r="BE261" s="149">
        <f>IF(N261="základní",J261,0)</f>
        <v>0</v>
      </c>
      <c r="BF261" s="149">
        <f>IF(N261="snížená",J261,0)</f>
        <v>0</v>
      </c>
      <c r="BG261" s="149">
        <f>IF(N261="zákl. přenesená",J261,0)</f>
        <v>0</v>
      </c>
      <c r="BH261" s="149">
        <f>IF(N261="sníž. přenesená",J261,0)</f>
        <v>0</v>
      </c>
      <c r="BI261" s="149">
        <f>IF(N261="nulová",J261,0)</f>
        <v>0</v>
      </c>
      <c r="BJ261" s="17" t="s">
        <v>83</v>
      </c>
      <c r="BK261" s="149">
        <f>ROUND(I261*H261,2)</f>
        <v>0</v>
      </c>
      <c r="BL261" s="17" t="s">
        <v>300</v>
      </c>
      <c r="BM261" s="148" t="s">
        <v>5516</v>
      </c>
    </row>
    <row r="262" spans="2:65" s="12" customFormat="1" ht="11.25">
      <c r="B262" s="150"/>
      <c r="D262" s="151" t="s">
        <v>302</v>
      </c>
      <c r="E262" s="152" t="s">
        <v>1</v>
      </c>
      <c r="F262" s="153" t="s">
        <v>5517</v>
      </c>
      <c r="H262" s="154">
        <v>513.92700000000002</v>
      </c>
      <c r="I262" s="155"/>
      <c r="L262" s="150"/>
      <c r="M262" s="156"/>
      <c r="T262" s="157"/>
      <c r="AT262" s="152" t="s">
        <v>302</v>
      </c>
      <c r="AU262" s="152" t="s">
        <v>85</v>
      </c>
      <c r="AV262" s="12" t="s">
        <v>85</v>
      </c>
      <c r="AW262" s="12" t="s">
        <v>32</v>
      </c>
      <c r="AX262" s="12" t="s">
        <v>83</v>
      </c>
      <c r="AY262" s="152" t="s">
        <v>293</v>
      </c>
    </row>
    <row r="263" spans="2:65" s="1" customFormat="1" ht="24.2" customHeight="1">
      <c r="B263" s="32"/>
      <c r="C263" s="137" t="s">
        <v>901</v>
      </c>
      <c r="D263" s="137" t="s">
        <v>295</v>
      </c>
      <c r="E263" s="138" t="s">
        <v>5518</v>
      </c>
      <c r="F263" s="139" t="s">
        <v>5519</v>
      </c>
      <c r="G263" s="140" t="s">
        <v>533</v>
      </c>
      <c r="H263" s="141">
        <v>6.2809999999999997</v>
      </c>
      <c r="I263" s="142"/>
      <c r="J263" s="143">
        <f>ROUND(I263*H263,2)</f>
        <v>0</v>
      </c>
      <c r="K263" s="139" t="s">
        <v>1</v>
      </c>
      <c r="L263" s="32"/>
      <c r="M263" s="144" t="s">
        <v>1</v>
      </c>
      <c r="N263" s="145" t="s">
        <v>41</v>
      </c>
      <c r="P263" s="146">
        <f>O263*H263</f>
        <v>0</v>
      </c>
      <c r="Q263" s="146">
        <v>0</v>
      </c>
      <c r="R263" s="146">
        <f>Q263*H263</f>
        <v>0</v>
      </c>
      <c r="S263" s="146">
        <v>0</v>
      </c>
      <c r="T263" s="147">
        <f>S263*H263</f>
        <v>0</v>
      </c>
      <c r="AR263" s="148" t="s">
        <v>300</v>
      </c>
      <c r="AT263" s="148" t="s">
        <v>295</v>
      </c>
      <c r="AU263" s="148" t="s">
        <v>85</v>
      </c>
      <c r="AY263" s="17" t="s">
        <v>293</v>
      </c>
      <c r="BE263" s="149">
        <f>IF(N263="základní",J263,0)</f>
        <v>0</v>
      </c>
      <c r="BF263" s="149">
        <f>IF(N263="snížená",J263,0)</f>
        <v>0</v>
      </c>
      <c r="BG263" s="149">
        <f>IF(N263="zákl. přenesená",J263,0)</f>
        <v>0</v>
      </c>
      <c r="BH263" s="149">
        <f>IF(N263="sníž. přenesená",J263,0)</f>
        <v>0</v>
      </c>
      <c r="BI263" s="149">
        <f>IF(N263="nulová",J263,0)</f>
        <v>0</v>
      </c>
      <c r="BJ263" s="17" t="s">
        <v>83</v>
      </c>
      <c r="BK263" s="149">
        <f>ROUND(I263*H263,2)</f>
        <v>0</v>
      </c>
      <c r="BL263" s="17" t="s">
        <v>300</v>
      </c>
      <c r="BM263" s="148" t="s">
        <v>5520</v>
      </c>
    </row>
    <row r="264" spans="2:65" s="1" customFormat="1" ht="24.2" customHeight="1">
      <c r="B264" s="32"/>
      <c r="C264" s="137" t="s">
        <v>906</v>
      </c>
      <c r="D264" s="137" t="s">
        <v>295</v>
      </c>
      <c r="E264" s="138" t="s">
        <v>5521</v>
      </c>
      <c r="F264" s="139" t="s">
        <v>5522</v>
      </c>
      <c r="G264" s="140" t="s">
        <v>533</v>
      </c>
      <c r="H264" s="141">
        <v>13.311</v>
      </c>
      <c r="I264" s="142"/>
      <c r="J264" s="143">
        <f>ROUND(I264*H264,2)</f>
        <v>0</v>
      </c>
      <c r="K264" s="139" t="s">
        <v>1</v>
      </c>
      <c r="L264" s="32"/>
      <c r="M264" s="144" t="s">
        <v>1</v>
      </c>
      <c r="N264" s="145" t="s">
        <v>41</v>
      </c>
      <c r="P264" s="146">
        <f>O264*H264</f>
        <v>0</v>
      </c>
      <c r="Q264" s="146">
        <v>0</v>
      </c>
      <c r="R264" s="146">
        <f>Q264*H264</f>
        <v>0</v>
      </c>
      <c r="S264" s="146">
        <v>0</v>
      </c>
      <c r="T264" s="147">
        <f>S264*H264</f>
        <v>0</v>
      </c>
      <c r="AR264" s="148" t="s">
        <v>300</v>
      </c>
      <c r="AT264" s="148" t="s">
        <v>295</v>
      </c>
      <c r="AU264" s="148" t="s">
        <v>85</v>
      </c>
      <c r="AY264" s="17" t="s">
        <v>293</v>
      </c>
      <c r="BE264" s="149">
        <f>IF(N264="základní",J264,0)</f>
        <v>0</v>
      </c>
      <c r="BF264" s="149">
        <f>IF(N264="snížená",J264,0)</f>
        <v>0</v>
      </c>
      <c r="BG264" s="149">
        <f>IF(N264="zákl. přenesená",J264,0)</f>
        <v>0</v>
      </c>
      <c r="BH264" s="149">
        <f>IF(N264="sníž. přenesená",J264,0)</f>
        <v>0</v>
      </c>
      <c r="BI264" s="149">
        <f>IF(N264="nulová",J264,0)</f>
        <v>0</v>
      </c>
      <c r="BJ264" s="17" t="s">
        <v>83</v>
      </c>
      <c r="BK264" s="149">
        <f>ROUND(I264*H264,2)</f>
        <v>0</v>
      </c>
      <c r="BL264" s="17" t="s">
        <v>300</v>
      </c>
      <c r="BM264" s="148" t="s">
        <v>5523</v>
      </c>
    </row>
    <row r="265" spans="2:65" s="1" customFormat="1" ht="24.2" customHeight="1">
      <c r="B265" s="32"/>
      <c r="C265" s="137" t="s">
        <v>912</v>
      </c>
      <c r="D265" s="137" t="s">
        <v>295</v>
      </c>
      <c r="E265" s="138" t="s">
        <v>5524</v>
      </c>
      <c r="F265" s="139" t="s">
        <v>5525</v>
      </c>
      <c r="G265" s="140" t="s">
        <v>533</v>
      </c>
      <c r="H265" s="141">
        <v>37.511000000000003</v>
      </c>
      <c r="I265" s="142"/>
      <c r="J265" s="143">
        <f>ROUND(I265*H265,2)</f>
        <v>0</v>
      </c>
      <c r="K265" s="139" t="s">
        <v>1</v>
      </c>
      <c r="L265" s="32"/>
      <c r="M265" s="144" t="s">
        <v>1</v>
      </c>
      <c r="N265" s="145" t="s">
        <v>41</v>
      </c>
      <c r="P265" s="146">
        <f>O265*H265</f>
        <v>0</v>
      </c>
      <c r="Q265" s="146">
        <v>0</v>
      </c>
      <c r="R265" s="146">
        <f>Q265*H265</f>
        <v>0</v>
      </c>
      <c r="S265" s="146">
        <v>0</v>
      </c>
      <c r="T265" s="147">
        <f>S265*H265</f>
        <v>0</v>
      </c>
      <c r="AR265" s="148" t="s">
        <v>300</v>
      </c>
      <c r="AT265" s="148" t="s">
        <v>295</v>
      </c>
      <c r="AU265" s="148" t="s">
        <v>85</v>
      </c>
      <c r="AY265" s="17" t="s">
        <v>293</v>
      </c>
      <c r="BE265" s="149">
        <f>IF(N265="základní",J265,0)</f>
        <v>0</v>
      </c>
      <c r="BF265" s="149">
        <f>IF(N265="snížená",J265,0)</f>
        <v>0</v>
      </c>
      <c r="BG265" s="149">
        <f>IF(N265="zákl. přenesená",J265,0)</f>
        <v>0</v>
      </c>
      <c r="BH265" s="149">
        <f>IF(N265="sníž. přenesená",J265,0)</f>
        <v>0</v>
      </c>
      <c r="BI265" s="149">
        <f>IF(N265="nulová",J265,0)</f>
        <v>0</v>
      </c>
      <c r="BJ265" s="17" t="s">
        <v>83</v>
      </c>
      <c r="BK265" s="149">
        <f>ROUND(I265*H265,2)</f>
        <v>0</v>
      </c>
      <c r="BL265" s="17" t="s">
        <v>300</v>
      </c>
      <c r="BM265" s="148" t="s">
        <v>5526</v>
      </c>
    </row>
    <row r="266" spans="2:65" s="11" customFormat="1" ht="22.9" customHeight="1">
      <c r="B266" s="125"/>
      <c r="D266" s="126" t="s">
        <v>75</v>
      </c>
      <c r="E266" s="135" t="s">
        <v>1411</v>
      </c>
      <c r="F266" s="135" t="s">
        <v>1412</v>
      </c>
      <c r="I266" s="128"/>
      <c r="J266" s="136">
        <f>BK266</f>
        <v>0</v>
      </c>
      <c r="L266" s="125"/>
      <c r="M266" s="130"/>
      <c r="P266" s="131">
        <f>P267</f>
        <v>0</v>
      </c>
      <c r="R266" s="131">
        <f>R267</f>
        <v>0</v>
      </c>
      <c r="T266" s="132">
        <f>T267</f>
        <v>0</v>
      </c>
      <c r="AR266" s="126" t="s">
        <v>83</v>
      </c>
      <c r="AT266" s="133" t="s">
        <v>75</v>
      </c>
      <c r="AU266" s="133" t="s">
        <v>83</v>
      </c>
      <c r="AY266" s="126" t="s">
        <v>293</v>
      </c>
      <c r="BK266" s="134">
        <f>BK267</f>
        <v>0</v>
      </c>
    </row>
    <row r="267" spans="2:65" s="1" customFormat="1" ht="33" customHeight="1">
      <c r="B267" s="32"/>
      <c r="C267" s="137" t="s">
        <v>958</v>
      </c>
      <c r="D267" s="137" t="s">
        <v>295</v>
      </c>
      <c r="E267" s="138" t="s">
        <v>4458</v>
      </c>
      <c r="F267" s="139" t="s">
        <v>4459</v>
      </c>
      <c r="G267" s="140" t="s">
        <v>533</v>
      </c>
      <c r="H267" s="141">
        <v>0.63700000000000001</v>
      </c>
      <c r="I267" s="142"/>
      <c r="J267" s="143">
        <f>ROUND(I267*H267,2)</f>
        <v>0</v>
      </c>
      <c r="K267" s="139" t="s">
        <v>1</v>
      </c>
      <c r="L267" s="32"/>
      <c r="M267" s="144" t="s">
        <v>1</v>
      </c>
      <c r="N267" s="145" t="s">
        <v>41</v>
      </c>
      <c r="P267" s="146">
        <f>O267*H267</f>
        <v>0</v>
      </c>
      <c r="Q267" s="146">
        <v>0</v>
      </c>
      <c r="R267" s="146">
        <f>Q267*H267</f>
        <v>0</v>
      </c>
      <c r="S267" s="146">
        <v>0</v>
      </c>
      <c r="T267" s="147">
        <f>S267*H267</f>
        <v>0</v>
      </c>
      <c r="AR267" s="148" t="s">
        <v>300</v>
      </c>
      <c r="AT267" s="148" t="s">
        <v>295</v>
      </c>
      <c r="AU267" s="148" t="s">
        <v>85</v>
      </c>
      <c r="AY267" s="17" t="s">
        <v>293</v>
      </c>
      <c r="BE267" s="149">
        <f>IF(N267="základní",J267,0)</f>
        <v>0</v>
      </c>
      <c r="BF267" s="149">
        <f>IF(N267="snížená",J267,0)</f>
        <v>0</v>
      </c>
      <c r="BG267" s="149">
        <f>IF(N267="zákl. přenesená",J267,0)</f>
        <v>0</v>
      </c>
      <c r="BH267" s="149">
        <f>IF(N267="sníž. přenesená",J267,0)</f>
        <v>0</v>
      </c>
      <c r="BI267" s="149">
        <f>IF(N267="nulová",J267,0)</f>
        <v>0</v>
      </c>
      <c r="BJ267" s="17" t="s">
        <v>83</v>
      </c>
      <c r="BK267" s="149">
        <f>ROUND(I267*H267,2)</f>
        <v>0</v>
      </c>
      <c r="BL267" s="17" t="s">
        <v>300</v>
      </c>
      <c r="BM267" s="148" t="s">
        <v>5527</v>
      </c>
    </row>
    <row r="268" spans="2:65" s="11" customFormat="1" ht="25.9" customHeight="1">
      <c r="B268" s="125"/>
      <c r="D268" s="126" t="s">
        <v>75</v>
      </c>
      <c r="E268" s="127" t="s">
        <v>530</v>
      </c>
      <c r="F268" s="127" t="s">
        <v>3500</v>
      </c>
      <c r="I268" s="128"/>
      <c r="J268" s="129">
        <f>BK268</f>
        <v>0</v>
      </c>
      <c r="L268" s="125"/>
      <c r="M268" s="130"/>
      <c r="P268" s="131">
        <f>P269+P275+P366</f>
        <v>0</v>
      </c>
      <c r="R268" s="131">
        <f>R269+R275+R366</f>
        <v>0.85039399999999998</v>
      </c>
      <c r="T268" s="132">
        <f>T269+T275+T366</f>
        <v>0</v>
      </c>
      <c r="AR268" s="126" t="s">
        <v>156</v>
      </c>
      <c r="AT268" s="133" t="s">
        <v>75</v>
      </c>
      <c r="AU268" s="133" t="s">
        <v>76</v>
      </c>
      <c r="AY268" s="126" t="s">
        <v>293</v>
      </c>
      <c r="BK268" s="134">
        <f>BK269+BK275+BK366</f>
        <v>0</v>
      </c>
    </row>
    <row r="269" spans="2:65" s="11" customFormat="1" ht="22.9" customHeight="1">
      <c r="B269" s="125"/>
      <c r="D269" s="126" t="s">
        <v>75</v>
      </c>
      <c r="E269" s="135" t="s">
        <v>3501</v>
      </c>
      <c r="F269" s="135" t="s">
        <v>3441</v>
      </c>
      <c r="I269" s="128"/>
      <c r="J269" s="136">
        <f>BK269</f>
        <v>0</v>
      </c>
      <c r="L269" s="125"/>
      <c r="M269" s="130"/>
      <c r="P269" s="131">
        <f>SUM(P270:P274)</f>
        <v>0</v>
      </c>
      <c r="R269" s="131">
        <f>SUM(R270:R274)</f>
        <v>9.2400000000000013E-4</v>
      </c>
      <c r="T269" s="132">
        <f>SUM(T270:T274)</f>
        <v>0</v>
      </c>
      <c r="AR269" s="126" t="s">
        <v>156</v>
      </c>
      <c r="AT269" s="133" t="s">
        <v>75</v>
      </c>
      <c r="AU269" s="133" t="s">
        <v>83</v>
      </c>
      <c r="AY269" s="126" t="s">
        <v>293</v>
      </c>
      <c r="BK269" s="134">
        <f>SUM(BK270:BK274)</f>
        <v>0</v>
      </c>
    </row>
    <row r="270" spans="2:65" s="1" customFormat="1" ht="37.9" customHeight="1">
      <c r="B270" s="32"/>
      <c r="C270" s="137" t="s">
        <v>975</v>
      </c>
      <c r="D270" s="137" t="s">
        <v>295</v>
      </c>
      <c r="E270" s="138" t="s">
        <v>5528</v>
      </c>
      <c r="F270" s="139" t="s">
        <v>5529</v>
      </c>
      <c r="G270" s="140" t="s">
        <v>711</v>
      </c>
      <c r="H270" s="141">
        <v>22</v>
      </c>
      <c r="I270" s="142"/>
      <c r="J270" s="143">
        <f>ROUND(I270*H270,2)</f>
        <v>0</v>
      </c>
      <c r="K270" s="139" t="s">
        <v>1</v>
      </c>
      <c r="L270" s="32"/>
      <c r="M270" s="144" t="s">
        <v>1</v>
      </c>
      <c r="N270" s="145" t="s">
        <v>41</v>
      </c>
      <c r="P270" s="146">
        <f>O270*H270</f>
        <v>0</v>
      </c>
      <c r="Q270" s="146">
        <v>0</v>
      </c>
      <c r="R270" s="146">
        <f>Q270*H270</f>
        <v>0</v>
      </c>
      <c r="S270" s="146">
        <v>0</v>
      </c>
      <c r="T270" s="147">
        <f>S270*H270</f>
        <v>0</v>
      </c>
      <c r="AR270" s="148" t="s">
        <v>1255</v>
      </c>
      <c r="AT270" s="148" t="s">
        <v>295</v>
      </c>
      <c r="AU270" s="148" t="s">
        <v>85</v>
      </c>
      <c r="AY270" s="17" t="s">
        <v>293</v>
      </c>
      <c r="BE270" s="149">
        <f>IF(N270="základní",J270,0)</f>
        <v>0</v>
      </c>
      <c r="BF270" s="149">
        <f>IF(N270="snížená",J270,0)</f>
        <v>0</v>
      </c>
      <c r="BG270" s="149">
        <f>IF(N270="zákl. přenesená",J270,0)</f>
        <v>0</v>
      </c>
      <c r="BH270" s="149">
        <f>IF(N270="sníž. přenesená",J270,0)</f>
        <v>0</v>
      </c>
      <c r="BI270" s="149">
        <f>IF(N270="nulová",J270,0)</f>
        <v>0</v>
      </c>
      <c r="BJ270" s="17" t="s">
        <v>83</v>
      </c>
      <c r="BK270" s="149">
        <f>ROUND(I270*H270,2)</f>
        <v>0</v>
      </c>
      <c r="BL270" s="17" t="s">
        <v>1255</v>
      </c>
      <c r="BM270" s="148" t="s">
        <v>5530</v>
      </c>
    </row>
    <row r="271" spans="2:65" s="1" customFormat="1" ht="24.2" customHeight="1">
      <c r="B271" s="32"/>
      <c r="C271" s="174" t="s">
        <v>993</v>
      </c>
      <c r="D271" s="174" t="s">
        <v>530</v>
      </c>
      <c r="E271" s="175" t="s">
        <v>5531</v>
      </c>
      <c r="F271" s="176" t="s">
        <v>5532</v>
      </c>
      <c r="G271" s="177" t="s">
        <v>711</v>
      </c>
      <c r="H271" s="178">
        <v>23.1</v>
      </c>
      <c r="I271" s="179"/>
      <c r="J271" s="180">
        <f>ROUND(I271*H271,2)</f>
        <v>0</v>
      </c>
      <c r="K271" s="176" t="s">
        <v>1</v>
      </c>
      <c r="L271" s="181"/>
      <c r="M271" s="182" t="s">
        <v>1</v>
      </c>
      <c r="N271" s="183" t="s">
        <v>41</v>
      </c>
      <c r="P271" s="146">
        <f>O271*H271</f>
        <v>0</v>
      </c>
      <c r="Q271" s="146">
        <v>4.0000000000000003E-5</v>
      </c>
      <c r="R271" s="146">
        <f>Q271*H271</f>
        <v>9.2400000000000013E-4</v>
      </c>
      <c r="S271" s="146">
        <v>0</v>
      </c>
      <c r="T271" s="147">
        <f>S271*H271</f>
        <v>0</v>
      </c>
      <c r="AR271" s="148" t="s">
        <v>4061</v>
      </c>
      <c r="AT271" s="148" t="s">
        <v>530</v>
      </c>
      <c r="AU271" s="148" t="s">
        <v>85</v>
      </c>
      <c r="AY271" s="17" t="s">
        <v>293</v>
      </c>
      <c r="BE271" s="149">
        <f>IF(N271="základní",J271,0)</f>
        <v>0</v>
      </c>
      <c r="BF271" s="149">
        <f>IF(N271="snížená",J271,0)</f>
        <v>0</v>
      </c>
      <c r="BG271" s="149">
        <f>IF(N271="zákl. přenesená",J271,0)</f>
        <v>0</v>
      </c>
      <c r="BH271" s="149">
        <f>IF(N271="sníž. přenesená",J271,0)</f>
        <v>0</v>
      </c>
      <c r="BI271" s="149">
        <f>IF(N271="nulová",J271,0)</f>
        <v>0</v>
      </c>
      <c r="BJ271" s="17" t="s">
        <v>83</v>
      </c>
      <c r="BK271" s="149">
        <f>ROUND(I271*H271,2)</f>
        <v>0</v>
      </c>
      <c r="BL271" s="17" t="s">
        <v>4061</v>
      </c>
      <c r="BM271" s="148" t="s">
        <v>5533</v>
      </c>
    </row>
    <row r="272" spans="2:65" s="12" customFormat="1" ht="11.25">
      <c r="B272" s="150"/>
      <c r="D272" s="151" t="s">
        <v>302</v>
      </c>
      <c r="E272" s="152" t="s">
        <v>1</v>
      </c>
      <c r="F272" s="153" t="s">
        <v>5534</v>
      </c>
      <c r="H272" s="154">
        <v>23.1</v>
      </c>
      <c r="I272" s="155"/>
      <c r="L272" s="150"/>
      <c r="M272" s="156"/>
      <c r="T272" s="157"/>
      <c r="AT272" s="152" t="s">
        <v>302</v>
      </c>
      <c r="AU272" s="152" t="s">
        <v>85</v>
      </c>
      <c r="AV272" s="12" t="s">
        <v>85</v>
      </c>
      <c r="AW272" s="12" t="s">
        <v>32</v>
      </c>
      <c r="AX272" s="12" t="s">
        <v>83</v>
      </c>
      <c r="AY272" s="152" t="s">
        <v>293</v>
      </c>
    </row>
    <row r="273" spans="2:65" s="1" customFormat="1" ht="21.75" customHeight="1">
      <c r="B273" s="32"/>
      <c r="C273" s="137" t="s">
        <v>1034</v>
      </c>
      <c r="D273" s="137" t="s">
        <v>295</v>
      </c>
      <c r="E273" s="138" t="s">
        <v>5535</v>
      </c>
      <c r="F273" s="139" t="s">
        <v>5536</v>
      </c>
      <c r="G273" s="140" t="s">
        <v>3494</v>
      </c>
      <c r="H273" s="141">
        <v>3</v>
      </c>
      <c r="I273" s="142"/>
      <c r="J273" s="143">
        <f>ROUND(I273*H273,2)</f>
        <v>0</v>
      </c>
      <c r="K273" s="139" t="s">
        <v>1</v>
      </c>
      <c r="L273" s="32"/>
      <c r="M273" s="144" t="s">
        <v>1</v>
      </c>
      <c r="N273" s="145" t="s">
        <v>41</v>
      </c>
      <c r="P273" s="146">
        <f>O273*H273</f>
        <v>0</v>
      </c>
      <c r="Q273" s="146">
        <v>0</v>
      </c>
      <c r="R273" s="146">
        <f>Q273*H273</f>
        <v>0</v>
      </c>
      <c r="S273" s="146">
        <v>0</v>
      </c>
      <c r="T273" s="147">
        <f>S273*H273</f>
        <v>0</v>
      </c>
      <c r="AR273" s="148" t="s">
        <v>300</v>
      </c>
      <c r="AT273" s="148" t="s">
        <v>295</v>
      </c>
      <c r="AU273" s="148" t="s">
        <v>85</v>
      </c>
      <c r="AY273" s="17" t="s">
        <v>293</v>
      </c>
      <c r="BE273" s="149">
        <f>IF(N273="základní",J273,0)</f>
        <v>0</v>
      </c>
      <c r="BF273" s="149">
        <f>IF(N273="snížená",J273,0)</f>
        <v>0</v>
      </c>
      <c r="BG273" s="149">
        <f>IF(N273="zákl. přenesená",J273,0)</f>
        <v>0</v>
      </c>
      <c r="BH273" s="149">
        <f>IF(N273="sníž. přenesená",J273,0)</f>
        <v>0</v>
      </c>
      <c r="BI273" s="149">
        <f>IF(N273="nulová",J273,0)</f>
        <v>0</v>
      </c>
      <c r="BJ273" s="17" t="s">
        <v>83</v>
      </c>
      <c r="BK273" s="149">
        <f>ROUND(I273*H273,2)</f>
        <v>0</v>
      </c>
      <c r="BL273" s="17" t="s">
        <v>300</v>
      </c>
      <c r="BM273" s="148" t="s">
        <v>5537</v>
      </c>
    </row>
    <row r="274" spans="2:65" s="1" customFormat="1" ht="24.2" customHeight="1">
      <c r="B274" s="32"/>
      <c r="C274" s="137" t="s">
        <v>1053</v>
      </c>
      <c r="D274" s="137" t="s">
        <v>295</v>
      </c>
      <c r="E274" s="138" t="s">
        <v>5538</v>
      </c>
      <c r="F274" s="139" t="s">
        <v>5539</v>
      </c>
      <c r="G274" s="140" t="s">
        <v>3494</v>
      </c>
      <c r="H274" s="141">
        <v>1</v>
      </c>
      <c r="I274" s="142"/>
      <c r="J274" s="143">
        <f>ROUND(I274*H274,2)</f>
        <v>0</v>
      </c>
      <c r="K274" s="139" t="s">
        <v>1</v>
      </c>
      <c r="L274" s="32"/>
      <c r="M274" s="144" t="s">
        <v>1</v>
      </c>
      <c r="N274" s="145" t="s">
        <v>41</v>
      </c>
      <c r="P274" s="146">
        <f>O274*H274</f>
        <v>0</v>
      </c>
      <c r="Q274" s="146">
        <v>0</v>
      </c>
      <c r="R274" s="146">
        <f>Q274*H274</f>
        <v>0</v>
      </c>
      <c r="S274" s="146">
        <v>0</v>
      </c>
      <c r="T274" s="147">
        <f>S274*H274</f>
        <v>0</v>
      </c>
      <c r="AR274" s="148" t="s">
        <v>300</v>
      </c>
      <c r="AT274" s="148" t="s">
        <v>295</v>
      </c>
      <c r="AU274" s="148" t="s">
        <v>85</v>
      </c>
      <c r="AY274" s="17" t="s">
        <v>293</v>
      </c>
      <c r="BE274" s="149">
        <f>IF(N274="základní",J274,0)</f>
        <v>0</v>
      </c>
      <c r="BF274" s="149">
        <f>IF(N274="snížená",J274,0)</f>
        <v>0</v>
      </c>
      <c r="BG274" s="149">
        <f>IF(N274="zákl. přenesená",J274,0)</f>
        <v>0</v>
      </c>
      <c r="BH274" s="149">
        <f>IF(N274="sníž. přenesená",J274,0)</f>
        <v>0</v>
      </c>
      <c r="BI274" s="149">
        <f>IF(N274="nulová",J274,0)</f>
        <v>0</v>
      </c>
      <c r="BJ274" s="17" t="s">
        <v>83</v>
      </c>
      <c r="BK274" s="149">
        <f>ROUND(I274*H274,2)</f>
        <v>0</v>
      </c>
      <c r="BL274" s="17" t="s">
        <v>300</v>
      </c>
      <c r="BM274" s="148" t="s">
        <v>5540</v>
      </c>
    </row>
    <row r="275" spans="2:65" s="11" customFormat="1" ht="22.9" customHeight="1">
      <c r="B275" s="125"/>
      <c r="D275" s="126" t="s">
        <v>75</v>
      </c>
      <c r="E275" s="135" t="s">
        <v>3694</v>
      </c>
      <c r="F275" s="135" t="s">
        <v>3695</v>
      </c>
      <c r="I275" s="128"/>
      <c r="J275" s="136">
        <f>BK275</f>
        <v>0</v>
      </c>
      <c r="L275" s="125"/>
      <c r="M275" s="130"/>
      <c r="P275" s="131">
        <f>SUM(P276:P365)</f>
        <v>0</v>
      </c>
      <c r="R275" s="131">
        <f>SUM(R276:R365)</f>
        <v>7.5470000000000009E-2</v>
      </c>
      <c r="T275" s="132">
        <f>SUM(T276:T365)</f>
        <v>0</v>
      </c>
      <c r="AR275" s="126" t="s">
        <v>156</v>
      </c>
      <c r="AT275" s="133" t="s">
        <v>75</v>
      </c>
      <c r="AU275" s="133" t="s">
        <v>83</v>
      </c>
      <c r="AY275" s="126" t="s">
        <v>293</v>
      </c>
      <c r="BK275" s="134">
        <f>SUM(BK276:BK365)</f>
        <v>0</v>
      </c>
    </row>
    <row r="276" spans="2:65" s="1" customFormat="1" ht="24.2" customHeight="1">
      <c r="B276" s="32"/>
      <c r="C276" s="137" t="s">
        <v>1071</v>
      </c>
      <c r="D276" s="137" t="s">
        <v>295</v>
      </c>
      <c r="E276" s="138" t="s">
        <v>5541</v>
      </c>
      <c r="F276" s="139" t="s">
        <v>5542</v>
      </c>
      <c r="G276" s="140" t="s">
        <v>909</v>
      </c>
      <c r="H276" s="141">
        <v>1</v>
      </c>
      <c r="I276" s="142"/>
      <c r="J276" s="143">
        <f t="shared" ref="J276:J285" si="0">ROUND(I276*H276,2)</f>
        <v>0</v>
      </c>
      <c r="K276" s="139" t="s">
        <v>1</v>
      </c>
      <c r="L276" s="32"/>
      <c r="M276" s="144" t="s">
        <v>1</v>
      </c>
      <c r="N276" s="145" t="s">
        <v>41</v>
      </c>
      <c r="P276" s="146">
        <f t="shared" ref="P276:P285" si="1">O276*H276</f>
        <v>0</v>
      </c>
      <c r="Q276" s="146">
        <v>1.6000000000000001E-4</v>
      </c>
      <c r="R276" s="146">
        <f t="shared" ref="R276:R285" si="2">Q276*H276</f>
        <v>1.6000000000000001E-4</v>
      </c>
      <c r="S276" s="146">
        <v>0</v>
      </c>
      <c r="T276" s="147">
        <f t="shared" ref="T276:T285" si="3">S276*H276</f>
        <v>0</v>
      </c>
      <c r="AR276" s="148" t="s">
        <v>1255</v>
      </c>
      <c r="AT276" s="148" t="s">
        <v>295</v>
      </c>
      <c r="AU276" s="148" t="s">
        <v>85</v>
      </c>
      <c r="AY276" s="17" t="s">
        <v>293</v>
      </c>
      <c r="BE276" s="149">
        <f t="shared" ref="BE276:BE285" si="4">IF(N276="základní",J276,0)</f>
        <v>0</v>
      </c>
      <c r="BF276" s="149">
        <f t="shared" ref="BF276:BF285" si="5">IF(N276="snížená",J276,0)</f>
        <v>0</v>
      </c>
      <c r="BG276" s="149">
        <f t="shared" ref="BG276:BG285" si="6">IF(N276="zákl. přenesená",J276,0)</f>
        <v>0</v>
      </c>
      <c r="BH276" s="149">
        <f t="shared" ref="BH276:BH285" si="7">IF(N276="sníž. přenesená",J276,0)</f>
        <v>0</v>
      </c>
      <c r="BI276" s="149">
        <f t="shared" ref="BI276:BI285" si="8">IF(N276="nulová",J276,0)</f>
        <v>0</v>
      </c>
      <c r="BJ276" s="17" t="s">
        <v>83</v>
      </c>
      <c r="BK276" s="149">
        <f t="shared" ref="BK276:BK285" si="9">ROUND(I276*H276,2)</f>
        <v>0</v>
      </c>
      <c r="BL276" s="17" t="s">
        <v>1255</v>
      </c>
      <c r="BM276" s="148" t="s">
        <v>5543</v>
      </c>
    </row>
    <row r="277" spans="2:65" s="1" customFormat="1" ht="24.2" customHeight="1">
      <c r="B277" s="32"/>
      <c r="C277" s="137" t="s">
        <v>1089</v>
      </c>
      <c r="D277" s="137" t="s">
        <v>295</v>
      </c>
      <c r="E277" s="138" t="s">
        <v>5544</v>
      </c>
      <c r="F277" s="139" t="s">
        <v>5545</v>
      </c>
      <c r="G277" s="140" t="s">
        <v>909</v>
      </c>
      <c r="H277" s="141">
        <v>7</v>
      </c>
      <c r="I277" s="142"/>
      <c r="J277" s="143">
        <f t="shared" si="0"/>
        <v>0</v>
      </c>
      <c r="K277" s="139" t="s">
        <v>1</v>
      </c>
      <c r="L277" s="32"/>
      <c r="M277" s="144" t="s">
        <v>1</v>
      </c>
      <c r="N277" s="145" t="s">
        <v>41</v>
      </c>
      <c r="P277" s="146">
        <f t="shared" si="1"/>
        <v>0</v>
      </c>
      <c r="Q277" s="146">
        <v>4.0000000000000002E-4</v>
      </c>
      <c r="R277" s="146">
        <f t="shared" si="2"/>
        <v>2.8E-3</v>
      </c>
      <c r="S277" s="146">
        <v>0</v>
      </c>
      <c r="T277" s="147">
        <f t="shared" si="3"/>
        <v>0</v>
      </c>
      <c r="AR277" s="148" t="s">
        <v>1255</v>
      </c>
      <c r="AT277" s="148" t="s">
        <v>295</v>
      </c>
      <c r="AU277" s="148" t="s">
        <v>85</v>
      </c>
      <c r="AY277" s="17" t="s">
        <v>293</v>
      </c>
      <c r="BE277" s="149">
        <f t="shared" si="4"/>
        <v>0</v>
      </c>
      <c r="BF277" s="149">
        <f t="shared" si="5"/>
        <v>0</v>
      </c>
      <c r="BG277" s="149">
        <f t="shared" si="6"/>
        <v>0</v>
      </c>
      <c r="BH277" s="149">
        <f t="shared" si="7"/>
        <v>0</v>
      </c>
      <c r="BI277" s="149">
        <f t="shared" si="8"/>
        <v>0</v>
      </c>
      <c r="BJ277" s="17" t="s">
        <v>83</v>
      </c>
      <c r="BK277" s="149">
        <f t="shared" si="9"/>
        <v>0</v>
      </c>
      <c r="BL277" s="17" t="s">
        <v>1255</v>
      </c>
      <c r="BM277" s="148" t="s">
        <v>5546</v>
      </c>
    </row>
    <row r="278" spans="2:65" s="1" customFormat="1" ht="16.5" customHeight="1">
      <c r="B278" s="32"/>
      <c r="C278" s="137" t="s">
        <v>1105</v>
      </c>
      <c r="D278" s="137" t="s">
        <v>295</v>
      </c>
      <c r="E278" s="138" t="s">
        <v>5547</v>
      </c>
      <c r="F278" s="139" t="s">
        <v>5548</v>
      </c>
      <c r="G278" s="140" t="s">
        <v>3494</v>
      </c>
      <c r="H278" s="141">
        <v>1</v>
      </c>
      <c r="I278" s="142"/>
      <c r="J278" s="143">
        <f t="shared" si="0"/>
        <v>0</v>
      </c>
      <c r="K278" s="139" t="s">
        <v>1</v>
      </c>
      <c r="L278" s="32"/>
      <c r="M278" s="144" t="s">
        <v>1</v>
      </c>
      <c r="N278" s="145" t="s">
        <v>41</v>
      </c>
      <c r="P278" s="146">
        <f t="shared" si="1"/>
        <v>0</v>
      </c>
      <c r="Q278" s="146">
        <v>0</v>
      </c>
      <c r="R278" s="146">
        <f t="shared" si="2"/>
        <v>0</v>
      </c>
      <c r="S278" s="146">
        <v>0</v>
      </c>
      <c r="T278" s="147">
        <f t="shared" si="3"/>
        <v>0</v>
      </c>
      <c r="AR278" s="148" t="s">
        <v>1255</v>
      </c>
      <c r="AT278" s="148" t="s">
        <v>295</v>
      </c>
      <c r="AU278" s="148" t="s">
        <v>85</v>
      </c>
      <c r="AY278" s="17" t="s">
        <v>293</v>
      </c>
      <c r="BE278" s="149">
        <f t="shared" si="4"/>
        <v>0</v>
      </c>
      <c r="BF278" s="149">
        <f t="shared" si="5"/>
        <v>0</v>
      </c>
      <c r="BG278" s="149">
        <f t="shared" si="6"/>
        <v>0</v>
      </c>
      <c r="BH278" s="149">
        <f t="shared" si="7"/>
        <v>0</v>
      </c>
      <c r="BI278" s="149">
        <f t="shared" si="8"/>
        <v>0</v>
      </c>
      <c r="BJ278" s="17" t="s">
        <v>83</v>
      </c>
      <c r="BK278" s="149">
        <f t="shared" si="9"/>
        <v>0</v>
      </c>
      <c r="BL278" s="17" t="s">
        <v>1255</v>
      </c>
      <c r="BM278" s="148" t="s">
        <v>5549</v>
      </c>
    </row>
    <row r="279" spans="2:65" s="1" customFormat="1" ht="16.5" customHeight="1">
      <c r="B279" s="32"/>
      <c r="C279" s="137" t="s">
        <v>1144</v>
      </c>
      <c r="D279" s="137" t="s">
        <v>295</v>
      </c>
      <c r="E279" s="138" t="s">
        <v>5550</v>
      </c>
      <c r="F279" s="139" t="s">
        <v>5551</v>
      </c>
      <c r="G279" s="140" t="s">
        <v>711</v>
      </c>
      <c r="H279" s="141">
        <v>10.5</v>
      </c>
      <c r="I279" s="142"/>
      <c r="J279" s="143">
        <f t="shared" si="0"/>
        <v>0</v>
      </c>
      <c r="K279" s="139" t="s">
        <v>1</v>
      </c>
      <c r="L279" s="32"/>
      <c r="M279" s="144" t="s">
        <v>1</v>
      </c>
      <c r="N279" s="145" t="s">
        <v>41</v>
      </c>
      <c r="P279" s="146">
        <f t="shared" si="1"/>
        <v>0</v>
      </c>
      <c r="Q279" s="146">
        <v>0</v>
      </c>
      <c r="R279" s="146">
        <f t="shared" si="2"/>
        <v>0</v>
      </c>
      <c r="S279" s="146">
        <v>0</v>
      </c>
      <c r="T279" s="147">
        <f t="shared" si="3"/>
        <v>0</v>
      </c>
      <c r="AR279" s="148" t="s">
        <v>1255</v>
      </c>
      <c r="AT279" s="148" t="s">
        <v>295</v>
      </c>
      <c r="AU279" s="148" t="s">
        <v>85</v>
      </c>
      <c r="AY279" s="17" t="s">
        <v>293</v>
      </c>
      <c r="BE279" s="149">
        <f t="shared" si="4"/>
        <v>0</v>
      </c>
      <c r="BF279" s="149">
        <f t="shared" si="5"/>
        <v>0</v>
      </c>
      <c r="BG279" s="149">
        <f t="shared" si="6"/>
        <v>0</v>
      </c>
      <c r="BH279" s="149">
        <f t="shared" si="7"/>
        <v>0</v>
      </c>
      <c r="BI279" s="149">
        <f t="shared" si="8"/>
        <v>0</v>
      </c>
      <c r="BJ279" s="17" t="s">
        <v>83</v>
      </c>
      <c r="BK279" s="149">
        <f t="shared" si="9"/>
        <v>0</v>
      </c>
      <c r="BL279" s="17" t="s">
        <v>1255</v>
      </c>
      <c r="BM279" s="148" t="s">
        <v>5552</v>
      </c>
    </row>
    <row r="280" spans="2:65" s="1" customFormat="1" ht="24.2" customHeight="1">
      <c r="B280" s="32"/>
      <c r="C280" s="137" t="s">
        <v>1148</v>
      </c>
      <c r="D280" s="137" t="s">
        <v>295</v>
      </c>
      <c r="E280" s="138" t="s">
        <v>5553</v>
      </c>
      <c r="F280" s="139" t="s">
        <v>5554</v>
      </c>
      <c r="G280" s="140" t="s">
        <v>5271</v>
      </c>
      <c r="H280" s="141">
        <v>1</v>
      </c>
      <c r="I280" s="142"/>
      <c r="J280" s="143">
        <f t="shared" si="0"/>
        <v>0</v>
      </c>
      <c r="K280" s="139" t="s">
        <v>1</v>
      </c>
      <c r="L280" s="32"/>
      <c r="M280" s="144" t="s">
        <v>1</v>
      </c>
      <c r="N280" s="145" t="s">
        <v>41</v>
      </c>
      <c r="P280" s="146">
        <f t="shared" si="1"/>
        <v>0</v>
      </c>
      <c r="Q280" s="146">
        <v>0</v>
      </c>
      <c r="R280" s="146">
        <f t="shared" si="2"/>
        <v>0</v>
      </c>
      <c r="S280" s="146">
        <v>0</v>
      </c>
      <c r="T280" s="147">
        <f t="shared" si="3"/>
        <v>0</v>
      </c>
      <c r="AR280" s="148" t="s">
        <v>1255</v>
      </c>
      <c r="AT280" s="148" t="s">
        <v>295</v>
      </c>
      <c r="AU280" s="148" t="s">
        <v>85</v>
      </c>
      <c r="AY280" s="17" t="s">
        <v>293</v>
      </c>
      <c r="BE280" s="149">
        <f t="shared" si="4"/>
        <v>0</v>
      </c>
      <c r="BF280" s="149">
        <f t="shared" si="5"/>
        <v>0</v>
      </c>
      <c r="BG280" s="149">
        <f t="shared" si="6"/>
        <v>0</v>
      </c>
      <c r="BH280" s="149">
        <f t="shared" si="7"/>
        <v>0</v>
      </c>
      <c r="BI280" s="149">
        <f t="shared" si="8"/>
        <v>0</v>
      </c>
      <c r="BJ280" s="17" t="s">
        <v>83</v>
      </c>
      <c r="BK280" s="149">
        <f t="shared" si="9"/>
        <v>0</v>
      </c>
      <c r="BL280" s="17" t="s">
        <v>1255</v>
      </c>
      <c r="BM280" s="148" t="s">
        <v>5555</v>
      </c>
    </row>
    <row r="281" spans="2:65" s="1" customFormat="1" ht="24.2" customHeight="1">
      <c r="B281" s="32"/>
      <c r="C281" s="137" t="s">
        <v>1153</v>
      </c>
      <c r="D281" s="137" t="s">
        <v>295</v>
      </c>
      <c r="E281" s="138" t="s">
        <v>5556</v>
      </c>
      <c r="F281" s="139" t="s">
        <v>5557</v>
      </c>
      <c r="G281" s="140" t="s">
        <v>5271</v>
      </c>
      <c r="H281" s="141">
        <v>1</v>
      </c>
      <c r="I281" s="142"/>
      <c r="J281" s="143">
        <f t="shared" si="0"/>
        <v>0</v>
      </c>
      <c r="K281" s="139" t="s">
        <v>1</v>
      </c>
      <c r="L281" s="32"/>
      <c r="M281" s="144" t="s">
        <v>1</v>
      </c>
      <c r="N281" s="145" t="s">
        <v>41</v>
      </c>
      <c r="P281" s="146">
        <f t="shared" si="1"/>
        <v>0</v>
      </c>
      <c r="Q281" s="146">
        <v>0</v>
      </c>
      <c r="R281" s="146">
        <f t="shared" si="2"/>
        <v>0</v>
      </c>
      <c r="S281" s="146">
        <v>0</v>
      </c>
      <c r="T281" s="147">
        <f t="shared" si="3"/>
        <v>0</v>
      </c>
      <c r="AR281" s="148" t="s">
        <v>1255</v>
      </c>
      <c r="AT281" s="148" t="s">
        <v>295</v>
      </c>
      <c r="AU281" s="148" t="s">
        <v>85</v>
      </c>
      <c r="AY281" s="17" t="s">
        <v>293</v>
      </c>
      <c r="BE281" s="149">
        <f t="shared" si="4"/>
        <v>0</v>
      </c>
      <c r="BF281" s="149">
        <f t="shared" si="5"/>
        <v>0</v>
      </c>
      <c r="BG281" s="149">
        <f t="shared" si="6"/>
        <v>0</v>
      </c>
      <c r="BH281" s="149">
        <f t="shared" si="7"/>
        <v>0</v>
      </c>
      <c r="BI281" s="149">
        <f t="shared" si="8"/>
        <v>0</v>
      </c>
      <c r="BJ281" s="17" t="s">
        <v>83</v>
      </c>
      <c r="BK281" s="149">
        <f t="shared" si="9"/>
        <v>0</v>
      </c>
      <c r="BL281" s="17" t="s">
        <v>1255</v>
      </c>
      <c r="BM281" s="148" t="s">
        <v>5558</v>
      </c>
    </row>
    <row r="282" spans="2:65" s="1" customFormat="1" ht="24.2" customHeight="1">
      <c r="B282" s="32"/>
      <c r="C282" s="137" t="s">
        <v>1158</v>
      </c>
      <c r="D282" s="137" t="s">
        <v>295</v>
      </c>
      <c r="E282" s="138" t="s">
        <v>5559</v>
      </c>
      <c r="F282" s="139" t="s">
        <v>5560</v>
      </c>
      <c r="G282" s="140" t="s">
        <v>711</v>
      </c>
      <c r="H282" s="141">
        <v>11.5</v>
      </c>
      <c r="I282" s="142"/>
      <c r="J282" s="143">
        <f t="shared" si="0"/>
        <v>0</v>
      </c>
      <c r="K282" s="139" t="s">
        <v>1</v>
      </c>
      <c r="L282" s="32"/>
      <c r="M282" s="144" t="s">
        <v>1</v>
      </c>
      <c r="N282" s="145" t="s">
        <v>41</v>
      </c>
      <c r="P282" s="146">
        <f t="shared" si="1"/>
        <v>0</v>
      </c>
      <c r="Q282" s="146">
        <v>0</v>
      </c>
      <c r="R282" s="146">
        <f t="shared" si="2"/>
        <v>0</v>
      </c>
      <c r="S282" s="146">
        <v>0</v>
      </c>
      <c r="T282" s="147">
        <f t="shared" si="3"/>
        <v>0</v>
      </c>
      <c r="AR282" s="148" t="s">
        <v>1255</v>
      </c>
      <c r="AT282" s="148" t="s">
        <v>295</v>
      </c>
      <c r="AU282" s="148" t="s">
        <v>85</v>
      </c>
      <c r="AY282" s="17" t="s">
        <v>293</v>
      </c>
      <c r="BE282" s="149">
        <f t="shared" si="4"/>
        <v>0</v>
      </c>
      <c r="BF282" s="149">
        <f t="shared" si="5"/>
        <v>0</v>
      </c>
      <c r="BG282" s="149">
        <f t="shared" si="6"/>
        <v>0</v>
      </c>
      <c r="BH282" s="149">
        <f t="shared" si="7"/>
        <v>0</v>
      </c>
      <c r="BI282" s="149">
        <f t="shared" si="8"/>
        <v>0</v>
      </c>
      <c r="BJ282" s="17" t="s">
        <v>83</v>
      </c>
      <c r="BK282" s="149">
        <f t="shared" si="9"/>
        <v>0</v>
      </c>
      <c r="BL282" s="17" t="s">
        <v>1255</v>
      </c>
      <c r="BM282" s="148" t="s">
        <v>5561</v>
      </c>
    </row>
    <row r="283" spans="2:65" s="1" customFormat="1" ht="24.2" customHeight="1">
      <c r="B283" s="32"/>
      <c r="C283" s="137" t="s">
        <v>1163</v>
      </c>
      <c r="D283" s="137" t="s">
        <v>295</v>
      </c>
      <c r="E283" s="138" t="s">
        <v>5562</v>
      </c>
      <c r="F283" s="139" t="s">
        <v>5563</v>
      </c>
      <c r="G283" s="140" t="s">
        <v>711</v>
      </c>
      <c r="H283" s="141">
        <v>9</v>
      </c>
      <c r="I283" s="142"/>
      <c r="J283" s="143">
        <f t="shared" si="0"/>
        <v>0</v>
      </c>
      <c r="K283" s="139" t="s">
        <v>1</v>
      </c>
      <c r="L283" s="32"/>
      <c r="M283" s="144" t="s">
        <v>1</v>
      </c>
      <c r="N283" s="145" t="s">
        <v>41</v>
      </c>
      <c r="P283" s="146">
        <f t="shared" si="1"/>
        <v>0</v>
      </c>
      <c r="Q283" s="146">
        <v>0</v>
      </c>
      <c r="R283" s="146">
        <f t="shared" si="2"/>
        <v>0</v>
      </c>
      <c r="S283" s="146">
        <v>0</v>
      </c>
      <c r="T283" s="147">
        <f t="shared" si="3"/>
        <v>0</v>
      </c>
      <c r="AR283" s="148" t="s">
        <v>1255</v>
      </c>
      <c r="AT283" s="148" t="s">
        <v>295</v>
      </c>
      <c r="AU283" s="148" t="s">
        <v>85</v>
      </c>
      <c r="AY283" s="17" t="s">
        <v>293</v>
      </c>
      <c r="BE283" s="149">
        <f t="shared" si="4"/>
        <v>0</v>
      </c>
      <c r="BF283" s="149">
        <f t="shared" si="5"/>
        <v>0</v>
      </c>
      <c r="BG283" s="149">
        <f t="shared" si="6"/>
        <v>0</v>
      </c>
      <c r="BH283" s="149">
        <f t="shared" si="7"/>
        <v>0</v>
      </c>
      <c r="BI283" s="149">
        <f t="shared" si="8"/>
        <v>0</v>
      </c>
      <c r="BJ283" s="17" t="s">
        <v>83</v>
      </c>
      <c r="BK283" s="149">
        <f t="shared" si="9"/>
        <v>0</v>
      </c>
      <c r="BL283" s="17" t="s">
        <v>1255</v>
      </c>
      <c r="BM283" s="148" t="s">
        <v>5564</v>
      </c>
    </row>
    <row r="284" spans="2:65" s="1" customFormat="1" ht="37.9" customHeight="1">
      <c r="B284" s="32"/>
      <c r="C284" s="137" t="s">
        <v>1182</v>
      </c>
      <c r="D284" s="137" t="s">
        <v>295</v>
      </c>
      <c r="E284" s="138" t="s">
        <v>5565</v>
      </c>
      <c r="F284" s="139" t="s">
        <v>5566</v>
      </c>
      <c r="G284" s="140" t="s">
        <v>909</v>
      </c>
      <c r="H284" s="141">
        <v>1</v>
      </c>
      <c r="I284" s="142"/>
      <c r="J284" s="143">
        <f t="shared" si="0"/>
        <v>0</v>
      </c>
      <c r="K284" s="139" t="s">
        <v>1</v>
      </c>
      <c r="L284" s="32"/>
      <c r="M284" s="144" t="s">
        <v>1</v>
      </c>
      <c r="N284" s="145" t="s">
        <v>41</v>
      </c>
      <c r="P284" s="146">
        <f t="shared" si="1"/>
        <v>0</v>
      </c>
      <c r="Q284" s="146">
        <v>3.2000000000000003E-4</v>
      </c>
      <c r="R284" s="146">
        <f t="shared" si="2"/>
        <v>3.2000000000000003E-4</v>
      </c>
      <c r="S284" s="146">
        <v>0</v>
      </c>
      <c r="T284" s="147">
        <f t="shared" si="3"/>
        <v>0</v>
      </c>
      <c r="AR284" s="148" t="s">
        <v>1255</v>
      </c>
      <c r="AT284" s="148" t="s">
        <v>295</v>
      </c>
      <c r="AU284" s="148" t="s">
        <v>85</v>
      </c>
      <c r="AY284" s="17" t="s">
        <v>293</v>
      </c>
      <c r="BE284" s="149">
        <f t="shared" si="4"/>
        <v>0</v>
      </c>
      <c r="BF284" s="149">
        <f t="shared" si="5"/>
        <v>0</v>
      </c>
      <c r="BG284" s="149">
        <f t="shared" si="6"/>
        <v>0</v>
      </c>
      <c r="BH284" s="149">
        <f t="shared" si="7"/>
        <v>0</v>
      </c>
      <c r="BI284" s="149">
        <f t="shared" si="8"/>
        <v>0</v>
      </c>
      <c r="BJ284" s="17" t="s">
        <v>83</v>
      </c>
      <c r="BK284" s="149">
        <f t="shared" si="9"/>
        <v>0</v>
      </c>
      <c r="BL284" s="17" t="s">
        <v>1255</v>
      </c>
      <c r="BM284" s="148" t="s">
        <v>5567</v>
      </c>
    </row>
    <row r="285" spans="2:65" s="1" customFormat="1" ht="24.2" customHeight="1">
      <c r="B285" s="32"/>
      <c r="C285" s="174" t="s">
        <v>1201</v>
      </c>
      <c r="D285" s="174" t="s">
        <v>530</v>
      </c>
      <c r="E285" s="175" t="s">
        <v>5568</v>
      </c>
      <c r="F285" s="176" t="s">
        <v>5569</v>
      </c>
      <c r="G285" s="177" t="s">
        <v>909</v>
      </c>
      <c r="H285" s="178">
        <v>3</v>
      </c>
      <c r="I285" s="179"/>
      <c r="J285" s="180">
        <f t="shared" si="0"/>
        <v>0</v>
      </c>
      <c r="K285" s="176" t="s">
        <v>1</v>
      </c>
      <c r="L285" s="181"/>
      <c r="M285" s="182" t="s">
        <v>1</v>
      </c>
      <c r="N285" s="183" t="s">
        <v>41</v>
      </c>
      <c r="P285" s="146">
        <f t="shared" si="1"/>
        <v>0</v>
      </c>
      <c r="Q285" s="146">
        <v>0</v>
      </c>
      <c r="R285" s="146">
        <f t="shared" si="2"/>
        <v>0</v>
      </c>
      <c r="S285" s="146">
        <v>0</v>
      </c>
      <c r="T285" s="147">
        <f t="shared" si="3"/>
        <v>0</v>
      </c>
      <c r="AR285" s="148" t="s">
        <v>3508</v>
      </c>
      <c r="AT285" s="148" t="s">
        <v>530</v>
      </c>
      <c r="AU285" s="148" t="s">
        <v>85</v>
      </c>
      <c r="AY285" s="17" t="s">
        <v>293</v>
      </c>
      <c r="BE285" s="149">
        <f t="shared" si="4"/>
        <v>0</v>
      </c>
      <c r="BF285" s="149">
        <f t="shared" si="5"/>
        <v>0</v>
      </c>
      <c r="BG285" s="149">
        <f t="shared" si="6"/>
        <v>0</v>
      </c>
      <c r="BH285" s="149">
        <f t="shared" si="7"/>
        <v>0</v>
      </c>
      <c r="BI285" s="149">
        <f t="shared" si="8"/>
        <v>0</v>
      </c>
      <c r="BJ285" s="17" t="s">
        <v>83</v>
      </c>
      <c r="BK285" s="149">
        <f t="shared" si="9"/>
        <v>0</v>
      </c>
      <c r="BL285" s="17" t="s">
        <v>1255</v>
      </c>
      <c r="BM285" s="148" t="s">
        <v>5570</v>
      </c>
    </row>
    <row r="286" spans="2:65" s="12" customFormat="1" ht="11.25">
      <c r="B286" s="150"/>
      <c r="D286" s="151" t="s">
        <v>302</v>
      </c>
      <c r="E286" s="152" t="s">
        <v>1</v>
      </c>
      <c r="F286" s="153" t="s">
        <v>5571</v>
      </c>
      <c r="H286" s="154">
        <v>2</v>
      </c>
      <c r="I286" s="155"/>
      <c r="L286" s="150"/>
      <c r="M286" s="156"/>
      <c r="T286" s="157"/>
      <c r="AT286" s="152" t="s">
        <v>302</v>
      </c>
      <c r="AU286" s="152" t="s">
        <v>85</v>
      </c>
      <c r="AV286" s="12" t="s">
        <v>85</v>
      </c>
      <c r="AW286" s="12" t="s">
        <v>32</v>
      </c>
      <c r="AX286" s="12" t="s">
        <v>76</v>
      </c>
      <c r="AY286" s="152" t="s">
        <v>293</v>
      </c>
    </row>
    <row r="287" spans="2:65" s="12" customFormat="1" ht="11.25">
      <c r="B287" s="150"/>
      <c r="D287" s="151" t="s">
        <v>302</v>
      </c>
      <c r="E287" s="152" t="s">
        <v>1</v>
      </c>
      <c r="F287" s="153" t="s">
        <v>5572</v>
      </c>
      <c r="H287" s="154">
        <v>1</v>
      </c>
      <c r="I287" s="155"/>
      <c r="L287" s="150"/>
      <c r="M287" s="156"/>
      <c r="T287" s="157"/>
      <c r="AT287" s="152" t="s">
        <v>302</v>
      </c>
      <c r="AU287" s="152" t="s">
        <v>85</v>
      </c>
      <c r="AV287" s="12" t="s">
        <v>85</v>
      </c>
      <c r="AW287" s="12" t="s">
        <v>32</v>
      </c>
      <c r="AX287" s="12" t="s">
        <v>76</v>
      </c>
      <c r="AY287" s="152" t="s">
        <v>293</v>
      </c>
    </row>
    <row r="288" spans="2:65" s="15" customFormat="1" ht="11.25">
      <c r="B288" s="185"/>
      <c r="D288" s="151" t="s">
        <v>302</v>
      </c>
      <c r="E288" s="186" t="s">
        <v>1</v>
      </c>
      <c r="F288" s="187" t="s">
        <v>1019</v>
      </c>
      <c r="H288" s="188">
        <v>3</v>
      </c>
      <c r="I288" s="189"/>
      <c r="L288" s="185"/>
      <c r="M288" s="190"/>
      <c r="T288" s="191"/>
      <c r="AT288" s="186" t="s">
        <v>302</v>
      </c>
      <c r="AU288" s="186" t="s">
        <v>85</v>
      </c>
      <c r="AV288" s="15" t="s">
        <v>156</v>
      </c>
      <c r="AW288" s="15" t="s">
        <v>32</v>
      </c>
      <c r="AX288" s="15" t="s">
        <v>83</v>
      </c>
      <c r="AY288" s="186" t="s">
        <v>293</v>
      </c>
    </row>
    <row r="289" spans="2:65" s="1" customFormat="1" ht="37.9" customHeight="1">
      <c r="B289" s="32"/>
      <c r="C289" s="137" t="s">
        <v>1205</v>
      </c>
      <c r="D289" s="137" t="s">
        <v>295</v>
      </c>
      <c r="E289" s="138" t="s">
        <v>5573</v>
      </c>
      <c r="F289" s="139" t="s">
        <v>5574</v>
      </c>
      <c r="G289" s="140" t="s">
        <v>909</v>
      </c>
      <c r="H289" s="141">
        <v>2</v>
      </c>
      <c r="I289" s="142"/>
      <c r="J289" s="143">
        <f>ROUND(I289*H289,2)</f>
        <v>0</v>
      </c>
      <c r="K289" s="139" t="s">
        <v>1</v>
      </c>
      <c r="L289" s="32"/>
      <c r="M289" s="144" t="s">
        <v>1</v>
      </c>
      <c r="N289" s="145" t="s">
        <v>41</v>
      </c>
      <c r="P289" s="146">
        <f>O289*H289</f>
        <v>0</v>
      </c>
      <c r="Q289" s="146">
        <v>2.4000000000000001E-4</v>
      </c>
      <c r="R289" s="146">
        <f>Q289*H289</f>
        <v>4.8000000000000001E-4</v>
      </c>
      <c r="S289" s="146">
        <v>0</v>
      </c>
      <c r="T289" s="147">
        <f>S289*H289</f>
        <v>0</v>
      </c>
      <c r="AR289" s="148" t="s">
        <v>1255</v>
      </c>
      <c r="AT289" s="148" t="s">
        <v>295</v>
      </c>
      <c r="AU289" s="148" t="s">
        <v>85</v>
      </c>
      <c r="AY289" s="17" t="s">
        <v>293</v>
      </c>
      <c r="BE289" s="149">
        <f>IF(N289="základní",J289,0)</f>
        <v>0</v>
      </c>
      <c r="BF289" s="149">
        <f>IF(N289="snížená",J289,0)</f>
        <v>0</v>
      </c>
      <c r="BG289" s="149">
        <f>IF(N289="zákl. přenesená",J289,0)</f>
        <v>0</v>
      </c>
      <c r="BH289" s="149">
        <f>IF(N289="sníž. přenesená",J289,0)</f>
        <v>0</v>
      </c>
      <c r="BI289" s="149">
        <f>IF(N289="nulová",J289,0)</f>
        <v>0</v>
      </c>
      <c r="BJ289" s="17" t="s">
        <v>83</v>
      </c>
      <c r="BK289" s="149">
        <f>ROUND(I289*H289,2)</f>
        <v>0</v>
      </c>
      <c r="BL289" s="17" t="s">
        <v>1255</v>
      </c>
      <c r="BM289" s="148" t="s">
        <v>5575</v>
      </c>
    </row>
    <row r="290" spans="2:65" s="1" customFormat="1" ht="21.75" customHeight="1">
      <c r="B290" s="32"/>
      <c r="C290" s="174" t="s">
        <v>1211</v>
      </c>
      <c r="D290" s="174" t="s">
        <v>530</v>
      </c>
      <c r="E290" s="175" t="s">
        <v>5576</v>
      </c>
      <c r="F290" s="176" t="s">
        <v>5577</v>
      </c>
      <c r="G290" s="177" t="s">
        <v>909</v>
      </c>
      <c r="H290" s="178">
        <v>5</v>
      </c>
      <c r="I290" s="179"/>
      <c r="J290" s="180">
        <f>ROUND(I290*H290,2)</f>
        <v>0</v>
      </c>
      <c r="K290" s="176" t="s">
        <v>1</v>
      </c>
      <c r="L290" s="181"/>
      <c r="M290" s="182" t="s">
        <v>1</v>
      </c>
      <c r="N290" s="183" t="s">
        <v>41</v>
      </c>
      <c r="P290" s="146">
        <f>O290*H290</f>
        <v>0</v>
      </c>
      <c r="Q290" s="146">
        <v>0</v>
      </c>
      <c r="R290" s="146">
        <f>Q290*H290</f>
        <v>0</v>
      </c>
      <c r="S290" s="146">
        <v>0</v>
      </c>
      <c r="T290" s="147">
        <f>S290*H290</f>
        <v>0</v>
      </c>
      <c r="AR290" s="148" t="s">
        <v>3508</v>
      </c>
      <c r="AT290" s="148" t="s">
        <v>530</v>
      </c>
      <c r="AU290" s="148" t="s">
        <v>85</v>
      </c>
      <c r="AY290" s="17" t="s">
        <v>293</v>
      </c>
      <c r="BE290" s="149">
        <f>IF(N290="základní",J290,0)</f>
        <v>0</v>
      </c>
      <c r="BF290" s="149">
        <f>IF(N290="snížená",J290,0)</f>
        <v>0</v>
      </c>
      <c r="BG290" s="149">
        <f>IF(N290="zákl. přenesená",J290,0)</f>
        <v>0</v>
      </c>
      <c r="BH290" s="149">
        <f>IF(N290="sníž. přenesená",J290,0)</f>
        <v>0</v>
      </c>
      <c r="BI290" s="149">
        <f>IF(N290="nulová",J290,0)</f>
        <v>0</v>
      </c>
      <c r="BJ290" s="17" t="s">
        <v>83</v>
      </c>
      <c r="BK290" s="149">
        <f>ROUND(I290*H290,2)</f>
        <v>0</v>
      </c>
      <c r="BL290" s="17" t="s">
        <v>1255</v>
      </c>
      <c r="BM290" s="148" t="s">
        <v>5578</v>
      </c>
    </row>
    <row r="291" spans="2:65" s="12" customFormat="1" ht="11.25">
      <c r="B291" s="150"/>
      <c r="D291" s="151" t="s">
        <v>302</v>
      </c>
      <c r="E291" s="152" t="s">
        <v>1</v>
      </c>
      <c r="F291" s="153" t="s">
        <v>5579</v>
      </c>
      <c r="H291" s="154">
        <v>4</v>
      </c>
      <c r="I291" s="155"/>
      <c r="L291" s="150"/>
      <c r="M291" s="156"/>
      <c r="T291" s="157"/>
      <c r="AT291" s="152" t="s">
        <v>302</v>
      </c>
      <c r="AU291" s="152" t="s">
        <v>85</v>
      </c>
      <c r="AV291" s="12" t="s">
        <v>85</v>
      </c>
      <c r="AW291" s="12" t="s">
        <v>32</v>
      </c>
      <c r="AX291" s="12" t="s">
        <v>76</v>
      </c>
      <c r="AY291" s="152" t="s">
        <v>293</v>
      </c>
    </row>
    <row r="292" spans="2:65" s="12" customFormat="1" ht="11.25">
      <c r="B292" s="150"/>
      <c r="D292" s="151" t="s">
        <v>302</v>
      </c>
      <c r="E292" s="152" t="s">
        <v>1</v>
      </c>
      <c r="F292" s="153" t="s">
        <v>5572</v>
      </c>
      <c r="H292" s="154">
        <v>1</v>
      </c>
      <c r="I292" s="155"/>
      <c r="L292" s="150"/>
      <c r="M292" s="156"/>
      <c r="T292" s="157"/>
      <c r="AT292" s="152" t="s">
        <v>302</v>
      </c>
      <c r="AU292" s="152" t="s">
        <v>85</v>
      </c>
      <c r="AV292" s="12" t="s">
        <v>85</v>
      </c>
      <c r="AW292" s="12" t="s">
        <v>32</v>
      </c>
      <c r="AX292" s="12" t="s">
        <v>76</v>
      </c>
      <c r="AY292" s="152" t="s">
        <v>293</v>
      </c>
    </row>
    <row r="293" spans="2:65" s="15" customFormat="1" ht="11.25">
      <c r="B293" s="185"/>
      <c r="D293" s="151" t="s">
        <v>302</v>
      </c>
      <c r="E293" s="186" t="s">
        <v>1</v>
      </c>
      <c r="F293" s="187" t="s">
        <v>1019</v>
      </c>
      <c r="H293" s="188">
        <v>5</v>
      </c>
      <c r="I293" s="189"/>
      <c r="L293" s="185"/>
      <c r="M293" s="190"/>
      <c r="T293" s="191"/>
      <c r="AT293" s="186" t="s">
        <v>302</v>
      </c>
      <c r="AU293" s="186" t="s">
        <v>85</v>
      </c>
      <c r="AV293" s="15" t="s">
        <v>156</v>
      </c>
      <c r="AW293" s="15" t="s">
        <v>32</v>
      </c>
      <c r="AX293" s="15" t="s">
        <v>83</v>
      </c>
      <c r="AY293" s="186" t="s">
        <v>293</v>
      </c>
    </row>
    <row r="294" spans="2:65" s="1" customFormat="1" ht="37.9" customHeight="1">
      <c r="B294" s="32"/>
      <c r="C294" s="137" t="s">
        <v>1217</v>
      </c>
      <c r="D294" s="137" t="s">
        <v>295</v>
      </c>
      <c r="E294" s="138" t="s">
        <v>5580</v>
      </c>
      <c r="F294" s="139" t="s">
        <v>5581</v>
      </c>
      <c r="G294" s="140" t="s">
        <v>909</v>
      </c>
      <c r="H294" s="141">
        <v>1</v>
      </c>
      <c r="I294" s="142"/>
      <c r="J294" s="143">
        <f>ROUND(I294*H294,2)</f>
        <v>0</v>
      </c>
      <c r="K294" s="139" t="s">
        <v>1</v>
      </c>
      <c r="L294" s="32"/>
      <c r="M294" s="144" t="s">
        <v>1</v>
      </c>
      <c r="N294" s="145" t="s">
        <v>41</v>
      </c>
      <c r="P294" s="146">
        <f>O294*H294</f>
        <v>0</v>
      </c>
      <c r="Q294" s="146">
        <v>2.9E-4</v>
      </c>
      <c r="R294" s="146">
        <f>Q294*H294</f>
        <v>2.9E-4</v>
      </c>
      <c r="S294" s="146">
        <v>0</v>
      </c>
      <c r="T294" s="147">
        <f>S294*H294</f>
        <v>0</v>
      </c>
      <c r="AR294" s="148" t="s">
        <v>1255</v>
      </c>
      <c r="AT294" s="148" t="s">
        <v>295</v>
      </c>
      <c r="AU294" s="148" t="s">
        <v>85</v>
      </c>
      <c r="AY294" s="17" t="s">
        <v>293</v>
      </c>
      <c r="BE294" s="149">
        <f>IF(N294="základní",J294,0)</f>
        <v>0</v>
      </c>
      <c r="BF294" s="149">
        <f>IF(N294="snížená",J294,0)</f>
        <v>0</v>
      </c>
      <c r="BG294" s="149">
        <f>IF(N294="zákl. přenesená",J294,0)</f>
        <v>0</v>
      </c>
      <c r="BH294" s="149">
        <f>IF(N294="sníž. přenesená",J294,0)</f>
        <v>0</v>
      </c>
      <c r="BI294" s="149">
        <f>IF(N294="nulová",J294,0)</f>
        <v>0</v>
      </c>
      <c r="BJ294" s="17" t="s">
        <v>83</v>
      </c>
      <c r="BK294" s="149">
        <f>ROUND(I294*H294,2)</f>
        <v>0</v>
      </c>
      <c r="BL294" s="17" t="s">
        <v>1255</v>
      </c>
      <c r="BM294" s="148" t="s">
        <v>5582</v>
      </c>
    </row>
    <row r="295" spans="2:65" s="1" customFormat="1" ht="21.75" customHeight="1">
      <c r="B295" s="32"/>
      <c r="C295" s="174" t="s">
        <v>1222</v>
      </c>
      <c r="D295" s="174" t="s">
        <v>530</v>
      </c>
      <c r="E295" s="175" t="s">
        <v>5583</v>
      </c>
      <c r="F295" s="176" t="s">
        <v>5584</v>
      </c>
      <c r="G295" s="177" t="s">
        <v>909</v>
      </c>
      <c r="H295" s="178">
        <v>2</v>
      </c>
      <c r="I295" s="179"/>
      <c r="J295" s="180">
        <f>ROUND(I295*H295,2)</f>
        <v>0</v>
      </c>
      <c r="K295" s="176" t="s">
        <v>1</v>
      </c>
      <c r="L295" s="181"/>
      <c r="M295" s="182" t="s">
        <v>1</v>
      </c>
      <c r="N295" s="183" t="s">
        <v>41</v>
      </c>
      <c r="P295" s="146">
        <f>O295*H295</f>
        <v>0</v>
      </c>
      <c r="Q295" s="146">
        <v>0</v>
      </c>
      <c r="R295" s="146">
        <f>Q295*H295</f>
        <v>0</v>
      </c>
      <c r="S295" s="146">
        <v>0</v>
      </c>
      <c r="T295" s="147">
        <f>S295*H295</f>
        <v>0</v>
      </c>
      <c r="AR295" s="148" t="s">
        <v>3508</v>
      </c>
      <c r="AT295" s="148" t="s">
        <v>530</v>
      </c>
      <c r="AU295" s="148" t="s">
        <v>85</v>
      </c>
      <c r="AY295" s="17" t="s">
        <v>293</v>
      </c>
      <c r="BE295" s="149">
        <f>IF(N295="základní",J295,0)</f>
        <v>0</v>
      </c>
      <c r="BF295" s="149">
        <f>IF(N295="snížená",J295,0)</f>
        <v>0</v>
      </c>
      <c r="BG295" s="149">
        <f>IF(N295="zákl. přenesená",J295,0)</f>
        <v>0</v>
      </c>
      <c r="BH295" s="149">
        <f>IF(N295="sníž. přenesená",J295,0)</f>
        <v>0</v>
      </c>
      <c r="BI295" s="149">
        <f>IF(N295="nulová",J295,0)</f>
        <v>0</v>
      </c>
      <c r="BJ295" s="17" t="s">
        <v>83</v>
      </c>
      <c r="BK295" s="149">
        <f>ROUND(I295*H295,2)</f>
        <v>0</v>
      </c>
      <c r="BL295" s="17" t="s">
        <v>1255</v>
      </c>
      <c r="BM295" s="148" t="s">
        <v>5585</v>
      </c>
    </row>
    <row r="296" spans="2:65" s="1" customFormat="1" ht="37.9" customHeight="1">
      <c r="B296" s="32"/>
      <c r="C296" s="137" t="s">
        <v>1227</v>
      </c>
      <c r="D296" s="137" t="s">
        <v>295</v>
      </c>
      <c r="E296" s="138" t="s">
        <v>5586</v>
      </c>
      <c r="F296" s="139" t="s">
        <v>5587</v>
      </c>
      <c r="G296" s="140" t="s">
        <v>909</v>
      </c>
      <c r="H296" s="141">
        <v>1</v>
      </c>
      <c r="I296" s="142"/>
      <c r="J296" s="143">
        <f>ROUND(I296*H296,2)</f>
        <v>0</v>
      </c>
      <c r="K296" s="139" t="s">
        <v>1</v>
      </c>
      <c r="L296" s="32"/>
      <c r="M296" s="144" t="s">
        <v>1</v>
      </c>
      <c r="N296" s="145" t="s">
        <v>41</v>
      </c>
      <c r="P296" s="146">
        <f>O296*H296</f>
        <v>0</v>
      </c>
      <c r="Q296" s="146">
        <v>2.0000000000000001E-4</v>
      </c>
      <c r="R296" s="146">
        <f>Q296*H296</f>
        <v>2.0000000000000001E-4</v>
      </c>
      <c r="S296" s="146">
        <v>0</v>
      </c>
      <c r="T296" s="147">
        <f>S296*H296</f>
        <v>0</v>
      </c>
      <c r="AR296" s="148" t="s">
        <v>1255</v>
      </c>
      <c r="AT296" s="148" t="s">
        <v>295</v>
      </c>
      <c r="AU296" s="148" t="s">
        <v>85</v>
      </c>
      <c r="AY296" s="17" t="s">
        <v>293</v>
      </c>
      <c r="BE296" s="149">
        <f>IF(N296="základní",J296,0)</f>
        <v>0</v>
      </c>
      <c r="BF296" s="149">
        <f>IF(N296="snížená",J296,0)</f>
        <v>0</v>
      </c>
      <c r="BG296" s="149">
        <f>IF(N296="zákl. přenesená",J296,0)</f>
        <v>0</v>
      </c>
      <c r="BH296" s="149">
        <f>IF(N296="sníž. přenesená",J296,0)</f>
        <v>0</v>
      </c>
      <c r="BI296" s="149">
        <f>IF(N296="nulová",J296,0)</f>
        <v>0</v>
      </c>
      <c r="BJ296" s="17" t="s">
        <v>83</v>
      </c>
      <c r="BK296" s="149">
        <f>ROUND(I296*H296,2)</f>
        <v>0</v>
      </c>
      <c r="BL296" s="17" t="s">
        <v>1255</v>
      </c>
      <c r="BM296" s="148" t="s">
        <v>5588</v>
      </c>
    </row>
    <row r="297" spans="2:65" s="1" customFormat="1" ht="37.9" customHeight="1">
      <c r="B297" s="32"/>
      <c r="C297" s="137" t="s">
        <v>1233</v>
      </c>
      <c r="D297" s="137" t="s">
        <v>295</v>
      </c>
      <c r="E297" s="138" t="s">
        <v>5589</v>
      </c>
      <c r="F297" s="139" t="s">
        <v>5590</v>
      </c>
      <c r="G297" s="140" t="s">
        <v>909</v>
      </c>
      <c r="H297" s="141">
        <v>1</v>
      </c>
      <c r="I297" s="142"/>
      <c r="J297" s="143">
        <f>ROUND(I297*H297,2)</f>
        <v>0</v>
      </c>
      <c r="K297" s="139" t="s">
        <v>1</v>
      </c>
      <c r="L297" s="32"/>
      <c r="M297" s="144" t="s">
        <v>1</v>
      </c>
      <c r="N297" s="145" t="s">
        <v>41</v>
      </c>
      <c r="P297" s="146">
        <f>O297*H297</f>
        <v>0</v>
      </c>
      <c r="Q297" s="146">
        <v>1E-4</v>
      </c>
      <c r="R297" s="146">
        <f>Q297*H297</f>
        <v>1E-4</v>
      </c>
      <c r="S297" s="146">
        <v>0</v>
      </c>
      <c r="T297" s="147">
        <f>S297*H297</f>
        <v>0</v>
      </c>
      <c r="AR297" s="148" t="s">
        <v>1255</v>
      </c>
      <c r="AT297" s="148" t="s">
        <v>295</v>
      </c>
      <c r="AU297" s="148" t="s">
        <v>85</v>
      </c>
      <c r="AY297" s="17" t="s">
        <v>293</v>
      </c>
      <c r="BE297" s="149">
        <f>IF(N297="základní",J297,0)</f>
        <v>0</v>
      </c>
      <c r="BF297" s="149">
        <f>IF(N297="snížená",J297,0)</f>
        <v>0</v>
      </c>
      <c r="BG297" s="149">
        <f>IF(N297="zákl. přenesená",J297,0)</f>
        <v>0</v>
      </c>
      <c r="BH297" s="149">
        <f>IF(N297="sníž. přenesená",J297,0)</f>
        <v>0</v>
      </c>
      <c r="BI297" s="149">
        <f>IF(N297="nulová",J297,0)</f>
        <v>0</v>
      </c>
      <c r="BJ297" s="17" t="s">
        <v>83</v>
      </c>
      <c r="BK297" s="149">
        <f>ROUND(I297*H297,2)</f>
        <v>0</v>
      </c>
      <c r="BL297" s="17" t="s">
        <v>1255</v>
      </c>
      <c r="BM297" s="148" t="s">
        <v>5591</v>
      </c>
    </row>
    <row r="298" spans="2:65" s="1" customFormat="1" ht="24.2" customHeight="1">
      <c r="B298" s="32"/>
      <c r="C298" s="137" t="s">
        <v>1250</v>
      </c>
      <c r="D298" s="137" t="s">
        <v>295</v>
      </c>
      <c r="E298" s="138" t="s">
        <v>5592</v>
      </c>
      <c r="F298" s="139" t="s">
        <v>5593</v>
      </c>
      <c r="G298" s="140" t="s">
        <v>909</v>
      </c>
      <c r="H298" s="141">
        <v>1</v>
      </c>
      <c r="I298" s="142"/>
      <c r="J298" s="143">
        <f>ROUND(I298*H298,2)</f>
        <v>0</v>
      </c>
      <c r="K298" s="139" t="s">
        <v>1</v>
      </c>
      <c r="L298" s="32"/>
      <c r="M298" s="144" t="s">
        <v>1</v>
      </c>
      <c r="N298" s="145" t="s">
        <v>41</v>
      </c>
      <c r="P298" s="146">
        <f>O298*H298</f>
        <v>0</v>
      </c>
      <c r="Q298" s="146">
        <v>4.0000000000000003E-5</v>
      </c>
      <c r="R298" s="146">
        <f>Q298*H298</f>
        <v>4.0000000000000003E-5</v>
      </c>
      <c r="S298" s="146">
        <v>0</v>
      </c>
      <c r="T298" s="147">
        <f>S298*H298</f>
        <v>0</v>
      </c>
      <c r="AR298" s="148" t="s">
        <v>1255</v>
      </c>
      <c r="AT298" s="148" t="s">
        <v>295</v>
      </c>
      <c r="AU298" s="148" t="s">
        <v>85</v>
      </c>
      <c r="AY298" s="17" t="s">
        <v>293</v>
      </c>
      <c r="BE298" s="149">
        <f>IF(N298="základní",J298,0)</f>
        <v>0</v>
      </c>
      <c r="BF298" s="149">
        <f>IF(N298="snížená",J298,0)</f>
        <v>0</v>
      </c>
      <c r="BG298" s="149">
        <f>IF(N298="zákl. přenesená",J298,0)</f>
        <v>0</v>
      </c>
      <c r="BH298" s="149">
        <f>IF(N298="sníž. přenesená",J298,0)</f>
        <v>0</v>
      </c>
      <c r="BI298" s="149">
        <f>IF(N298="nulová",J298,0)</f>
        <v>0</v>
      </c>
      <c r="BJ298" s="17" t="s">
        <v>83</v>
      </c>
      <c r="BK298" s="149">
        <f>ROUND(I298*H298,2)</f>
        <v>0</v>
      </c>
      <c r="BL298" s="17" t="s">
        <v>1255</v>
      </c>
      <c r="BM298" s="148" t="s">
        <v>5594</v>
      </c>
    </row>
    <row r="299" spans="2:65" s="12" customFormat="1" ht="11.25">
      <c r="B299" s="150"/>
      <c r="D299" s="151" t="s">
        <v>302</v>
      </c>
      <c r="E299" s="152" t="s">
        <v>1</v>
      </c>
      <c r="F299" s="153" t="s">
        <v>5572</v>
      </c>
      <c r="H299" s="154">
        <v>1</v>
      </c>
      <c r="I299" s="155"/>
      <c r="L299" s="150"/>
      <c r="M299" s="156"/>
      <c r="T299" s="157"/>
      <c r="AT299" s="152" t="s">
        <v>302</v>
      </c>
      <c r="AU299" s="152" t="s">
        <v>85</v>
      </c>
      <c r="AV299" s="12" t="s">
        <v>85</v>
      </c>
      <c r="AW299" s="12" t="s">
        <v>32</v>
      </c>
      <c r="AX299" s="12" t="s">
        <v>83</v>
      </c>
      <c r="AY299" s="152" t="s">
        <v>293</v>
      </c>
    </row>
    <row r="300" spans="2:65" s="1" customFormat="1" ht="33" customHeight="1">
      <c r="B300" s="32"/>
      <c r="C300" s="137" t="s">
        <v>1255</v>
      </c>
      <c r="D300" s="137" t="s">
        <v>295</v>
      </c>
      <c r="E300" s="138" t="s">
        <v>5595</v>
      </c>
      <c r="F300" s="139" t="s">
        <v>5596</v>
      </c>
      <c r="G300" s="140" t="s">
        <v>909</v>
      </c>
      <c r="H300" s="141">
        <v>1</v>
      </c>
      <c r="I300" s="142"/>
      <c r="J300" s="143">
        <f>ROUND(I300*H300,2)</f>
        <v>0</v>
      </c>
      <c r="K300" s="139" t="s">
        <v>1</v>
      </c>
      <c r="L300" s="32"/>
      <c r="M300" s="144" t="s">
        <v>1</v>
      </c>
      <c r="N300" s="145" t="s">
        <v>41</v>
      </c>
      <c r="P300" s="146">
        <f>O300*H300</f>
        <v>0</v>
      </c>
      <c r="Q300" s="146">
        <v>0</v>
      </c>
      <c r="R300" s="146">
        <f>Q300*H300</f>
        <v>0</v>
      </c>
      <c r="S300" s="146">
        <v>0</v>
      </c>
      <c r="T300" s="147">
        <f>S300*H300</f>
        <v>0</v>
      </c>
      <c r="AR300" s="148" t="s">
        <v>1255</v>
      </c>
      <c r="AT300" s="148" t="s">
        <v>295</v>
      </c>
      <c r="AU300" s="148" t="s">
        <v>85</v>
      </c>
      <c r="AY300" s="17" t="s">
        <v>293</v>
      </c>
      <c r="BE300" s="149">
        <f>IF(N300="základní",J300,0)</f>
        <v>0</v>
      </c>
      <c r="BF300" s="149">
        <f>IF(N300="snížená",J300,0)</f>
        <v>0</v>
      </c>
      <c r="BG300" s="149">
        <f>IF(N300="zákl. přenesená",J300,0)</f>
        <v>0</v>
      </c>
      <c r="BH300" s="149">
        <f>IF(N300="sníž. přenesená",J300,0)</f>
        <v>0</v>
      </c>
      <c r="BI300" s="149">
        <f>IF(N300="nulová",J300,0)</f>
        <v>0</v>
      </c>
      <c r="BJ300" s="17" t="s">
        <v>83</v>
      </c>
      <c r="BK300" s="149">
        <f>ROUND(I300*H300,2)</f>
        <v>0</v>
      </c>
      <c r="BL300" s="17" t="s">
        <v>1255</v>
      </c>
      <c r="BM300" s="148" t="s">
        <v>5597</v>
      </c>
    </row>
    <row r="301" spans="2:65" s="12" customFormat="1" ht="11.25">
      <c r="B301" s="150"/>
      <c r="D301" s="151" t="s">
        <v>302</v>
      </c>
      <c r="E301" s="152" t="s">
        <v>1</v>
      </c>
      <c r="F301" s="153" t="s">
        <v>5598</v>
      </c>
      <c r="H301" s="154">
        <v>1</v>
      </c>
      <c r="I301" s="155"/>
      <c r="L301" s="150"/>
      <c r="M301" s="156"/>
      <c r="T301" s="157"/>
      <c r="AT301" s="152" t="s">
        <v>302</v>
      </c>
      <c r="AU301" s="152" t="s">
        <v>85</v>
      </c>
      <c r="AV301" s="12" t="s">
        <v>85</v>
      </c>
      <c r="AW301" s="12" t="s">
        <v>32</v>
      </c>
      <c r="AX301" s="12" t="s">
        <v>83</v>
      </c>
      <c r="AY301" s="152" t="s">
        <v>293</v>
      </c>
    </row>
    <row r="302" spans="2:65" s="1" customFormat="1" ht="49.15" customHeight="1">
      <c r="B302" s="32"/>
      <c r="C302" s="137" t="s">
        <v>1261</v>
      </c>
      <c r="D302" s="137" t="s">
        <v>295</v>
      </c>
      <c r="E302" s="138" t="s">
        <v>5599</v>
      </c>
      <c r="F302" s="139" t="s">
        <v>5600</v>
      </c>
      <c r="G302" s="140" t="s">
        <v>3494</v>
      </c>
      <c r="H302" s="141">
        <v>1</v>
      </c>
      <c r="I302" s="142"/>
      <c r="J302" s="143">
        <f>ROUND(I302*H302,2)</f>
        <v>0</v>
      </c>
      <c r="K302" s="139" t="s">
        <v>1</v>
      </c>
      <c r="L302" s="32"/>
      <c r="M302" s="144" t="s">
        <v>1</v>
      </c>
      <c r="N302" s="145" t="s">
        <v>41</v>
      </c>
      <c r="P302" s="146">
        <f>O302*H302</f>
        <v>0</v>
      </c>
      <c r="Q302" s="146">
        <v>0</v>
      </c>
      <c r="R302" s="146">
        <f>Q302*H302</f>
        <v>0</v>
      </c>
      <c r="S302" s="146">
        <v>0</v>
      </c>
      <c r="T302" s="147">
        <f>S302*H302</f>
        <v>0</v>
      </c>
      <c r="AR302" s="148" t="s">
        <v>1255</v>
      </c>
      <c r="AT302" s="148" t="s">
        <v>295</v>
      </c>
      <c r="AU302" s="148" t="s">
        <v>85</v>
      </c>
      <c r="AY302" s="17" t="s">
        <v>293</v>
      </c>
      <c r="BE302" s="149">
        <f>IF(N302="základní",J302,0)</f>
        <v>0</v>
      </c>
      <c r="BF302" s="149">
        <f>IF(N302="snížená",J302,0)</f>
        <v>0</v>
      </c>
      <c r="BG302" s="149">
        <f>IF(N302="zákl. přenesená",J302,0)</f>
        <v>0</v>
      </c>
      <c r="BH302" s="149">
        <f>IF(N302="sníž. přenesená",J302,0)</f>
        <v>0</v>
      </c>
      <c r="BI302" s="149">
        <f>IF(N302="nulová",J302,0)</f>
        <v>0</v>
      </c>
      <c r="BJ302" s="17" t="s">
        <v>83</v>
      </c>
      <c r="BK302" s="149">
        <f>ROUND(I302*H302,2)</f>
        <v>0</v>
      </c>
      <c r="BL302" s="17" t="s">
        <v>1255</v>
      </c>
      <c r="BM302" s="148" t="s">
        <v>5601</v>
      </c>
    </row>
    <row r="303" spans="2:65" s="1" customFormat="1" ht="24.2" customHeight="1">
      <c r="B303" s="32"/>
      <c r="C303" s="137" t="s">
        <v>1266</v>
      </c>
      <c r="D303" s="137" t="s">
        <v>295</v>
      </c>
      <c r="E303" s="138" t="s">
        <v>5602</v>
      </c>
      <c r="F303" s="139" t="s">
        <v>5603</v>
      </c>
      <c r="G303" s="140" t="s">
        <v>909</v>
      </c>
      <c r="H303" s="141">
        <v>1</v>
      </c>
      <c r="I303" s="142"/>
      <c r="J303" s="143">
        <f>ROUND(I303*H303,2)</f>
        <v>0</v>
      </c>
      <c r="K303" s="139" t="s">
        <v>1</v>
      </c>
      <c r="L303" s="32"/>
      <c r="M303" s="144" t="s">
        <v>1</v>
      </c>
      <c r="N303" s="145" t="s">
        <v>41</v>
      </c>
      <c r="P303" s="146">
        <f>O303*H303</f>
        <v>0</v>
      </c>
      <c r="Q303" s="146">
        <v>1.3999999999999999E-4</v>
      </c>
      <c r="R303" s="146">
        <f>Q303*H303</f>
        <v>1.3999999999999999E-4</v>
      </c>
      <c r="S303" s="146">
        <v>0</v>
      </c>
      <c r="T303" s="147">
        <f>S303*H303</f>
        <v>0</v>
      </c>
      <c r="AR303" s="148" t="s">
        <v>1255</v>
      </c>
      <c r="AT303" s="148" t="s">
        <v>295</v>
      </c>
      <c r="AU303" s="148" t="s">
        <v>85</v>
      </c>
      <c r="AY303" s="17" t="s">
        <v>293</v>
      </c>
      <c r="BE303" s="149">
        <f>IF(N303="základní",J303,0)</f>
        <v>0</v>
      </c>
      <c r="BF303" s="149">
        <f>IF(N303="snížená",J303,0)</f>
        <v>0</v>
      </c>
      <c r="BG303" s="149">
        <f>IF(N303="zákl. přenesená",J303,0)</f>
        <v>0</v>
      </c>
      <c r="BH303" s="149">
        <f>IF(N303="sníž. přenesená",J303,0)</f>
        <v>0</v>
      </c>
      <c r="BI303" s="149">
        <f>IF(N303="nulová",J303,0)</f>
        <v>0</v>
      </c>
      <c r="BJ303" s="17" t="s">
        <v>83</v>
      </c>
      <c r="BK303" s="149">
        <f>ROUND(I303*H303,2)</f>
        <v>0</v>
      </c>
      <c r="BL303" s="17" t="s">
        <v>1255</v>
      </c>
      <c r="BM303" s="148" t="s">
        <v>5604</v>
      </c>
    </row>
    <row r="304" spans="2:65" s="12" customFormat="1" ht="11.25">
      <c r="B304" s="150"/>
      <c r="D304" s="151" t="s">
        <v>302</v>
      </c>
      <c r="E304" s="152" t="s">
        <v>1</v>
      </c>
      <c r="F304" s="153" t="s">
        <v>5605</v>
      </c>
      <c r="H304" s="154">
        <v>1</v>
      </c>
      <c r="I304" s="155"/>
      <c r="L304" s="150"/>
      <c r="M304" s="156"/>
      <c r="T304" s="157"/>
      <c r="AT304" s="152" t="s">
        <v>302</v>
      </c>
      <c r="AU304" s="152" t="s">
        <v>85</v>
      </c>
      <c r="AV304" s="12" t="s">
        <v>85</v>
      </c>
      <c r="AW304" s="12" t="s">
        <v>32</v>
      </c>
      <c r="AX304" s="12" t="s">
        <v>83</v>
      </c>
      <c r="AY304" s="152" t="s">
        <v>293</v>
      </c>
    </row>
    <row r="305" spans="2:65" s="1" customFormat="1" ht="24.2" customHeight="1">
      <c r="B305" s="32"/>
      <c r="C305" s="137" t="s">
        <v>1271</v>
      </c>
      <c r="D305" s="137" t="s">
        <v>295</v>
      </c>
      <c r="E305" s="138" t="s">
        <v>5606</v>
      </c>
      <c r="F305" s="139" t="s">
        <v>5607</v>
      </c>
      <c r="G305" s="140" t="s">
        <v>909</v>
      </c>
      <c r="H305" s="141">
        <v>2</v>
      </c>
      <c r="I305" s="142"/>
      <c r="J305" s="143">
        <f t="shared" ref="J305:J311" si="10">ROUND(I305*H305,2)</f>
        <v>0</v>
      </c>
      <c r="K305" s="139" t="s">
        <v>1</v>
      </c>
      <c r="L305" s="32"/>
      <c r="M305" s="144" t="s">
        <v>1</v>
      </c>
      <c r="N305" s="145" t="s">
        <v>41</v>
      </c>
      <c r="P305" s="146">
        <f t="shared" ref="P305:P311" si="11">O305*H305</f>
        <v>0</v>
      </c>
      <c r="Q305" s="146">
        <v>1.48E-3</v>
      </c>
      <c r="R305" s="146">
        <f t="shared" ref="R305:R311" si="12">Q305*H305</f>
        <v>2.96E-3</v>
      </c>
      <c r="S305" s="146">
        <v>0</v>
      </c>
      <c r="T305" s="147">
        <f t="shared" ref="T305:T311" si="13">S305*H305</f>
        <v>0</v>
      </c>
      <c r="AR305" s="148" t="s">
        <v>1255</v>
      </c>
      <c r="AT305" s="148" t="s">
        <v>295</v>
      </c>
      <c r="AU305" s="148" t="s">
        <v>85</v>
      </c>
      <c r="AY305" s="17" t="s">
        <v>293</v>
      </c>
      <c r="BE305" s="149">
        <f t="shared" ref="BE305:BE311" si="14">IF(N305="základní",J305,0)</f>
        <v>0</v>
      </c>
      <c r="BF305" s="149">
        <f t="shared" ref="BF305:BF311" si="15">IF(N305="snížená",J305,0)</f>
        <v>0</v>
      </c>
      <c r="BG305" s="149">
        <f t="shared" ref="BG305:BG311" si="16">IF(N305="zákl. přenesená",J305,0)</f>
        <v>0</v>
      </c>
      <c r="BH305" s="149">
        <f t="shared" ref="BH305:BH311" si="17">IF(N305="sníž. přenesená",J305,0)</f>
        <v>0</v>
      </c>
      <c r="BI305" s="149">
        <f t="shared" ref="BI305:BI311" si="18">IF(N305="nulová",J305,0)</f>
        <v>0</v>
      </c>
      <c r="BJ305" s="17" t="s">
        <v>83</v>
      </c>
      <c r="BK305" s="149">
        <f t="shared" ref="BK305:BK311" si="19">ROUND(I305*H305,2)</f>
        <v>0</v>
      </c>
      <c r="BL305" s="17" t="s">
        <v>1255</v>
      </c>
      <c r="BM305" s="148" t="s">
        <v>5608</v>
      </c>
    </row>
    <row r="306" spans="2:65" s="1" customFormat="1" ht="21.75" customHeight="1">
      <c r="B306" s="32"/>
      <c r="C306" s="174" t="s">
        <v>1276</v>
      </c>
      <c r="D306" s="174" t="s">
        <v>530</v>
      </c>
      <c r="E306" s="175" t="s">
        <v>5609</v>
      </c>
      <c r="F306" s="176" t="s">
        <v>5610</v>
      </c>
      <c r="G306" s="177" t="s">
        <v>909</v>
      </c>
      <c r="H306" s="178">
        <v>1</v>
      </c>
      <c r="I306" s="179"/>
      <c r="J306" s="180">
        <f t="shared" si="10"/>
        <v>0</v>
      </c>
      <c r="K306" s="176" t="s">
        <v>1</v>
      </c>
      <c r="L306" s="181"/>
      <c r="M306" s="182" t="s">
        <v>1</v>
      </c>
      <c r="N306" s="183" t="s">
        <v>41</v>
      </c>
      <c r="P306" s="146">
        <f t="shared" si="11"/>
        <v>0</v>
      </c>
      <c r="Q306" s="146">
        <v>0</v>
      </c>
      <c r="R306" s="146">
        <f t="shared" si="12"/>
        <v>0</v>
      </c>
      <c r="S306" s="146">
        <v>0</v>
      </c>
      <c r="T306" s="147">
        <f t="shared" si="13"/>
        <v>0</v>
      </c>
      <c r="AR306" s="148" t="s">
        <v>3508</v>
      </c>
      <c r="AT306" s="148" t="s">
        <v>530</v>
      </c>
      <c r="AU306" s="148" t="s">
        <v>85</v>
      </c>
      <c r="AY306" s="17" t="s">
        <v>293</v>
      </c>
      <c r="BE306" s="149">
        <f t="shared" si="14"/>
        <v>0</v>
      </c>
      <c r="BF306" s="149">
        <f t="shared" si="15"/>
        <v>0</v>
      </c>
      <c r="BG306" s="149">
        <f t="shared" si="16"/>
        <v>0</v>
      </c>
      <c r="BH306" s="149">
        <f t="shared" si="17"/>
        <v>0</v>
      </c>
      <c r="BI306" s="149">
        <f t="shared" si="18"/>
        <v>0</v>
      </c>
      <c r="BJ306" s="17" t="s">
        <v>83</v>
      </c>
      <c r="BK306" s="149">
        <f t="shared" si="19"/>
        <v>0</v>
      </c>
      <c r="BL306" s="17" t="s">
        <v>1255</v>
      </c>
      <c r="BM306" s="148" t="s">
        <v>5611</v>
      </c>
    </row>
    <row r="307" spans="2:65" s="1" customFormat="1" ht="16.5" customHeight="1">
      <c r="B307" s="32"/>
      <c r="C307" s="174" t="s">
        <v>1281</v>
      </c>
      <c r="D307" s="174" t="s">
        <v>530</v>
      </c>
      <c r="E307" s="175" t="s">
        <v>5612</v>
      </c>
      <c r="F307" s="176" t="s">
        <v>5613</v>
      </c>
      <c r="G307" s="177" t="s">
        <v>909</v>
      </c>
      <c r="H307" s="178">
        <v>1</v>
      </c>
      <c r="I307" s="179"/>
      <c r="J307" s="180">
        <f t="shared" si="10"/>
        <v>0</v>
      </c>
      <c r="K307" s="176" t="s">
        <v>1</v>
      </c>
      <c r="L307" s="181"/>
      <c r="M307" s="182" t="s">
        <v>1</v>
      </c>
      <c r="N307" s="183" t="s">
        <v>41</v>
      </c>
      <c r="P307" s="146">
        <f t="shared" si="11"/>
        <v>0</v>
      </c>
      <c r="Q307" s="146">
        <v>0</v>
      </c>
      <c r="R307" s="146">
        <f t="shared" si="12"/>
        <v>0</v>
      </c>
      <c r="S307" s="146">
        <v>0</v>
      </c>
      <c r="T307" s="147">
        <f t="shared" si="13"/>
        <v>0</v>
      </c>
      <c r="AR307" s="148" t="s">
        <v>3508</v>
      </c>
      <c r="AT307" s="148" t="s">
        <v>530</v>
      </c>
      <c r="AU307" s="148" t="s">
        <v>85</v>
      </c>
      <c r="AY307" s="17" t="s">
        <v>293</v>
      </c>
      <c r="BE307" s="149">
        <f t="shared" si="14"/>
        <v>0</v>
      </c>
      <c r="BF307" s="149">
        <f t="shared" si="15"/>
        <v>0</v>
      </c>
      <c r="BG307" s="149">
        <f t="shared" si="16"/>
        <v>0</v>
      </c>
      <c r="BH307" s="149">
        <f t="shared" si="17"/>
        <v>0</v>
      </c>
      <c r="BI307" s="149">
        <f t="shared" si="18"/>
        <v>0</v>
      </c>
      <c r="BJ307" s="17" t="s">
        <v>83</v>
      </c>
      <c r="BK307" s="149">
        <f t="shared" si="19"/>
        <v>0</v>
      </c>
      <c r="BL307" s="17" t="s">
        <v>1255</v>
      </c>
      <c r="BM307" s="148" t="s">
        <v>5614</v>
      </c>
    </row>
    <row r="308" spans="2:65" s="1" customFormat="1" ht="24.2" customHeight="1">
      <c r="B308" s="32"/>
      <c r="C308" s="137" t="s">
        <v>1285</v>
      </c>
      <c r="D308" s="137" t="s">
        <v>295</v>
      </c>
      <c r="E308" s="138" t="s">
        <v>5615</v>
      </c>
      <c r="F308" s="139" t="s">
        <v>5616</v>
      </c>
      <c r="G308" s="140" t="s">
        <v>909</v>
      </c>
      <c r="H308" s="141">
        <v>5</v>
      </c>
      <c r="I308" s="142"/>
      <c r="J308" s="143">
        <f t="shared" si="10"/>
        <v>0</v>
      </c>
      <c r="K308" s="139" t="s">
        <v>1</v>
      </c>
      <c r="L308" s="32"/>
      <c r="M308" s="144" t="s">
        <v>1</v>
      </c>
      <c r="N308" s="145" t="s">
        <v>41</v>
      </c>
      <c r="P308" s="146">
        <f t="shared" si="11"/>
        <v>0</v>
      </c>
      <c r="Q308" s="146">
        <v>0</v>
      </c>
      <c r="R308" s="146">
        <f t="shared" si="12"/>
        <v>0</v>
      </c>
      <c r="S308" s="146">
        <v>0</v>
      </c>
      <c r="T308" s="147">
        <f t="shared" si="13"/>
        <v>0</v>
      </c>
      <c r="AR308" s="148" t="s">
        <v>1255</v>
      </c>
      <c r="AT308" s="148" t="s">
        <v>295</v>
      </c>
      <c r="AU308" s="148" t="s">
        <v>85</v>
      </c>
      <c r="AY308" s="17" t="s">
        <v>293</v>
      </c>
      <c r="BE308" s="149">
        <f t="shared" si="14"/>
        <v>0</v>
      </c>
      <c r="BF308" s="149">
        <f t="shared" si="15"/>
        <v>0</v>
      </c>
      <c r="BG308" s="149">
        <f t="shared" si="16"/>
        <v>0</v>
      </c>
      <c r="BH308" s="149">
        <f t="shared" si="17"/>
        <v>0</v>
      </c>
      <c r="BI308" s="149">
        <f t="shared" si="18"/>
        <v>0</v>
      </c>
      <c r="BJ308" s="17" t="s">
        <v>83</v>
      </c>
      <c r="BK308" s="149">
        <f t="shared" si="19"/>
        <v>0</v>
      </c>
      <c r="BL308" s="17" t="s">
        <v>1255</v>
      </c>
      <c r="BM308" s="148" t="s">
        <v>5617</v>
      </c>
    </row>
    <row r="309" spans="2:65" s="1" customFormat="1" ht="16.5" customHeight="1">
      <c r="B309" s="32"/>
      <c r="C309" s="174" t="s">
        <v>1290</v>
      </c>
      <c r="D309" s="174" t="s">
        <v>530</v>
      </c>
      <c r="E309" s="175" t="s">
        <v>5618</v>
      </c>
      <c r="F309" s="176" t="s">
        <v>5619</v>
      </c>
      <c r="G309" s="177" t="s">
        <v>909</v>
      </c>
      <c r="H309" s="178">
        <v>5</v>
      </c>
      <c r="I309" s="179"/>
      <c r="J309" s="180">
        <f t="shared" si="10"/>
        <v>0</v>
      </c>
      <c r="K309" s="176" t="s">
        <v>1</v>
      </c>
      <c r="L309" s="181"/>
      <c r="M309" s="182" t="s">
        <v>1</v>
      </c>
      <c r="N309" s="183" t="s">
        <v>41</v>
      </c>
      <c r="P309" s="146">
        <f t="shared" si="11"/>
        <v>0</v>
      </c>
      <c r="Q309" s="146">
        <v>0</v>
      </c>
      <c r="R309" s="146">
        <f t="shared" si="12"/>
        <v>0</v>
      </c>
      <c r="S309" s="146">
        <v>0</v>
      </c>
      <c r="T309" s="147">
        <f t="shared" si="13"/>
        <v>0</v>
      </c>
      <c r="AR309" s="148" t="s">
        <v>3508</v>
      </c>
      <c r="AT309" s="148" t="s">
        <v>530</v>
      </c>
      <c r="AU309" s="148" t="s">
        <v>85</v>
      </c>
      <c r="AY309" s="17" t="s">
        <v>293</v>
      </c>
      <c r="BE309" s="149">
        <f t="shared" si="14"/>
        <v>0</v>
      </c>
      <c r="BF309" s="149">
        <f t="shared" si="15"/>
        <v>0</v>
      </c>
      <c r="BG309" s="149">
        <f t="shared" si="16"/>
        <v>0</v>
      </c>
      <c r="BH309" s="149">
        <f t="shared" si="17"/>
        <v>0</v>
      </c>
      <c r="BI309" s="149">
        <f t="shared" si="18"/>
        <v>0</v>
      </c>
      <c r="BJ309" s="17" t="s">
        <v>83</v>
      </c>
      <c r="BK309" s="149">
        <f t="shared" si="19"/>
        <v>0</v>
      </c>
      <c r="BL309" s="17" t="s">
        <v>1255</v>
      </c>
      <c r="BM309" s="148" t="s">
        <v>5620</v>
      </c>
    </row>
    <row r="310" spans="2:65" s="1" customFormat="1" ht="24.2" customHeight="1">
      <c r="B310" s="32"/>
      <c r="C310" s="137" t="s">
        <v>1295</v>
      </c>
      <c r="D310" s="137" t="s">
        <v>295</v>
      </c>
      <c r="E310" s="138" t="s">
        <v>5621</v>
      </c>
      <c r="F310" s="139" t="s">
        <v>5622</v>
      </c>
      <c r="G310" s="140" t="s">
        <v>711</v>
      </c>
      <c r="H310" s="141">
        <v>8</v>
      </c>
      <c r="I310" s="142"/>
      <c r="J310" s="143">
        <f t="shared" si="10"/>
        <v>0</v>
      </c>
      <c r="K310" s="139" t="s">
        <v>1</v>
      </c>
      <c r="L310" s="32"/>
      <c r="M310" s="144" t="s">
        <v>1</v>
      </c>
      <c r="N310" s="145" t="s">
        <v>41</v>
      </c>
      <c r="P310" s="146">
        <f t="shared" si="11"/>
        <v>0</v>
      </c>
      <c r="Q310" s="146">
        <v>0</v>
      </c>
      <c r="R310" s="146">
        <f t="shared" si="12"/>
        <v>0</v>
      </c>
      <c r="S310" s="146">
        <v>0</v>
      </c>
      <c r="T310" s="147">
        <f t="shared" si="13"/>
        <v>0</v>
      </c>
      <c r="AR310" s="148" t="s">
        <v>1255</v>
      </c>
      <c r="AT310" s="148" t="s">
        <v>295</v>
      </c>
      <c r="AU310" s="148" t="s">
        <v>85</v>
      </c>
      <c r="AY310" s="17" t="s">
        <v>293</v>
      </c>
      <c r="BE310" s="149">
        <f t="shared" si="14"/>
        <v>0</v>
      </c>
      <c r="BF310" s="149">
        <f t="shared" si="15"/>
        <v>0</v>
      </c>
      <c r="BG310" s="149">
        <f t="shared" si="16"/>
        <v>0</v>
      </c>
      <c r="BH310" s="149">
        <f t="shared" si="17"/>
        <v>0</v>
      </c>
      <c r="BI310" s="149">
        <f t="shared" si="18"/>
        <v>0</v>
      </c>
      <c r="BJ310" s="17" t="s">
        <v>83</v>
      </c>
      <c r="BK310" s="149">
        <f t="shared" si="19"/>
        <v>0</v>
      </c>
      <c r="BL310" s="17" t="s">
        <v>1255</v>
      </c>
      <c r="BM310" s="148" t="s">
        <v>5623</v>
      </c>
    </row>
    <row r="311" spans="2:65" s="1" customFormat="1" ht="16.5" customHeight="1">
      <c r="B311" s="32"/>
      <c r="C311" s="174" t="s">
        <v>1299</v>
      </c>
      <c r="D311" s="174" t="s">
        <v>530</v>
      </c>
      <c r="E311" s="175" t="s">
        <v>5624</v>
      </c>
      <c r="F311" s="176" t="s">
        <v>5625</v>
      </c>
      <c r="G311" s="177" t="s">
        <v>711</v>
      </c>
      <c r="H311" s="178">
        <v>8.4</v>
      </c>
      <c r="I311" s="179"/>
      <c r="J311" s="180">
        <f t="shared" si="10"/>
        <v>0</v>
      </c>
      <c r="K311" s="176" t="s">
        <v>1</v>
      </c>
      <c r="L311" s="181"/>
      <c r="M311" s="182" t="s">
        <v>1</v>
      </c>
      <c r="N311" s="183" t="s">
        <v>41</v>
      </c>
      <c r="P311" s="146">
        <f t="shared" si="11"/>
        <v>0</v>
      </c>
      <c r="Q311" s="146">
        <v>0</v>
      </c>
      <c r="R311" s="146">
        <f t="shared" si="12"/>
        <v>0</v>
      </c>
      <c r="S311" s="146">
        <v>0</v>
      </c>
      <c r="T311" s="147">
        <f t="shared" si="13"/>
        <v>0</v>
      </c>
      <c r="AR311" s="148" t="s">
        <v>3508</v>
      </c>
      <c r="AT311" s="148" t="s">
        <v>530</v>
      </c>
      <c r="AU311" s="148" t="s">
        <v>85</v>
      </c>
      <c r="AY311" s="17" t="s">
        <v>293</v>
      </c>
      <c r="BE311" s="149">
        <f t="shared" si="14"/>
        <v>0</v>
      </c>
      <c r="BF311" s="149">
        <f t="shared" si="15"/>
        <v>0</v>
      </c>
      <c r="BG311" s="149">
        <f t="shared" si="16"/>
        <v>0</v>
      </c>
      <c r="BH311" s="149">
        <f t="shared" si="17"/>
        <v>0</v>
      </c>
      <c r="BI311" s="149">
        <f t="shared" si="18"/>
        <v>0</v>
      </c>
      <c r="BJ311" s="17" t="s">
        <v>83</v>
      </c>
      <c r="BK311" s="149">
        <f t="shared" si="19"/>
        <v>0</v>
      </c>
      <c r="BL311" s="17" t="s">
        <v>1255</v>
      </c>
      <c r="BM311" s="148" t="s">
        <v>5626</v>
      </c>
    </row>
    <row r="312" spans="2:65" s="12" customFormat="1" ht="11.25">
      <c r="B312" s="150"/>
      <c r="D312" s="151" t="s">
        <v>302</v>
      </c>
      <c r="E312" s="152" t="s">
        <v>1</v>
      </c>
      <c r="F312" s="153" t="s">
        <v>5627</v>
      </c>
      <c r="H312" s="154">
        <v>8.4</v>
      </c>
      <c r="I312" s="155"/>
      <c r="L312" s="150"/>
      <c r="M312" s="156"/>
      <c r="T312" s="157"/>
      <c r="AT312" s="152" t="s">
        <v>302</v>
      </c>
      <c r="AU312" s="152" t="s">
        <v>85</v>
      </c>
      <c r="AV312" s="12" t="s">
        <v>85</v>
      </c>
      <c r="AW312" s="12" t="s">
        <v>32</v>
      </c>
      <c r="AX312" s="12" t="s">
        <v>83</v>
      </c>
      <c r="AY312" s="152" t="s">
        <v>293</v>
      </c>
    </row>
    <row r="313" spans="2:65" s="1" customFormat="1" ht="24.2" customHeight="1">
      <c r="B313" s="32"/>
      <c r="C313" s="137" t="s">
        <v>1303</v>
      </c>
      <c r="D313" s="137" t="s">
        <v>295</v>
      </c>
      <c r="E313" s="138" t="s">
        <v>5628</v>
      </c>
      <c r="F313" s="139" t="s">
        <v>5629</v>
      </c>
      <c r="G313" s="140" t="s">
        <v>711</v>
      </c>
      <c r="H313" s="141">
        <v>7</v>
      </c>
      <c r="I313" s="142"/>
      <c r="J313" s="143">
        <f>ROUND(I313*H313,2)</f>
        <v>0</v>
      </c>
      <c r="K313" s="139" t="s">
        <v>1</v>
      </c>
      <c r="L313" s="32"/>
      <c r="M313" s="144" t="s">
        <v>1</v>
      </c>
      <c r="N313" s="145" t="s">
        <v>41</v>
      </c>
      <c r="P313" s="146">
        <f>O313*H313</f>
        <v>0</v>
      </c>
      <c r="Q313" s="146">
        <v>0</v>
      </c>
      <c r="R313" s="146">
        <f>Q313*H313</f>
        <v>0</v>
      </c>
      <c r="S313" s="146">
        <v>0</v>
      </c>
      <c r="T313" s="147">
        <f>S313*H313</f>
        <v>0</v>
      </c>
      <c r="AR313" s="148" t="s">
        <v>1255</v>
      </c>
      <c r="AT313" s="148" t="s">
        <v>295</v>
      </c>
      <c r="AU313" s="148" t="s">
        <v>85</v>
      </c>
      <c r="AY313" s="17" t="s">
        <v>293</v>
      </c>
      <c r="BE313" s="149">
        <f>IF(N313="základní",J313,0)</f>
        <v>0</v>
      </c>
      <c r="BF313" s="149">
        <f>IF(N313="snížená",J313,0)</f>
        <v>0</v>
      </c>
      <c r="BG313" s="149">
        <f>IF(N313="zákl. přenesená",J313,0)</f>
        <v>0</v>
      </c>
      <c r="BH313" s="149">
        <f>IF(N313="sníž. přenesená",J313,0)</f>
        <v>0</v>
      </c>
      <c r="BI313" s="149">
        <f>IF(N313="nulová",J313,0)</f>
        <v>0</v>
      </c>
      <c r="BJ313" s="17" t="s">
        <v>83</v>
      </c>
      <c r="BK313" s="149">
        <f>ROUND(I313*H313,2)</f>
        <v>0</v>
      </c>
      <c r="BL313" s="17" t="s">
        <v>1255</v>
      </c>
      <c r="BM313" s="148" t="s">
        <v>5630</v>
      </c>
    </row>
    <row r="314" spans="2:65" s="1" customFormat="1" ht="16.5" customHeight="1">
      <c r="B314" s="32"/>
      <c r="C314" s="174" t="s">
        <v>1309</v>
      </c>
      <c r="D314" s="174" t="s">
        <v>530</v>
      </c>
      <c r="E314" s="175" t="s">
        <v>5631</v>
      </c>
      <c r="F314" s="176" t="s">
        <v>5632</v>
      </c>
      <c r="G314" s="177" t="s">
        <v>711</v>
      </c>
      <c r="H314" s="178">
        <v>7.35</v>
      </c>
      <c r="I314" s="179"/>
      <c r="J314" s="180">
        <f>ROUND(I314*H314,2)</f>
        <v>0</v>
      </c>
      <c r="K314" s="176" t="s">
        <v>1</v>
      </c>
      <c r="L314" s="181"/>
      <c r="M314" s="182" t="s">
        <v>1</v>
      </c>
      <c r="N314" s="183" t="s">
        <v>41</v>
      </c>
      <c r="P314" s="146">
        <f>O314*H314</f>
        <v>0</v>
      </c>
      <c r="Q314" s="146">
        <v>0</v>
      </c>
      <c r="R314" s="146">
        <f>Q314*H314</f>
        <v>0</v>
      </c>
      <c r="S314" s="146">
        <v>0</v>
      </c>
      <c r="T314" s="147">
        <f>S314*H314</f>
        <v>0</v>
      </c>
      <c r="AR314" s="148" t="s">
        <v>3508</v>
      </c>
      <c r="AT314" s="148" t="s">
        <v>530</v>
      </c>
      <c r="AU314" s="148" t="s">
        <v>85</v>
      </c>
      <c r="AY314" s="17" t="s">
        <v>293</v>
      </c>
      <c r="BE314" s="149">
        <f>IF(N314="základní",J314,0)</f>
        <v>0</v>
      </c>
      <c r="BF314" s="149">
        <f>IF(N314="snížená",J314,0)</f>
        <v>0</v>
      </c>
      <c r="BG314" s="149">
        <f>IF(N314="zákl. přenesená",J314,0)</f>
        <v>0</v>
      </c>
      <c r="BH314" s="149">
        <f>IF(N314="sníž. přenesená",J314,0)</f>
        <v>0</v>
      </c>
      <c r="BI314" s="149">
        <f>IF(N314="nulová",J314,0)</f>
        <v>0</v>
      </c>
      <c r="BJ314" s="17" t="s">
        <v>83</v>
      </c>
      <c r="BK314" s="149">
        <f>ROUND(I314*H314,2)</f>
        <v>0</v>
      </c>
      <c r="BL314" s="17" t="s">
        <v>1255</v>
      </c>
      <c r="BM314" s="148" t="s">
        <v>5633</v>
      </c>
    </row>
    <row r="315" spans="2:65" s="12" customFormat="1" ht="11.25">
      <c r="B315" s="150"/>
      <c r="D315" s="151" t="s">
        <v>302</v>
      </c>
      <c r="E315" s="152" t="s">
        <v>1</v>
      </c>
      <c r="F315" s="153" t="s">
        <v>5634</v>
      </c>
      <c r="H315" s="154">
        <v>7.35</v>
      </c>
      <c r="I315" s="155"/>
      <c r="L315" s="150"/>
      <c r="M315" s="156"/>
      <c r="T315" s="157"/>
      <c r="AT315" s="152" t="s">
        <v>302</v>
      </c>
      <c r="AU315" s="152" t="s">
        <v>85</v>
      </c>
      <c r="AV315" s="12" t="s">
        <v>85</v>
      </c>
      <c r="AW315" s="12" t="s">
        <v>32</v>
      </c>
      <c r="AX315" s="12" t="s">
        <v>83</v>
      </c>
      <c r="AY315" s="152" t="s">
        <v>293</v>
      </c>
    </row>
    <row r="316" spans="2:65" s="1" customFormat="1" ht="24.2" customHeight="1">
      <c r="B316" s="32"/>
      <c r="C316" s="137" t="s">
        <v>1348</v>
      </c>
      <c r="D316" s="137" t="s">
        <v>295</v>
      </c>
      <c r="E316" s="138" t="s">
        <v>5635</v>
      </c>
      <c r="F316" s="139" t="s">
        <v>5636</v>
      </c>
      <c r="G316" s="140" t="s">
        <v>711</v>
      </c>
      <c r="H316" s="141">
        <v>8</v>
      </c>
      <c r="I316" s="142"/>
      <c r="J316" s="143">
        <f>ROUND(I316*H316,2)</f>
        <v>0</v>
      </c>
      <c r="K316" s="139" t="s">
        <v>1</v>
      </c>
      <c r="L316" s="32"/>
      <c r="M316" s="144" t="s">
        <v>1</v>
      </c>
      <c r="N316" s="145" t="s">
        <v>41</v>
      </c>
      <c r="P316" s="146">
        <f>O316*H316</f>
        <v>0</v>
      </c>
      <c r="Q316" s="146">
        <v>0</v>
      </c>
      <c r="R316" s="146">
        <f>Q316*H316</f>
        <v>0</v>
      </c>
      <c r="S316" s="146">
        <v>0</v>
      </c>
      <c r="T316" s="147">
        <f>S316*H316</f>
        <v>0</v>
      </c>
      <c r="AR316" s="148" t="s">
        <v>1255</v>
      </c>
      <c r="AT316" s="148" t="s">
        <v>295</v>
      </c>
      <c r="AU316" s="148" t="s">
        <v>85</v>
      </c>
      <c r="AY316" s="17" t="s">
        <v>293</v>
      </c>
      <c r="BE316" s="149">
        <f>IF(N316="základní",J316,0)</f>
        <v>0</v>
      </c>
      <c r="BF316" s="149">
        <f>IF(N316="snížená",J316,0)</f>
        <v>0</v>
      </c>
      <c r="BG316" s="149">
        <f>IF(N316="zákl. přenesená",J316,0)</f>
        <v>0</v>
      </c>
      <c r="BH316" s="149">
        <f>IF(N316="sníž. přenesená",J316,0)</f>
        <v>0</v>
      </c>
      <c r="BI316" s="149">
        <f>IF(N316="nulová",J316,0)</f>
        <v>0</v>
      </c>
      <c r="BJ316" s="17" t="s">
        <v>83</v>
      </c>
      <c r="BK316" s="149">
        <f>ROUND(I316*H316,2)</f>
        <v>0</v>
      </c>
      <c r="BL316" s="17" t="s">
        <v>1255</v>
      </c>
      <c r="BM316" s="148" t="s">
        <v>5637</v>
      </c>
    </row>
    <row r="317" spans="2:65" s="1" customFormat="1" ht="24.2" customHeight="1">
      <c r="B317" s="32"/>
      <c r="C317" s="137" t="s">
        <v>1353</v>
      </c>
      <c r="D317" s="137" t="s">
        <v>295</v>
      </c>
      <c r="E317" s="138" t="s">
        <v>5638</v>
      </c>
      <c r="F317" s="139" t="s">
        <v>5639</v>
      </c>
      <c r="G317" s="140" t="s">
        <v>711</v>
      </c>
      <c r="H317" s="141">
        <v>7</v>
      </c>
      <c r="I317" s="142"/>
      <c r="J317" s="143">
        <f>ROUND(I317*H317,2)</f>
        <v>0</v>
      </c>
      <c r="K317" s="139" t="s">
        <v>1</v>
      </c>
      <c r="L317" s="32"/>
      <c r="M317" s="144" t="s">
        <v>1</v>
      </c>
      <c r="N317" s="145" t="s">
        <v>41</v>
      </c>
      <c r="P317" s="146">
        <f>O317*H317</f>
        <v>0</v>
      </c>
      <c r="Q317" s="146">
        <v>0</v>
      </c>
      <c r="R317" s="146">
        <f>Q317*H317</f>
        <v>0</v>
      </c>
      <c r="S317" s="146">
        <v>0</v>
      </c>
      <c r="T317" s="147">
        <f>S317*H317</f>
        <v>0</v>
      </c>
      <c r="AR317" s="148" t="s">
        <v>1255</v>
      </c>
      <c r="AT317" s="148" t="s">
        <v>295</v>
      </c>
      <c r="AU317" s="148" t="s">
        <v>85</v>
      </c>
      <c r="AY317" s="17" t="s">
        <v>293</v>
      </c>
      <c r="BE317" s="149">
        <f>IF(N317="základní",J317,0)</f>
        <v>0</v>
      </c>
      <c r="BF317" s="149">
        <f>IF(N317="snížená",J317,0)</f>
        <v>0</v>
      </c>
      <c r="BG317" s="149">
        <f>IF(N317="zákl. přenesená",J317,0)</f>
        <v>0</v>
      </c>
      <c r="BH317" s="149">
        <f>IF(N317="sníž. přenesená",J317,0)</f>
        <v>0</v>
      </c>
      <c r="BI317" s="149">
        <f>IF(N317="nulová",J317,0)</f>
        <v>0</v>
      </c>
      <c r="BJ317" s="17" t="s">
        <v>83</v>
      </c>
      <c r="BK317" s="149">
        <f>ROUND(I317*H317,2)</f>
        <v>0</v>
      </c>
      <c r="BL317" s="17" t="s">
        <v>1255</v>
      </c>
      <c r="BM317" s="148" t="s">
        <v>5640</v>
      </c>
    </row>
    <row r="318" spans="2:65" s="1" customFormat="1" ht="24.2" customHeight="1">
      <c r="B318" s="32"/>
      <c r="C318" s="137" t="s">
        <v>1357</v>
      </c>
      <c r="D318" s="137" t="s">
        <v>295</v>
      </c>
      <c r="E318" s="138" t="s">
        <v>5641</v>
      </c>
      <c r="F318" s="139" t="s">
        <v>5642</v>
      </c>
      <c r="G318" s="140" t="s">
        <v>909</v>
      </c>
      <c r="H318" s="141">
        <v>11</v>
      </c>
      <c r="I318" s="142"/>
      <c r="J318" s="143">
        <f>ROUND(I318*H318,2)</f>
        <v>0</v>
      </c>
      <c r="K318" s="139" t="s">
        <v>1</v>
      </c>
      <c r="L318" s="32"/>
      <c r="M318" s="144" t="s">
        <v>1</v>
      </c>
      <c r="N318" s="145" t="s">
        <v>41</v>
      </c>
      <c r="P318" s="146">
        <f>O318*H318</f>
        <v>0</v>
      </c>
      <c r="Q318" s="146">
        <v>1.0000000000000001E-5</v>
      </c>
      <c r="R318" s="146">
        <f>Q318*H318</f>
        <v>1.1E-4</v>
      </c>
      <c r="S318" s="146">
        <v>0</v>
      </c>
      <c r="T318" s="147">
        <f>S318*H318</f>
        <v>0</v>
      </c>
      <c r="AR318" s="148" t="s">
        <v>1255</v>
      </c>
      <c r="AT318" s="148" t="s">
        <v>295</v>
      </c>
      <c r="AU318" s="148" t="s">
        <v>85</v>
      </c>
      <c r="AY318" s="17" t="s">
        <v>293</v>
      </c>
      <c r="BE318" s="149">
        <f>IF(N318="základní",J318,0)</f>
        <v>0</v>
      </c>
      <c r="BF318" s="149">
        <f>IF(N318="snížená",J318,0)</f>
        <v>0</v>
      </c>
      <c r="BG318" s="149">
        <f>IF(N318="zákl. přenesená",J318,0)</f>
        <v>0</v>
      </c>
      <c r="BH318" s="149">
        <f>IF(N318="sníž. přenesená",J318,0)</f>
        <v>0</v>
      </c>
      <c r="BI318" s="149">
        <f>IF(N318="nulová",J318,0)</f>
        <v>0</v>
      </c>
      <c r="BJ318" s="17" t="s">
        <v>83</v>
      </c>
      <c r="BK318" s="149">
        <f>ROUND(I318*H318,2)</f>
        <v>0</v>
      </c>
      <c r="BL318" s="17" t="s">
        <v>1255</v>
      </c>
      <c r="BM318" s="148" t="s">
        <v>5643</v>
      </c>
    </row>
    <row r="319" spans="2:65" s="12" customFormat="1" ht="11.25">
      <c r="B319" s="150"/>
      <c r="D319" s="151" t="s">
        <v>302</v>
      </c>
      <c r="E319" s="152" t="s">
        <v>1</v>
      </c>
      <c r="F319" s="153" t="s">
        <v>5644</v>
      </c>
      <c r="H319" s="154">
        <v>11</v>
      </c>
      <c r="I319" s="155"/>
      <c r="L319" s="150"/>
      <c r="M319" s="156"/>
      <c r="T319" s="157"/>
      <c r="AT319" s="152" t="s">
        <v>302</v>
      </c>
      <c r="AU319" s="152" t="s">
        <v>85</v>
      </c>
      <c r="AV319" s="12" t="s">
        <v>85</v>
      </c>
      <c r="AW319" s="12" t="s">
        <v>32</v>
      </c>
      <c r="AX319" s="12" t="s">
        <v>83</v>
      </c>
      <c r="AY319" s="152" t="s">
        <v>293</v>
      </c>
    </row>
    <row r="320" spans="2:65" s="1" customFormat="1" ht="16.5" customHeight="1">
      <c r="B320" s="32"/>
      <c r="C320" s="174" t="s">
        <v>1362</v>
      </c>
      <c r="D320" s="174" t="s">
        <v>530</v>
      </c>
      <c r="E320" s="175" t="s">
        <v>5645</v>
      </c>
      <c r="F320" s="176" t="s">
        <v>5646</v>
      </c>
      <c r="G320" s="177" t="s">
        <v>909</v>
      </c>
      <c r="H320" s="178">
        <v>11</v>
      </c>
      <c r="I320" s="179"/>
      <c r="J320" s="180">
        <f>ROUND(I320*H320,2)</f>
        <v>0</v>
      </c>
      <c r="K320" s="176" t="s">
        <v>1</v>
      </c>
      <c r="L320" s="181"/>
      <c r="M320" s="182" t="s">
        <v>1</v>
      </c>
      <c r="N320" s="183" t="s">
        <v>41</v>
      </c>
      <c r="P320" s="146">
        <f>O320*H320</f>
        <v>0</v>
      </c>
      <c r="Q320" s="146">
        <v>3.0000000000000001E-5</v>
      </c>
      <c r="R320" s="146">
        <f>Q320*H320</f>
        <v>3.3E-4</v>
      </c>
      <c r="S320" s="146">
        <v>0</v>
      </c>
      <c r="T320" s="147">
        <f>S320*H320</f>
        <v>0</v>
      </c>
      <c r="AR320" s="148" t="s">
        <v>4061</v>
      </c>
      <c r="AT320" s="148" t="s">
        <v>530</v>
      </c>
      <c r="AU320" s="148" t="s">
        <v>85</v>
      </c>
      <c r="AY320" s="17" t="s">
        <v>293</v>
      </c>
      <c r="BE320" s="149">
        <f>IF(N320="základní",J320,0)</f>
        <v>0</v>
      </c>
      <c r="BF320" s="149">
        <f>IF(N320="snížená",J320,0)</f>
        <v>0</v>
      </c>
      <c r="BG320" s="149">
        <f>IF(N320="zákl. přenesená",J320,0)</f>
        <v>0</v>
      </c>
      <c r="BH320" s="149">
        <f>IF(N320="sníž. přenesená",J320,0)</f>
        <v>0</v>
      </c>
      <c r="BI320" s="149">
        <f>IF(N320="nulová",J320,0)</f>
        <v>0</v>
      </c>
      <c r="BJ320" s="17" t="s">
        <v>83</v>
      </c>
      <c r="BK320" s="149">
        <f>ROUND(I320*H320,2)</f>
        <v>0</v>
      </c>
      <c r="BL320" s="17" t="s">
        <v>4061</v>
      </c>
      <c r="BM320" s="148" t="s">
        <v>5647</v>
      </c>
    </row>
    <row r="321" spans="2:65" s="1" customFormat="1" ht="16.5" customHeight="1">
      <c r="B321" s="32"/>
      <c r="C321" s="174" t="s">
        <v>1366</v>
      </c>
      <c r="D321" s="174" t="s">
        <v>530</v>
      </c>
      <c r="E321" s="175" t="s">
        <v>5648</v>
      </c>
      <c r="F321" s="176" t="s">
        <v>5649</v>
      </c>
      <c r="G321" s="177" t="s">
        <v>909</v>
      </c>
      <c r="H321" s="178">
        <v>11</v>
      </c>
      <c r="I321" s="179"/>
      <c r="J321" s="180">
        <f>ROUND(I321*H321,2)</f>
        <v>0</v>
      </c>
      <c r="K321" s="176" t="s">
        <v>1</v>
      </c>
      <c r="L321" s="181"/>
      <c r="M321" s="182" t="s">
        <v>1</v>
      </c>
      <c r="N321" s="183" t="s">
        <v>41</v>
      </c>
      <c r="P321" s="146">
        <f>O321*H321</f>
        <v>0</v>
      </c>
      <c r="Q321" s="146">
        <v>5.0000000000000002E-5</v>
      </c>
      <c r="R321" s="146">
        <f>Q321*H321</f>
        <v>5.5000000000000003E-4</v>
      </c>
      <c r="S321" s="146">
        <v>0</v>
      </c>
      <c r="T321" s="147">
        <f>S321*H321</f>
        <v>0</v>
      </c>
      <c r="AR321" s="148" t="s">
        <v>4061</v>
      </c>
      <c r="AT321" s="148" t="s">
        <v>530</v>
      </c>
      <c r="AU321" s="148" t="s">
        <v>85</v>
      </c>
      <c r="AY321" s="17" t="s">
        <v>293</v>
      </c>
      <c r="BE321" s="149">
        <f>IF(N321="základní",J321,0)</f>
        <v>0</v>
      </c>
      <c r="BF321" s="149">
        <f>IF(N321="snížená",J321,0)</f>
        <v>0</v>
      </c>
      <c r="BG321" s="149">
        <f>IF(N321="zákl. přenesená",J321,0)</f>
        <v>0</v>
      </c>
      <c r="BH321" s="149">
        <f>IF(N321="sníž. přenesená",J321,0)</f>
        <v>0</v>
      </c>
      <c r="BI321" s="149">
        <f>IF(N321="nulová",J321,0)</f>
        <v>0</v>
      </c>
      <c r="BJ321" s="17" t="s">
        <v>83</v>
      </c>
      <c r="BK321" s="149">
        <f>ROUND(I321*H321,2)</f>
        <v>0</v>
      </c>
      <c r="BL321" s="17" t="s">
        <v>4061</v>
      </c>
      <c r="BM321" s="148" t="s">
        <v>5650</v>
      </c>
    </row>
    <row r="322" spans="2:65" s="1" customFormat="1" ht="24.2" customHeight="1">
      <c r="B322" s="32"/>
      <c r="C322" s="137" t="s">
        <v>1370</v>
      </c>
      <c r="D322" s="137" t="s">
        <v>295</v>
      </c>
      <c r="E322" s="138" t="s">
        <v>5651</v>
      </c>
      <c r="F322" s="139" t="s">
        <v>5652</v>
      </c>
      <c r="G322" s="140" t="s">
        <v>909</v>
      </c>
      <c r="H322" s="141">
        <v>10</v>
      </c>
      <c r="I322" s="142"/>
      <c r="J322" s="143">
        <f>ROUND(I322*H322,2)</f>
        <v>0</v>
      </c>
      <c r="K322" s="139" t="s">
        <v>1</v>
      </c>
      <c r="L322" s="32"/>
      <c r="M322" s="144" t="s">
        <v>1</v>
      </c>
      <c r="N322" s="145" t="s">
        <v>41</v>
      </c>
      <c r="P322" s="146">
        <f>O322*H322</f>
        <v>0</v>
      </c>
      <c r="Q322" s="146">
        <v>1.0000000000000001E-5</v>
      </c>
      <c r="R322" s="146">
        <f>Q322*H322</f>
        <v>1E-4</v>
      </c>
      <c r="S322" s="146">
        <v>0</v>
      </c>
      <c r="T322" s="147">
        <f>S322*H322</f>
        <v>0</v>
      </c>
      <c r="AR322" s="148" t="s">
        <v>1255</v>
      </c>
      <c r="AT322" s="148" t="s">
        <v>295</v>
      </c>
      <c r="AU322" s="148" t="s">
        <v>85</v>
      </c>
      <c r="AY322" s="17" t="s">
        <v>293</v>
      </c>
      <c r="BE322" s="149">
        <f>IF(N322="základní",J322,0)</f>
        <v>0</v>
      </c>
      <c r="BF322" s="149">
        <f>IF(N322="snížená",J322,0)</f>
        <v>0</v>
      </c>
      <c r="BG322" s="149">
        <f>IF(N322="zákl. přenesená",J322,0)</f>
        <v>0</v>
      </c>
      <c r="BH322" s="149">
        <f>IF(N322="sníž. přenesená",J322,0)</f>
        <v>0</v>
      </c>
      <c r="BI322" s="149">
        <f>IF(N322="nulová",J322,0)</f>
        <v>0</v>
      </c>
      <c r="BJ322" s="17" t="s">
        <v>83</v>
      </c>
      <c r="BK322" s="149">
        <f>ROUND(I322*H322,2)</f>
        <v>0</v>
      </c>
      <c r="BL322" s="17" t="s">
        <v>1255</v>
      </c>
      <c r="BM322" s="148" t="s">
        <v>5653</v>
      </c>
    </row>
    <row r="323" spans="2:65" s="12" customFormat="1" ht="11.25">
      <c r="B323" s="150"/>
      <c r="D323" s="151" t="s">
        <v>302</v>
      </c>
      <c r="E323" s="152" t="s">
        <v>1</v>
      </c>
      <c r="F323" s="153" t="s">
        <v>5654</v>
      </c>
      <c r="H323" s="154">
        <v>10</v>
      </c>
      <c r="I323" s="155"/>
      <c r="L323" s="150"/>
      <c r="M323" s="156"/>
      <c r="T323" s="157"/>
      <c r="AT323" s="152" t="s">
        <v>302</v>
      </c>
      <c r="AU323" s="152" t="s">
        <v>85</v>
      </c>
      <c r="AV323" s="12" t="s">
        <v>85</v>
      </c>
      <c r="AW323" s="12" t="s">
        <v>32</v>
      </c>
      <c r="AX323" s="12" t="s">
        <v>83</v>
      </c>
      <c r="AY323" s="152" t="s">
        <v>293</v>
      </c>
    </row>
    <row r="324" spans="2:65" s="1" customFormat="1" ht="16.5" customHeight="1">
      <c r="B324" s="32"/>
      <c r="C324" s="174" t="s">
        <v>1375</v>
      </c>
      <c r="D324" s="174" t="s">
        <v>530</v>
      </c>
      <c r="E324" s="175" t="s">
        <v>5655</v>
      </c>
      <c r="F324" s="176" t="s">
        <v>5656</v>
      </c>
      <c r="G324" s="177" t="s">
        <v>909</v>
      </c>
      <c r="H324" s="178">
        <v>20</v>
      </c>
      <c r="I324" s="179"/>
      <c r="J324" s="180">
        <f>ROUND(I324*H324,2)</f>
        <v>0</v>
      </c>
      <c r="K324" s="176" t="s">
        <v>1</v>
      </c>
      <c r="L324" s="181"/>
      <c r="M324" s="182" t="s">
        <v>1</v>
      </c>
      <c r="N324" s="183" t="s">
        <v>41</v>
      </c>
      <c r="P324" s="146">
        <f>O324*H324</f>
        <v>0</v>
      </c>
      <c r="Q324" s="146">
        <v>4.0000000000000003E-5</v>
      </c>
      <c r="R324" s="146">
        <f>Q324*H324</f>
        <v>8.0000000000000004E-4</v>
      </c>
      <c r="S324" s="146">
        <v>0</v>
      </c>
      <c r="T324" s="147">
        <f>S324*H324</f>
        <v>0</v>
      </c>
      <c r="AR324" s="148" t="s">
        <v>4061</v>
      </c>
      <c r="AT324" s="148" t="s">
        <v>530</v>
      </c>
      <c r="AU324" s="148" t="s">
        <v>85</v>
      </c>
      <c r="AY324" s="17" t="s">
        <v>293</v>
      </c>
      <c r="BE324" s="149">
        <f>IF(N324="základní",J324,0)</f>
        <v>0</v>
      </c>
      <c r="BF324" s="149">
        <f>IF(N324="snížená",J324,0)</f>
        <v>0</v>
      </c>
      <c r="BG324" s="149">
        <f>IF(N324="zákl. přenesená",J324,0)</f>
        <v>0</v>
      </c>
      <c r="BH324" s="149">
        <f>IF(N324="sníž. přenesená",J324,0)</f>
        <v>0</v>
      </c>
      <c r="BI324" s="149">
        <f>IF(N324="nulová",J324,0)</f>
        <v>0</v>
      </c>
      <c r="BJ324" s="17" t="s">
        <v>83</v>
      </c>
      <c r="BK324" s="149">
        <f>ROUND(I324*H324,2)</f>
        <v>0</v>
      </c>
      <c r="BL324" s="17" t="s">
        <v>4061</v>
      </c>
      <c r="BM324" s="148" t="s">
        <v>5657</v>
      </c>
    </row>
    <row r="325" spans="2:65" s="12" customFormat="1" ht="11.25">
      <c r="B325" s="150"/>
      <c r="D325" s="151" t="s">
        <v>302</v>
      </c>
      <c r="E325" s="152" t="s">
        <v>1</v>
      </c>
      <c r="F325" s="153" t="s">
        <v>5658</v>
      </c>
      <c r="H325" s="154">
        <v>20</v>
      </c>
      <c r="I325" s="155"/>
      <c r="L325" s="150"/>
      <c r="M325" s="156"/>
      <c r="T325" s="157"/>
      <c r="AT325" s="152" t="s">
        <v>302</v>
      </c>
      <c r="AU325" s="152" t="s">
        <v>85</v>
      </c>
      <c r="AV325" s="12" t="s">
        <v>85</v>
      </c>
      <c r="AW325" s="12" t="s">
        <v>32</v>
      </c>
      <c r="AX325" s="12" t="s">
        <v>83</v>
      </c>
      <c r="AY325" s="152" t="s">
        <v>293</v>
      </c>
    </row>
    <row r="326" spans="2:65" s="1" customFormat="1" ht="24.2" customHeight="1">
      <c r="B326" s="32"/>
      <c r="C326" s="137" t="s">
        <v>1379</v>
      </c>
      <c r="D326" s="137" t="s">
        <v>295</v>
      </c>
      <c r="E326" s="138" t="s">
        <v>5659</v>
      </c>
      <c r="F326" s="139" t="s">
        <v>5660</v>
      </c>
      <c r="G326" s="140" t="s">
        <v>909</v>
      </c>
      <c r="H326" s="141">
        <v>2</v>
      </c>
      <c r="I326" s="142"/>
      <c r="J326" s="143">
        <f t="shared" ref="J326:J331" si="20">ROUND(I326*H326,2)</f>
        <v>0</v>
      </c>
      <c r="K326" s="139" t="s">
        <v>1</v>
      </c>
      <c r="L326" s="32"/>
      <c r="M326" s="144" t="s">
        <v>1</v>
      </c>
      <c r="N326" s="145" t="s">
        <v>41</v>
      </c>
      <c r="P326" s="146">
        <f t="shared" ref="P326:P331" si="21">O326*H326</f>
        <v>0</v>
      </c>
      <c r="Q326" s="146">
        <v>0</v>
      </c>
      <c r="R326" s="146">
        <f t="shared" ref="R326:R331" si="22">Q326*H326</f>
        <v>0</v>
      </c>
      <c r="S326" s="146">
        <v>0</v>
      </c>
      <c r="T326" s="147">
        <f t="shared" ref="T326:T331" si="23">S326*H326</f>
        <v>0</v>
      </c>
      <c r="AR326" s="148" t="s">
        <v>1255</v>
      </c>
      <c r="AT326" s="148" t="s">
        <v>295</v>
      </c>
      <c r="AU326" s="148" t="s">
        <v>85</v>
      </c>
      <c r="AY326" s="17" t="s">
        <v>293</v>
      </c>
      <c r="BE326" s="149">
        <f t="shared" ref="BE326:BE331" si="24">IF(N326="základní",J326,0)</f>
        <v>0</v>
      </c>
      <c r="BF326" s="149">
        <f t="shared" ref="BF326:BF331" si="25">IF(N326="snížená",J326,0)</f>
        <v>0</v>
      </c>
      <c r="BG326" s="149">
        <f t="shared" ref="BG326:BG331" si="26">IF(N326="zákl. přenesená",J326,0)</f>
        <v>0</v>
      </c>
      <c r="BH326" s="149">
        <f t="shared" ref="BH326:BH331" si="27">IF(N326="sníž. přenesená",J326,0)</f>
        <v>0</v>
      </c>
      <c r="BI326" s="149">
        <f t="shared" ref="BI326:BI331" si="28">IF(N326="nulová",J326,0)</f>
        <v>0</v>
      </c>
      <c r="BJ326" s="17" t="s">
        <v>83</v>
      </c>
      <c r="BK326" s="149">
        <f t="shared" ref="BK326:BK331" si="29">ROUND(I326*H326,2)</f>
        <v>0</v>
      </c>
      <c r="BL326" s="17" t="s">
        <v>1255</v>
      </c>
      <c r="BM326" s="148" t="s">
        <v>5661</v>
      </c>
    </row>
    <row r="327" spans="2:65" s="1" customFormat="1" ht="24.2" customHeight="1">
      <c r="B327" s="32"/>
      <c r="C327" s="174" t="s">
        <v>1383</v>
      </c>
      <c r="D327" s="174" t="s">
        <v>530</v>
      </c>
      <c r="E327" s="175" t="s">
        <v>5662</v>
      </c>
      <c r="F327" s="176" t="s">
        <v>5663</v>
      </c>
      <c r="G327" s="177" t="s">
        <v>909</v>
      </c>
      <c r="H327" s="178">
        <v>2</v>
      </c>
      <c r="I327" s="179"/>
      <c r="J327" s="180">
        <f t="shared" si="20"/>
        <v>0</v>
      </c>
      <c r="K327" s="176" t="s">
        <v>1</v>
      </c>
      <c r="L327" s="181"/>
      <c r="M327" s="182" t="s">
        <v>1</v>
      </c>
      <c r="N327" s="183" t="s">
        <v>41</v>
      </c>
      <c r="P327" s="146">
        <f t="shared" si="21"/>
        <v>0</v>
      </c>
      <c r="Q327" s="146">
        <v>4.0000000000000002E-4</v>
      </c>
      <c r="R327" s="146">
        <f t="shared" si="22"/>
        <v>8.0000000000000004E-4</v>
      </c>
      <c r="S327" s="146">
        <v>0</v>
      </c>
      <c r="T327" s="147">
        <f t="shared" si="23"/>
        <v>0</v>
      </c>
      <c r="AR327" s="148" t="s">
        <v>3508</v>
      </c>
      <c r="AT327" s="148" t="s">
        <v>530</v>
      </c>
      <c r="AU327" s="148" t="s">
        <v>85</v>
      </c>
      <c r="AY327" s="17" t="s">
        <v>293</v>
      </c>
      <c r="BE327" s="149">
        <f t="shared" si="24"/>
        <v>0</v>
      </c>
      <c r="BF327" s="149">
        <f t="shared" si="25"/>
        <v>0</v>
      </c>
      <c r="BG327" s="149">
        <f t="shared" si="26"/>
        <v>0</v>
      </c>
      <c r="BH327" s="149">
        <f t="shared" si="27"/>
        <v>0</v>
      </c>
      <c r="BI327" s="149">
        <f t="shared" si="28"/>
        <v>0</v>
      </c>
      <c r="BJ327" s="17" t="s">
        <v>83</v>
      </c>
      <c r="BK327" s="149">
        <f t="shared" si="29"/>
        <v>0</v>
      </c>
      <c r="BL327" s="17" t="s">
        <v>1255</v>
      </c>
      <c r="BM327" s="148" t="s">
        <v>5664</v>
      </c>
    </row>
    <row r="328" spans="2:65" s="1" customFormat="1" ht="24.2" customHeight="1">
      <c r="B328" s="32"/>
      <c r="C328" s="137" t="s">
        <v>1391</v>
      </c>
      <c r="D328" s="137" t="s">
        <v>295</v>
      </c>
      <c r="E328" s="138" t="s">
        <v>5665</v>
      </c>
      <c r="F328" s="139" t="s">
        <v>5666</v>
      </c>
      <c r="G328" s="140" t="s">
        <v>909</v>
      </c>
      <c r="H328" s="141">
        <v>2</v>
      </c>
      <c r="I328" s="142"/>
      <c r="J328" s="143">
        <f t="shared" si="20"/>
        <v>0</v>
      </c>
      <c r="K328" s="139" t="s">
        <v>1</v>
      </c>
      <c r="L328" s="32"/>
      <c r="M328" s="144" t="s">
        <v>1</v>
      </c>
      <c r="N328" s="145" t="s">
        <v>41</v>
      </c>
      <c r="P328" s="146">
        <f t="shared" si="21"/>
        <v>0</v>
      </c>
      <c r="Q328" s="146">
        <v>0</v>
      </c>
      <c r="R328" s="146">
        <f t="shared" si="22"/>
        <v>0</v>
      </c>
      <c r="S328" s="146">
        <v>0</v>
      </c>
      <c r="T328" s="147">
        <f t="shared" si="23"/>
        <v>0</v>
      </c>
      <c r="AR328" s="148" t="s">
        <v>1255</v>
      </c>
      <c r="AT328" s="148" t="s">
        <v>295</v>
      </c>
      <c r="AU328" s="148" t="s">
        <v>85</v>
      </c>
      <c r="AY328" s="17" t="s">
        <v>293</v>
      </c>
      <c r="BE328" s="149">
        <f t="shared" si="24"/>
        <v>0</v>
      </c>
      <c r="BF328" s="149">
        <f t="shared" si="25"/>
        <v>0</v>
      </c>
      <c r="BG328" s="149">
        <f t="shared" si="26"/>
        <v>0</v>
      </c>
      <c r="BH328" s="149">
        <f t="shared" si="27"/>
        <v>0</v>
      </c>
      <c r="BI328" s="149">
        <f t="shared" si="28"/>
        <v>0</v>
      </c>
      <c r="BJ328" s="17" t="s">
        <v>83</v>
      </c>
      <c r="BK328" s="149">
        <f t="shared" si="29"/>
        <v>0</v>
      </c>
      <c r="BL328" s="17" t="s">
        <v>1255</v>
      </c>
      <c r="BM328" s="148" t="s">
        <v>5667</v>
      </c>
    </row>
    <row r="329" spans="2:65" s="1" customFormat="1" ht="24.2" customHeight="1">
      <c r="B329" s="32"/>
      <c r="C329" s="174" t="s">
        <v>1396</v>
      </c>
      <c r="D329" s="174" t="s">
        <v>530</v>
      </c>
      <c r="E329" s="175" t="s">
        <v>5668</v>
      </c>
      <c r="F329" s="176" t="s">
        <v>5669</v>
      </c>
      <c r="G329" s="177" t="s">
        <v>909</v>
      </c>
      <c r="H329" s="178">
        <v>2</v>
      </c>
      <c r="I329" s="179"/>
      <c r="J329" s="180">
        <f t="shared" si="20"/>
        <v>0</v>
      </c>
      <c r="K329" s="176" t="s">
        <v>1</v>
      </c>
      <c r="L329" s="181"/>
      <c r="M329" s="182" t="s">
        <v>1</v>
      </c>
      <c r="N329" s="183" t="s">
        <v>41</v>
      </c>
      <c r="P329" s="146">
        <f t="shared" si="21"/>
        <v>0</v>
      </c>
      <c r="Q329" s="146">
        <v>1.6199999999999999E-3</v>
      </c>
      <c r="R329" s="146">
        <f t="shared" si="22"/>
        <v>3.2399999999999998E-3</v>
      </c>
      <c r="S329" s="146">
        <v>0</v>
      </c>
      <c r="T329" s="147">
        <f t="shared" si="23"/>
        <v>0</v>
      </c>
      <c r="AR329" s="148" t="s">
        <v>3508</v>
      </c>
      <c r="AT329" s="148" t="s">
        <v>530</v>
      </c>
      <c r="AU329" s="148" t="s">
        <v>85</v>
      </c>
      <c r="AY329" s="17" t="s">
        <v>293</v>
      </c>
      <c r="BE329" s="149">
        <f t="shared" si="24"/>
        <v>0</v>
      </c>
      <c r="BF329" s="149">
        <f t="shared" si="25"/>
        <v>0</v>
      </c>
      <c r="BG329" s="149">
        <f t="shared" si="26"/>
        <v>0</v>
      </c>
      <c r="BH329" s="149">
        <f t="shared" si="27"/>
        <v>0</v>
      </c>
      <c r="BI329" s="149">
        <f t="shared" si="28"/>
        <v>0</v>
      </c>
      <c r="BJ329" s="17" t="s">
        <v>83</v>
      </c>
      <c r="BK329" s="149">
        <f t="shared" si="29"/>
        <v>0</v>
      </c>
      <c r="BL329" s="17" t="s">
        <v>1255</v>
      </c>
      <c r="BM329" s="148" t="s">
        <v>5670</v>
      </c>
    </row>
    <row r="330" spans="2:65" s="1" customFormat="1" ht="24.2" customHeight="1">
      <c r="B330" s="32"/>
      <c r="C330" s="137" t="s">
        <v>1401</v>
      </c>
      <c r="D330" s="137" t="s">
        <v>295</v>
      </c>
      <c r="E330" s="138" t="s">
        <v>5671</v>
      </c>
      <c r="F330" s="139" t="s">
        <v>5672</v>
      </c>
      <c r="G330" s="140" t="s">
        <v>711</v>
      </c>
      <c r="H330" s="141">
        <v>11.5</v>
      </c>
      <c r="I330" s="142"/>
      <c r="J330" s="143">
        <f t="shared" si="20"/>
        <v>0</v>
      </c>
      <c r="K330" s="139" t="s">
        <v>1</v>
      </c>
      <c r="L330" s="32"/>
      <c r="M330" s="144" t="s">
        <v>1</v>
      </c>
      <c r="N330" s="145" t="s">
        <v>41</v>
      </c>
      <c r="P330" s="146">
        <f t="shared" si="21"/>
        <v>0</v>
      </c>
      <c r="Q330" s="146">
        <v>0</v>
      </c>
      <c r="R330" s="146">
        <f t="shared" si="22"/>
        <v>0</v>
      </c>
      <c r="S330" s="146">
        <v>0</v>
      </c>
      <c r="T330" s="147">
        <f t="shared" si="23"/>
        <v>0</v>
      </c>
      <c r="AR330" s="148" t="s">
        <v>1255</v>
      </c>
      <c r="AT330" s="148" t="s">
        <v>295</v>
      </c>
      <c r="AU330" s="148" t="s">
        <v>85</v>
      </c>
      <c r="AY330" s="17" t="s">
        <v>293</v>
      </c>
      <c r="BE330" s="149">
        <f t="shared" si="24"/>
        <v>0</v>
      </c>
      <c r="BF330" s="149">
        <f t="shared" si="25"/>
        <v>0</v>
      </c>
      <c r="BG330" s="149">
        <f t="shared" si="26"/>
        <v>0</v>
      </c>
      <c r="BH330" s="149">
        <f t="shared" si="27"/>
        <v>0</v>
      </c>
      <c r="BI330" s="149">
        <f t="shared" si="28"/>
        <v>0</v>
      </c>
      <c r="BJ330" s="17" t="s">
        <v>83</v>
      </c>
      <c r="BK330" s="149">
        <f t="shared" si="29"/>
        <v>0</v>
      </c>
      <c r="BL330" s="17" t="s">
        <v>1255</v>
      </c>
      <c r="BM330" s="148" t="s">
        <v>5673</v>
      </c>
    </row>
    <row r="331" spans="2:65" s="1" customFormat="1" ht="21.75" customHeight="1">
      <c r="B331" s="32"/>
      <c r="C331" s="174" t="s">
        <v>1406</v>
      </c>
      <c r="D331" s="174" t="s">
        <v>530</v>
      </c>
      <c r="E331" s="175" t="s">
        <v>5674</v>
      </c>
      <c r="F331" s="176" t="s">
        <v>5675</v>
      </c>
      <c r="G331" s="177" t="s">
        <v>711</v>
      </c>
      <c r="H331" s="178">
        <v>12.074999999999999</v>
      </c>
      <c r="I331" s="179"/>
      <c r="J331" s="180">
        <f t="shared" si="20"/>
        <v>0</v>
      </c>
      <c r="K331" s="176" t="s">
        <v>1</v>
      </c>
      <c r="L331" s="181"/>
      <c r="M331" s="182" t="s">
        <v>1</v>
      </c>
      <c r="N331" s="183" t="s">
        <v>41</v>
      </c>
      <c r="P331" s="146">
        <f t="shared" si="21"/>
        <v>0</v>
      </c>
      <c r="Q331" s="146">
        <v>0</v>
      </c>
      <c r="R331" s="146">
        <f t="shared" si="22"/>
        <v>0</v>
      </c>
      <c r="S331" s="146">
        <v>0</v>
      </c>
      <c r="T331" s="147">
        <f t="shared" si="23"/>
        <v>0</v>
      </c>
      <c r="AR331" s="148" t="s">
        <v>3508</v>
      </c>
      <c r="AT331" s="148" t="s">
        <v>530</v>
      </c>
      <c r="AU331" s="148" t="s">
        <v>85</v>
      </c>
      <c r="AY331" s="17" t="s">
        <v>293</v>
      </c>
      <c r="BE331" s="149">
        <f t="shared" si="24"/>
        <v>0</v>
      </c>
      <c r="BF331" s="149">
        <f t="shared" si="25"/>
        <v>0</v>
      </c>
      <c r="BG331" s="149">
        <f t="shared" si="26"/>
        <v>0</v>
      </c>
      <c r="BH331" s="149">
        <f t="shared" si="27"/>
        <v>0</v>
      </c>
      <c r="BI331" s="149">
        <f t="shared" si="28"/>
        <v>0</v>
      </c>
      <c r="BJ331" s="17" t="s">
        <v>83</v>
      </c>
      <c r="BK331" s="149">
        <f t="shared" si="29"/>
        <v>0</v>
      </c>
      <c r="BL331" s="17" t="s">
        <v>1255</v>
      </c>
      <c r="BM331" s="148" t="s">
        <v>5676</v>
      </c>
    </row>
    <row r="332" spans="2:65" s="12" customFormat="1" ht="11.25">
      <c r="B332" s="150"/>
      <c r="D332" s="151" t="s">
        <v>302</v>
      </c>
      <c r="E332" s="152" t="s">
        <v>1</v>
      </c>
      <c r="F332" s="153" t="s">
        <v>5677</v>
      </c>
      <c r="H332" s="154">
        <v>12.074999999999999</v>
      </c>
      <c r="I332" s="155"/>
      <c r="L332" s="150"/>
      <c r="M332" s="156"/>
      <c r="T332" s="157"/>
      <c r="AT332" s="152" t="s">
        <v>302</v>
      </c>
      <c r="AU332" s="152" t="s">
        <v>85</v>
      </c>
      <c r="AV332" s="12" t="s">
        <v>85</v>
      </c>
      <c r="AW332" s="12" t="s">
        <v>32</v>
      </c>
      <c r="AX332" s="12" t="s">
        <v>83</v>
      </c>
      <c r="AY332" s="152" t="s">
        <v>293</v>
      </c>
    </row>
    <row r="333" spans="2:65" s="1" customFormat="1" ht="24.2" customHeight="1">
      <c r="B333" s="32"/>
      <c r="C333" s="137" t="s">
        <v>1413</v>
      </c>
      <c r="D333" s="137" t="s">
        <v>295</v>
      </c>
      <c r="E333" s="138" t="s">
        <v>5678</v>
      </c>
      <c r="F333" s="139" t="s">
        <v>5679</v>
      </c>
      <c r="G333" s="140" t="s">
        <v>711</v>
      </c>
      <c r="H333" s="141">
        <v>9</v>
      </c>
      <c r="I333" s="142"/>
      <c r="J333" s="143">
        <f>ROUND(I333*H333,2)</f>
        <v>0</v>
      </c>
      <c r="K333" s="139" t="s">
        <v>1</v>
      </c>
      <c r="L333" s="32"/>
      <c r="M333" s="144" t="s">
        <v>1</v>
      </c>
      <c r="N333" s="145" t="s">
        <v>41</v>
      </c>
      <c r="P333" s="146">
        <f>O333*H333</f>
        <v>0</v>
      </c>
      <c r="Q333" s="146">
        <v>0</v>
      </c>
      <c r="R333" s="146">
        <f>Q333*H333</f>
        <v>0</v>
      </c>
      <c r="S333" s="146">
        <v>0</v>
      </c>
      <c r="T333" s="147">
        <f>S333*H333</f>
        <v>0</v>
      </c>
      <c r="AR333" s="148" t="s">
        <v>1255</v>
      </c>
      <c r="AT333" s="148" t="s">
        <v>295</v>
      </c>
      <c r="AU333" s="148" t="s">
        <v>85</v>
      </c>
      <c r="AY333" s="17" t="s">
        <v>293</v>
      </c>
      <c r="BE333" s="149">
        <f>IF(N333="základní",J333,0)</f>
        <v>0</v>
      </c>
      <c r="BF333" s="149">
        <f>IF(N333="snížená",J333,0)</f>
        <v>0</v>
      </c>
      <c r="BG333" s="149">
        <f>IF(N333="zákl. přenesená",J333,0)</f>
        <v>0</v>
      </c>
      <c r="BH333" s="149">
        <f>IF(N333="sníž. přenesená",J333,0)</f>
        <v>0</v>
      </c>
      <c r="BI333" s="149">
        <f>IF(N333="nulová",J333,0)</f>
        <v>0</v>
      </c>
      <c r="BJ333" s="17" t="s">
        <v>83</v>
      </c>
      <c r="BK333" s="149">
        <f>ROUND(I333*H333,2)</f>
        <v>0</v>
      </c>
      <c r="BL333" s="17" t="s">
        <v>1255</v>
      </c>
      <c r="BM333" s="148" t="s">
        <v>5680</v>
      </c>
    </row>
    <row r="334" spans="2:65" s="1" customFormat="1" ht="21.75" customHeight="1">
      <c r="B334" s="32"/>
      <c r="C334" s="174" t="s">
        <v>1421</v>
      </c>
      <c r="D334" s="174" t="s">
        <v>530</v>
      </c>
      <c r="E334" s="175" t="s">
        <v>5681</v>
      </c>
      <c r="F334" s="176" t="s">
        <v>5682</v>
      </c>
      <c r="G334" s="177" t="s">
        <v>711</v>
      </c>
      <c r="H334" s="178">
        <v>9.4499999999999993</v>
      </c>
      <c r="I334" s="179"/>
      <c r="J334" s="180">
        <f>ROUND(I334*H334,2)</f>
        <v>0</v>
      </c>
      <c r="K334" s="176" t="s">
        <v>1</v>
      </c>
      <c r="L334" s="181"/>
      <c r="M334" s="182" t="s">
        <v>1</v>
      </c>
      <c r="N334" s="183" t="s">
        <v>41</v>
      </c>
      <c r="P334" s="146">
        <f>O334*H334</f>
        <v>0</v>
      </c>
      <c r="Q334" s="146">
        <v>0</v>
      </c>
      <c r="R334" s="146">
        <f>Q334*H334</f>
        <v>0</v>
      </c>
      <c r="S334" s="146">
        <v>0</v>
      </c>
      <c r="T334" s="147">
        <f>S334*H334</f>
        <v>0</v>
      </c>
      <c r="AR334" s="148" t="s">
        <v>3508</v>
      </c>
      <c r="AT334" s="148" t="s">
        <v>530</v>
      </c>
      <c r="AU334" s="148" t="s">
        <v>85</v>
      </c>
      <c r="AY334" s="17" t="s">
        <v>293</v>
      </c>
      <c r="BE334" s="149">
        <f>IF(N334="základní",J334,0)</f>
        <v>0</v>
      </c>
      <c r="BF334" s="149">
        <f>IF(N334="snížená",J334,0)</f>
        <v>0</v>
      </c>
      <c r="BG334" s="149">
        <f>IF(N334="zákl. přenesená",J334,0)</f>
        <v>0</v>
      </c>
      <c r="BH334" s="149">
        <f>IF(N334="sníž. přenesená",J334,0)</f>
        <v>0</v>
      </c>
      <c r="BI334" s="149">
        <f>IF(N334="nulová",J334,0)</f>
        <v>0</v>
      </c>
      <c r="BJ334" s="17" t="s">
        <v>83</v>
      </c>
      <c r="BK334" s="149">
        <f>ROUND(I334*H334,2)</f>
        <v>0</v>
      </c>
      <c r="BL334" s="17" t="s">
        <v>1255</v>
      </c>
      <c r="BM334" s="148" t="s">
        <v>5683</v>
      </c>
    </row>
    <row r="335" spans="2:65" s="12" customFormat="1" ht="11.25">
      <c r="B335" s="150"/>
      <c r="D335" s="151" t="s">
        <v>302</v>
      </c>
      <c r="E335" s="152" t="s">
        <v>1</v>
      </c>
      <c r="F335" s="153" t="s">
        <v>5684</v>
      </c>
      <c r="H335" s="154">
        <v>9.4499999999999993</v>
      </c>
      <c r="I335" s="155"/>
      <c r="L335" s="150"/>
      <c r="M335" s="156"/>
      <c r="T335" s="157"/>
      <c r="AT335" s="152" t="s">
        <v>302</v>
      </c>
      <c r="AU335" s="152" t="s">
        <v>85</v>
      </c>
      <c r="AV335" s="12" t="s">
        <v>85</v>
      </c>
      <c r="AW335" s="12" t="s">
        <v>32</v>
      </c>
      <c r="AX335" s="12" t="s">
        <v>83</v>
      </c>
      <c r="AY335" s="152" t="s">
        <v>293</v>
      </c>
    </row>
    <row r="336" spans="2:65" s="1" customFormat="1" ht="24.2" customHeight="1">
      <c r="B336" s="32"/>
      <c r="C336" s="137" t="s">
        <v>1477</v>
      </c>
      <c r="D336" s="137" t="s">
        <v>295</v>
      </c>
      <c r="E336" s="138" t="s">
        <v>5685</v>
      </c>
      <c r="F336" s="139" t="s">
        <v>5686</v>
      </c>
      <c r="G336" s="140" t="s">
        <v>909</v>
      </c>
      <c r="H336" s="141">
        <v>6</v>
      </c>
      <c r="I336" s="142"/>
      <c r="J336" s="143">
        <f t="shared" ref="J336:J345" si="30">ROUND(I336*H336,2)</f>
        <v>0</v>
      </c>
      <c r="K336" s="139" t="s">
        <v>1</v>
      </c>
      <c r="L336" s="32"/>
      <c r="M336" s="144" t="s">
        <v>1</v>
      </c>
      <c r="N336" s="145" t="s">
        <v>41</v>
      </c>
      <c r="P336" s="146">
        <f t="shared" ref="P336:P345" si="31">O336*H336</f>
        <v>0</v>
      </c>
      <c r="Q336" s="146">
        <v>0</v>
      </c>
      <c r="R336" s="146">
        <f t="shared" ref="R336:R345" si="32">Q336*H336</f>
        <v>0</v>
      </c>
      <c r="S336" s="146">
        <v>0</v>
      </c>
      <c r="T336" s="147">
        <f t="shared" ref="T336:T345" si="33">S336*H336</f>
        <v>0</v>
      </c>
      <c r="AR336" s="148" t="s">
        <v>1255</v>
      </c>
      <c r="AT336" s="148" t="s">
        <v>295</v>
      </c>
      <c r="AU336" s="148" t="s">
        <v>85</v>
      </c>
      <c r="AY336" s="17" t="s">
        <v>293</v>
      </c>
      <c r="BE336" s="149">
        <f t="shared" ref="BE336:BE345" si="34">IF(N336="základní",J336,0)</f>
        <v>0</v>
      </c>
      <c r="BF336" s="149">
        <f t="shared" ref="BF336:BF345" si="35">IF(N336="snížená",J336,0)</f>
        <v>0</v>
      </c>
      <c r="BG336" s="149">
        <f t="shared" ref="BG336:BG345" si="36">IF(N336="zákl. přenesená",J336,0)</f>
        <v>0</v>
      </c>
      <c r="BH336" s="149">
        <f t="shared" ref="BH336:BH345" si="37">IF(N336="sníž. přenesená",J336,0)</f>
        <v>0</v>
      </c>
      <c r="BI336" s="149">
        <f t="shared" ref="BI336:BI345" si="38">IF(N336="nulová",J336,0)</f>
        <v>0</v>
      </c>
      <c r="BJ336" s="17" t="s">
        <v>83</v>
      </c>
      <c r="BK336" s="149">
        <f t="shared" ref="BK336:BK345" si="39">ROUND(I336*H336,2)</f>
        <v>0</v>
      </c>
      <c r="BL336" s="17" t="s">
        <v>1255</v>
      </c>
      <c r="BM336" s="148" t="s">
        <v>5687</v>
      </c>
    </row>
    <row r="337" spans="2:65" s="1" customFormat="1" ht="16.5" customHeight="1">
      <c r="B337" s="32"/>
      <c r="C337" s="174" t="s">
        <v>1534</v>
      </c>
      <c r="D337" s="174" t="s">
        <v>530</v>
      </c>
      <c r="E337" s="175" t="s">
        <v>5688</v>
      </c>
      <c r="F337" s="176" t="s">
        <v>5689</v>
      </c>
      <c r="G337" s="177" t="s">
        <v>909</v>
      </c>
      <c r="H337" s="178">
        <v>3</v>
      </c>
      <c r="I337" s="179"/>
      <c r="J337" s="180">
        <f t="shared" si="30"/>
        <v>0</v>
      </c>
      <c r="K337" s="176" t="s">
        <v>1</v>
      </c>
      <c r="L337" s="181"/>
      <c r="M337" s="182" t="s">
        <v>1</v>
      </c>
      <c r="N337" s="183" t="s">
        <v>41</v>
      </c>
      <c r="P337" s="146">
        <f t="shared" si="31"/>
        <v>0</v>
      </c>
      <c r="Q337" s="146">
        <v>0</v>
      </c>
      <c r="R337" s="146">
        <f t="shared" si="32"/>
        <v>0</v>
      </c>
      <c r="S337" s="146">
        <v>0</v>
      </c>
      <c r="T337" s="147">
        <f t="shared" si="33"/>
        <v>0</v>
      </c>
      <c r="AR337" s="148" t="s">
        <v>3508</v>
      </c>
      <c r="AT337" s="148" t="s">
        <v>530</v>
      </c>
      <c r="AU337" s="148" t="s">
        <v>85</v>
      </c>
      <c r="AY337" s="17" t="s">
        <v>293</v>
      </c>
      <c r="BE337" s="149">
        <f t="shared" si="34"/>
        <v>0</v>
      </c>
      <c r="BF337" s="149">
        <f t="shared" si="35"/>
        <v>0</v>
      </c>
      <c r="BG337" s="149">
        <f t="shared" si="36"/>
        <v>0</v>
      </c>
      <c r="BH337" s="149">
        <f t="shared" si="37"/>
        <v>0</v>
      </c>
      <c r="BI337" s="149">
        <f t="shared" si="38"/>
        <v>0</v>
      </c>
      <c r="BJ337" s="17" t="s">
        <v>83</v>
      </c>
      <c r="BK337" s="149">
        <f t="shared" si="39"/>
        <v>0</v>
      </c>
      <c r="BL337" s="17" t="s">
        <v>1255</v>
      </c>
      <c r="BM337" s="148" t="s">
        <v>5690</v>
      </c>
    </row>
    <row r="338" spans="2:65" s="1" customFormat="1" ht="16.5" customHeight="1">
      <c r="B338" s="32"/>
      <c r="C338" s="174" t="s">
        <v>1540</v>
      </c>
      <c r="D338" s="174" t="s">
        <v>530</v>
      </c>
      <c r="E338" s="175" t="s">
        <v>5691</v>
      </c>
      <c r="F338" s="176" t="s">
        <v>5692</v>
      </c>
      <c r="G338" s="177" t="s">
        <v>909</v>
      </c>
      <c r="H338" s="178">
        <v>1</v>
      </c>
      <c r="I338" s="179"/>
      <c r="J338" s="180">
        <f t="shared" si="30"/>
        <v>0</v>
      </c>
      <c r="K338" s="176" t="s">
        <v>1</v>
      </c>
      <c r="L338" s="181"/>
      <c r="M338" s="182" t="s">
        <v>1</v>
      </c>
      <c r="N338" s="183" t="s">
        <v>41</v>
      </c>
      <c r="P338" s="146">
        <f t="shared" si="31"/>
        <v>0</v>
      </c>
      <c r="Q338" s="146">
        <v>0</v>
      </c>
      <c r="R338" s="146">
        <f t="shared" si="32"/>
        <v>0</v>
      </c>
      <c r="S338" s="146">
        <v>0</v>
      </c>
      <c r="T338" s="147">
        <f t="shared" si="33"/>
        <v>0</v>
      </c>
      <c r="AR338" s="148" t="s">
        <v>3508</v>
      </c>
      <c r="AT338" s="148" t="s">
        <v>530</v>
      </c>
      <c r="AU338" s="148" t="s">
        <v>85</v>
      </c>
      <c r="AY338" s="17" t="s">
        <v>293</v>
      </c>
      <c r="BE338" s="149">
        <f t="shared" si="34"/>
        <v>0</v>
      </c>
      <c r="BF338" s="149">
        <f t="shared" si="35"/>
        <v>0</v>
      </c>
      <c r="BG338" s="149">
        <f t="shared" si="36"/>
        <v>0</v>
      </c>
      <c r="BH338" s="149">
        <f t="shared" si="37"/>
        <v>0</v>
      </c>
      <c r="BI338" s="149">
        <f t="shared" si="38"/>
        <v>0</v>
      </c>
      <c r="BJ338" s="17" t="s">
        <v>83</v>
      </c>
      <c r="BK338" s="149">
        <f t="shared" si="39"/>
        <v>0</v>
      </c>
      <c r="BL338" s="17" t="s">
        <v>1255</v>
      </c>
      <c r="BM338" s="148" t="s">
        <v>5693</v>
      </c>
    </row>
    <row r="339" spans="2:65" s="1" customFormat="1" ht="16.5" customHeight="1">
      <c r="B339" s="32"/>
      <c r="C339" s="174" t="s">
        <v>1545</v>
      </c>
      <c r="D339" s="174" t="s">
        <v>530</v>
      </c>
      <c r="E339" s="175" t="s">
        <v>5694</v>
      </c>
      <c r="F339" s="176" t="s">
        <v>5695</v>
      </c>
      <c r="G339" s="177" t="s">
        <v>909</v>
      </c>
      <c r="H339" s="178">
        <v>2</v>
      </c>
      <c r="I339" s="179"/>
      <c r="J339" s="180">
        <f t="shared" si="30"/>
        <v>0</v>
      </c>
      <c r="K339" s="176" t="s">
        <v>1</v>
      </c>
      <c r="L339" s="181"/>
      <c r="M339" s="182" t="s">
        <v>1</v>
      </c>
      <c r="N339" s="183" t="s">
        <v>41</v>
      </c>
      <c r="P339" s="146">
        <f t="shared" si="31"/>
        <v>0</v>
      </c>
      <c r="Q339" s="146">
        <v>0</v>
      </c>
      <c r="R339" s="146">
        <f t="shared" si="32"/>
        <v>0</v>
      </c>
      <c r="S339" s="146">
        <v>0</v>
      </c>
      <c r="T339" s="147">
        <f t="shared" si="33"/>
        <v>0</v>
      </c>
      <c r="AR339" s="148" t="s">
        <v>3508</v>
      </c>
      <c r="AT339" s="148" t="s">
        <v>530</v>
      </c>
      <c r="AU339" s="148" t="s">
        <v>85</v>
      </c>
      <c r="AY339" s="17" t="s">
        <v>293</v>
      </c>
      <c r="BE339" s="149">
        <f t="shared" si="34"/>
        <v>0</v>
      </c>
      <c r="BF339" s="149">
        <f t="shared" si="35"/>
        <v>0</v>
      </c>
      <c r="BG339" s="149">
        <f t="shared" si="36"/>
        <v>0</v>
      </c>
      <c r="BH339" s="149">
        <f t="shared" si="37"/>
        <v>0</v>
      </c>
      <c r="BI339" s="149">
        <f t="shared" si="38"/>
        <v>0</v>
      </c>
      <c r="BJ339" s="17" t="s">
        <v>83</v>
      </c>
      <c r="BK339" s="149">
        <f t="shared" si="39"/>
        <v>0</v>
      </c>
      <c r="BL339" s="17" t="s">
        <v>1255</v>
      </c>
      <c r="BM339" s="148" t="s">
        <v>5696</v>
      </c>
    </row>
    <row r="340" spans="2:65" s="1" customFormat="1" ht="24.2" customHeight="1">
      <c r="B340" s="32"/>
      <c r="C340" s="137" t="s">
        <v>1549</v>
      </c>
      <c r="D340" s="137" t="s">
        <v>295</v>
      </c>
      <c r="E340" s="138" t="s">
        <v>5697</v>
      </c>
      <c r="F340" s="139" t="s">
        <v>5698</v>
      </c>
      <c r="G340" s="140" t="s">
        <v>909</v>
      </c>
      <c r="H340" s="141">
        <v>6</v>
      </c>
      <c r="I340" s="142"/>
      <c r="J340" s="143">
        <f t="shared" si="30"/>
        <v>0</v>
      </c>
      <c r="K340" s="139" t="s">
        <v>1</v>
      </c>
      <c r="L340" s="32"/>
      <c r="M340" s="144" t="s">
        <v>1</v>
      </c>
      <c r="N340" s="145" t="s">
        <v>41</v>
      </c>
      <c r="P340" s="146">
        <f t="shared" si="31"/>
        <v>0</v>
      </c>
      <c r="Q340" s="146">
        <v>0</v>
      </c>
      <c r="R340" s="146">
        <f t="shared" si="32"/>
        <v>0</v>
      </c>
      <c r="S340" s="146">
        <v>0</v>
      </c>
      <c r="T340" s="147">
        <f t="shared" si="33"/>
        <v>0</v>
      </c>
      <c r="AR340" s="148" t="s">
        <v>1255</v>
      </c>
      <c r="AT340" s="148" t="s">
        <v>295</v>
      </c>
      <c r="AU340" s="148" t="s">
        <v>85</v>
      </c>
      <c r="AY340" s="17" t="s">
        <v>293</v>
      </c>
      <c r="BE340" s="149">
        <f t="shared" si="34"/>
        <v>0</v>
      </c>
      <c r="BF340" s="149">
        <f t="shared" si="35"/>
        <v>0</v>
      </c>
      <c r="BG340" s="149">
        <f t="shared" si="36"/>
        <v>0</v>
      </c>
      <c r="BH340" s="149">
        <f t="shared" si="37"/>
        <v>0</v>
      </c>
      <c r="BI340" s="149">
        <f t="shared" si="38"/>
        <v>0</v>
      </c>
      <c r="BJ340" s="17" t="s">
        <v>83</v>
      </c>
      <c r="BK340" s="149">
        <f t="shared" si="39"/>
        <v>0</v>
      </c>
      <c r="BL340" s="17" t="s">
        <v>1255</v>
      </c>
      <c r="BM340" s="148" t="s">
        <v>5699</v>
      </c>
    </row>
    <row r="341" spans="2:65" s="1" customFormat="1" ht="16.5" customHeight="1">
      <c r="B341" s="32"/>
      <c r="C341" s="174" t="s">
        <v>1553</v>
      </c>
      <c r="D341" s="174" t="s">
        <v>530</v>
      </c>
      <c r="E341" s="175" t="s">
        <v>5700</v>
      </c>
      <c r="F341" s="176" t="s">
        <v>5701</v>
      </c>
      <c r="G341" s="177" t="s">
        <v>909</v>
      </c>
      <c r="H341" s="178">
        <v>2</v>
      </c>
      <c r="I341" s="179"/>
      <c r="J341" s="180">
        <f t="shared" si="30"/>
        <v>0</v>
      </c>
      <c r="K341" s="176" t="s">
        <v>1</v>
      </c>
      <c r="L341" s="181"/>
      <c r="M341" s="182" t="s">
        <v>1</v>
      </c>
      <c r="N341" s="183" t="s">
        <v>41</v>
      </c>
      <c r="P341" s="146">
        <f t="shared" si="31"/>
        <v>0</v>
      </c>
      <c r="Q341" s="146">
        <v>0</v>
      </c>
      <c r="R341" s="146">
        <f t="shared" si="32"/>
        <v>0</v>
      </c>
      <c r="S341" s="146">
        <v>0</v>
      </c>
      <c r="T341" s="147">
        <f t="shared" si="33"/>
        <v>0</v>
      </c>
      <c r="AR341" s="148" t="s">
        <v>3508</v>
      </c>
      <c r="AT341" s="148" t="s">
        <v>530</v>
      </c>
      <c r="AU341" s="148" t="s">
        <v>85</v>
      </c>
      <c r="AY341" s="17" t="s">
        <v>293</v>
      </c>
      <c r="BE341" s="149">
        <f t="shared" si="34"/>
        <v>0</v>
      </c>
      <c r="BF341" s="149">
        <f t="shared" si="35"/>
        <v>0</v>
      </c>
      <c r="BG341" s="149">
        <f t="shared" si="36"/>
        <v>0</v>
      </c>
      <c r="BH341" s="149">
        <f t="shared" si="37"/>
        <v>0</v>
      </c>
      <c r="BI341" s="149">
        <f t="shared" si="38"/>
        <v>0</v>
      </c>
      <c r="BJ341" s="17" t="s">
        <v>83</v>
      </c>
      <c r="BK341" s="149">
        <f t="shared" si="39"/>
        <v>0</v>
      </c>
      <c r="BL341" s="17" t="s">
        <v>1255</v>
      </c>
      <c r="BM341" s="148" t="s">
        <v>5702</v>
      </c>
    </row>
    <row r="342" spans="2:65" s="1" customFormat="1" ht="16.5" customHeight="1">
      <c r="B342" s="32"/>
      <c r="C342" s="174" t="s">
        <v>1982</v>
      </c>
      <c r="D342" s="174" t="s">
        <v>530</v>
      </c>
      <c r="E342" s="175" t="s">
        <v>5703</v>
      </c>
      <c r="F342" s="176" t="s">
        <v>5704</v>
      </c>
      <c r="G342" s="177" t="s">
        <v>909</v>
      </c>
      <c r="H342" s="178">
        <v>1</v>
      </c>
      <c r="I342" s="179"/>
      <c r="J342" s="180">
        <f t="shared" si="30"/>
        <v>0</v>
      </c>
      <c r="K342" s="176" t="s">
        <v>1</v>
      </c>
      <c r="L342" s="181"/>
      <c r="M342" s="182" t="s">
        <v>1</v>
      </c>
      <c r="N342" s="183" t="s">
        <v>41</v>
      </c>
      <c r="P342" s="146">
        <f t="shared" si="31"/>
        <v>0</v>
      </c>
      <c r="Q342" s="146">
        <v>0</v>
      </c>
      <c r="R342" s="146">
        <f t="shared" si="32"/>
        <v>0</v>
      </c>
      <c r="S342" s="146">
        <v>0</v>
      </c>
      <c r="T342" s="147">
        <f t="shared" si="33"/>
        <v>0</v>
      </c>
      <c r="AR342" s="148" t="s">
        <v>3508</v>
      </c>
      <c r="AT342" s="148" t="s">
        <v>530</v>
      </c>
      <c r="AU342" s="148" t="s">
        <v>85</v>
      </c>
      <c r="AY342" s="17" t="s">
        <v>293</v>
      </c>
      <c r="BE342" s="149">
        <f t="shared" si="34"/>
        <v>0</v>
      </c>
      <c r="BF342" s="149">
        <f t="shared" si="35"/>
        <v>0</v>
      </c>
      <c r="BG342" s="149">
        <f t="shared" si="36"/>
        <v>0</v>
      </c>
      <c r="BH342" s="149">
        <f t="shared" si="37"/>
        <v>0</v>
      </c>
      <c r="BI342" s="149">
        <f t="shared" si="38"/>
        <v>0</v>
      </c>
      <c r="BJ342" s="17" t="s">
        <v>83</v>
      </c>
      <c r="BK342" s="149">
        <f t="shared" si="39"/>
        <v>0</v>
      </c>
      <c r="BL342" s="17" t="s">
        <v>1255</v>
      </c>
      <c r="BM342" s="148" t="s">
        <v>5705</v>
      </c>
    </row>
    <row r="343" spans="2:65" s="1" customFormat="1" ht="16.5" customHeight="1">
      <c r="B343" s="32"/>
      <c r="C343" s="174" t="s">
        <v>1987</v>
      </c>
      <c r="D343" s="174" t="s">
        <v>530</v>
      </c>
      <c r="E343" s="175" t="s">
        <v>5706</v>
      </c>
      <c r="F343" s="176" t="s">
        <v>5707</v>
      </c>
      <c r="G343" s="177" t="s">
        <v>909</v>
      </c>
      <c r="H343" s="178">
        <v>2</v>
      </c>
      <c r="I343" s="179"/>
      <c r="J343" s="180">
        <f t="shared" si="30"/>
        <v>0</v>
      </c>
      <c r="K343" s="176" t="s">
        <v>1</v>
      </c>
      <c r="L343" s="181"/>
      <c r="M343" s="182" t="s">
        <v>1</v>
      </c>
      <c r="N343" s="183" t="s">
        <v>41</v>
      </c>
      <c r="P343" s="146">
        <f t="shared" si="31"/>
        <v>0</v>
      </c>
      <c r="Q343" s="146">
        <v>0</v>
      </c>
      <c r="R343" s="146">
        <f t="shared" si="32"/>
        <v>0</v>
      </c>
      <c r="S343" s="146">
        <v>0</v>
      </c>
      <c r="T343" s="147">
        <f t="shared" si="33"/>
        <v>0</v>
      </c>
      <c r="AR343" s="148" t="s">
        <v>3508</v>
      </c>
      <c r="AT343" s="148" t="s">
        <v>530</v>
      </c>
      <c r="AU343" s="148" t="s">
        <v>85</v>
      </c>
      <c r="AY343" s="17" t="s">
        <v>293</v>
      </c>
      <c r="BE343" s="149">
        <f t="shared" si="34"/>
        <v>0</v>
      </c>
      <c r="BF343" s="149">
        <f t="shared" si="35"/>
        <v>0</v>
      </c>
      <c r="BG343" s="149">
        <f t="shared" si="36"/>
        <v>0</v>
      </c>
      <c r="BH343" s="149">
        <f t="shared" si="37"/>
        <v>0</v>
      </c>
      <c r="BI343" s="149">
        <f t="shared" si="38"/>
        <v>0</v>
      </c>
      <c r="BJ343" s="17" t="s">
        <v>83</v>
      </c>
      <c r="BK343" s="149">
        <f t="shared" si="39"/>
        <v>0</v>
      </c>
      <c r="BL343" s="17" t="s">
        <v>1255</v>
      </c>
      <c r="BM343" s="148" t="s">
        <v>5708</v>
      </c>
    </row>
    <row r="344" spans="2:65" s="1" customFormat="1" ht="16.5" customHeight="1">
      <c r="B344" s="32"/>
      <c r="C344" s="174" t="s">
        <v>1992</v>
      </c>
      <c r="D344" s="174" t="s">
        <v>530</v>
      </c>
      <c r="E344" s="175" t="s">
        <v>5709</v>
      </c>
      <c r="F344" s="176" t="s">
        <v>5710</v>
      </c>
      <c r="G344" s="177" t="s">
        <v>909</v>
      </c>
      <c r="H344" s="178">
        <v>1</v>
      </c>
      <c r="I344" s="179"/>
      <c r="J344" s="180">
        <f t="shared" si="30"/>
        <v>0</v>
      </c>
      <c r="K344" s="176" t="s">
        <v>1</v>
      </c>
      <c r="L344" s="181"/>
      <c r="M344" s="182" t="s">
        <v>1</v>
      </c>
      <c r="N344" s="183" t="s">
        <v>41</v>
      </c>
      <c r="P344" s="146">
        <f t="shared" si="31"/>
        <v>0</v>
      </c>
      <c r="Q344" s="146">
        <v>0</v>
      </c>
      <c r="R344" s="146">
        <f t="shared" si="32"/>
        <v>0</v>
      </c>
      <c r="S344" s="146">
        <v>0</v>
      </c>
      <c r="T344" s="147">
        <f t="shared" si="33"/>
        <v>0</v>
      </c>
      <c r="AR344" s="148" t="s">
        <v>3508</v>
      </c>
      <c r="AT344" s="148" t="s">
        <v>530</v>
      </c>
      <c r="AU344" s="148" t="s">
        <v>85</v>
      </c>
      <c r="AY344" s="17" t="s">
        <v>293</v>
      </c>
      <c r="BE344" s="149">
        <f t="shared" si="34"/>
        <v>0</v>
      </c>
      <c r="BF344" s="149">
        <f t="shared" si="35"/>
        <v>0</v>
      </c>
      <c r="BG344" s="149">
        <f t="shared" si="36"/>
        <v>0</v>
      </c>
      <c r="BH344" s="149">
        <f t="shared" si="37"/>
        <v>0</v>
      </c>
      <c r="BI344" s="149">
        <f t="shared" si="38"/>
        <v>0</v>
      </c>
      <c r="BJ344" s="17" t="s">
        <v>83</v>
      </c>
      <c r="BK344" s="149">
        <f t="shared" si="39"/>
        <v>0</v>
      </c>
      <c r="BL344" s="17" t="s">
        <v>1255</v>
      </c>
      <c r="BM344" s="148" t="s">
        <v>5711</v>
      </c>
    </row>
    <row r="345" spans="2:65" s="1" customFormat="1" ht="24.2" customHeight="1">
      <c r="B345" s="32"/>
      <c r="C345" s="137" t="s">
        <v>1996</v>
      </c>
      <c r="D345" s="137" t="s">
        <v>295</v>
      </c>
      <c r="E345" s="138" t="s">
        <v>5712</v>
      </c>
      <c r="F345" s="139" t="s">
        <v>5713</v>
      </c>
      <c r="G345" s="140" t="s">
        <v>711</v>
      </c>
      <c r="H345" s="141">
        <v>1</v>
      </c>
      <c r="I345" s="142"/>
      <c r="J345" s="143">
        <f t="shared" si="30"/>
        <v>0</v>
      </c>
      <c r="K345" s="139" t="s">
        <v>1</v>
      </c>
      <c r="L345" s="32"/>
      <c r="M345" s="144" t="s">
        <v>1</v>
      </c>
      <c r="N345" s="145" t="s">
        <v>41</v>
      </c>
      <c r="P345" s="146">
        <f t="shared" si="31"/>
        <v>0</v>
      </c>
      <c r="Q345" s="146">
        <v>1.0000000000000001E-5</v>
      </c>
      <c r="R345" s="146">
        <f t="shared" si="32"/>
        <v>1.0000000000000001E-5</v>
      </c>
      <c r="S345" s="146">
        <v>0</v>
      </c>
      <c r="T345" s="147">
        <f t="shared" si="33"/>
        <v>0</v>
      </c>
      <c r="AR345" s="148" t="s">
        <v>1255</v>
      </c>
      <c r="AT345" s="148" t="s">
        <v>295</v>
      </c>
      <c r="AU345" s="148" t="s">
        <v>85</v>
      </c>
      <c r="AY345" s="17" t="s">
        <v>293</v>
      </c>
      <c r="BE345" s="149">
        <f t="shared" si="34"/>
        <v>0</v>
      </c>
      <c r="BF345" s="149">
        <f t="shared" si="35"/>
        <v>0</v>
      </c>
      <c r="BG345" s="149">
        <f t="shared" si="36"/>
        <v>0</v>
      </c>
      <c r="BH345" s="149">
        <f t="shared" si="37"/>
        <v>0</v>
      </c>
      <c r="BI345" s="149">
        <f t="shared" si="38"/>
        <v>0</v>
      </c>
      <c r="BJ345" s="17" t="s">
        <v>83</v>
      </c>
      <c r="BK345" s="149">
        <f t="shared" si="39"/>
        <v>0</v>
      </c>
      <c r="BL345" s="17" t="s">
        <v>1255</v>
      </c>
      <c r="BM345" s="148" t="s">
        <v>5714</v>
      </c>
    </row>
    <row r="346" spans="2:65" s="12" customFormat="1" ht="11.25">
      <c r="B346" s="150"/>
      <c r="D346" s="151" t="s">
        <v>302</v>
      </c>
      <c r="E346" s="152" t="s">
        <v>1</v>
      </c>
      <c r="F346" s="153" t="s">
        <v>83</v>
      </c>
      <c r="H346" s="154">
        <v>1</v>
      </c>
      <c r="I346" s="155"/>
      <c r="L346" s="150"/>
      <c r="M346" s="156"/>
      <c r="T346" s="157"/>
      <c r="AT346" s="152" t="s">
        <v>302</v>
      </c>
      <c r="AU346" s="152" t="s">
        <v>85</v>
      </c>
      <c r="AV346" s="12" t="s">
        <v>85</v>
      </c>
      <c r="AW346" s="12" t="s">
        <v>32</v>
      </c>
      <c r="AX346" s="12" t="s">
        <v>83</v>
      </c>
      <c r="AY346" s="152" t="s">
        <v>293</v>
      </c>
    </row>
    <row r="347" spans="2:65" s="1" customFormat="1" ht="24.2" customHeight="1">
      <c r="B347" s="32"/>
      <c r="C347" s="137" t="s">
        <v>2004</v>
      </c>
      <c r="D347" s="137" t="s">
        <v>295</v>
      </c>
      <c r="E347" s="138" t="s">
        <v>5715</v>
      </c>
      <c r="F347" s="139" t="s">
        <v>5716</v>
      </c>
      <c r="G347" s="140" t="s">
        <v>711</v>
      </c>
      <c r="H347" s="141">
        <v>10</v>
      </c>
      <c r="I347" s="142"/>
      <c r="J347" s="143">
        <f>ROUND(I347*H347,2)</f>
        <v>0</v>
      </c>
      <c r="K347" s="139" t="s">
        <v>1</v>
      </c>
      <c r="L347" s="32"/>
      <c r="M347" s="144" t="s">
        <v>1</v>
      </c>
      <c r="N347" s="145" t="s">
        <v>41</v>
      </c>
      <c r="P347" s="146">
        <f>O347*H347</f>
        <v>0</v>
      </c>
      <c r="Q347" s="146">
        <v>2.0000000000000002E-5</v>
      </c>
      <c r="R347" s="146">
        <f>Q347*H347</f>
        <v>2.0000000000000001E-4</v>
      </c>
      <c r="S347" s="146">
        <v>0</v>
      </c>
      <c r="T347" s="147">
        <f>S347*H347</f>
        <v>0</v>
      </c>
      <c r="AR347" s="148" t="s">
        <v>1255</v>
      </c>
      <c r="AT347" s="148" t="s">
        <v>295</v>
      </c>
      <c r="AU347" s="148" t="s">
        <v>85</v>
      </c>
      <c r="AY347" s="17" t="s">
        <v>293</v>
      </c>
      <c r="BE347" s="149">
        <f>IF(N347="základní",J347,0)</f>
        <v>0</v>
      </c>
      <c r="BF347" s="149">
        <f>IF(N347="snížená",J347,0)</f>
        <v>0</v>
      </c>
      <c r="BG347" s="149">
        <f>IF(N347="zákl. přenesená",J347,0)</f>
        <v>0</v>
      </c>
      <c r="BH347" s="149">
        <f>IF(N347="sníž. přenesená",J347,0)</f>
        <v>0</v>
      </c>
      <c r="BI347" s="149">
        <f>IF(N347="nulová",J347,0)</f>
        <v>0</v>
      </c>
      <c r="BJ347" s="17" t="s">
        <v>83</v>
      </c>
      <c r="BK347" s="149">
        <f>ROUND(I347*H347,2)</f>
        <v>0</v>
      </c>
      <c r="BL347" s="17" t="s">
        <v>1255</v>
      </c>
      <c r="BM347" s="148" t="s">
        <v>5717</v>
      </c>
    </row>
    <row r="348" spans="2:65" s="1" customFormat="1" ht="24.2" customHeight="1">
      <c r="B348" s="32"/>
      <c r="C348" s="137" t="s">
        <v>2009</v>
      </c>
      <c r="D348" s="137" t="s">
        <v>295</v>
      </c>
      <c r="E348" s="138" t="s">
        <v>5718</v>
      </c>
      <c r="F348" s="139" t="s">
        <v>5719</v>
      </c>
      <c r="G348" s="140" t="s">
        <v>767</v>
      </c>
      <c r="H348" s="141">
        <v>1.272</v>
      </c>
      <c r="I348" s="142"/>
      <c r="J348" s="143">
        <f>ROUND(I348*H348,2)</f>
        <v>0</v>
      </c>
      <c r="K348" s="139" t="s">
        <v>1</v>
      </c>
      <c r="L348" s="32"/>
      <c r="M348" s="144" t="s">
        <v>1</v>
      </c>
      <c r="N348" s="145" t="s">
        <v>41</v>
      </c>
      <c r="P348" s="146">
        <f>O348*H348</f>
        <v>0</v>
      </c>
      <c r="Q348" s="146">
        <v>0</v>
      </c>
      <c r="R348" s="146">
        <f>Q348*H348</f>
        <v>0</v>
      </c>
      <c r="S348" s="146">
        <v>0</v>
      </c>
      <c r="T348" s="147">
        <f>S348*H348</f>
        <v>0</v>
      </c>
      <c r="AR348" s="148" t="s">
        <v>1255</v>
      </c>
      <c r="AT348" s="148" t="s">
        <v>295</v>
      </c>
      <c r="AU348" s="148" t="s">
        <v>85</v>
      </c>
      <c r="AY348" s="17" t="s">
        <v>293</v>
      </c>
      <c r="BE348" s="149">
        <f>IF(N348="základní",J348,0)</f>
        <v>0</v>
      </c>
      <c r="BF348" s="149">
        <f>IF(N348="snížená",J348,0)</f>
        <v>0</v>
      </c>
      <c r="BG348" s="149">
        <f>IF(N348="zákl. přenesená",J348,0)</f>
        <v>0</v>
      </c>
      <c r="BH348" s="149">
        <f>IF(N348="sníž. přenesená",J348,0)</f>
        <v>0</v>
      </c>
      <c r="BI348" s="149">
        <f>IF(N348="nulová",J348,0)</f>
        <v>0</v>
      </c>
      <c r="BJ348" s="17" t="s">
        <v>83</v>
      </c>
      <c r="BK348" s="149">
        <f>ROUND(I348*H348,2)</f>
        <v>0</v>
      </c>
      <c r="BL348" s="17" t="s">
        <v>1255</v>
      </c>
      <c r="BM348" s="148" t="s">
        <v>5720</v>
      </c>
    </row>
    <row r="349" spans="2:65" s="12" customFormat="1" ht="11.25">
      <c r="B349" s="150"/>
      <c r="D349" s="151" t="s">
        <v>302</v>
      </c>
      <c r="E349" s="152" t="s">
        <v>1</v>
      </c>
      <c r="F349" s="153" t="s">
        <v>5721</v>
      </c>
      <c r="H349" s="154">
        <v>1.272</v>
      </c>
      <c r="I349" s="155"/>
      <c r="L349" s="150"/>
      <c r="M349" s="156"/>
      <c r="T349" s="157"/>
      <c r="AT349" s="152" t="s">
        <v>302</v>
      </c>
      <c r="AU349" s="152" t="s">
        <v>85</v>
      </c>
      <c r="AV349" s="12" t="s">
        <v>85</v>
      </c>
      <c r="AW349" s="12" t="s">
        <v>32</v>
      </c>
      <c r="AX349" s="12" t="s">
        <v>76</v>
      </c>
      <c r="AY349" s="152" t="s">
        <v>293</v>
      </c>
    </row>
    <row r="350" spans="2:65" s="14" customFormat="1" ht="11.25">
      <c r="B350" s="167"/>
      <c r="D350" s="151" t="s">
        <v>302</v>
      </c>
      <c r="E350" s="168" t="s">
        <v>5364</v>
      </c>
      <c r="F350" s="169" t="s">
        <v>371</v>
      </c>
      <c r="H350" s="170">
        <v>1.272</v>
      </c>
      <c r="I350" s="171"/>
      <c r="L350" s="167"/>
      <c r="M350" s="172"/>
      <c r="T350" s="173"/>
      <c r="AT350" s="168" t="s">
        <v>302</v>
      </c>
      <c r="AU350" s="168" t="s">
        <v>85</v>
      </c>
      <c r="AV350" s="14" t="s">
        <v>300</v>
      </c>
      <c r="AW350" s="14" t="s">
        <v>32</v>
      </c>
      <c r="AX350" s="14" t="s">
        <v>83</v>
      </c>
      <c r="AY350" s="168" t="s">
        <v>293</v>
      </c>
    </row>
    <row r="351" spans="2:65" s="1" customFormat="1" ht="24.2" customHeight="1">
      <c r="B351" s="32"/>
      <c r="C351" s="174" t="s">
        <v>2016</v>
      </c>
      <c r="D351" s="174" t="s">
        <v>530</v>
      </c>
      <c r="E351" s="175" t="s">
        <v>5722</v>
      </c>
      <c r="F351" s="176" t="s">
        <v>5723</v>
      </c>
      <c r="G351" s="177" t="s">
        <v>5724</v>
      </c>
      <c r="H351" s="178">
        <v>2</v>
      </c>
      <c r="I351" s="179"/>
      <c r="J351" s="180">
        <f>ROUND(I351*H351,2)</f>
        <v>0</v>
      </c>
      <c r="K351" s="176" t="s">
        <v>1</v>
      </c>
      <c r="L351" s="181"/>
      <c r="M351" s="182" t="s">
        <v>1</v>
      </c>
      <c r="N351" s="183" t="s">
        <v>41</v>
      </c>
      <c r="P351" s="146">
        <f>O351*H351</f>
        <v>0</v>
      </c>
      <c r="Q351" s="146">
        <v>0</v>
      </c>
      <c r="R351" s="146">
        <f>Q351*H351</f>
        <v>0</v>
      </c>
      <c r="S351" s="146">
        <v>0</v>
      </c>
      <c r="T351" s="147">
        <f>S351*H351</f>
        <v>0</v>
      </c>
      <c r="AR351" s="148" t="s">
        <v>3508</v>
      </c>
      <c r="AT351" s="148" t="s">
        <v>530</v>
      </c>
      <c r="AU351" s="148" t="s">
        <v>85</v>
      </c>
      <c r="AY351" s="17" t="s">
        <v>293</v>
      </c>
      <c r="BE351" s="149">
        <f>IF(N351="základní",J351,0)</f>
        <v>0</v>
      </c>
      <c r="BF351" s="149">
        <f>IF(N351="snížená",J351,0)</f>
        <v>0</v>
      </c>
      <c r="BG351" s="149">
        <f>IF(N351="zákl. přenesená",J351,0)</f>
        <v>0</v>
      </c>
      <c r="BH351" s="149">
        <f>IF(N351="sníž. přenesená",J351,0)</f>
        <v>0</v>
      </c>
      <c r="BI351" s="149">
        <f>IF(N351="nulová",J351,0)</f>
        <v>0</v>
      </c>
      <c r="BJ351" s="17" t="s">
        <v>83</v>
      </c>
      <c r="BK351" s="149">
        <f>ROUND(I351*H351,2)</f>
        <v>0</v>
      </c>
      <c r="BL351" s="17" t="s">
        <v>1255</v>
      </c>
      <c r="BM351" s="148" t="s">
        <v>5725</v>
      </c>
    </row>
    <row r="352" spans="2:65" s="12" customFormat="1" ht="11.25">
      <c r="B352" s="150"/>
      <c r="D352" s="151" t="s">
        <v>302</v>
      </c>
      <c r="E352" s="152" t="s">
        <v>1</v>
      </c>
      <c r="F352" s="153" t="s">
        <v>5726</v>
      </c>
      <c r="H352" s="154">
        <v>1.4630000000000001</v>
      </c>
      <c r="I352" s="155"/>
      <c r="L352" s="150"/>
      <c r="M352" s="156"/>
      <c r="T352" s="157"/>
      <c r="AT352" s="152" t="s">
        <v>302</v>
      </c>
      <c r="AU352" s="152" t="s">
        <v>85</v>
      </c>
      <c r="AV352" s="12" t="s">
        <v>85</v>
      </c>
      <c r="AW352" s="12" t="s">
        <v>32</v>
      </c>
      <c r="AX352" s="12" t="s">
        <v>76</v>
      </c>
      <c r="AY352" s="152" t="s">
        <v>293</v>
      </c>
    </row>
    <row r="353" spans="2:65" s="12" customFormat="1" ht="11.25">
      <c r="B353" s="150"/>
      <c r="D353" s="151" t="s">
        <v>302</v>
      </c>
      <c r="E353" s="152" t="s">
        <v>1</v>
      </c>
      <c r="F353" s="153" t="s">
        <v>85</v>
      </c>
      <c r="H353" s="154">
        <v>2</v>
      </c>
      <c r="I353" s="155"/>
      <c r="L353" s="150"/>
      <c r="M353" s="156"/>
      <c r="T353" s="157"/>
      <c r="AT353" s="152" t="s">
        <v>302</v>
      </c>
      <c r="AU353" s="152" t="s">
        <v>85</v>
      </c>
      <c r="AV353" s="12" t="s">
        <v>85</v>
      </c>
      <c r="AW353" s="12" t="s">
        <v>32</v>
      </c>
      <c r="AX353" s="12" t="s">
        <v>83</v>
      </c>
      <c r="AY353" s="152" t="s">
        <v>293</v>
      </c>
    </row>
    <row r="354" spans="2:65" s="1" customFormat="1" ht="16.5" customHeight="1">
      <c r="B354" s="32"/>
      <c r="C354" s="137" t="s">
        <v>2019</v>
      </c>
      <c r="D354" s="137" t="s">
        <v>295</v>
      </c>
      <c r="E354" s="138" t="s">
        <v>5727</v>
      </c>
      <c r="F354" s="139" t="s">
        <v>5728</v>
      </c>
      <c r="G354" s="140" t="s">
        <v>909</v>
      </c>
      <c r="H354" s="141">
        <v>4</v>
      </c>
      <c r="I354" s="142"/>
      <c r="J354" s="143">
        <f t="shared" ref="J354:J359" si="40">ROUND(I354*H354,2)</f>
        <v>0</v>
      </c>
      <c r="K354" s="139" t="s">
        <v>1</v>
      </c>
      <c r="L354" s="32"/>
      <c r="M354" s="144" t="s">
        <v>1</v>
      </c>
      <c r="N354" s="145" t="s">
        <v>41</v>
      </c>
      <c r="P354" s="146">
        <f t="shared" ref="P354:P359" si="41">O354*H354</f>
        <v>0</v>
      </c>
      <c r="Q354" s="146">
        <v>0</v>
      </c>
      <c r="R354" s="146">
        <f t="shared" ref="R354:R359" si="42">Q354*H354</f>
        <v>0</v>
      </c>
      <c r="S354" s="146">
        <v>0</v>
      </c>
      <c r="T354" s="147">
        <f t="shared" ref="T354:T359" si="43">S354*H354</f>
        <v>0</v>
      </c>
      <c r="AR354" s="148" t="s">
        <v>1255</v>
      </c>
      <c r="AT354" s="148" t="s">
        <v>295</v>
      </c>
      <c r="AU354" s="148" t="s">
        <v>85</v>
      </c>
      <c r="AY354" s="17" t="s">
        <v>293</v>
      </c>
      <c r="BE354" s="149">
        <f t="shared" ref="BE354:BE359" si="44">IF(N354="základní",J354,0)</f>
        <v>0</v>
      </c>
      <c r="BF354" s="149">
        <f t="shared" ref="BF354:BF359" si="45">IF(N354="snížená",J354,0)</f>
        <v>0</v>
      </c>
      <c r="BG354" s="149">
        <f t="shared" ref="BG354:BG359" si="46">IF(N354="zákl. přenesená",J354,0)</f>
        <v>0</v>
      </c>
      <c r="BH354" s="149">
        <f t="shared" ref="BH354:BH359" si="47">IF(N354="sníž. přenesená",J354,0)</f>
        <v>0</v>
      </c>
      <c r="BI354" s="149">
        <f t="shared" ref="BI354:BI359" si="48">IF(N354="nulová",J354,0)</f>
        <v>0</v>
      </c>
      <c r="BJ354" s="17" t="s">
        <v>83</v>
      </c>
      <c r="BK354" s="149">
        <f t="shared" ref="BK354:BK359" si="49">ROUND(I354*H354,2)</f>
        <v>0</v>
      </c>
      <c r="BL354" s="17" t="s">
        <v>1255</v>
      </c>
      <c r="BM354" s="148" t="s">
        <v>5729</v>
      </c>
    </row>
    <row r="355" spans="2:65" s="1" customFormat="1" ht="24.2" customHeight="1">
      <c r="B355" s="32"/>
      <c r="C355" s="174" t="s">
        <v>2023</v>
      </c>
      <c r="D355" s="174" t="s">
        <v>530</v>
      </c>
      <c r="E355" s="175" t="s">
        <v>4335</v>
      </c>
      <c r="F355" s="176" t="s">
        <v>4336</v>
      </c>
      <c r="G355" s="177" t="s">
        <v>909</v>
      </c>
      <c r="H355" s="178">
        <v>4</v>
      </c>
      <c r="I355" s="179"/>
      <c r="J355" s="180">
        <f t="shared" si="40"/>
        <v>0</v>
      </c>
      <c r="K355" s="176" t="s">
        <v>1</v>
      </c>
      <c r="L355" s="181"/>
      <c r="M355" s="182" t="s">
        <v>1</v>
      </c>
      <c r="N355" s="183" t="s">
        <v>41</v>
      </c>
      <c r="P355" s="146">
        <f t="shared" si="41"/>
        <v>0</v>
      </c>
      <c r="Q355" s="146">
        <v>1.3299999999999999E-2</v>
      </c>
      <c r="R355" s="146">
        <f t="shared" si="42"/>
        <v>5.3199999999999997E-2</v>
      </c>
      <c r="S355" s="146">
        <v>0</v>
      </c>
      <c r="T355" s="147">
        <f t="shared" si="43"/>
        <v>0</v>
      </c>
      <c r="AR355" s="148" t="s">
        <v>3508</v>
      </c>
      <c r="AT355" s="148" t="s">
        <v>530</v>
      </c>
      <c r="AU355" s="148" t="s">
        <v>85</v>
      </c>
      <c r="AY355" s="17" t="s">
        <v>293</v>
      </c>
      <c r="BE355" s="149">
        <f t="shared" si="44"/>
        <v>0</v>
      </c>
      <c r="BF355" s="149">
        <f t="shared" si="45"/>
        <v>0</v>
      </c>
      <c r="BG355" s="149">
        <f t="shared" si="46"/>
        <v>0</v>
      </c>
      <c r="BH355" s="149">
        <f t="shared" si="47"/>
        <v>0</v>
      </c>
      <c r="BI355" s="149">
        <f t="shared" si="48"/>
        <v>0</v>
      </c>
      <c r="BJ355" s="17" t="s">
        <v>83</v>
      </c>
      <c r="BK355" s="149">
        <f t="shared" si="49"/>
        <v>0</v>
      </c>
      <c r="BL355" s="17" t="s">
        <v>1255</v>
      </c>
      <c r="BM355" s="148" t="s">
        <v>5730</v>
      </c>
    </row>
    <row r="356" spans="2:65" s="1" customFormat="1" ht="24.2" customHeight="1">
      <c r="B356" s="32"/>
      <c r="C356" s="174" t="s">
        <v>2028</v>
      </c>
      <c r="D356" s="174" t="s">
        <v>530</v>
      </c>
      <c r="E356" s="175" t="s">
        <v>5731</v>
      </c>
      <c r="F356" s="176" t="s">
        <v>5732</v>
      </c>
      <c r="G356" s="177" t="s">
        <v>909</v>
      </c>
      <c r="H356" s="178">
        <v>4</v>
      </c>
      <c r="I356" s="179"/>
      <c r="J356" s="180">
        <f t="shared" si="40"/>
        <v>0</v>
      </c>
      <c r="K356" s="176" t="s">
        <v>1</v>
      </c>
      <c r="L356" s="181"/>
      <c r="M356" s="182" t="s">
        <v>1</v>
      </c>
      <c r="N356" s="183" t="s">
        <v>41</v>
      </c>
      <c r="P356" s="146">
        <f t="shared" si="41"/>
        <v>0</v>
      </c>
      <c r="Q356" s="146">
        <v>2.9999999999999997E-4</v>
      </c>
      <c r="R356" s="146">
        <f t="shared" si="42"/>
        <v>1.1999999999999999E-3</v>
      </c>
      <c r="S356" s="146">
        <v>0</v>
      </c>
      <c r="T356" s="147">
        <f t="shared" si="43"/>
        <v>0</v>
      </c>
      <c r="AR356" s="148" t="s">
        <v>3508</v>
      </c>
      <c r="AT356" s="148" t="s">
        <v>530</v>
      </c>
      <c r="AU356" s="148" t="s">
        <v>85</v>
      </c>
      <c r="AY356" s="17" t="s">
        <v>293</v>
      </c>
      <c r="BE356" s="149">
        <f t="shared" si="44"/>
        <v>0</v>
      </c>
      <c r="BF356" s="149">
        <f t="shared" si="45"/>
        <v>0</v>
      </c>
      <c r="BG356" s="149">
        <f t="shared" si="46"/>
        <v>0</v>
      </c>
      <c r="BH356" s="149">
        <f t="shared" si="47"/>
        <v>0</v>
      </c>
      <c r="BI356" s="149">
        <f t="shared" si="48"/>
        <v>0</v>
      </c>
      <c r="BJ356" s="17" t="s">
        <v>83</v>
      </c>
      <c r="BK356" s="149">
        <f t="shared" si="49"/>
        <v>0</v>
      </c>
      <c r="BL356" s="17" t="s">
        <v>1255</v>
      </c>
      <c r="BM356" s="148" t="s">
        <v>5733</v>
      </c>
    </row>
    <row r="357" spans="2:65" s="1" customFormat="1" ht="16.5" customHeight="1">
      <c r="B357" s="32"/>
      <c r="C357" s="137" t="s">
        <v>2034</v>
      </c>
      <c r="D357" s="137" t="s">
        <v>295</v>
      </c>
      <c r="E357" s="138" t="s">
        <v>5734</v>
      </c>
      <c r="F357" s="139" t="s">
        <v>5735</v>
      </c>
      <c r="G357" s="140" t="s">
        <v>909</v>
      </c>
      <c r="H357" s="141">
        <v>2</v>
      </c>
      <c r="I357" s="142"/>
      <c r="J357" s="143">
        <f t="shared" si="40"/>
        <v>0</v>
      </c>
      <c r="K357" s="139" t="s">
        <v>1</v>
      </c>
      <c r="L357" s="32"/>
      <c r="M357" s="144" t="s">
        <v>1</v>
      </c>
      <c r="N357" s="145" t="s">
        <v>41</v>
      </c>
      <c r="P357" s="146">
        <f t="shared" si="41"/>
        <v>0</v>
      </c>
      <c r="Q357" s="146">
        <v>0</v>
      </c>
      <c r="R357" s="146">
        <f t="shared" si="42"/>
        <v>0</v>
      </c>
      <c r="S357" s="146">
        <v>0</v>
      </c>
      <c r="T357" s="147">
        <f t="shared" si="43"/>
        <v>0</v>
      </c>
      <c r="AR357" s="148" t="s">
        <v>1255</v>
      </c>
      <c r="AT357" s="148" t="s">
        <v>295</v>
      </c>
      <c r="AU357" s="148" t="s">
        <v>85</v>
      </c>
      <c r="AY357" s="17" t="s">
        <v>293</v>
      </c>
      <c r="BE357" s="149">
        <f t="shared" si="44"/>
        <v>0</v>
      </c>
      <c r="BF357" s="149">
        <f t="shared" si="45"/>
        <v>0</v>
      </c>
      <c r="BG357" s="149">
        <f t="shared" si="46"/>
        <v>0</v>
      </c>
      <c r="BH357" s="149">
        <f t="shared" si="47"/>
        <v>0</v>
      </c>
      <c r="BI357" s="149">
        <f t="shared" si="48"/>
        <v>0</v>
      </c>
      <c r="BJ357" s="17" t="s">
        <v>83</v>
      </c>
      <c r="BK357" s="149">
        <f t="shared" si="49"/>
        <v>0</v>
      </c>
      <c r="BL357" s="17" t="s">
        <v>1255</v>
      </c>
      <c r="BM357" s="148" t="s">
        <v>5736</v>
      </c>
    </row>
    <row r="358" spans="2:65" s="1" customFormat="1" ht="16.5" customHeight="1">
      <c r="B358" s="32"/>
      <c r="C358" s="174" t="s">
        <v>2037</v>
      </c>
      <c r="D358" s="174" t="s">
        <v>530</v>
      </c>
      <c r="E358" s="175" t="s">
        <v>5737</v>
      </c>
      <c r="F358" s="176" t="s">
        <v>5738</v>
      </c>
      <c r="G358" s="177" t="s">
        <v>909</v>
      </c>
      <c r="H358" s="178">
        <v>2</v>
      </c>
      <c r="I358" s="179"/>
      <c r="J358" s="180">
        <f t="shared" si="40"/>
        <v>0</v>
      </c>
      <c r="K358" s="176" t="s">
        <v>1</v>
      </c>
      <c r="L358" s="181"/>
      <c r="M358" s="182" t="s">
        <v>1</v>
      </c>
      <c r="N358" s="183" t="s">
        <v>41</v>
      </c>
      <c r="P358" s="146">
        <f t="shared" si="41"/>
        <v>0</v>
      </c>
      <c r="Q358" s="146">
        <v>0</v>
      </c>
      <c r="R358" s="146">
        <f t="shared" si="42"/>
        <v>0</v>
      </c>
      <c r="S358" s="146">
        <v>0</v>
      </c>
      <c r="T358" s="147">
        <f t="shared" si="43"/>
        <v>0</v>
      </c>
      <c r="AR358" s="148" t="s">
        <v>3508</v>
      </c>
      <c r="AT358" s="148" t="s">
        <v>530</v>
      </c>
      <c r="AU358" s="148" t="s">
        <v>85</v>
      </c>
      <c r="AY358" s="17" t="s">
        <v>293</v>
      </c>
      <c r="BE358" s="149">
        <f t="shared" si="44"/>
        <v>0</v>
      </c>
      <c r="BF358" s="149">
        <f t="shared" si="45"/>
        <v>0</v>
      </c>
      <c r="BG358" s="149">
        <f t="shared" si="46"/>
        <v>0</v>
      </c>
      <c r="BH358" s="149">
        <f t="shared" si="47"/>
        <v>0</v>
      </c>
      <c r="BI358" s="149">
        <f t="shared" si="48"/>
        <v>0</v>
      </c>
      <c r="BJ358" s="17" t="s">
        <v>83</v>
      </c>
      <c r="BK358" s="149">
        <f t="shared" si="49"/>
        <v>0</v>
      </c>
      <c r="BL358" s="17" t="s">
        <v>1255</v>
      </c>
      <c r="BM358" s="148" t="s">
        <v>5739</v>
      </c>
    </row>
    <row r="359" spans="2:65" s="1" customFormat="1" ht="16.5" customHeight="1">
      <c r="B359" s="32"/>
      <c r="C359" s="137" t="s">
        <v>2042</v>
      </c>
      <c r="D359" s="137" t="s">
        <v>295</v>
      </c>
      <c r="E359" s="138" t="s">
        <v>5740</v>
      </c>
      <c r="F359" s="139" t="s">
        <v>5741</v>
      </c>
      <c r="G359" s="140" t="s">
        <v>711</v>
      </c>
      <c r="H359" s="141">
        <v>11.5</v>
      </c>
      <c r="I359" s="142"/>
      <c r="J359" s="143">
        <f t="shared" si="40"/>
        <v>0</v>
      </c>
      <c r="K359" s="139" t="s">
        <v>1</v>
      </c>
      <c r="L359" s="32"/>
      <c r="M359" s="144" t="s">
        <v>1</v>
      </c>
      <c r="N359" s="145" t="s">
        <v>41</v>
      </c>
      <c r="P359" s="146">
        <f t="shared" si="41"/>
        <v>0</v>
      </c>
      <c r="Q359" s="146">
        <v>0</v>
      </c>
      <c r="R359" s="146">
        <f t="shared" si="42"/>
        <v>0</v>
      </c>
      <c r="S359" s="146">
        <v>0</v>
      </c>
      <c r="T359" s="147">
        <f t="shared" si="43"/>
        <v>0</v>
      </c>
      <c r="AR359" s="148" t="s">
        <v>1255</v>
      </c>
      <c r="AT359" s="148" t="s">
        <v>295</v>
      </c>
      <c r="AU359" s="148" t="s">
        <v>85</v>
      </c>
      <c r="AY359" s="17" t="s">
        <v>293</v>
      </c>
      <c r="BE359" s="149">
        <f t="shared" si="44"/>
        <v>0</v>
      </c>
      <c r="BF359" s="149">
        <f t="shared" si="45"/>
        <v>0</v>
      </c>
      <c r="BG359" s="149">
        <f t="shared" si="46"/>
        <v>0</v>
      </c>
      <c r="BH359" s="149">
        <f t="shared" si="47"/>
        <v>0</v>
      </c>
      <c r="BI359" s="149">
        <f t="shared" si="48"/>
        <v>0</v>
      </c>
      <c r="BJ359" s="17" t="s">
        <v>83</v>
      </c>
      <c r="BK359" s="149">
        <f t="shared" si="49"/>
        <v>0</v>
      </c>
      <c r="BL359" s="17" t="s">
        <v>1255</v>
      </c>
      <c r="BM359" s="148" t="s">
        <v>5742</v>
      </c>
    </row>
    <row r="360" spans="2:65" s="12" customFormat="1" ht="11.25">
      <c r="B360" s="150"/>
      <c r="D360" s="151" t="s">
        <v>302</v>
      </c>
      <c r="E360" s="152" t="s">
        <v>1</v>
      </c>
      <c r="F360" s="153" t="s">
        <v>5743</v>
      </c>
      <c r="H360" s="154">
        <v>11.5</v>
      </c>
      <c r="I360" s="155"/>
      <c r="L360" s="150"/>
      <c r="M360" s="156"/>
      <c r="T360" s="157"/>
      <c r="AT360" s="152" t="s">
        <v>302</v>
      </c>
      <c r="AU360" s="152" t="s">
        <v>85</v>
      </c>
      <c r="AV360" s="12" t="s">
        <v>85</v>
      </c>
      <c r="AW360" s="12" t="s">
        <v>32</v>
      </c>
      <c r="AX360" s="12" t="s">
        <v>83</v>
      </c>
      <c r="AY360" s="152" t="s">
        <v>293</v>
      </c>
    </row>
    <row r="361" spans="2:65" s="1" customFormat="1" ht="16.5" customHeight="1">
      <c r="B361" s="32"/>
      <c r="C361" s="137" t="s">
        <v>2048</v>
      </c>
      <c r="D361" s="137" t="s">
        <v>295</v>
      </c>
      <c r="E361" s="138" t="s">
        <v>5744</v>
      </c>
      <c r="F361" s="139" t="s">
        <v>5745</v>
      </c>
      <c r="G361" s="140" t="s">
        <v>711</v>
      </c>
      <c r="H361" s="141">
        <v>9</v>
      </c>
      <c r="I361" s="142"/>
      <c r="J361" s="143">
        <f>ROUND(I361*H361,2)</f>
        <v>0</v>
      </c>
      <c r="K361" s="139" t="s">
        <v>1</v>
      </c>
      <c r="L361" s="32"/>
      <c r="M361" s="144" t="s">
        <v>1</v>
      </c>
      <c r="N361" s="145" t="s">
        <v>41</v>
      </c>
      <c r="P361" s="146">
        <f>O361*H361</f>
        <v>0</v>
      </c>
      <c r="Q361" s="146">
        <v>0</v>
      </c>
      <c r="R361" s="146">
        <f>Q361*H361</f>
        <v>0</v>
      </c>
      <c r="S361" s="146">
        <v>0</v>
      </c>
      <c r="T361" s="147">
        <f>S361*H361</f>
        <v>0</v>
      </c>
      <c r="AR361" s="148" t="s">
        <v>1255</v>
      </c>
      <c r="AT361" s="148" t="s">
        <v>295</v>
      </c>
      <c r="AU361" s="148" t="s">
        <v>85</v>
      </c>
      <c r="AY361" s="17" t="s">
        <v>293</v>
      </c>
      <c r="BE361" s="149">
        <f>IF(N361="základní",J361,0)</f>
        <v>0</v>
      </c>
      <c r="BF361" s="149">
        <f>IF(N361="snížená",J361,0)</f>
        <v>0</v>
      </c>
      <c r="BG361" s="149">
        <f>IF(N361="zákl. přenesená",J361,0)</f>
        <v>0</v>
      </c>
      <c r="BH361" s="149">
        <f>IF(N361="sníž. přenesená",J361,0)</f>
        <v>0</v>
      </c>
      <c r="BI361" s="149">
        <f>IF(N361="nulová",J361,0)</f>
        <v>0</v>
      </c>
      <c r="BJ361" s="17" t="s">
        <v>83</v>
      </c>
      <c r="BK361" s="149">
        <f>ROUND(I361*H361,2)</f>
        <v>0</v>
      </c>
      <c r="BL361" s="17" t="s">
        <v>1255</v>
      </c>
      <c r="BM361" s="148" t="s">
        <v>5746</v>
      </c>
    </row>
    <row r="362" spans="2:65" s="1" customFormat="1" ht="16.5" customHeight="1">
      <c r="B362" s="32"/>
      <c r="C362" s="137" t="s">
        <v>2050</v>
      </c>
      <c r="D362" s="137" t="s">
        <v>295</v>
      </c>
      <c r="E362" s="138" t="s">
        <v>5747</v>
      </c>
      <c r="F362" s="139" t="s">
        <v>5748</v>
      </c>
      <c r="G362" s="140" t="s">
        <v>909</v>
      </c>
      <c r="H362" s="141">
        <v>2</v>
      </c>
      <c r="I362" s="142"/>
      <c r="J362" s="143">
        <f>ROUND(I362*H362,2)</f>
        <v>0</v>
      </c>
      <c r="K362" s="139" t="s">
        <v>1</v>
      </c>
      <c r="L362" s="32"/>
      <c r="M362" s="144" t="s">
        <v>1</v>
      </c>
      <c r="N362" s="145" t="s">
        <v>41</v>
      </c>
      <c r="P362" s="146">
        <f>O362*H362</f>
        <v>0</v>
      </c>
      <c r="Q362" s="146">
        <v>3.7200000000000002E-3</v>
      </c>
      <c r="R362" s="146">
        <f>Q362*H362</f>
        <v>7.4400000000000004E-3</v>
      </c>
      <c r="S362" s="146">
        <v>0</v>
      </c>
      <c r="T362" s="147">
        <f>S362*H362</f>
        <v>0</v>
      </c>
      <c r="AR362" s="148" t="s">
        <v>1255</v>
      </c>
      <c r="AT362" s="148" t="s">
        <v>295</v>
      </c>
      <c r="AU362" s="148" t="s">
        <v>85</v>
      </c>
      <c r="AY362" s="17" t="s">
        <v>293</v>
      </c>
      <c r="BE362" s="149">
        <f>IF(N362="základní",J362,0)</f>
        <v>0</v>
      </c>
      <c r="BF362" s="149">
        <f>IF(N362="snížená",J362,0)</f>
        <v>0</v>
      </c>
      <c r="BG362" s="149">
        <f>IF(N362="zákl. přenesená",J362,0)</f>
        <v>0</v>
      </c>
      <c r="BH362" s="149">
        <f>IF(N362="sníž. přenesená",J362,0)</f>
        <v>0</v>
      </c>
      <c r="BI362" s="149">
        <f>IF(N362="nulová",J362,0)</f>
        <v>0</v>
      </c>
      <c r="BJ362" s="17" t="s">
        <v>83</v>
      </c>
      <c r="BK362" s="149">
        <f>ROUND(I362*H362,2)</f>
        <v>0</v>
      </c>
      <c r="BL362" s="17" t="s">
        <v>1255</v>
      </c>
      <c r="BM362" s="148" t="s">
        <v>5749</v>
      </c>
    </row>
    <row r="363" spans="2:65" s="1" customFormat="1" ht="16.5" customHeight="1">
      <c r="B363" s="32"/>
      <c r="C363" s="174" t="s">
        <v>2053</v>
      </c>
      <c r="D363" s="174" t="s">
        <v>530</v>
      </c>
      <c r="E363" s="175" t="s">
        <v>5750</v>
      </c>
      <c r="F363" s="176" t="s">
        <v>5751</v>
      </c>
      <c r="G363" s="177" t="s">
        <v>909</v>
      </c>
      <c r="H363" s="178">
        <v>2</v>
      </c>
      <c r="I363" s="179"/>
      <c r="J363" s="180">
        <f>ROUND(I363*H363,2)</f>
        <v>0</v>
      </c>
      <c r="K363" s="176" t="s">
        <v>1</v>
      </c>
      <c r="L363" s="181"/>
      <c r="M363" s="182" t="s">
        <v>1</v>
      </c>
      <c r="N363" s="183" t="s">
        <v>41</v>
      </c>
      <c r="P363" s="146">
        <f>O363*H363</f>
        <v>0</v>
      </c>
      <c r="Q363" s="146">
        <v>0</v>
      </c>
      <c r="R363" s="146">
        <f>Q363*H363</f>
        <v>0</v>
      </c>
      <c r="S363" s="146">
        <v>0</v>
      </c>
      <c r="T363" s="147">
        <f>S363*H363</f>
        <v>0</v>
      </c>
      <c r="AR363" s="148" t="s">
        <v>3508</v>
      </c>
      <c r="AT363" s="148" t="s">
        <v>530</v>
      </c>
      <c r="AU363" s="148" t="s">
        <v>85</v>
      </c>
      <c r="AY363" s="17" t="s">
        <v>293</v>
      </c>
      <c r="BE363" s="149">
        <f>IF(N363="základní",J363,0)</f>
        <v>0</v>
      </c>
      <c r="BF363" s="149">
        <f>IF(N363="snížená",J363,0)</f>
        <v>0</v>
      </c>
      <c r="BG363" s="149">
        <f>IF(N363="zákl. přenesená",J363,0)</f>
        <v>0</v>
      </c>
      <c r="BH363" s="149">
        <f>IF(N363="sníž. přenesená",J363,0)</f>
        <v>0</v>
      </c>
      <c r="BI363" s="149">
        <f>IF(N363="nulová",J363,0)</f>
        <v>0</v>
      </c>
      <c r="BJ363" s="17" t="s">
        <v>83</v>
      </c>
      <c r="BK363" s="149">
        <f>ROUND(I363*H363,2)</f>
        <v>0</v>
      </c>
      <c r="BL363" s="17" t="s">
        <v>1255</v>
      </c>
      <c r="BM363" s="148" t="s">
        <v>5752</v>
      </c>
    </row>
    <row r="364" spans="2:65" s="1" customFormat="1" ht="16.5" customHeight="1">
      <c r="B364" s="32"/>
      <c r="C364" s="137" t="s">
        <v>2055</v>
      </c>
      <c r="D364" s="137" t="s">
        <v>295</v>
      </c>
      <c r="E364" s="138" t="s">
        <v>5753</v>
      </c>
      <c r="F364" s="139" t="s">
        <v>5754</v>
      </c>
      <c r="G364" s="140" t="s">
        <v>909</v>
      </c>
      <c r="H364" s="141">
        <v>6</v>
      </c>
      <c r="I364" s="142"/>
      <c r="J364" s="143">
        <f>ROUND(I364*H364,2)</f>
        <v>0</v>
      </c>
      <c r="K364" s="139" t="s">
        <v>1</v>
      </c>
      <c r="L364" s="32"/>
      <c r="M364" s="144" t="s">
        <v>1</v>
      </c>
      <c r="N364" s="145" t="s">
        <v>41</v>
      </c>
      <c r="P364" s="146">
        <f>O364*H364</f>
        <v>0</v>
      </c>
      <c r="Q364" s="146">
        <v>0</v>
      </c>
      <c r="R364" s="146">
        <f>Q364*H364</f>
        <v>0</v>
      </c>
      <c r="S364" s="146">
        <v>0</v>
      </c>
      <c r="T364" s="147">
        <f>S364*H364</f>
        <v>0</v>
      </c>
      <c r="AR364" s="148" t="s">
        <v>1255</v>
      </c>
      <c r="AT364" s="148" t="s">
        <v>295</v>
      </c>
      <c r="AU364" s="148" t="s">
        <v>85</v>
      </c>
      <c r="AY364" s="17" t="s">
        <v>293</v>
      </c>
      <c r="BE364" s="149">
        <f>IF(N364="základní",J364,0)</f>
        <v>0</v>
      </c>
      <c r="BF364" s="149">
        <f>IF(N364="snížená",J364,0)</f>
        <v>0</v>
      </c>
      <c r="BG364" s="149">
        <f>IF(N364="zákl. přenesená",J364,0)</f>
        <v>0</v>
      </c>
      <c r="BH364" s="149">
        <f>IF(N364="sníž. přenesená",J364,0)</f>
        <v>0</v>
      </c>
      <c r="BI364" s="149">
        <f>IF(N364="nulová",J364,0)</f>
        <v>0</v>
      </c>
      <c r="BJ364" s="17" t="s">
        <v>83</v>
      </c>
      <c r="BK364" s="149">
        <f>ROUND(I364*H364,2)</f>
        <v>0</v>
      </c>
      <c r="BL364" s="17" t="s">
        <v>1255</v>
      </c>
      <c r="BM364" s="148" t="s">
        <v>5755</v>
      </c>
    </row>
    <row r="365" spans="2:65" s="1" customFormat="1" ht="24.2" customHeight="1">
      <c r="B365" s="32"/>
      <c r="C365" s="174" t="s">
        <v>2061</v>
      </c>
      <c r="D365" s="174" t="s">
        <v>530</v>
      </c>
      <c r="E365" s="175" t="s">
        <v>5756</v>
      </c>
      <c r="F365" s="176" t="s">
        <v>5757</v>
      </c>
      <c r="G365" s="177" t="s">
        <v>909</v>
      </c>
      <c r="H365" s="178">
        <v>6</v>
      </c>
      <c r="I365" s="179"/>
      <c r="J365" s="180">
        <f>ROUND(I365*H365,2)</f>
        <v>0</v>
      </c>
      <c r="K365" s="176" t="s">
        <v>1</v>
      </c>
      <c r="L365" s="181"/>
      <c r="M365" s="182" t="s">
        <v>1</v>
      </c>
      <c r="N365" s="183" t="s">
        <v>41</v>
      </c>
      <c r="P365" s="146">
        <f>O365*H365</f>
        <v>0</v>
      </c>
      <c r="Q365" s="146">
        <v>0</v>
      </c>
      <c r="R365" s="146">
        <f>Q365*H365</f>
        <v>0</v>
      </c>
      <c r="S365" s="146">
        <v>0</v>
      </c>
      <c r="T365" s="147">
        <f>S365*H365</f>
        <v>0</v>
      </c>
      <c r="AR365" s="148" t="s">
        <v>3508</v>
      </c>
      <c r="AT365" s="148" t="s">
        <v>530</v>
      </c>
      <c r="AU365" s="148" t="s">
        <v>85</v>
      </c>
      <c r="AY365" s="17" t="s">
        <v>293</v>
      </c>
      <c r="BE365" s="149">
        <f>IF(N365="základní",J365,0)</f>
        <v>0</v>
      </c>
      <c r="BF365" s="149">
        <f>IF(N365="snížená",J365,0)</f>
        <v>0</v>
      </c>
      <c r="BG365" s="149">
        <f>IF(N365="zákl. přenesená",J365,0)</f>
        <v>0</v>
      </c>
      <c r="BH365" s="149">
        <f>IF(N365="sníž. přenesená",J365,0)</f>
        <v>0</v>
      </c>
      <c r="BI365" s="149">
        <f>IF(N365="nulová",J365,0)</f>
        <v>0</v>
      </c>
      <c r="BJ365" s="17" t="s">
        <v>83</v>
      </c>
      <c r="BK365" s="149">
        <f>ROUND(I365*H365,2)</f>
        <v>0</v>
      </c>
      <c r="BL365" s="17" t="s">
        <v>1255</v>
      </c>
      <c r="BM365" s="148" t="s">
        <v>5758</v>
      </c>
    </row>
    <row r="366" spans="2:65" s="11" customFormat="1" ht="22.9" customHeight="1">
      <c r="B366" s="125"/>
      <c r="D366" s="126" t="s">
        <v>75</v>
      </c>
      <c r="E366" s="135" t="s">
        <v>5759</v>
      </c>
      <c r="F366" s="135" t="s">
        <v>5760</v>
      </c>
      <c r="I366" s="128"/>
      <c r="J366" s="136">
        <f>BK366</f>
        <v>0</v>
      </c>
      <c r="L366" s="125"/>
      <c r="M366" s="130"/>
      <c r="P366" s="131">
        <f>SUM(P367:P373)</f>
        <v>0</v>
      </c>
      <c r="R366" s="131">
        <f>SUM(R367:R373)</f>
        <v>0.77400000000000002</v>
      </c>
      <c r="T366" s="132">
        <f>SUM(T367:T373)</f>
        <v>0</v>
      </c>
      <c r="AR366" s="126" t="s">
        <v>156</v>
      </c>
      <c r="AT366" s="133" t="s">
        <v>75</v>
      </c>
      <c r="AU366" s="133" t="s">
        <v>83</v>
      </c>
      <c r="AY366" s="126" t="s">
        <v>293</v>
      </c>
      <c r="BK366" s="134">
        <f>SUM(BK367:BK373)</f>
        <v>0</v>
      </c>
    </row>
    <row r="367" spans="2:65" s="1" customFormat="1" ht="33" customHeight="1">
      <c r="B367" s="32"/>
      <c r="C367" s="137" t="s">
        <v>2065</v>
      </c>
      <c r="D367" s="137" t="s">
        <v>295</v>
      </c>
      <c r="E367" s="138" t="s">
        <v>5761</v>
      </c>
      <c r="F367" s="139" t="s">
        <v>5762</v>
      </c>
      <c r="G367" s="140" t="s">
        <v>711</v>
      </c>
      <c r="H367" s="141">
        <v>18</v>
      </c>
      <c r="I367" s="142"/>
      <c r="J367" s="143">
        <f>ROUND(I367*H367,2)</f>
        <v>0</v>
      </c>
      <c r="K367" s="139" t="s">
        <v>1</v>
      </c>
      <c r="L367" s="32"/>
      <c r="M367" s="144" t="s">
        <v>1</v>
      </c>
      <c r="N367" s="145" t="s">
        <v>41</v>
      </c>
      <c r="P367" s="146">
        <f>O367*H367</f>
        <v>0</v>
      </c>
      <c r="Q367" s="146">
        <v>0</v>
      </c>
      <c r="R367" s="146">
        <f>Q367*H367</f>
        <v>0</v>
      </c>
      <c r="S367" s="146">
        <v>0</v>
      </c>
      <c r="T367" s="147">
        <f>S367*H367</f>
        <v>0</v>
      </c>
      <c r="AR367" s="148" t="s">
        <v>1255</v>
      </c>
      <c r="AT367" s="148" t="s">
        <v>295</v>
      </c>
      <c r="AU367" s="148" t="s">
        <v>85</v>
      </c>
      <c r="AY367" s="17" t="s">
        <v>293</v>
      </c>
      <c r="BE367" s="149">
        <f>IF(N367="základní",J367,0)</f>
        <v>0</v>
      </c>
      <c r="BF367" s="149">
        <f>IF(N367="snížená",J367,0)</f>
        <v>0</v>
      </c>
      <c r="BG367" s="149">
        <f>IF(N367="zákl. přenesená",J367,0)</f>
        <v>0</v>
      </c>
      <c r="BH367" s="149">
        <f>IF(N367="sníž. přenesená",J367,0)</f>
        <v>0</v>
      </c>
      <c r="BI367" s="149">
        <f>IF(N367="nulová",J367,0)</f>
        <v>0</v>
      </c>
      <c r="BJ367" s="17" t="s">
        <v>83</v>
      </c>
      <c r="BK367" s="149">
        <f>ROUND(I367*H367,2)</f>
        <v>0</v>
      </c>
      <c r="BL367" s="17" t="s">
        <v>1255</v>
      </c>
      <c r="BM367" s="148" t="s">
        <v>5763</v>
      </c>
    </row>
    <row r="368" spans="2:65" s="12" customFormat="1" ht="11.25">
      <c r="B368" s="150"/>
      <c r="D368" s="151" t="s">
        <v>302</v>
      </c>
      <c r="E368" s="152" t="s">
        <v>1</v>
      </c>
      <c r="F368" s="153" t="s">
        <v>5764</v>
      </c>
      <c r="H368" s="154">
        <v>18</v>
      </c>
      <c r="I368" s="155"/>
      <c r="L368" s="150"/>
      <c r="M368" s="156"/>
      <c r="T368" s="157"/>
      <c r="AT368" s="152" t="s">
        <v>302</v>
      </c>
      <c r="AU368" s="152" t="s">
        <v>85</v>
      </c>
      <c r="AV368" s="12" t="s">
        <v>85</v>
      </c>
      <c r="AW368" s="12" t="s">
        <v>32</v>
      </c>
      <c r="AX368" s="12" t="s">
        <v>76</v>
      </c>
      <c r="AY368" s="152" t="s">
        <v>293</v>
      </c>
    </row>
    <row r="369" spans="2:65" s="15" customFormat="1" ht="11.25">
      <c r="B369" s="185"/>
      <c r="D369" s="151" t="s">
        <v>302</v>
      </c>
      <c r="E369" s="186" t="s">
        <v>5375</v>
      </c>
      <c r="F369" s="187" t="s">
        <v>1019</v>
      </c>
      <c r="H369" s="188">
        <v>18</v>
      </c>
      <c r="I369" s="189"/>
      <c r="L369" s="185"/>
      <c r="M369" s="190"/>
      <c r="T369" s="191"/>
      <c r="AT369" s="186" t="s">
        <v>302</v>
      </c>
      <c r="AU369" s="186" t="s">
        <v>85</v>
      </c>
      <c r="AV369" s="15" t="s">
        <v>156</v>
      </c>
      <c r="AW369" s="15" t="s">
        <v>32</v>
      </c>
      <c r="AX369" s="15" t="s">
        <v>83</v>
      </c>
      <c r="AY369" s="186" t="s">
        <v>293</v>
      </c>
    </row>
    <row r="370" spans="2:65" s="1" customFormat="1" ht="24.2" customHeight="1">
      <c r="B370" s="32"/>
      <c r="C370" s="174" t="s">
        <v>2069</v>
      </c>
      <c r="D370" s="174" t="s">
        <v>530</v>
      </c>
      <c r="E370" s="175" t="s">
        <v>5765</v>
      </c>
      <c r="F370" s="176" t="s">
        <v>5766</v>
      </c>
      <c r="G370" s="177" t="s">
        <v>711</v>
      </c>
      <c r="H370" s="178">
        <v>18</v>
      </c>
      <c r="I370" s="179"/>
      <c r="J370" s="180">
        <f>ROUND(I370*H370,2)</f>
        <v>0</v>
      </c>
      <c r="K370" s="176" t="s">
        <v>1</v>
      </c>
      <c r="L370" s="181"/>
      <c r="M370" s="182" t="s">
        <v>1</v>
      </c>
      <c r="N370" s="183" t="s">
        <v>41</v>
      </c>
      <c r="P370" s="146">
        <f>O370*H370</f>
        <v>0</v>
      </c>
      <c r="Q370" s="146">
        <v>3.1E-2</v>
      </c>
      <c r="R370" s="146">
        <f>Q370*H370</f>
        <v>0.55800000000000005</v>
      </c>
      <c r="S370" s="146">
        <v>0</v>
      </c>
      <c r="T370" s="147">
        <f>S370*H370</f>
        <v>0</v>
      </c>
      <c r="AR370" s="148" t="s">
        <v>4061</v>
      </c>
      <c r="AT370" s="148" t="s">
        <v>530</v>
      </c>
      <c r="AU370" s="148" t="s">
        <v>85</v>
      </c>
      <c r="AY370" s="17" t="s">
        <v>293</v>
      </c>
      <c r="BE370" s="149">
        <f>IF(N370="základní",J370,0)</f>
        <v>0</v>
      </c>
      <c r="BF370" s="149">
        <f>IF(N370="snížená",J370,0)</f>
        <v>0</v>
      </c>
      <c r="BG370" s="149">
        <f>IF(N370="zákl. přenesená",J370,0)</f>
        <v>0</v>
      </c>
      <c r="BH370" s="149">
        <f>IF(N370="sníž. přenesená",J370,0)</f>
        <v>0</v>
      </c>
      <c r="BI370" s="149">
        <f>IF(N370="nulová",J370,0)</f>
        <v>0</v>
      </c>
      <c r="BJ370" s="17" t="s">
        <v>83</v>
      </c>
      <c r="BK370" s="149">
        <f>ROUND(I370*H370,2)</f>
        <v>0</v>
      </c>
      <c r="BL370" s="17" t="s">
        <v>4061</v>
      </c>
      <c r="BM370" s="148" t="s">
        <v>5767</v>
      </c>
    </row>
    <row r="371" spans="2:65" s="12" customFormat="1" ht="11.25">
      <c r="B371" s="150"/>
      <c r="D371" s="151" t="s">
        <v>302</v>
      </c>
      <c r="E371" s="152" t="s">
        <v>1</v>
      </c>
      <c r="F371" s="153" t="s">
        <v>5375</v>
      </c>
      <c r="H371" s="154">
        <v>18</v>
      </c>
      <c r="I371" s="155"/>
      <c r="L371" s="150"/>
      <c r="M371" s="156"/>
      <c r="T371" s="157"/>
      <c r="AT371" s="152" t="s">
        <v>302</v>
      </c>
      <c r="AU371" s="152" t="s">
        <v>85</v>
      </c>
      <c r="AV371" s="12" t="s">
        <v>85</v>
      </c>
      <c r="AW371" s="12" t="s">
        <v>32</v>
      </c>
      <c r="AX371" s="12" t="s">
        <v>83</v>
      </c>
      <c r="AY371" s="152" t="s">
        <v>293</v>
      </c>
    </row>
    <row r="372" spans="2:65" s="1" customFormat="1" ht="21.75" customHeight="1">
      <c r="B372" s="32"/>
      <c r="C372" s="174" t="s">
        <v>4025</v>
      </c>
      <c r="D372" s="174" t="s">
        <v>530</v>
      </c>
      <c r="E372" s="175" t="s">
        <v>5768</v>
      </c>
      <c r="F372" s="176" t="s">
        <v>5769</v>
      </c>
      <c r="G372" s="177" t="s">
        <v>909</v>
      </c>
      <c r="H372" s="178">
        <v>36</v>
      </c>
      <c r="I372" s="179"/>
      <c r="J372" s="180">
        <f>ROUND(I372*H372,2)</f>
        <v>0</v>
      </c>
      <c r="K372" s="176" t="s">
        <v>1</v>
      </c>
      <c r="L372" s="181"/>
      <c r="M372" s="182" t="s">
        <v>1</v>
      </c>
      <c r="N372" s="183" t="s">
        <v>41</v>
      </c>
      <c r="P372" s="146">
        <f>O372*H372</f>
        <v>0</v>
      </c>
      <c r="Q372" s="146">
        <v>6.0000000000000001E-3</v>
      </c>
      <c r="R372" s="146">
        <f>Q372*H372</f>
        <v>0.216</v>
      </c>
      <c r="S372" s="146">
        <v>0</v>
      </c>
      <c r="T372" s="147">
        <f>S372*H372</f>
        <v>0</v>
      </c>
      <c r="AR372" s="148" t="s">
        <v>4061</v>
      </c>
      <c r="AT372" s="148" t="s">
        <v>530</v>
      </c>
      <c r="AU372" s="148" t="s">
        <v>85</v>
      </c>
      <c r="AY372" s="17" t="s">
        <v>293</v>
      </c>
      <c r="BE372" s="149">
        <f>IF(N372="základní",J372,0)</f>
        <v>0</v>
      </c>
      <c r="BF372" s="149">
        <f>IF(N372="snížená",J372,0)</f>
        <v>0</v>
      </c>
      <c r="BG372" s="149">
        <f>IF(N372="zákl. přenesená",J372,0)</f>
        <v>0</v>
      </c>
      <c r="BH372" s="149">
        <f>IF(N372="sníž. přenesená",J372,0)</f>
        <v>0</v>
      </c>
      <c r="BI372" s="149">
        <f>IF(N372="nulová",J372,0)</f>
        <v>0</v>
      </c>
      <c r="BJ372" s="17" t="s">
        <v>83</v>
      </c>
      <c r="BK372" s="149">
        <f>ROUND(I372*H372,2)</f>
        <v>0</v>
      </c>
      <c r="BL372" s="17" t="s">
        <v>4061</v>
      </c>
      <c r="BM372" s="148" t="s">
        <v>5770</v>
      </c>
    </row>
    <row r="373" spans="2:65" s="12" customFormat="1" ht="11.25">
      <c r="B373" s="150"/>
      <c r="D373" s="151" t="s">
        <v>302</v>
      </c>
      <c r="E373" s="152" t="s">
        <v>1</v>
      </c>
      <c r="F373" s="153" t="s">
        <v>5771</v>
      </c>
      <c r="H373" s="154">
        <v>36</v>
      </c>
      <c r="I373" s="155"/>
      <c r="L373" s="150"/>
      <c r="M373" s="156"/>
      <c r="T373" s="157"/>
      <c r="AT373" s="152" t="s">
        <v>302</v>
      </c>
      <c r="AU373" s="152" t="s">
        <v>85</v>
      </c>
      <c r="AV373" s="12" t="s">
        <v>85</v>
      </c>
      <c r="AW373" s="12" t="s">
        <v>32</v>
      </c>
      <c r="AX373" s="12" t="s">
        <v>83</v>
      </c>
      <c r="AY373" s="152" t="s">
        <v>293</v>
      </c>
    </row>
    <row r="374" spans="2:65" s="11" customFormat="1" ht="25.9" customHeight="1">
      <c r="B374" s="125"/>
      <c r="D374" s="126" t="s">
        <v>75</v>
      </c>
      <c r="E374" s="127" t="s">
        <v>5772</v>
      </c>
      <c r="F374" s="127" t="s">
        <v>5773</v>
      </c>
      <c r="I374" s="128"/>
      <c r="J374" s="129">
        <f>BK374</f>
        <v>0</v>
      </c>
      <c r="L374" s="125"/>
      <c r="M374" s="130"/>
      <c r="P374" s="131">
        <f>SUM(P375:P380)</f>
        <v>0</v>
      </c>
      <c r="R374" s="131">
        <f>SUM(R375:R380)</f>
        <v>0</v>
      </c>
      <c r="T374" s="132">
        <f>SUM(T375:T380)</f>
        <v>0</v>
      </c>
      <c r="AR374" s="126" t="s">
        <v>300</v>
      </c>
      <c r="AT374" s="133" t="s">
        <v>75</v>
      </c>
      <c r="AU374" s="133" t="s">
        <v>76</v>
      </c>
      <c r="AY374" s="126" t="s">
        <v>293</v>
      </c>
      <c r="BK374" s="134">
        <f>SUM(BK375:BK380)</f>
        <v>0</v>
      </c>
    </row>
    <row r="375" spans="2:65" s="1" customFormat="1" ht="16.5" customHeight="1">
      <c r="B375" s="32"/>
      <c r="C375" s="137" t="s">
        <v>4029</v>
      </c>
      <c r="D375" s="137" t="s">
        <v>295</v>
      </c>
      <c r="E375" s="138" t="s">
        <v>5774</v>
      </c>
      <c r="F375" s="139" t="s">
        <v>5775</v>
      </c>
      <c r="G375" s="140" t="s">
        <v>298</v>
      </c>
      <c r="H375" s="141">
        <v>80</v>
      </c>
      <c r="I375" s="142"/>
      <c r="J375" s="143">
        <f>ROUND(I375*H375,2)</f>
        <v>0</v>
      </c>
      <c r="K375" s="139" t="s">
        <v>1</v>
      </c>
      <c r="L375" s="32"/>
      <c r="M375" s="144" t="s">
        <v>1</v>
      </c>
      <c r="N375" s="145" t="s">
        <v>41</v>
      </c>
      <c r="P375" s="146">
        <f>O375*H375</f>
        <v>0</v>
      </c>
      <c r="Q375" s="146">
        <v>0</v>
      </c>
      <c r="R375" s="146">
        <f>Q375*H375</f>
        <v>0</v>
      </c>
      <c r="S375" s="146">
        <v>0</v>
      </c>
      <c r="T375" s="147">
        <f>S375*H375</f>
        <v>0</v>
      </c>
      <c r="AR375" s="148" t="s">
        <v>5776</v>
      </c>
      <c r="AT375" s="148" t="s">
        <v>295</v>
      </c>
      <c r="AU375" s="148" t="s">
        <v>83</v>
      </c>
      <c r="AY375" s="17" t="s">
        <v>293</v>
      </c>
      <c r="BE375" s="149">
        <f>IF(N375="základní",J375,0)</f>
        <v>0</v>
      </c>
      <c r="BF375" s="149">
        <f>IF(N375="snížená",J375,0)</f>
        <v>0</v>
      </c>
      <c r="BG375" s="149">
        <f>IF(N375="zákl. přenesená",J375,0)</f>
        <v>0</v>
      </c>
      <c r="BH375" s="149">
        <f>IF(N375="sníž. přenesená",J375,0)</f>
        <v>0</v>
      </c>
      <c r="BI375" s="149">
        <f>IF(N375="nulová",J375,0)</f>
        <v>0</v>
      </c>
      <c r="BJ375" s="17" t="s">
        <v>83</v>
      </c>
      <c r="BK375" s="149">
        <f>ROUND(I375*H375,2)</f>
        <v>0</v>
      </c>
      <c r="BL375" s="17" t="s">
        <v>5776</v>
      </c>
      <c r="BM375" s="148" t="s">
        <v>5777</v>
      </c>
    </row>
    <row r="376" spans="2:65" s="12" customFormat="1" ht="11.25">
      <c r="B376" s="150"/>
      <c r="D376" s="151" t="s">
        <v>302</v>
      </c>
      <c r="E376" s="152" t="s">
        <v>1</v>
      </c>
      <c r="F376" s="153" t="s">
        <v>5778</v>
      </c>
      <c r="H376" s="154">
        <v>36</v>
      </c>
      <c r="I376" s="155"/>
      <c r="L376" s="150"/>
      <c r="M376" s="156"/>
      <c r="T376" s="157"/>
      <c r="AT376" s="152" t="s">
        <v>302</v>
      </c>
      <c r="AU376" s="152" t="s">
        <v>83</v>
      </c>
      <c r="AV376" s="12" t="s">
        <v>85</v>
      </c>
      <c r="AW376" s="12" t="s">
        <v>32</v>
      </c>
      <c r="AX376" s="12" t="s">
        <v>76</v>
      </c>
      <c r="AY376" s="152" t="s">
        <v>293</v>
      </c>
    </row>
    <row r="377" spans="2:65" s="12" customFormat="1" ht="11.25">
      <c r="B377" s="150"/>
      <c r="D377" s="151" t="s">
        <v>302</v>
      </c>
      <c r="E377" s="152" t="s">
        <v>1</v>
      </c>
      <c r="F377" s="153" t="s">
        <v>5779</v>
      </c>
      <c r="H377" s="154">
        <v>20</v>
      </c>
      <c r="I377" s="155"/>
      <c r="L377" s="150"/>
      <c r="M377" s="156"/>
      <c r="T377" s="157"/>
      <c r="AT377" s="152" t="s">
        <v>302</v>
      </c>
      <c r="AU377" s="152" t="s">
        <v>83</v>
      </c>
      <c r="AV377" s="12" t="s">
        <v>85</v>
      </c>
      <c r="AW377" s="12" t="s">
        <v>32</v>
      </c>
      <c r="AX377" s="12" t="s">
        <v>76</v>
      </c>
      <c r="AY377" s="152" t="s">
        <v>293</v>
      </c>
    </row>
    <row r="378" spans="2:65" s="12" customFormat="1" ht="11.25">
      <c r="B378" s="150"/>
      <c r="D378" s="151" t="s">
        <v>302</v>
      </c>
      <c r="E378" s="152" t="s">
        <v>1</v>
      </c>
      <c r="F378" s="153" t="s">
        <v>5780</v>
      </c>
      <c r="H378" s="154">
        <v>24</v>
      </c>
      <c r="I378" s="155"/>
      <c r="L378" s="150"/>
      <c r="M378" s="156"/>
      <c r="T378" s="157"/>
      <c r="AT378" s="152" t="s">
        <v>302</v>
      </c>
      <c r="AU378" s="152" t="s">
        <v>83</v>
      </c>
      <c r="AV378" s="12" t="s">
        <v>85</v>
      </c>
      <c r="AW378" s="12" t="s">
        <v>32</v>
      </c>
      <c r="AX378" s="12" t="s">
        <v>76</v>
      </c>
      <c r="AY378" s="152" t="s">
        <v>293</v>
      </c>
    </row>
    <row r="379" spans="2:65" s="15" customFormat="1" ht="11.25">
      <c r="B379" s="185"/>
      <c r="D379" s="151" t="s">
        <v>302</v>
      </c>
      <c r="E379" s="186" t="s">
        <v>1</v>
      </c>
      <c r="F379" s="187" t="s">
        <v>1019</v>
      </c>
      <c r="H379" s="188">
        <v>80</v>
      </c>
      <c r="I379" s="189"/>
      <c r="L379" s="185"/>
      <c r="M379" s="190"/>
      <c r="T379" s="191"/>
      <c r="AT379" s="186" t="s">
        <v>302</v>
      </c>
      <c r="AU379" s="186" t="s">
        <v>83</v>
      </c>
      <c r="AV379" s="15" t="s">
        <v>156</v>
      </c>
      <c r="AW379" s="15" t="s">
        <v>32</v>
      </c>
      <c r="AX379" s="15" t="s">
        <v>83</v>
      </c>
      <c r="AY379" s="186" t="s">
        <v>293</v>
      </c>
    </row>
    <row r="380" spans="2:65" s="1" customFormat="1" ht="16.5" customHeight="1">
      <c r="B380" s="32"/>
      <c r="C380" s="137" t="s">
        <v>4032</v>
      </c>
      <c r="D380" s="137" t="s">
        <v>295</v>
      </c>
      <c r="E380" s="138" t="s">
        <v>5781</v>
      </c>
      <c r="F380" s="139" t="s">
        <v>5782</v>
      </c>
      <c r="G380" s="140" t="s">
        <v>3494</v>
      </c>
      <c r="H380" s="141">
        <v>2</v>
      </c>
      <c r="I380" s="142"/>
      <c r="J380" s="143">
        <f>ROUND(I380*H380,2)</f>
        <v>0</v>
      </c>
      <c r="K380" s="139" t="s">
        <v>1</v>
      </c>
      <c r="L380" s="32"/>
      <c r="M380" s="192" t="s">
        <v>1</v>
      </c>
      <c r="N380" s="193" t="s">
        <v>41</v>
      </c>
      <c r="O380" s="194"/>
      <c r="P380" s="195">
        <f>O380*H380</f>
        <v>0</v>
      </c>
      <c r="Q380" s="195">
        <v>0</v>
      </c>
      <c r="R380" s="195">
        <f>Q380*H380</f>
        <v>0</v>
      </c>
      <c r="S380" s="195">
        <v>0</v>
      </c>
      <c r="T380" s="196">
        <f>S380*H380</f>
        <v>0</v>
      </c>
      <c r="AR380" s="148" t="s">
        <v>5776</v>
      </c>
      <c r="AT380" s="148" t="s">
        <v>295</v>
      </c>
      <c r="AU380" s="148" t="s">
        <v>83</v>
      </c>
      <c r="AY380" s="17" t="s">
        <v>293</v>
      </c>
      <c r="BE380" s="149">
        <f>IF(N380="základní",J380,0)</f>
        <v>0</v>
      </c>
      <c r="BF380" s="149">
        <f>IF(N380="snížená",J380,0)</f>
        <v>0</v>
      </c>
      <c r="BG380" s="149">
        <f>IF(N380="zákl. přenesená",J380,0)</f>
        <v>0</v>
      </c>
      <c r="BH380" s="149">
        <f>IF(N380="sníž. přenesená",J380,0)</f>
        <v>0</v>
      </c>
      <c r="BI380" s="149">
        <f>IF(N380="nulová",J380,0)</f>
        <v>0</v>
      </c>
      <c r="BJ380" s="17" t="s">
        <v>83</v>
      </c>
      <c r="BK380" s="149">
        <f>ROUND(I380*H380,2)</f>
        <v>0</v>
      </c>
      <c r="BL380" s="17" t="s">
        <v>5776</v>
      </c>
      <c r="BM380" s="148" t="s">
        <v>5783</v>
      </c>
    </row>
    <row r="381" spans="2:65" s="1" customFormat="1" ht="6.95" customHeight="1">
      <c r="B381" s="44"/>
      <c r="C381" s="45"/>
      <c r="D381" s="45"/>
      <c r="E381" s="45"/>
      <c r="F381" s="45"/>
      <c r="G381" s="45"/>
      <c r="H381" s="45"/>
      <c r="I381" s="45"/>
      <c r="J381" s="45"/>
      <c r="K381" s="45"/>
      <c r="L381" s="32"/>
    </row>
  </sheetData>
  <sheetProtection algorithmName="SHA-512" hashValue="MjkZRQCuBcKcuevm0MsyfBVMcKWceb4hs2olcesdj2rcwt4n77Cae489uqYtLpMyQRe3eE6bIW+vZcDaqyWZnQ==" saltValue="Woc9RLMK675uty+c2SfwU8xHQyBp0yDw8b3MyrbSQSFd++mbiLht1l2kmv8mXrYlljZNCzGMzkIagSMqeaLgAg==" spinCount="100000" sheet="1" objects="1" scenarios="1" formatColumns="0" formatRows="0" autoFilter="0"/>
  <autoFilter ref="C135:K380" xr:uid="{00000000-0009-0000-0000-000012000000}"/>
  <mergeCells count="15">
    <mergeCell ref="E122:H122"/>
    <mergeCell ref="E126:H126"/>
    <mergeCell ref="E124:H124"/>
    <mergeCell ref="E128:H12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1551"/>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c r="L2" s="217"/>
      <c r="M2" s="217"/>
      <c r="N2" s="217"/>
      <c r="O2" s="217"/>
      <c r="P2" s="217"/>
      <c r="Q2" s="217"/>
      <c r="R2" s="217"/>
      <c r="S2" s="217"/>
      <c r="T2" s="217"/>
      <c r="U2" s="217"/>
      <c r="V2" s="217"/>
      <c r="AT2" s="17" t="s">
        <v>90</v>
      </c>
      <c r="AZ2" s="93" t="s">
        <v>212</v>
      </c>
      <c r="BA2" s="93" t="s">
        <v>1</v>
      </c>
      <c r="BB2" s="93" t="s">
        <v>1</v>
      </c>
      <c r="BC2" s="93" t="s">
        <v>213</v>
      </c>
      <c r="BD2" s="93" t="s">
        <v>85</v>
      </c>
    </row>
    <row r="3" spans="2:56" ht="6.95" customHeight="1">
      <c r="B3" s="18"/>
      <c r="C3" s="19"/>
      <c r="D3" s="19"/>
      <c r="E3" s="19"/>
      <c r="F3" s="19"/>
      <c r="G3" s="19"/>
      <c r="H3" s="19"/>
      <c r="I3" s="19"/>
      <c r="J3" s="19"/>
      <c r="K3" s="19"/>
      <c r="L3" s="20"/>
      <c r="AT3" s="17" t="s">
        <v>85</v>
      </c>
      <c r="AZ3" s="93" t="s">
        <v>214</v>
      </c>
      <c r="BA3" s="93" t="s">
        <v>1</v>
      </c>
      <c r="BB3" s="93" t="s">
        <v>1</v>
      </c>
      <c r="BC3" s="93" t="s">
        <v>215</v>
      </c>
      <c r="BD3" s="93" t="s">
        <v>85</v>
      </c>
    </row>
    <row r="4" spans="2:56" ht="24.95" customHeight="1">
      <c r="B4" s="20"/>
      <c r="D4" s="21" t="s">
        <v>216</v>
      </c>
      <c r="L4" s="20"/>
      <c r="M4" s="94" t="s">
        <v>10</v>
      </c>
      <c r="AT4" s="17" t="s">
        <v>4</v>
      </c>
      <c r="AZ4" s="93" t="s">
        <v>217</v>
      </c>
      <c r="BA4" s="93" t="s">
        <v>1</v>
      </c>
      <c r="BB4" s="93" t="s">
        <v>1</v>
      </c>
      <c r="BC4" s="93" t="s">
        <v>218</v>
      </c>
      <c r="BD4" s="93" t="s">
        <v>85</v>
      </c>
    </row>
    <row r="5" spans="2:56" ht="6.95" customHeight="1">
      <c r="B5" s="20"/>
      <c r="L5" s="20"/>
      <c r="AZ5" s="93" t="s">
        <v>219</v>
      </c>
      <c r="BA5" s="93" t="s">
        <v>1</v>
      </c>
      <c r="BB5" s="93" t="s">
        <v>1</v>
      </c>
      <c r="BC5" s="93" t="s">
        <v>220</v>
      </c>
      <c r="BD5" s="93" t="s">
        <v>85</v>
      </c>
    </row>
    <row r="6" spans="2:56" ht="12" customHeight="1">
      <c r="B6" s="20"/>
      <c r="D6" s="27" t="s">
        <v>16</v>
      </c>
      <c r="L6" s="20"/>
      <c r="AZ6" s="93" t="s">
        <v>221</v>
      </c>
      <c r="BA6" s="93" t="s">
        <v>1</v>
      </c>
      <c r="BB6" s="93" t="s">
        <v>1</v>
      </c>
      <c r="BC6" s="93" t="s">
        <v>222</v>
      </c>
      <c r="BD6" s="93" t="s">
        <v>85</v>
      </c>
    </row>
    <row r="7" spans="2:56" ht="16.5" customHeight="1">
      <c r="B7" s="20"/>
      <c r="E7" s="256" t="str">
        <f>'Rekapitulace stavby'!K6</f>
        <v>Stavba sekundárního kolektoru Česká-Středova - 2024</v>
      </c>
      <c r="F7" s="257"/>
      <c r="G7" s="257"/>
      <c r="H7" s="257"/>
      <c r="L7" s="20"/>
      <c r="AZ7" s="93" t="s">
        <v>223</v>
      </c>
      <c r="BA7" s="93" t="s">
        <v>1</v>
      </c>
      <c r="BB7" s="93" t="s">
        <v>1</v>
      </c>
      <c r="BC7" s="93" t="s">
        <v>224</v>
      </c>
      <c r="BD7" s="93" t="s">
        <v>85</v>
      </c>
    </row>
    <row r="8" spans="2:56" ht="12" customHeight="1">
      <c r="B8" s="20"/>
      <c r="D8" s="27" t="s">
        <v>225</v>
      </c>
      <c r="L8" s="20"/>
      <c r="AZ8" s="93" t="s">
        <v>226</v>
      </c>
      <c r="BA8" s="93" t="s">
        <v>1</v>
      </c>
      <c r="BB8" s="93" t="s">
        <v>1</v>
      </c>
      <c r="BC8" s="93" t="s">
        <v>227</v>
      </c>
      <c r="BD8" s="93" t="s">
        <v>85</v>
      </c>
    </row>
    <row r="9" spans="2:56" s="1" customFormat="1" ht="16.5" customHeight="1">
      <c r="B9" s="32"/>
      <c r="E9" s="256" t="s">
        <v>228</v>
      </c>
      <c r="F9" s="258"/>
      <c r="G9" s="258"/>
      <c r="H9" s="258"/>
      <c r="L9" s="32"/>
      <c r="AZ9" s="93" t="s">
        <v>229</v>
      </c>
      <c r="BA9" s="93" t="s">
        <v>1</v>
      </c>
      <c r="BB9" s="93" t="s">
        <v>1</v>
      </c>
      <c r="BC9" s="93" t="s">
        <v>230</v>
      </c>
      <c r="BD9" s="93" t="s">
        <v>85</v>
      </c>
    </row>
    <row r="10" spans="2:56" s="1" customFormat="1" ht="12" customHeight="1">
      <c r="B10" s="32"/>
      <c r="D10" s="27" t="s">
        <v>231</v>
      </c>
      <c r="L10" s="32"/>
      <c r="AZ10" s="93" t="s">
        <v>232</v>
      </c>
      <c r="BA10" s="93" t="s">
        <v>1</v>
      </c>
      <c r="BB10" s="93" t="s">
        <v>1</v>
      </c>
      <c r="BC10" s="93" t="s">
        <v>233</v>
      </c>
      <c r="BD10" s="93" t="s">
        <v>85</v>
      </c>
    </row>
    <row r="11" spans="2:56" s="1" customFormat="1" ht="16.5" customHeight="1">
      <c r="B11" s="32"/>
      <c r="E11" s="238" t="s">
        <v>234</v>
      </c>
      <c r="F11" s="258"/>
      <c r="G11" s="258"/>
      <c r="H11" s="258"/>
      <c r="L11" s="32"/>
      <c r="AZ11" s="93" t="s">
        <v>235</v>
      </c>
      <c r="BA11" s="93" t="s">
        <v>1</v>
      </c>
      <c r="BB11" s="93" t="s">
        <v>1</v>
      </c>
      <c r="BC11" s="93" t="s">
        <v>236</v>
      </c>
      <c r="BD11" s="93" t="s">
        <v>85</v>
      </c>
    </row>
    <row r="12" spans="2:56" s="1" customFormat="1" ht="11.25">
      <c r="B12" s="32"/>
      <c r="L12" s="32"/>
      <c r="AZ12" s="93" t="s">
        <v>237</v>
      </c>
      <c r="BA12" s="93" t="s">
        <v>1</v>
      </c>
      <c r="BB12" s="93" t="s">
        <v>1</v>
      </c>
      <c r="BC12" s="93" t="s">
        <v>238</v>
      </c>
      <c r="BD12" s="93" t="s">
        <v>85</v>
      </c>
    </row>
    <row r="13" spans="2:56" s="1" customFormat="1" ht="12" customHeight="1">
      <c r="B13" s="32"/>
      <c r="D13" s="27" t="s">
        <v>18</v>
      </c>
      <c r="F13" s="25" t="s">
        <v>1</v>
      </c>
      <c r="I13" s="27" t="s">
        <v>19</v>
      </c>
      <c r="J13" s="25" t="s">
        <v>1</v>
      </c>
      <c r="L13" s="32"/>
      <c r="AZ13" s="93" t="s">
        <v>239</v>
      </c>
      <c r="BA13" s="93" t="s">
        <v>1</v>
      </c>
      <c r="BB13" s="93" t="s">
        <v>1</v>
      </c>
      <c r="BC13" s="93" t="s">
        <v>240</v>
      </c>
      <c r="BD13" s="93" t="s">
        <v>85</v>
      </c>
    </row>
    <row r="14" spans="2:56" s="1" customFormat="1" ht="12" customHeight="1">
      <c r="B14" s="32"/>
      <c r="D14" s="27" t="s">
        <v>20</v>
      </c>
      <c r="F14" s="25" t="s">
        <v>21</v>
      </c>
      <c r="I14" s="27" t="s">
        <v>22</v>
      </c>
      <c r="J14" s="52" t="str">
        <f>'Rekapitulace stavby'!AN8</f>
        <v>8. 8. 2024</v>
      </c>
      <c r="L14" s="32"/>
      <c r="AZ14" s="93" t="s">
        <v>241</v>
      </c>
      <c r="BA14" s="93" t="s">
        <v>1</v>
      </c>
      <c r="BB14" s="93" t="s">
        <v>1</v>
      </c>
      <c r="BC14" s="93" t="s">
        <v>238</v>
      </c>
      <c r="BD14" s="93" t="s">
        <v>85</v>
      </c>
    </row>
    <row r="15" spans="2:56" s="1" customFormat="1" ht="10.9" customHeight="1">
      <c r="B15" s="32"/>
      <c r="L15" s="32"/>
      <c r="AZ15" s="93" t="s">
        <v>242</v>
      </c>
      <c r="BA15" s="93" t="s">
        <v>1</v>
      </c>
      <c r="BB15" s="93" t="s">
        <v>1</v>
      </c>
      <c r="BC15" s="93" t="s">
        <v>243</v>
      </c>
      <c r="BD15" s="93" t="s">
        <v>85</v>
      </c>
    </row>
    <row r="16" spans="2:56" s="1" customFormat="1" ht="12" customHeight="1">
      <c r="B16" s="32"/>
      <c r="D16" s="27" t="s">
        <v>24</v>
      </c>
      <c r="I16" s="27" t="s">
        <v>25</v>
      </c>
      <c r="J16" s="25" t="s">
        <v>1</v>
      </c>
      <c r="L16" s="32"/>
      <c r="AZ16" s="93" t="s">
        <v>244</v>
      </c>
      <c r="BA16" s="93" t="s">
        <v>1</v>
      </c>
      <c r="BB16" s="93" t="s">
        <v>1</v>
      </c>
      <c r="BC16" s="93" t="s">
        <v>245</v>
      </c>
      <c r="BD16" s="93" t="s">
        <v>85</v>
      </c>
    </row>
    <row r="17" spans="2:56" s="1" customFormat="1" ht="18" customHeight="1">
      <c r="B17" s="32"/>
      <c r="E17" s="25" t="s">
        <v>26</v>
      </c>
      <c r="I17" s="27" t="s">
        <v>27</v>
      </c>
      <c r="J17" s="25" t="s">
        <v>1</v>
      </c>
      <c r="L17" s="32"/>
      <c r="AZ17" s="93" t="s">
        <v>246</v>
      </c>
      <c r="BA17" s="93" t="s">
        <v>1</v>
      </c>
      <c r="BB17" s="93" t="s">
        <v>1</v>
      </c>
      <c r="BC17" s="93" t="s">
        <v>247</v>
      </c>
      <c r="BD17" s="93" t="s">
        <v>85</v>
      </c>
    </row>
    <row r="18" spans="2:56" s="1" customFormat="1" ht="6.95" customHeight="1">
      <c r="B18" s="32"/>
      <c r="L18" s="32"/>
      <c r="AZ18" s="93" t="s">
        <v>248</v>
      </c>
      <c r="BA18" s="93" t="s">
        <v>1</v>
      </c>
      <c r="BB18" s="93" t="s">
        <v>1</v>
      </c>
      <c r="BC18" s="93" t="s">
        <v>249</v>
      </c>
      <c r="BD18" s="93" t="s">
        <v>85</v>
      </c>
    </row>
    <row r="19" spans="2:56" s="1" customFormat="1" ht="12" customHeight="1">
      <c r="B19" s="32"/>
      <c r="D19" s="27" t="s">
        <v>28</v>
      </c>
      <c r="I19" s="27" t="s">
        <v>25</v>
      </c>
      <c r="J19" s="28" t="str">
        <f>'Rekapitulace stavby'!AN13</f>
        <v>Vyplň údaj</v>
      </c>
      <c r="L19" s="32"/>
      <c r="AZ19" s="93" t="s">
        <v>250</v>
      </c>
      <c r="BA19" s="93" t="s">
        <v>1</v>
      </c>
      <c r="BB19" s="93" t="s">
        <v>1</v>
      </c>
      <c r="BC19" s="93" t="s">
        <v>251</v>
      </c>
      <c r="BD19" s="93" t="s">
        <v>85</v>
      </c>
    </row>
    <row r="20" spans="2:56" s="1" customFormat="1" ht="18" customHeight="1">
      <c r="B20" s="32"/>
      <c r="E20" s="259" t="str">
        <f>'Rekapitulace stavby'!E14</f>
        <v>Vyplň údaj</v>
      </c>
      <c r="F20" s="216"/>
      <c r="G20" s="216"/>
      <c r="H20" s="216"/>
      <c r="I20" s="27" t="s">
        <v>27</v>
      </c>
      <c r="J20" s="28" t="str">
        <f>'Rekapitulace stavby'!AN14</f>
        <v>Vyplň údaj</v>
      </c>
      <c r="L20" s="32"/>
      <c r="AZ20" s="93" t="s">
        <v>252</v>
      </c>
      <c r="BA20" s="93" t="s">
        <v>1</v>
      </c>
      <c r="BB20" s="93" t="s">
        <v>1</v>
      </c>
      <c r="BC20" s="93" t="s">
        <v>253</v>
      </c>
      <c r="BD20" s="93" t="s">
        <v>85</v>
      </c>
    </row>
    <row r="21" spans="2:56" s="1" customFormat="1" ht="6.95" customHeight="1">
      <c r="B21" s="32"/>
      <c r="L21" s="32"/>
      <c r="AZ21" s="93" t="s">
        <v>254</v>
      </c>
      <c r="BA21" s="93" t="s">
        <v>1</v>
      </c>
      <c r="BB21" s="93" t="s">
        <v>1</v>
      </c>
      <c r="BC21" s="93" t="s">
        <v>255</v>
      </c>
      <c r="BD21" s="93" t="s">
        <v>85</v>
      </c>
    </row>
    <row r="22" spans="2:56" s="1" customFormat="1" ht="12" customHeight="1">
      <c r="B22" s="32"/>
      <c r="D22" s="27" t="s">
        <v>30</v>
      </c>
      <c r="I22" s="27" t="s">
        <v>25</v>
      </c>
      <c r="J22" s="25" t="s">
        <v>1</v>
      </c>
      <c r="L22" s="32"/>
      <c r="AZ22" s="93" t="s">
        <v>256</v>
      </c>
      <c r="BA22" s="93" t="s">
        <v>1</v>
      </c>
      <c r="BB22" s="93" t="s">
        <v>1</v>
      </c>
      <c r="BC22" s="93" t="s">
        <v>257</v>
      </c>
      <c r="BD22" s="93" t="s">
        <v>85</v>
      </c>
    </row>
    <row r="23" spans="2:56" s="1" customFormat="1" ht="18" customHeight="1">
      <c r="B23" s="32"/>
      <c r="E23" s="25" t="s">
        <v>31</v>
      </c>
      <c r="I23" s="27" t="s">
        <v>27</v>
      </c>
      <c r="J23" s="25" t="s">
        <v>1</v>
      </c>
      <c r="L23" s="32"/>
      <c r="AZ23" s="93" t="s">
        <v>258</v>
      </c>
      <c r="BA23" s="93" t="s">
        <v>1</v>
      </c>
      <c r="BB23" s="93" t="s">
        <v>1</v>
      </c>
      <c r="BC23" s="93" t="s">
        <v>259</v>
      </c>
      <c r="BD23" s="93" t="s">
        <v>85</v>
      </c>
    </row>
    <row r="24" spans="2:56" s="1" customFormat="1" ht="6.95" customHeight="1">
      <c r="B24" s="32"/>
      <c r="L24" s="32"/>
    </row>
    <row r="25" spans="2:56" s="1" customFormat="1" ht="12" customHeight="1">
      <c r="B25" s="32"/>
      <c r="D25" s="27" t="s">
        <v>33</v>
      </c>
      <c r="I25" s="27" t="s">
        <v>25</v>
      </c>
      <c r="J25" s="25" t="s">
        <v>1</v>
      </c>
      <c r="L25" s="32"/>
    </row>
    <row r="26" spans="2:56" s="1" customFormat="1" ht="18" customHeight="1">
      <c r="B26" s="32"/>
      <c r="E26" s="25" t="s">
        <v>34</v>
      </c>
      <c r="I26" s="27" t="s">
        <v>27</v>
      </c>
      <c r="J26" s="25" t="s">
        <v>1</v>
      </c>
      <c r="L26" s="32"/>
    </row>
    <row r="27" spans="2:56" s="1" customFormat="1" ht="6.95" customHeight="1">
      <c r="B27" s="32"/>
      <c r="L27" s="32"/>
    </row>
    <row r="28" spans="2:56" s="1" customFormat="1" ht="12" customHeight="1">
      <c r="B28" s="32"/>
      <c r="D28" s="27" t="s">
        <v>35</v>
      </c>
      <c r="L28" s="32"/>
    </row>
    <row r="29" spans="2:56" s="7" customFormat="1" ht="16.5" customHeight="1">
      <c r="B29" s="95"/>
      <c r="E29" s="221" t="s">
        <v>1</v>
      </c>
      <c r="F29" s="221"/>
      <c r="G29" s="221"/>
      <c r="H29" s="221"/>
      <c r="L29" s="95"/>
    </row>
    <row r="30" spans="2:56" s="1" customFormat="1" ht="6.95" customHeight="1">
      <c r="B30" s="32"/>
      <c r="L30" s="32"/>
    </row>
    <row r="31" spans="2:56" s="1" customFormat="1" ht="6.95" customHeight="1">
      <c r="B31" s="32"/>
      <c r="D31" s="53"/>
      <c r="E31" s="53"/>
      <c r="F31" s="53"/>
      <c r="G31" s="53"/>
      <c r="H31" s="53"/>
      <c r="I31" s="53"/>
      <c r="J31" s="53"/>
      <c r="K31" s="53"/>
      <c r="L31" s="32"/>
    </row>
    <row r="32" spans="2:56" s="1" customFormat="1" ht="25.35" customHeight="1">
      <c r="B32" s="32"/>
      <c r="D32" s="96" t="s">
        <v>36</v>
      </c>
      <c r="J32" s="66">
        <f>ROUND(J133,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ROUND((SUM(BE133:BE1550)),  2)</f>
        <v>0</v>
      </c>
      <c r="I35" s="97">
        <v>0.21</v>
      </c>
      <c r="J35" s="86">
        <f>ROUND(((SUM(BE133:BE1550))*I35),  2)</f>
        <v>0</v>
      </c>
      <c r="L35" s="32"/>
    </row>
    <row r="36" spans="2:12" s="1" customFormat="1" ht="14.45" customHeight="1">
      <c r="B36" s="32"/>
      <c r="E36" s="27" t="s">
        <v>42</v>
      </c>
      <c r="F36" s="86">
        <f>ROUND((SUM(BF133:BF1550)),  2)</f>
        <v>0</v>
      </c>
      <c r="I36" s="97">
        <v>0.12</v>
      </c>
      <c r="J36" s="86">
        <f>ROUND(((SUM(BF133:BF1550))*I36),  2)</f>
        <v>0</v>
      </c>
      <c r="L36" s="32"/>
    </row>
    <row r="37" spans="2:12" s="1" customFormat="1" ht="14.45" hidden="1" customHeight="1">
      <c r="B37" s="32"/>
      <c r="E37" s="27" t="s">
        <v>43</v>
      </c>
      <c r="F37" s="86">
        <f>ROUND((SUM(BG133:BG1550)),  2)</f>
        <v>0</v>
      </c>
      <c r="I37" s="97">
        <v>0.21</v>
      </c>
      <c r="J37" s="86">
        <f>0</f>
        <v>0</v>
      </c>
      <c r="L37" s="32"/>
    </row>
    <row r="38" spans="2:12" s="1" customFormat="1" ht="14.45" hidden="1" customHeight="1">
      <c r="B38" s="32"/>
      <c r="E38" s="27" t="s">
        <v>44</v>
      </c>
      <c r="F38" s="86">
        <f>ROUND((SUM(BH133:BH1550)),  2)</f>
        <v>0</v>
      </c>
      <c r="I38" s="97">
        <v>0.12</v>
      </c>
      <c r="J38" s="86">
        <f>0</f>
        <v>0</v>
      </c>
      <c r="L38" s="32"/>
    </row>
    <row r="39" spans="2:12" s="1" customFormat="1" ht="14.45" hidden="1" customHeight="1">
      <c r="B39" s="32"/>
      <c r="E39" s="27" t="s">
        <v>45</v>
      </c>
      <c r="F39" s="86">
        <f>ROUND((SUM(BI133:BI1550)),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228</v>
      </c>
      <c r="F87" s="258"/>
      <c r="G87" s="258"/>
      <c r="H87" s="258"/>
      <c r="L87" s="32"/>
    </row>
    <row r="88" spans="2:12" s="1" customFormat="1" ht="12" customHeight="1">
      <c r="B88" s="32"/>
      <c r="C88" s="27" t="s">
        <v>231</v>
      </c>
      <c r="L88" s="32"/>
    </row>
    <row r="89" spans="2:12" s="1" customFormat="1" ht="16.5" customHeight="1">
      <c r="B89" s="32"/>
      <c r="E89" s="238" t="str">
        <f>E11</f>
        <v>SO 110 - Kolektorové trasy</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J133</f>
        <v>0</v>
      </c>
      <c r="L98" s="32"/>
      <c r="AU98" s="17" t="s">
        <v>264</v>
      </c>
    </row>
    <row r="99" spans="2:47" s="8" customFormat="1" ht="24.95" customHeight="1">
      <c r="B99" s="109"/>
      <c r="D99" s="110" t="s">
        <v>265</v>
      </c>
      <c r="E99" s="111"/>
      <c r="F99" s="111"/>
      <c r="G99" s="111"/>
      <c r="H99" s="111"/>
      <c r="I99" s="111"/>
      <c r="J99" s="112">
        <f>J134</f>
        <v>0</v>
      </c>
      <c r="L99" s="109"/>
    </row>
    <row r="100" spans="2:47" s="9" customFormat="1" ht="19.899999999999999" customHeight="1">
      <c r="B100" s="113"/>
      <c r="D100" s="114" t="s">
        <v>266</v>
      </c>
      <c r="E100" s="115"/>
      <c r="F100" s="115"/>
      <c r="G100" s="115"/>
      <c r="H100" s="115"/>
      <c r="I100" s="115"/>
      <c r="J100" s="116">
        <f>J135</f>
        <v>0</v>
      </c>
      <c r="L100" s="113"/>
    </row>
    <row r="101" spans="2:47" s="9" customFormat="1" ht="19.899999999999999" customHeight="1">
      <c r="B101" s="113"/>
      <c r="D101" s="114" t="s">
        <v>267</v>
      </c>
      <c r="E101" s="115"/>
      <c r="F101" s="115"/>
      <c r="G101" s="115"/>
      <c r="H101" s="115"/>
      <c r="I101" s="115"/>
      <c r="J101" s="116">
        <f>J842</f>
        <v>0</v>
      </c>
      <c r="L101" s="113"/>
    </row>
    <row r="102" spans="2:47" s="9" customFormat="1" ht="19.899999999999999" customHeight="1">
      <c r="B102" s="113"/>
      <c r="D102" s="114" t="s">
        <v>268</v>
      </c>
      <c r="E102" s="115"/>
      <c r="F102" s="115"/>
      <c r="G102" s="115"/>
      <c r="H102" s="115"/>
      <c r="I102" s="115"/>
      <c r="J102" s="116">
        <f>J1051</f>
        <v>0</v>
      </c>
      <c r="L102" s="113"/>
    </row>
    <row r="103" spans="2:47" s="9" customFormat="1" ht="19.899999999999999" customHeight="1">
      <c r="B103" s="113"/>
      <c r="D103" s="114" t="s">
        <v>269</v>
      </c>
      <c r="E103" s="115"/>
      <c r="F103" s="115"/>
      <c r="G103" s="115"/>
      <c r="H103" s="115"/>
      <c r="I103" s="115"/>
      <c r="J103" s="116">
        <f>J1314</f>
        <v>0</v>
      </c>
      <c r="L103" s="113"/>
    </row>
    <row r="104" spans="2:47" s="9" customFormat="1" ht="19.899999999999999" customHeight="1">
      <c r="B104" s="113"/>
      <c r="D104" s="114" t="s">
        <v>270</v>
      </c>
      <c r="E104" s="115"/>
      <c r="F104" s="115"/>
      <c r="G104" s="115"/>
      <c r="H104" s="115"/>
      <c r="I104" s="115"/>
      <c r="J104" s="116">
        <f>J1319</f>
        <v>0</v>
      </c>
      <c r="L104" s="113"/>
    </row>
    <row r="105" spans="2:47" s="9" customFormat="1" ht="19.899999999999999" customHeight="1">
      <c r="B105" s="113"/>
      <c r="D105" s="114" t="s">
        <v>271</v>
      </c>
      <c r="E105" s="115"/>
      <c r="F105" s="115"/>
      <c r="G105" s="115"/>
      <c r="H105" s="115"/>
      <c r="I105" s="115"/>
      <c r="J105" s="116">
        <f>J1346</f>
        <v>0</v>
      </c>
      <c r="L105" s="113"/>
    </row>
    <row r="106" spans="2:47" s="9" customFormat="1" ht="19.899999999999999" customHeight="1">
      <c r="B106" s="113"/>
      <c r="D106" s="114" t="s">
        <v>272</v>
      </c>
      <c r="E106" s="115"/>
      <c r="F106" s="115"/>
      <c r="G106" s="115"/>
      <c r="H106" s="115"/>
      <c r="I106" s="115"/>
      <c r="J106" s="116">
        <f>J1357</f>
        <v>0</v>
      </c>
      <c r="L106" s="113"/>
    </row>
    <row r="107" spans="2:47" s="9" customFormat="1" ht="19.899999999999999" customHeight="1">
      <c r="B107" s="113"/>
      <c r="D107" s="114" t="s">
        <v>273</v>
      </c>
      <c r="E107" s="115"/>
      <c r="F107" s="115"/>
      <c r="G107" s="115"/>
      <c r="H107" s="115"/>
      <c r="I107" s="115"/>
      <c r="J107" s="116">
        <f>J1421</f>
        <v>0</v>
      </c>
      <c r="L107" s="113"/>
    </row>
    <row r="108" spans="2:47" s="9" customFormat="1" ht="19.899999999999999" customHeight="1">
      <c r="B108" s="113"/>
      <c r="D108" s="114" t="s">
        <v>274</v>
      </c>
      <c r="E108" s="115"/>
      <c r="F108" s="115"/>
      <c r="G108" s="115"/>
      <c r="H108" s="115"/>
      <c r="I108" s="115"/>
      <c r="J108" s="116">
        <f>J1430</f>
        <v>0</v>
      </c>
      <c r="L108" s="113"/>
    </row>
    <row r="109" spans="2:47" s="8" customFormat="1" ht="24.95" customHeight="1">
      <c r="B109" s="109"/>
      <c r="D109" s="110" t="s">
        <v>275</v>
      </c>
      <c r="E109" s="111"/>
      <c r="F109" s="111"/>
      <c r="G109" s="111"/>
      <c r="H109" s="111"/>
      <c r="I109" s="111"/>
      <c r="J109" s="112">
        <f>J1432</f>
        <v>0</v>
      </c>
      <c r="L109" s="109"/>
    </row>
    <row r="110" spans="2:47" s="9" customFormat="1" ht="19.899999999999999" customHeight="1">
      <c r="B110" s="113"/>
      <c r="D110" s="114" t="s">
        <v>276</v>
      </c>
      <c r="E110" s="115"/>
      <c r="F110" s="115"/>
      <c r="G110" s="115"/>
      <c r="H110" s="115"/>
      <c r="I110" s="115"/>
      <c r="J110" s="116">
        <f>J1433</f>
        <v>0</v>
      </c>
      <c r="L110" s="113"/>
    </row>
    <row r="111" spans="2:47" s="9" customFormat="1" ht="19.899999999999999" customHeight="1">
      <c r="B111" s="113"/>
      <c r="D111" s="114" t="s">
        <v>277</v>
      </c>
      <c r="E111" s="115"/>
      <c r="F111" s="115"/>
      <c r="G111" s="115"/>
      <c r="H111" s="115"/>
      <c r="I111" s="115"/>
      <c r="J111" s="116">
        <f>J1545</f>
        <v>0</v>
      </c>
      <c r="L111" s="113"/>
    </row>
    <row r="112" spans="2:47" s="1" customFormat="1" ht="21.75" customHeight="1">
      <c r="B112" s="32"/>
      <c r="L112" s="32"/>
    </row>
    <row r="113" spans="2:12" s="1" customFormat="1" ht="6.95" customHeight="1">
      <c r="B113" s="44"/>
      <c r="C113" s="45"/>
      <c r="D113" s="45"/>
      <c r="E113" s="45"/>
      <c r="F113" s="45"/>
      <c r="G113" s="45"/>
      <c r="H113" s="45"/>
      <c r="I113" s="45"/>
      <c r="J113" s="45"/>
      <c r="K113" s="45"/>
      <c r="L113" s="32"/>
    </row>
    <row r="117" spans="2:12" s="1" customFormat="1" ht="6.95" customHeight="1">
      <c r="B117" s="46"/>
      <c r="C117" s="47"/>
      <c r="D117" s="47"/>
      <c r="E117" s="47"/>
      <c r="F117" s="47"/>
      <c r="G117" s="47"/>
      <c r="H117" s="47"/>
      <c r="I117" s="47"/>
      <c r="J117" s="47"/>
      <c r="K117" s="47"/>
      <c r="L117" s="32"/>
    </row>
    <row r="118" spans="2:12" s="1" customFormat="1" ht="24.95" customHeight="1">
      <c r="B118" s="32"/>
      <c r="C118" s="21" t="s">
        <v>278</v>
      </c>
      <c r="L118" s="32"/>
    </row>
    <row r="119" spans="2:12" s="1" customFormat="1" ht="6.95" customHeight="1">
      <c r="B119" s="32"/>
      <c r="L119" s="32"/>
    </row>
    <row r="120" spans="2:12" s="1" customFormat="1" ht="12" customHeight="1">
      <c r="B120" s="32"/>
      <c r="C120" s="27" t="s">
        <v>16</v>
      </c>
      <c r="L120" s="32"/>
    </row>
    <row r="121" spans="2:12" s="1" customFormat="1" ht="16.5" customHeight="1">
      <c r="B121" s="32"/>
      <c r="E121" s="256" t="str">
        <f>E7</f>
        <v>Stavba sekundárního kolektoru Česká-Středova - 2024</v>
      </c>
      <c r="F121" s="257"/>
      <c r="G121" s="257"/>
      <c r="H121" s="257"/>
      <c r="L121" s="32"/>
    </row>
    <row r="122" spans="2:12" ht="12" customHeight="1">
      <c r="B122" s="20"/>
      <c r="C122" s="27" t="s">
        <v>225</v>
      </c>
      <c r="L122" s="20"/>
    </row>
    <row r="123" spans="2:12" s="1" customFormat="1" ht="16.5" customHeight="1">
      <c r="B123" s="32"/>
      <c r="E123" s="256" t="s">
        <v>228</v>
      </c>
      <c r="F123" s="258"/>
      <c r="G123" s="258"/>
      <c r="H123" s="258"/>
      <c r="L123" s="32"/>
    </row>
    <row r="124" spans="2:12" s="1" customFormat="1" ht="12" customHeight="1">
      <c r="B124" s="32"/>
      <c r="C124" s="27" t="s">
        <v>231</v>
      </c>
      <c r="L124" s="32"/>
    </row>
    <row r="125" spans="2:12" s="1" customFormat="1" ht="16.5" customHeight="1">
      <c r="B125" s="32"/>
      <c r="E125" s="238" t="str">
        <f>E11</f>
        <v>SO 110 - Kolektorové trasy</v>
      </c>
      <c r="F125" s="258"/>
      <c r="G125" s="258"/>
      <c r="H125" s="258"/>
      <c r="L125" s="32"/>
    </row>
    <row r="126" spans="2:12" s="1" customFormat="1" ht="6.95" customHeight="1">
      <c r="B126" s="32"/>
      <c r="L126" s="32"/>
    </row>
    <row r="127" spans="2:12" s="1" customFormat="1" ht="12" customHeight="1">
      <c r="B127" s="32"/>
      <c r="C127" s="27" t="s">
        <v>20</v>
      </c>
      <c r="F127" s="25" t="str">
        <f>F14</f>
        <v>Brno</v>
      </c>
      <c r="I127" s="27" t="s">
        <v>22</v>
      </c>
      <c r="J127" s="52" t="str">
        <f>IF(J14="","",J14)</f>
        <v>8. 8. 2024</v>
      </c>
      <c r="L127" s="32"/>
    </row>
    <row r="128" spans="2:12" s="1" customFormat="1" ht="6.95" customHeight="1">
      <c r="B128" s="32"/>
      <c r="L128" s="32"/>
    </row>
    <row r="129" spans="2:65" s="1" customFormat="1" ht="15.2" customHeight="1">
      <c r="B129" s="32"/>
      <c r="C129" s="27" t="s">
        <v>24</v>
      </c>
      <c r="F129" s="25" t="str">
        <f>E17</f>
        <v>Statutární město Brno</v>
      </c>
      <c r="I129" s="27" t="s">
        <v>30</v>
      </c>
      <c r="J129" s="30" t="str">
        <f>E23</f>
        <v>INGUTIS, spol. s r.o.</v>
      </c>
      <c r="L129" s="32"/>
    </row>
    <row r="130" spans="2:65" s="1" customFormat="1" ht="15.2" customHeight="1">
      <c r="B130" s="32"/>
      <c r="C130" s="27" t="s">
        <v>28</v>
      </c>
      <c r="F130" s="25" t="str">
        <f>IF(E20="","",E20)</f>
        <v>Vyplň údaj</v>
      </c>
      <c r="I130" s="27" t="s">
        <v>33</v>
      </c>
      <c r="J130" s="30" t="str">
        <f>E26</f>
        <v>Ing. J. Duben</v>
      </c>
      <c r="L130" s="32"/>
    </row>
    <row r="131" spans="2:65" s="1" customFormat="1" ht="10.35" customHeight="1">
      <c r="B131" s="32"/>
      <c r="L131" s="32"/>
    </row>
    <row r="132" spans="2:65" s="10" customFormat="1" ht="29.25" customHeight="1">
      <c r="B132" s="117"/>
      <c r="C132" s="118" t="s">
        <v>279</v>
      </c>
      <c r="D132" s="119" t="s">
        <v>61</v>
      </c>
      <c r="E132" s="119" t="s">
        <v>57</v>
      </c>
      <c r="F132" s="119" t="s">
        <v>58</v>
      </c>
      <c r="G132" s="119" t="s">
        <v>280</v>
      </c>
      <c r="H132" s="119" t="s">
        <v>281</v>
      </c>
      <c r="I132" s="119" t="s">
        <v>282</v>
      </c>
      <c r="J132" s="119" t="s">
        <v>262</v>
      </c>
      <c r="K132" s="120" t="s">
        <v>283</v>
      </c>
      <c r="L132" s="117"/>
      <c r="M132" s="59" t="s">
        <v>1</v>
      </c>
      <c r="N132" s="60" t="s">
        <v>40</v>
      </c>
      <c r="O132" s="60" t="s">
        <v>284</v>
      </c>
      <c r="P132" s="60" t="s">
        <v>285</v>
      </c>
      <c r="Q132" s="60" t="s">
        <v>286</v>
      </c>
      <c r="R132" s="60" t="s">
        <v>287</v>
      </c>
      <c r="S132" s="60" t="s">
        <v>288</v>
      </c>
      <c r="T132" s="61" t="s">
        <v>289</v>
      </c>
    </row>
    <row r="133" spans="2:65" s="1" customFormat="1" ht="22.9" customHeight="1">
      <c r="B133" s="32"/>
      <c r="C133" s="64" t="s">
        <v>290</v>
      </c>
      <c r="J133" s="121">
        <f>BK133</f>
        <v>0</v>
      </c>
      <c r="L133" s="32"/>
      <c r="M133" s="62"/>
      <c r="N133" s="53"/>
      <c r="O133" s="53"/>
      <c r="P133" s="122">
        <f>P134+P1432</f>
        <v>0</v>
      </c>
      <c r="Q133" s="53"/>
      <c r="R133" s="122">
        <f>R134+R1432</f>
        <v>10662.427393430002</v>
      </c>
      <c r="S133" s="53"/>
      <c r="T133" s="123">
        <f>T134+T1432</f>
        <v>0.48</v>
      </c>
      <c r="AT133" s="17" t="s">
        <v>75</v>
      </c>
      <c r="AU133" s="17" t="s">
        <v>264</v>
      </c>
      <c r="BK133" s="124">
        <f>BK134+BK1432</f>
        <v>0</v>
      </c>
    </row>
    <row r="134" spans="2:65" s="11" customFormat="1" ht="25.9" customHeight="1">
      <c r="B134" s="125"/>
      <c r="D134" s="126" t="s">
        <v>75</v>
      </c>
      <c r="E134" s="127" t="s">
        <v>291</v>
      </c>
      <c r="F134" s="127" t="s">
        <v>292</v>
      </c>
      <c r="I134" s="128"/>
      <c r="J134" s="129">
        <f>BK134</f>
        <v>0</v>
      </c>
      <c r="L134" s="125"/>
      <c r="M134" s="130"/>
      <c r="P134" s="131">
        <f>P135+P842+P1051+P1314+P1319+P1346+P1357+P1421+P1430</f>
        <v>0</v>
      </c>
      <c r="R134" s="131">
        <f>R135+R842+R1051+R1314+R1319+R1346+R1357+R1421+R1430</f>
        <v>10660.745966870001</v>
      </c>
      <c r="T134" s="132">
        <f>T135+T842+T1051+T1314+T1319+T1346+T1357+T1421+T1430</f>
        <v>0.48</v>
      </c>
      <c r="AR134" s="126" t="s">
        <v>83</v>
      </c>
      <c r="AT134" s="133" t="s">
        <v>75</v>
      </c>
      <c r="AU134" s="133" t="s">
        <v>76</v>
      </c>
      <c r="AY134" s="126" t="s">
        <v>293</v>
      </c>
      <c r="BK134" s="134">
        <f>BK135+BK842+BK1051+BK1314+BK1319+BK1346+BK1357+BK1421+BK1430</f>
        <v>0</v>
      </c>
    </row>
    <row r="135" spans="2:65" s="11" customFormat="1" ht="22.9" customHeight="1">
      <c r="B135" s="125"/>
      <c r="D135" s="126" t="s">
        <v>75</v>
      </c>
      <c r="E135" s="135" t="s">
        <v>83</v>
      </c>
      <c r="F135" s="135" t="s">
        <v>294</v>
      </c>
      <c r="I135" s="128"/>
      <c r="J135" s="136">
        <f>BK135</f>
        <v>0</v>
      </c>
      <c r="L135" s="125"/>
      <c r="M135" s="130"/>
      <c r="P135" s="131">
        <f>SUM(P136:P841)</f>
        <v>0</v>
      </c>
      <c r="R135" s="131">
        <f>SUM(R136:R841)</f>
        <v>356.42067338999999</v>
      </c>
      <c r="T135" s="132">
        <f>SUM(T136:T841)</f>
        <v>0</v>
      </c>
      <c r="AR135" s="126" t="s">
        <v>83</v>
      </c>
      <c r="AT135" s="133" t="s">
        <v>75</v>
      </c>
      <c r="AU135" s="133" t="s">
        <v>83</v>
      </c>
      <c r="AY135" s="126" t="s">
        <v>293</v>
      </c>
      <c r="BK135" s="134">
        <f>SUM(BK136:BK841)</f>
        <v>0</v>
      </c>
    </row>
    <row r="136" spans="2:65" s="1" customFormat="1" ht="21.75" customHeight="1">
      <c r="B136" s="32"/>
      <c r="C136" s="137" t="s">
        <v>83</v>
      </c>
      <c r="D136" s="137" t="s">
        <v>295</v>
      </c>
      <c r="E136" s="138" t="s">
        <v>296</v>
      </c>
      <c r="F136" s="139" t="s">
        <v>297</v>
      </c>
      <c r="G136" s="140" t="s">
        <v>298</v>
      </c>
      <c r="H136" s="141">
        <v>26280</v>
      </c>
      <c r="I136" s="142"/>
      <c r="J136" s="143">
        <f>ROUND(I136*H136,2)</f>
        <v>0</v>
      </c>
      <c r="K136" s="139" t="s">
        <v>299</v>
      </c>
      <c r="L136" s="32"/>
      <c r="M136" s="144" t="s">
        <v>1</v>
      </c>
      <c r="N136" s="145" t="s">
        <v>41</v>
      </c>
      <c r="P136" s="146">
        <f>O136*H136</f>
        <v>0</v>
      </c>
      <c r="Q136" s="146">
        <v>1.2E-4</v>
      </c>
      <c r="R136" s="146">
        <f>Q136*H136</f>
        <v>3.1536</v>
      </c>
      <c r="S136" s="146">
        <v>0</v>
      </c>
      <c r="T136" s="147">
        <f>S136*H136</f>
        <v>0</v>
      </c>
      <c r="AR136" s="148" t="s">
        <v>300</v>
      </c>
      <c r="AT136" s="148" t="s">
        <v>295</v>
      </c>
      <c r="AU136" s="148" t="s">
        <v>85</v>
      </c>
      <c r="AY136" s="17" t="s">
        <v>293</v>
      </c>
      <c r="BE136" s="149">
        <f>IF(N136="základní",J136,0)</f>
        <v>0</v>
      </c>
      <c r="BF136" s="149">
        <f>IF(N136="snížená",J136,0)</f>
        <v>0</v>
      </c>
      <c r="BG136" s="149">
        <f>IF(N136="zákl. přenesená",J136,0)</f>
        <v>0</v>
      </c>
      <c r="BH136" s="149">
        <f>IF(N136="sníž. přenesená",J136,0)</f>
        <v>0</v>
      </c>
      <c r="BI136" s="149">
        <f>IF(N136="nulová",J136,0)</f>
        <v>0</v>
      </c>
      <c r="BJ136" s="17" t="s">
        <v>83</v>
      </c>
      <c r="BK136" s="149">
        <f>ROUND(I136*H136,2)</f>
        <v>0</v>
      </c>
      <c r="BL136" s="17" t="s">
        <v>300</v>
      </c>
      <c r="BM136" s="148" t="s">
        <v>301</v>
      </c>
    </row>
    <row r="137" spans="2:65" s="12" customFormat="1" ht="11.25">
      <c r="B137" s="150"/>
      <c r="D137" s="151" t="s">
        <v>302</v>
      </c>
      <c r="E137" s="152" t="s">
        <v>1</v>
      </c>
      <c r="F137" s="153" t="s">
        <v>303</v>
      </c>
      <c r="H137" s="154">
        <v>26280</v>
      </c>
      <c r="I137" s="155"/>
      <c r="L137" s="150"/>
      <c r="M137" s="156"/>
      <c r="T137" s="157"/>
      <c r="AT137" s="152" t="s">
        <v>302</v>
      </c>
      <c r="AU137" s="152" t="s">
        <v>85</v>
      </c>
      <c r="AV137" s="12" t="s">
        <v>85</v>
      </c>
      <c r="AW137" s="12" t="s">
        <v>32</v>
      </c>
      <c r="AX137" s="12" t="s">
        <v>83</v>
      </c>
      <c r="AY137" s="152" t="s">
        <v>293</v>
      </c>
    </row>
    <row r="138" spans="2:65" s="1" customFormat="1" ht="16.5" customHeight="1">
      <c r="B138" s="32"/>
      <c r="C138" s="137" t="s">
        <v>85</v>
      </c>
      <c r="D138" s="137" t="s">
        <v>295</v>
      </c>
      <c r="E138" s="138" t="s">
        <v>304</v>
      </c>
      <c r="F138" s="139" t="s">
        <v>305</v>
      </c>
      <c r="G138" s="140" t="s">
        <v>306</v>
      </c>
      <c r="H138" s="141">
        <v>730</v>
      </c>
      <c r="I138" s="142"/>
      <c r="J138" s="143">
        <f>ROUND(I138*H138,2)</f>
        <v>0</v>
      </c>
      <c r="K138" s="139" t="s">
        <v>299</v>
      </c>
      <c r="L138" s="32"/>
      <c r="M138" s="144" t="s">
        <v>1</v>
      </c>
      <c r="N138" s="145" t="s">
        <v>41</v>
      </c>
      <c r="P138" s="146">
        <f>O138*H138</f>
        <v>0</v>
      </c>
      <c r="Q138" s="146">
        <v>0</v>
      </c>
      <c r="R138" s="146">
        <f>Q138*H138</f>
        <v>0</v>
      </c>
      <c r="S138" s="146">
        <v>0</v>
      </c>
      <c r="T138" s="147">
        <f>S138*H138</f>
        <v>0</v>
      </c>
      <c r="AR138" s="148" t="s">
        <v>300</v>
      </c>
      <c r="AT138" s="148" t="s">
        <v>295</v>
      </c>
      <c r="AU138" s="148" t="s">
        <v>85</v>
      </c>
      <c r="AY138" s="17" t="s">
        <v>293</v>
      </c>
      <c r="BE138" s="149">
        <f>IF(N138="základní",J138,0)</f>
        <v>0</v>
      </c>
      <c r="BF138" s="149">
        <f>IF(N138="snížená",J138,0)</f>
        <v>0</v>
      </c>
      <c r="BG138" s="149">
        <f>IF(N138="zákl. přenesená",J138,0)</f>
        <v>0</v>
      </c>
      <c r="BH138" s="149">
        <f>IF(N138="sníž. přenesená",J138,0)</f>
        <v>0</v>
      </c>
      <c r="BI138" s="149">
        <f>IF(N138="nulová",J138,0)</f>
        <v>0</v>
      </c>
      <c r="BJ138" s="17" t="s">
        <v>83</v>
      </c>
      <c r="BK138" s="149">
        <f>ROUND(I138*H138,2)</f>
        <v>0</v>
      </c>
      <c r="BL138" s="17" t="s">
        <v>300</v>
      </c>
      <c r="BM138" s="148" t="s">
        <v>307</v>
      </c>
    </row>
    <row r="139" spans="2:65" s="12" customFormat="1" ht="11.25">
      <c r="B139" s="150"/>
      <c r="D139" s="151" t="s">
        <v>302</v>
      </c>
      <c r="E139" s="152" t="s">
        <v>1</v>
      </c>
      <c r="F139" s="153" t="s">
        <v>308</v>
      </c>
      <c r="H139" s="154">
        <v>730</v>
      </c>
      <c r="I139" s="155"/>
      <c r="L139" s="150"/>
      <c r="M139" s="156"/>
      <c r="T139" s="157"/>
      <c r="AT139" s="152" t="s">
        <v>302</v>
      </c>
      <c r="AU139" s="152" t="s">
        <v>85</v>
      </c>
      <c r="AV139" s="12" t="s">
        <v>85</v>
      </c>
      <c r="AW139" s="12" t="s">
        <v>32</v>
      </c>
      <c r="AX139" s="12" t="s">
        <v>83</v>
      </c>
      <c r="AY139" s="152" t="s">
        <v>293</v>
      </c>
    </row>
    <row r="140" spans="2:65" s="1" customFormat="1" ht="24.2" customHeight="1">
      <c r="B140" s="32"/>
      <c r="C140" s="137" t="s">
        <v>156</v>
      </c>
      <c r="D140" s="137" t="s">
        <v>295</v>
      </c>
      <c r="E140" s="138" t="s">
        <v>309</v>
      </c>
      <c r="F140" s="139" t="s">
        <v>310</v>
      </c>
      <c r="G140" s="140" t="s">
        <v>311</v>
      </c>
      <c r="H140" s="141">
        <v>319.59899999999999</v>
      </c>
      <c r="I140" s="142"/>
      <c r="J140" s="143">
        <f>ROUND(I140*H140,2)</f>
        <v>0</v>
      </c>
      <c r="K140" s="139" t="s">
        <v>299</v>
      </c>
      <c r="L140" s="32"/>
      <c r="M140" s="144" t="s">
        <v>1</v>
      </c>
      <c r="N140" s="145" t="s">
        <v>41</v>
      </c>
      <c r="P140" s="146">
        <f>O140*H140</f>
        <v>0</v>
      </c>
      <c r="Q140" s="146">
        <v>0</v>
      </c>
      <c r="R140" s="146">
        <f>Q140*H140</f>
        <v>0</v>
      </c>
      <c r="S140" s="146">
        <v>0</v>
      </c>
      <c r="T140" s="147">
        <f>S140*H140</f>
        <v>0</v>
      </c>
      <c r="AR140" s="148" t="s">
        <v>300</v>
      </c>
      <c r="AT140" s="148" t="s">
        <v>295</v>
      </c>
      <c r="AU140" s="148" t="s">
        <v>85</v>
      </c>
      <c r="AY140" s="17" t="s">
        <v>293</v>
      </c>
      <c r="BE140" s="149">
        <f>IF(N140="základní",J140,0)</f>
        <v>0</v>
      </c>
      <c r="BF140" s="149">
        <f>IF(N140="snížená",J140,0)</f>
        <v>0</v>
      </c>
      <c r="BG140" s="149">
        <f>IF(N140="zákl. přenesená",J140,0)</f>
        <v>0</v>
      </c>
      <c r="BH140" s="149">
        <f>IF(N140="sníž. přenesená",J140,0)</f>
        <v>0</v>
      </c>
      <c r="BI140" s="149">
        <f>IF(N140="nulová",J140,0)</f>
        <v>0</v>
      </c>
      <c r="BJ140" s="17" t="s">
        <v>83</v>
      </c>
      <c r="BK140" s="149">
        <f>ROUND(I140*H140,2)</f>
        <v>0</v>
      </c>
      <c r="BL140" s="17" t="s">
        <v>300</v>
      </c>
      <c r="BM140" s="148" t="s">
        <v>312</v>
      </c>
    </row>
    <row r="141" spans="2:65" s="13" customFormat="1" ht="11.25">
      <c r="B141" s="158"/>
      <c r="D141" s="151" t="s">
        <v>302</v>
      </c>
      <c r="E141" s="159" t="s">
        <v>1</v>
      </c>
      <c r="F141" s="160" t="s">
        <v>313</v>
      </c>
      <c r="H141" s="159" t="s">
        <v>1</v>
      </c>
      <c r="I141" s="161"/>
      <c r="L141" s="158"/>
      <c r="M141" s="162"/>
      <c r="T141" s="163"/>
      <c r="AT141" s="159" t="s">
        <v>302</v>
      </c>
      <c r="AU141" s="159" t="s">
        <v>85</v>
      </c>
      <c r="AV141" s="13" t="s">
        <v>83</v>
      </c>
      <c r="AW141" s="13" t="s">
        <v>32</v>
      </c>
      <c r="AX141" s="13" t="s">
        <v>76</v>
      </c>
      <c r="AY141" s="159" t="s">
        <v>293</v>
      </c>
    </row>
    <row r="142" spans="2:65" s="12" customFormat="1" ht="11.25">
      <c r="B142" s="150"/>
      <c r="D142" s="151" t="s">
        <v>302</v>
      </c>
      <c r="E142" s="152" t="s">
        <v>217</v>
      </c>
      <c r="F142" s="153" t="s">
        <v>314</v>
      </c>
      <c r="H142" s="154">
        <v>319.59899999999999</v>
      </c>
      <c r="I142" s="155"/>
      <c r="L142" s="150"/>
      <c r="M142" s="156"/>
      <c r="T142" s="157"/>
      <c r="AT142" s="152" t="s">
        <v>302</v>
      </c>
      <c r="AU142" s="152" t="s">
        <v>85</v>
      </c>
      <c r="AV142" s="12" t="s">
        <v>85</v>
      </c>
      <c r="AW142" s="12" t="s">
        <v>32</v>
      </c>
      <c r="AX142" s="12" t="s">
        <v>83</v>
      </c>
      <c r="AY142" s="152" t="s">
        <v>293</v>
      </c>
    </row>
    <row r="143" spans="2:65" s="1" customFormat="1" ht="24.2" customHeight="1">
      <c r="B143" s="32"/>
      <c r="C143" s="137" t="s">
        <v>300</v>
      </c>
      <c r="D143" s="137" t="s">
        <v>295</v>
      </c>
      <c r="E143" s="138" t="s">
        <v>315</v>
      </c>
      <c r="F143" s="139" t="s">
        <v>316</v>
      </c>
      <c r="G143" s="140" t="s">
        <v>311</v>
      </c>
      <c r="H143" s="141">
        <v>371.15499999999997</v>
      </c>
      <c r="I143" s="142"/>
      <c r="J143" s="143">
        <f>ROUND(I143*H143,2)</f>
        <v>0</v>
      </c>
      <c r="K143" s="139" t="s">
        <v>299</v>
      </c>
      <c r="L143" s="32"/>
      <c r="M143" s="144" t="s">
        <v>1</v>
      </c>
      <c r="N143" s="145" t="s">
        <v>41</v>
      </c>
      <c r="P143" s="146">
        <f>O143*H143</f>
        <v>0</v>
      </c>
      <c r="Q143" s="146">
        <v>0</v>
      </c>
      <c r="R143" s="146">
        <f>Q143*H143</f>
        <v>0</v>
      </c>
      <c r="S143" s="146">
        <v>0</v>
      </c>
      <c r="T143" s="147">
        <f>S143*H143</f>
        <v>0</v>
      </c>
      <c r="AR143" s="148" t="s">
        <v>300</v>
      </c>
      <c r="AT143" s="148" t="s">
        <v>295</v>
      </c>
      <c r="AU143" s="148" t="s">
        <v>85</v>
      </c>
      <c r="AY143" s="17" t="s">
        <v>293</v>
      </c>
      <c r="BE143" s="149">
        <f>IF(N143="základní",J143,0)</f>
        <v>0</v>
      </c>
      <c r="BF143" s="149">
        <f>IF(N143="snížená",J143,0)</f>
        <v>0</v>
      </c>
      <c r="BG143" s="149">
        <f>IF(N143="zákl. přenesená",J143,0)</f>
        <v>0</v>
      </c>
      <c r="BH143" s="149">
        <f>IF(N143="sníž. přenesená",J143,0)</f>
        <v>0</v>
      </c>
      <c r="BI143" s="149">
        <f>IF(N143="nulová",J143,0)</f>
        <v>0</v>
      </c>
      <c r="BJ143" s="17" t="s">
        <v>83</v>
      </c>
      <c r="BK143" s="149">
        <f>ROUND(I143*H143,2)</f>
        <v>0</v>
      </c>
      <c r="BL143" s="17" t="s">
        <v>300</v>
      </c>
      <c r="BM143" s="148" t="s">
        <v>317</v>
      </c>
    </row>
    <row r="144" spans="2:65" s="13" customFormat="1" ht="11.25">
      <c r="B144" s="158"/>
      <c r="D144" s="151" t="s">
        <v>302</v>
      </c>
      <c r="E144" s="159" t="s">
        <v>1</v>
      </c>
      <c r="F144" s="160" t="s">
        <v>318</v>
      </c>
      <c r="H144" s="159" t="s">
        <v>1</v>
      </c>
      <c r="I144" s="161"/>
      <c r="L144" s="158"/>
      <c r="M144" s="162"/>
      <c r="T144" s="163"/>
      <c r="AT144" s="159" t="s">
        <v>302</v>
      </c>
      <c r="AU144" s="159" t="s">
        <v>85</v>
      </c>
      <c r="AV144" s="13" t="s">
        <v>83</v>
      </c>
      <c r="AW144" s="13" t="s">
        <v>32</v>
      </c>
      <c r="AX144" s="13" t="s">
        <v>76</v>
      </c>
      <c r="AY144" s="159" t="s">
        <v>293</v>
      </c>
    </row>
    <row r="145" spans="2:65" s="12" customFormat="1" ht="11.25">
      <c r="B145" s="150"/>
      <c r="D145" s="151" t="s">
        <v>302</v>
      </c>
      <c r="E145" s="152" t="s">
        <v>219</v>
      </c>
      <c r="F145" s="153" t="s">
        <v>319</v>
      </c>
      <c r="H145" s="154">
        <v>371.15499999999997</v>
      </c>
      <c r="I145" s="155"/>
      <c r="L145" s="150"/>
      <c r="M145" s="156"/>
      <c r="T145" s="157"/>
      <c r="AT145" s="152" t="s">
        <v>302</v>
      </c>
      <c r="AU145" s="152" t="s">
        <v>85</v>
      </c>
      <c r="AV145" s="12" t="s">
        <v>85</v>
      </c>
      <c r="AW145" s="12" t="s">
        <v>32</v>
      </c>
      <c r="AX145" s="12" t="s">
        <v>83</v>
      </c>
      <c r="AY145" s="152" t="s">
        <v>293</v>
      </c>
    </row>
    <row r="146" spans="2:65" s="1" customFormat="1" ht="24.2" customHeight="1">
      <c r="B146" s="32"/>
      <c r="C146" s="137" t="s">
        <v>320</v>
      </c>
      <c r="D146" s="137" t="s">
        <v>295</v>
      </c>
      <c r="E146" s="138" t="s">
        <v>321</v>
      </c>
      <c r="F146" s="139" t="s">
        <v>322</v>
      </c>
      <c r="G146" s="140" t="s">
        <v>311</v>
      </c>
      <c r="H146" s="141">
        <v>20.827999999999999</v>
      </c>
      <c r="I146" s="142"/>
      <c r="J146" s="143">
        <f>ROUND(I146*H146,2)</f>
        <v>0</v>
      </c>
      <c r="K146" s="139" t="s">
        <v>299</v>
      </c>
      <c r="L146" s="32"/>
      <c r="M146" s="144" t="s">
        <v>1</v>
      </c>
      <c r="N146" s="145" t="s">
        <v>41</v>
      </c>
      <c r="P146" s="146">
        <f>O146*H146</f>
        <v>0</v>
      </c>
      <c r="Q146" s="146">
        <v>4.147E-2</v>
      </c>
      <c r="R146" s="146">
        <f>Q146*H146</f>
        <v>0.86373716</v>
      </c>
      <c r="S146" s="146">
        <v>0</v>
      </c>
      <c r="T146" s="147">
        <f>S146*H146</f>
        <v>0</v>
      </c>
      <c r="AR146" s="148" t="s">
        <v>300</v>
      </c>
      <c r="AT146" s="148" t="s">
        <v>295</v>
      </c>
      <c r="AU146" s="148" t="s">
        <v>85</v>
      </c>
      <c r="AY146" s="17" t="s">
        <v>293</v>
      </c>
      <c r="BE146" s="149">
        <f>IF(N146="základní",J146,0)</f>
        <v>0</v>
      </c>
      <c r="BF146" s="149">
        <f>IF(N146="snížená",J146,0)</f>
        <v>0</v>
      </c>
      <c r="BG146" s="149">
        <f>IF(N146="zákl. přenesená",J146,0)</f>
        <v>0</v>
      </c>
      <c r="BH146" s="149">
        <f>IF(N146="sníž. přenesená",J146,0)</f>
        <v>0</v>
      </c>
      <c r="BI146" s="149">
        <f>IF(N146="nulová",J146,0)</f>
        <v>0</v>
      </c>
      <c r="BJ146" s="17" t="s">
        <v>83</v>
      </c>
      <c r="BK146" s="149">
        <f>ROUND(I146*H146,2)</f>
        <v>0</v>
      </c>
      <c r="BL146" s="17" t="s">
        <v>300</v>
      </c>
      <c r="BM146" s="148" t="s">
        <v>323</v>
      </c>
    </row>
    <row r="147" spans="2:65" s="1" customFormat="1" ht="409.5">
      <c r="B147" s="32"/>
      <c r="D147" s="151" t="s">
        <v>324</v>
      </c>
      <c r="F147" s="164" t="s">
        <v>325</v>
      </c>
      <c r="I147" s="165"/>
      <c r="L147" s="32"/>
      <c r="M147" s="166"/>
      <c r="T147" s="56"/>
      <c r="AT147" s="17" t="s">
        <v>324</v>
      </c>
      <c r="AU147" s="17" t="s">
        <v>85</v>
      </c>
    </row>
    <row r="148" spans="2:65" s="12" customFormat="1" ht="11.25">
      <c r="B148" s="150"/>
      <c r="D148" s="151" t="s">
        <v>302</v>
      </c>
      <c r="E148" s="152" t="s">
        <v>258</v>
      </c>
      <c r="F148" s="153" t="s">
        <v>326</v>
      </c>
      <c r="H148" s="154">
        <v>20.827999999999999</v>
      </c>
      <c r="I148" s="155"/>
      <c r="L148" s="150"/>
      <c r="M148" s="156"/>
      <c r="T148" s="157"/>
      <c r="AT148" s="152" t="s">
        <v>302</v>
      </c>
      <c r="AU148" s="152" t="s">
        <v>85</v>
      </c>
      <c r="AV148" s="12" t="s">
        <v>85</v>
      </c>
      <c r="AW148" s="12" t="s">
        <v>32</v>
      </c>
      <c r="AX148" s="12" t="s">
        <v>83</v>
      </c>
      <c r="AY148" s="152" t="s">
        <v>293</v>
      </c>
    </row>
    <row r="149" spans="2:65" s="1" customFormat="1" ht="24.2" customHeight="1">
      <c r="B149" s="32"/>
      <c r="C149" s="137" t="s">
        <v>327</v>
      </c>
      <c r="D149" s="137" t="s">
        <v>295</v>
      </c>
      <c r="E149" s="138" t="s">
        <v>328</v>
      </c>
      <c r="F149" s="139" t="s">
        <v>329</v>
      </c>
      <c r="G149" s="140" t="s">
        <v>311</v>
      </c>
      <c r="H149" s="141">
        <v>3775.3029999999999</v>
      </c>
      <c r="I149" s="142"/>
      <c r="J149" s="143">
        <f>ROUND(I149*H149,2)</f>
        <v>0</v>
      </c>
      <c r="K149" s="139" t="s">
        <v>299</v>
      </c>
      <c r="L149" s="32"/>
      <c r="M149" s="144" t="s">
        <v>1</v>
      </c>
      <c r="N149" s="145" t="s">
        <v>41</v>
      </c>
      <c r="P149" s="146">
        <f>O149*H149</f>
        <v>0</v>
      </c>
      <c r="Q149" s="146">
        <v>1.2449999999999999E-2</v>
      </c>
      <c r="R149" s="146">
        <f>Q149*H149</f>
        <v>47.002522349999992</v>
      </c>
      <c r="S149" s="146">
        <v>0</v>
      </c>
      <c r="T149" s="147">
        <f>S149*H149</f>
        <v>0</v>
      </c>
      <c r="AR149" s="148" t="s">
        <v>300</v>
      </c>
      <c r="AT149" s="148" t="s">
        <v>295</v>
      </c>
      <c r="AU149" s="148" t="s">
        <v>85</v>
      </c>
      <c r="AY149" s="17" t="s">
        <v>293</v>
      </c>
      <c r="BE149" s="149">
        <f>IF(N149="základní",J149,0)</f>
        <v>0</v>
      </c>
      <c r="BF149" s="149">
        <f>IF(N149="snížená",J149,0)</f>
        <v>0</v>
      </c>
      <c r="BG149" s="149">
        <f>IF(N149="zákl. přenesená",J149,0)</f>
        <v>0</v>
      </c>
      <c r="BH149" s="149">
        <f>IF(N149="sníž. přenesená",J149,0)</f>
        <v>0</v>
      </c>
      <c r="BI149" s="149">
        <f>IF(N149="nulová",J149,0)</f>
        <v>0</v>
      </c>
      <c r="BJ149" s="17" t="s">
        <v>83</v>
      </c>
      <c r="BK149" s="149">
        <f>ROUND(I149*H149,2)</f>
        <v>0</v>
      </c>
      <c r="BL149" s="17" t="s">
        <v>300</v>
      </c>
      <c r="BM149" s="148" t="s">
        <v>330</v>
      </c>
    </row>
    <row r="150" spans="2:65" s="1" customFormat="1" ht="409.5">
      <c r="B150" s="32"/>
      <c r="D150" s="151" t="s">
        <v>324</v>
      </c>
      <c r="F150" s="164" t="s">
        <v>325</v>
      </c>
      <c r="I150" s="165"/>
      <c r="L150" s="32"/>
      <c r="M150" s="166"/>
      <c r="T150" s="56"/>
      <c r="AT150" s="17" t="s">
        <v>324</v>
      </c>
      <c r="AU150" s="17" t="s">
        <v>85</v>
      </c>
    </row>
    <row r="151" spans="2:65" s="12" customFormat="1" ht="11.25">
      <c r="B151" s="150"/>
      <c r="D151" s="151" t="s">
        <v>302</v>
      </c>
      <c r="E151" s="152" t="s">
        <v>1</v>
      </c>
      <c r="F151" s="153" t="s">
        <v>331</v>
      </c>
      <c r="H151" s="154">
        <v>6.6379999999999999</v>
      </c>
      <c r="I151" s="155"/>
      <c r="L151" s="150"/>
      <c r="M151" s="156"/>
      <c r="T151" s="157"/>
      <c r="AT151" s="152" t="s">
        <v>302</v>
      </c>
      <c r="AU151" s="152" t="s">
        <v>85</v>
      </c>
      <c r="AV151" s="12" t="s">
        <v>85</v>
      </c>
      <c r="AW151" s="12" t="s">
        <v>32</v>
      </c>
      <c r="AX151" s="12" t="s">
        <v>76</v>
      </c>
      <c r="AY151" s="152" t="s">
        <v>293</v>
      </c>
    </row>
    <row r="152" spans="2:65" s="12" customFormat="1" ht="33.75">
      <c r="B152" s="150"/>
      <c r="D152" s="151" t="s">
        <v>302</v>
      </c>
      <c r="E152" s="152" t="s">
        <v>1</v>
      </c>
      <c r="F152" s="153" t="s">
        <v>332</v>
      </c>
      <c r="H152" s="154">
        <v>133.19499999999999</v>
      </c>
      <c r="I152" s="155"/>
      <c r="L152" s="150"/>
      <c r="M152" s="156"/>
      <c r="T152" s="157"/>
      <c r="AT152" s="152" t="s">
        <v>302</v>
      </c>
      <c r="AU152" s="152" t="s">
        <v>85</v>
      </c>
      <c r="AV152" s="12" t="s">
        <v>85</v>
      </c>
      <c r="AW152" s="12" t="s">
        <v>32</v>
      </c>
      <c r="AX152" s="12" t="s">
        <v>76</v>
      </c>
      <c r="AY152" s="152" t="s">
        <v>293</v>
      </c>
    </row>
    <row r="153" spans="2:65" s="12" customFormat="1" ht="11.25">
      <c r="B153" s="150"/>
      <c r="D153" s="151" t="s">
        <v>302</v>
      </c>
      <c r="E153" s="152" t="s">
        <v>1</v>
      </c>
      <c r="F153" s="153" t="s">
        <v>333</v>
      </c>
      <c r="H153" s="154">
        <v>25.84</v>
      </c>
      <c r="I153" s="155"/>
      <c r="L153" s="150"/>
      <c r="M153" s="156"/>
      <c r="T153" s="157"/>
      <c r="AT153" s="152" t="s">
        <v>302</v>
      </c>
      <c r="AU153" s="152" t="s">
        <v>85</v>
      </c>
      <c r="AV153" s="12" t="s">
        <v>85</v>
      </c>
      <c r="AW153" s="12" t="s">
        <v>32</v>
      </c>
      <c r="AX153" s="12" t="s">
        <v>76</v>
      </c>
      <c r="AY153" s="152" t="s">
        <v>293</v>
      </c>
    </row>
    <row r="154" spans="2:65" s="12" customFormat="1" ht="11.25">
      <c r="B154" s="150"/>
      <c r="D154" s="151" t="s">
        <v>302</v>
      </c>
      <c r="E154" s="152" t="s">
        <v>1</v>
      </c>
      <c r="F154" s="153" t="s">
        <v>334</v>
      </c>
      <c r="H154" s="154">
        <v>78.936000000000007</v>
      </c>
      <c r="I154" s="155"/>
      <c r="L154" s="150"/>
      <c r="M154" s="156"/>
      <c r="T154" s="157"/>
      <c r="AT154" s="152" t="s">
        <v>302</v>
      </c>
      <c r="AU154" s="152" t="s">
        <v>85</v>
      </c>
      <c r="AV154" s="12" t="s">
        <v>85</v>
      </c>
      <c r="AW154" s="12" t="s">
        <v>32</v>
      </c>
      <c r="AX154" s="12" t="s">
        <v>76</v>
      </c>
      <c r="AY154" s="152" t="s">
        <v>293</v>
      </c>
    </row>
    <row r="155" spans="2:65" s="12" customFormat="1" ht="11.25">
      <c r="B155" s="150"/>
      <c r="D155" s="151" t="s">
        <v>302</v>
      </c>
      <c r="E155" s="152" t="s">
        <v>1</v>
      </c>
      <c r="F155" s="153" t="s">
        <v>335</v>
      </c>
      <c r="H155" s="154">
        <v>223.35300000000001</v>
      </c>
      <c r="I155" s="155"/>
      <c r="L155" s="150"/>
      <c r="M155" s="156"/>
      <c r="T155" s="157"/>
      <c r="AT155" s="152" t="s">
        <v>302</v>
      </c>
      <c r="AU155" s="152" t="s">
        <v>85</v>
      </c>
      <c r="AV155" s="12" t="s">
        <v>85</v>
      </c>
      <c r="AW155" s="12" t="s">
        <v>32</v>
      </c>
      <c r="AX155" s="12" t="s">
        <v>76</v>
      </c>
      <c r="AY155" s="152" t="s">
        <v>293</v>
      </c>
    </row>
    <row r="156" spans="2:65" s="12" customFormat="1" ht="33.75">
      <c r="B156" s="150"/>
      <c r="D156" s="151" t="s">
        <v>302</v>
      </c>
      <c r="E156" s="152" t="s">
        <v>1</v>
      </c>
      <c r="F156" s="153" t="s">
        <v>336</v>
      </c>
      <c r="H156" s="154">
        <v>154.69800000000001</v>
      </c>
      <c r="I156" s="155"/>
      <c r="L156" s="150"/>
      <c r="M156" s="156"/>
      <c r="T156" s="157"/>
      <c r="AT156" s="152" t="s">
        <v>302</v>
      </c>
      <c r="AU156" s="152" t="s">
        <v>85</v>
      </c>
      <c r="AV156" s="12" t="s">
        <v>85</v>
      </c>
      <c r="AW156" s="12" t="s">
        <v>32</v>
      </c>
      <c r="AX156" s="12" t="s">
        <v>76</v>
      </c>
      <c r="AY156" s="152" t="s">
        <v>293</v>
      </c>
    </row>
    <row r="157" spans="2:65" s="12" customFormat="1" ht="11.25">
      <c r="B157" s="150"/>
      <c r="D157" s="151" t="s">
        <v>302</v>
      </c>
      <c r="E157" s="152" t="s">
        <v>1</v>
      </c>
      <c r="F157" s="153" t="s">
        <v>337</v>
      </c>
      <c r="H157" s="154">
        <v>32.072000000000003</v>
      </c>
      <c r="I157" s="155"/>
      <c r="L157" s="150"/>
      <c r="M157" s="156"/>
      <c r="T157" s="157"/>
      <c r="AT157" s="152" t="s">
        <v>302</v>
      </c>
      <c r="AU157" s="152" t="s">
        <v>85</v>
      </c>
      <c r="AV157" s="12" t="s">
        <v>85</v>
      </c>
      <c r="AW157" s="12" t="s">
        <v>32</v>
      </c>
      <c r="AX157" s="12" t="s">
        <v>76</v>
      </c>
      <c r="AY157" s="152" t="s">
        <v>293</v>
      </c>
    </row>
    <row r="158" spans="2:65" s="12" customFormat="1" ht="11.25">
      <c r="B158" s="150"/>
      <c r="D158" s="151" t="s">
        <v>302</v>
      </c>
      <c r="E158" s="152" t="s">
        <v>1</v>
      </c>
      <c r="F158" s="153" t="s">
        <v>338</v>
      </c>
      <c r="H158" s="154">
        <v>31.995999999999999</v>
      </c>
      <c r="I158" s="155"/>
      <c r="L158" s="150"/>
      <c r="M158" s="156"/>
      <c r="T158" s="157"/>
      <c r="AT158" s="152" t="s">
        <v>302</v>
      </c>
      <c r="AU158" s="152" t="s">
        <v>85</v>
      </c>
      <c r="AV158" s="12" t="s">
        <v>85</v>
      </c>
      <c r="AW158" s="12" t="s">
        <v>32</v>
      </c>
      <c r="AX158" s="12" t="s">
        <v>76</v>
      </c>
      <c r="AY158" s="152" t="s">
        <v>293</v>
      </c>
    </row>
    <row r="159" spans="2:65" s="12" customFormat="1" ht="11.25">
      <c r="B159" s="150"/>
      <c r="D159" s="151" t="s">
        <v>302</v>
      </c>
      <c r="E159" s="152" t="s">
        <v>1</v>
      </c>
      <c r="F159" s="153" t="s">
        <v>339</v>
      </c>
      <c r="H159" s="154">
        <v>88.084999999999994</v>
      </c>
      <c r="I159" s="155"/>
      <c r="L159" s="150"/>
      <c r="M159" s="156"/>
      <c r="T159" s="157"/>
      <c r="AT159" s="152" t="s">
        <v>302</v>
      </c>
      <c r="AU159" s="152" t="s">
        <v>85</v>
      </c>
      <c r="AV159" s="12" t="s">
        <v>85</v>
      </c>
      <c r="AW159" s="12" t="s">
        <v>32</v>
      </c>
      <c r="AX159" s="12" t="s">
        <v>76</v>
      </c>
      <c r="AY159" s="152" t="s">
        <v>293</v>
      </c>
    </row>
    <row r="160" spans="2:65" s="12" customFormat="1" ht="33.75">
      <c r="B160" s="150"/>
      <c r="D160" s="151" t="s">
        <v>302</v>
      </c>
      <c r="E160" s="152" t="s">
        <v>1</v>
      </c>
      <c r="F160" s="153" t="s">
        <v>340</v>
      </c>
      <c r="H160" s="154">
        <v>160.62299999999999</v>
      </c>
      <c r="I160" s="155"/>
      <c r="L160" s="150"/>
      <c r="M160" s="156"/>
      <c r="T160" s="157"/>
      <c r="AT160" s="152" t="s">
        <v>302</v>
      </c>
      <c r="AU160" s="152" t="s">
        <v>85</v>
      </c>
      <c r="AV160" s="12" t="s">
        <v>85</v>
      </c>
      <c r="AW160" s="12" t="s">
        <v>32</v>
      </c>
      <c r="AX160" s="12" t="s">
        <v>76</v>
      </c>
      <c r="AY160" s="152" t="s">
        <v>293</v>
      </c>
    </row>
    <row r="161" spans="2:51" s="12" customFormat="1" ht="11.25">
      <c r="B161" s="150"/>
      <c r="D161" s="151" t="s">
        <v>302</v>
      </c>
      <c r="E161" s="152" t="s">
        <v>1</v>
      </c>
      <c r="F161" s="153" t="s">
        <v>341</v>
      </c>
      <c r="H161" s="154">
        <v>34.804000000000002</v>
      </c>
      <c r="I161" s="155"/>
      <c r="L161" s="150"/>
      <c r="M161" s="156"/>
      <c r="T161" s="157"/>
      <c r="AT161" s="152" t="s">
        <v>302</v>
      </c>
      <c r="AU161" s="152" t="s">
        <v>85</v>
      </c>
      <c r="AV161" s="12" t="s">
        <v>85</v>
      </c>
      <c r="AW161" s="12" t="s">
        <v>32</v>
      </c>
      <c r="AX161" s="12" t="s">
        <v>76</v>
      </c>
      <c r="AY161" s="152" t="s">
        <v>293</v>
      </c>
    </row>
    <row r="162" spans="2:51" s="12" customFormat="1" ht="33.75">
      <c r="B162" s="150"/>
      <c r="D162" s="151" t="s">
        <v>302</v>
      </c>
      <c r="E162" s="152" t="s">
        <v>1</v>
      </c>
      <c r="F162" s="153" t="s">
        <v>342</v>
      </c>
      <c r="H162" s="154">
        <v>238.25299999999999</v>
      </c>
      <c r="I162" s="155"/>
      <c r="L162" s="150"/>
      <c r="M162" s="156"/>
      <c r="T162" s="157"/>
      <c r="AT162" s="152" t="s">
        <v>302</v>
      </c>
      <c r="AU162" s="152" t="s">
        <v>85</v>
      </c>
      <c r="AV162" s="12" t="s">
        <v>85</v>
      </c>
      <c r="AW162" s="12" t="s">
        <v>32</v>
      </c>
      <c r="AX162" s="12" t="s">
        <v>76</v>
      </c>
      <c r="AY162" s="152" t="s">
        <v>293</v>
      </c>
    </row>
    <row r="163" spans="2:51" s="12" customFormat="1" ht="11.25">
      <c r="B163" s="150"/>
      <c r="D163" s="151" t="s">
        <v>302</v>
      </c>
      <c r="E163" s="152" t="s">
        <v>1</v>
      </c>
      <c r="F163" s="153" t="s">
        <v>343</v>
      </c>
      <c r="H163" s="154">
        <v>26.207999999999998</v>
      </c>
      <c r="I163" s="155"/>
      <c r="L163" s="150"/>
      <c r="M163" s="156"/>
      <c r="T163" s="157"/>
      <c r="AT163" s="152" t="s">
        <v>302</v>
      </c>
      <c r="AU163" s="152" t="s">
        <v>85</v>
      </c>
      <c r="AV163" s="12" t="s">
        <v>85</v>
      </c>
      <c r="AW163" s="12" t="s">
        <v>32</v>
      </c>
      <c r="AX163" s="12" t="s">
        <v>76</v>
      </c>
      <c r="AY163" s="152" t="s">
        <v>293</v>
      </c>
    </row>
    <row r="164" spans="2:51" s="12" customFormat="1" ht="11.25">
      <c r="B164" s="150"/>
      <c r="D164" s="151" t="s">
        <v>302</v>
      </c>
      <c r="E164" s="152" t="s">
        <v>1</v>
      </c>
      <c r="F164" s="153" t="s">
        <v>344</v>
      </c>
      <c r="H164" s="154">
        <v>26.207999999999998</v>
      </c>
      <c r="I164" s="155"/>
      <c r="L164" s="150"/>
      <c r="M164" s="156"/>
      <c r="T164" s="157"/>
      <c r="AT164" s="152" t="s">
        <v>302</v>
      </c>
      <c r="AU164" s="152" t="s">
        <v>85</v>
      </c>
      <c r="AV164" s="12" t="s">
        <v>85</v>
      </c>
      <c r="AW164" s="12" t="s">
        <v>32</v>
      </c>
      <c r="AX164" s="12" t="s">
        <v>76</v>
      </c>
      <c r="AY164" s="152" t="s">
        <v>293</v>
      </c>
    </row>
    <row r="165" spans="2:51" s="12" customFormat="1" ht="11.25">
      <c r="B165" s="150"/>
      <c r="D165" s="151" t="s">
        <v>302</v>
      </c>
      <c r="E165" s="152" t="s">
        <v>1</v>
      </c>
      <c r="F165" s="153" t="s">
        <v>345</v>
      </c>
      <c r="H165" s="154">
        <v>136.523</v>
      </c>
      <c r="I165" s="155"/>
      <c r="L165" s="150"/>
      <c r="M165" s="156"/>
      <c r="T165" s="157"/>
      <c r="AT165" s="152" t="s">
        <v>302</v>
      </c>
      <c r="AU165" s="152" t="s">
        <v>85</v>
      </c>
      <c r="AV165" s="12" t="s">
        <v>85</v>
      </c>
      <c r="AW165" s="12" t="s">
        <v>32</v>
      </c>
      <c r="AX165" s="12" t="s">
        <v>76</v>
      </c>
      <c r="AY165" s="152" t="s">
        <v>293</v>
      </c>
    </row>
    <row r="166" spans="2:51" s="12" customFormat="1" ht="33.75">
      <c r="B166" s="150"/>
      <c r="D166" s="151" t="s">
        <v>302</v>
      </c>
      <c r="E166" s="152" t="s">
        <v>1</v>
      </c>
      <c r="F166" s="153" t="s">
        <v>346</v>
      </c>
      <c r="H166" s="154">
        <v>133.398</v>
      </c>
      <c r="I166" s="155"/>
      <c r="L166" s="150"/>
      <c r="M166" s="156"/>
      <c r="T166" s="157"/>
      <c r="AT166" s="152" t="s">
        <v>302</v>
      </c>
      <c r="AU166" s="152" t="s">
        <v>85</v>
      </c>
      <c r="AV166" s="12" t="s">
        <v>85</v>
      </c>
      <c r="AW166" s="12" t="s">
        <v>32</v>
      </c>
      <c r="AX166" s="12" t="s">
        <v>76</v>
      </c>
      <c r="AY166" s="152" t="s">
        <v>293</v>
      </c>
    </row>
    <row r="167" spans="2:51" s="12" customFormat="1" ht="11.25">
      <c r="B167" s="150"/>
      <c r="D167" s="151" t="s">
        <v>302</v>
      </c>
      <c r="E167" s="152" t="s">
        <v>1</v>
      </c>
      <c r="F167" s="153" t="s">
        <v>347</v>
      </c>
      <c r="H167" s="154">
        <v>33.667999999999999</v>
      </c>
      <c r="I167" s="155"/>
      <c r="L167" s="150"/>
      <c r="M167" s="156"/>
      <c r="T167" s="157"/>
      <c r="AT167" s="152" t="s">
        <v>302</v>
      </c>
      <c r="AU167" s="152" t="s">
        <v>85</v>
      </c>
      <c r="AV167" s="12" t="s">
        <v>85</v>
      </c>
      <c r="AW167" s="12" t="s">
        <v>32</v>
      </c>
      <c r="AX167" s="12" t="s">
        <v>76</v>
      </c>
      <c r="AY167" s="152" t="s">
        <v>293</v>
      </c>
    </row>
    <row r="168" spans="2:51" s="12" customFormat="1" ht="11.25">
      <c r="B168" s="150"/>
      <c r="D168" s="151" t="s">
        <v>302</v>
      </c>
      <c r="E168" s="152" t="s">
        <v>1</v>
      </c>
      <c r="F168" s="153" t="s">
        <v>348</v>
      </c>
      <c r="H168" s="154">
        <v>29.26</v>
      </c>
      <c r="I168" s="155"/>
      <c r="L168" s="150"/>
      <c r="M168" s="156"/>
      <c r="T168" s="157"/>
      <c r="AT168" s="152" t="s">
        <v>302</v>
      </c>
      <c r="AU168" s="152" t="s">
        <v>85</v>
      </c>
      <c r="AV168" s="12" t="s">
        <v>85</v>
      </c>
      <c r="AW168" s="12" t="s">
        <v>32</v>
      </c>
      <c r="AX168" s="12" t="s">
        <v>76</v>
      </c>
      <c r="AY168" s="152" t="s">
        <v>293</v>
      </c>
    </row>
    <row r="169" spans="2:51" s="12" customFormat="1" ht="11.25">
      <c r="B169" s="150"/>
      <c r="D169" s="151" t="s">
        <v>302</v>
      </c>
      <c r="E169" s="152" t="s">
        <v>1</v>
      </c>
      <c r="F169" s="153" t="s">
        <v>349</v>
      </c>
      <c r="H169" s="154">
        <v>45.387999999999998</v>
      </c>
      <c r="I169" s="155"/>
      <c r="L169" s="150"/>
      <c r="M169" s="156"/>
      <c r="T169" s="157"/>
      <c r="AT169" s="152" t="s">
        <v>302</v>
      </c>
      <c r="AU169" s="152" t="s">
        <v>85</v>
      </c>
      <c r="AV169" s="12" t="s">
        <v>85</v>
      </c>
      <c r="AW169" s="12" t="s">
        <v>32</v>
      </c>
      <c r="AX169" s="12" t="s">
        <v>76</v>
      </c>
      <c r="AY169" s="152" t="s">
        <v>293</v>
      </c>
    </row>
    <row r="170" spans="2:51" s="12" customFormat="1" ht="33.75">
      <c r="B170" s="150"/>
      <c r="D170" s="151" t="s">
        <v>302</v>
      </c>
      <c r="E170" s="152" t="s">
        <v>1</v>
      </c>
      <c r="F170" s="153" t="s">
        <v>350</v>
      </c>
      <c r="H170" s="154">
        <v>141.72200000000001</v>
      </c>
      <c r="I170" s="155"/>
      <c r="L170" s="150"/>
      <c r="M170" s="156"/>
      <c r="T170" s="157"/>
      <c r="AT170" s="152" t="s">
        <v>302</v>
      </c>
      <c r="AU170" s="152" t="s">
        <v>85</v>
      </c>
      <c r="AV170" s="12" t="s">
        <v>85</v>
      </c>
      <c r="AW170" s="12" t="s">
        <v>32</v>
      </c>
      <c r="AX170" s="12" t="s">
        <v>76</v>
      </c>
      <c r="AY170" s="152" t="s">
        <v>293</v>
      </c>
    </row>
    <row r="171" spans="2:51" s="12" customFormat="1" ht="11.25">
      <c r="B171" s="150"/>
      <c r="D171" s="151" t="s">
        <v>302</v>
      </c>
      <c r="E171" s="152" t="s">
        <v>1</v>
      </c>
      <c r="F171" s="153" t="s">
        <v>351</v>
      </c>
      <c r="H171" s="154">
        <v>96.876000000000005</v>
      </c>
      <c r="I171" s="155"/>
      <c r="L171" s="150"/>
      <c r="M171" s="156"/>
      <c r="T171" s="157"/>
      <c r="AT171" s="152" t="s">
        <v>302</v>
      </c>
      <c r="AU171" s="152" t="s">
        <v>85</v>
      </c>
      <c r="AV171" s="12" t="s">
        <v>85</v>
      </c>
      <c r="AW171" s="12" t="s">
        <v>32</v>
      </c>
      <c r="AX171" s="12" t="s">
        <v>76</v>
      </c>
      <c r="AY171" s="152" t="s">
        <v>293</v>
      </c>
    </row>
    <row r="172" spans="2:51" s="12" customFormat="1" ht="33.75">
      <c r="B172" s="150"/>
      <c r="D172" s="151" t="s">
        <v>302</v>
      </c>
      <c r="E172" s="152" t="s">
        <v>1</v>
      </c>
      <c r="F172" s="153" t="s">
        <v>352</v>
      </c>
      <c r="H172" s="154">
        <v>217.477</v>
      </c>
      <c r="I172" s="155"/>
      <c r="L172" s="150"/>
      <c r="M172" s="156"/>
      <c r="T172" s="157"/>
      <c r="AT172" s="152" t="s">
        <v>302</v>
      </c>
      <c r="AU172" s="152" t="s">
        <v>85</v>
      </c>
      <c r="AV172" s="12" t="s">
        <v>85</v>
      </c>
      <c r="AW172" s="12" t="s">
        <v>32</v>
      </c>
      <c r="AX172" s="12" t="s">
        <v>76</v>
      </c>
      <c r="AY172" s="152" t="s">
        <v>293</v>
      </c>
    </row>
    <row r="173" spans="2:51" s="12" customFormat="1" ht="11.25">
      <c r="B173" s="150"/>
      <c r="D173" s="151" t="s">
        <v>302</v>
      </c>
      <c r="E173" s="152" t="s">
        <v>1</v>
      </c>
      <c r="F173" s="153" t="s">
        <v>353</v>
      </c>
      <c r="H173" s="154">
        <v>25.384</v>
      </c>
      <c r="I173" s="155"/>
      <c r="L173" s="150"/>
      <c r="M173" s="156"/>
      <c r="T173" s="157"/>
      <c r="AT173" s="152" t="s">
        <v>302</v>
      </c>
      <c r="AU173" s="152" t="s">
        <v>85</v>
      </c>
      <c r="AV173" s="12" t="s">
        <v>85</v>
      </c>
      <c r="AW173" s="12" t="s">
        <v>32</v>
      </c>
      <c r="AX173" s="12" t="s">
        <v>76</v>
      </c>
      <c r="AY173" s="152" t="s">
        <v>293</v>
      </c>
    </row>
    <row r="174" spans="2:51" s="12" customFormat="1" ht="11.25">
      <c r="B174" s="150"/>
      <c r="D174" s="151" t="s">
        <v>302</v>
      </c>
      <c r="E174" s="152" t="s">
        <v>1</v>
      </c>
      <c r="F174" s="153" t="s">
        <v>354</v>
      </c>
      <c r="H174" s="154">
        <v>26.143999999999998</v>
      </c>
      <c r="I174" s="155"/>
      <c r="L174" s="150"/>
      <c r="M174" s="156"/>
      <c r="T174" s="157"/>
      <c r="AT174" s="152" t="s">
        <v>302</v>
      </c>
      <c r="AU174" s="152" t="s">
        <v>85</v>
      </c>
      <c r="AV174" s="12" t="s">
        <v>85</v>
      </c>
      <c r="AW174" s="12" t="s">
        <v>32</v>
      </c>
      <c r="AX174" s="12" t="s">
        <v>76</v>
      </c>
      <c r="AY174" s="152" t="s">
        <v>293</v>
      </c>
    </row>
    <row r="175" spans="2:51" s="12" customFormat="1" ht="11.25">
      <c r="B175" s="150"/>
      <c r="D175" s="151" t="s">
        <v>302</v>
      </c>
      <c r="E175" s="152" t="s">
        <v>1</v>
      </c>
      <c r="F175" s="153" t="s">
        <v>355</v>
      </c>
      <c r="H175" s="154">
        <v>26.827999999999999</v>
      </c>
      <c r="I175" s="155"/>
      <c r="L175" s="150"/>
      <c r="M175" s="156"/>
      <c r="T175" s="157"/>
      <c r="AT175" s="152" t="s">
        <v>302</v>
      </c>
      <c r="AU175" s="152" t="s">
        <v>85</v>
      </c>
      <c r="AV175" s="12" t="s">
        <v>85</v>
      </c>
      <c r="AW175" s="12" t="s">
        <v>32</v>
      </c>
      <c r="AX175" s="12" t="s">
        <v>76</v>
      </c>
      <c r="AY175" s="152" t="s">
        <v>293</v>
      </c>
    </row>
    <row r="176" spans="2:51" s="12" customFormat="1" ht="11.25">
      <c r="B176" s="150"/>
      <c r="D176" s="151" t="s">
        <v>302</v>
      </c>
      <c r="E176" s="152" t="s">
        <v>1</v>
      </c>
      <c r="F176" s="153" t="s">
        <v>356</v>
      </c>
      <c r="H176" s="154">
        <v>122.53</v>
      </c>
      <c r="I176" s="155"/>
      <c r="L176" s="150"/>
      <c r="M176" s="156"/>
      <c r="T176" s="157"/>
      <c r="AT176" s="152" t="s">
        <v>302</v>
      </c>
      <c r="AU176" s="152" t="s">
        <v>85</v>
      </c>
      <c r="AV176" s="12" t="s">
        <v>85</v>
      </c>
      <c r="AW176" s="12" t="s">
        <v>32</v>
      </c>
      <c r="AX176" s="12" t="s">
        <v>76</v>
      </c>
      <c r="AY176" s="152" t="s">
        <v>293</v>
      </c>
    </row>
    <row r="177" spans="2:65" s="12" customFormat="1" ht="33.75">
      <c r="B177" s="150"/>
      <c r="D177" s="151" t="s">
        <v>302</v>
      </c>
      <c r="E177" s="152" t="s">
        <v>1</v>
      </c>
      <c r="F177" s="153" t="s">
        <v>357</v>
      </c>
      <c r="H177" s="154">
        <v>154.69800000000001</v>
      </c>
      <c r="I177" s="155"/>
      <c r="L177" s="150"/>
      <c r="M177" s="156"/>
      <c r="T177" s="157"/>
      <c r="AT177" s="152" t="s">
        <v>302</v>
      </c>
      <c r="AU177" s="152" t="s">
        <v>85</v>
      </c>
      <c r="AV177" s="12" t="s">
        <v>85</v>
      </c>
      <c r="AW177" s="12" t="s">
        <v>32</v>
      </c>
      <c r="AX177" s="12" t="s">
        <v>76</v>
      </c>
      <c r="AY177" s="152" t="s">
        <v>293</v>
      </c>
    </row>
    <row r="178" spans="2:65" s="12" customFormat="1" ht="11.25">
      <c r="B178" s="150"/>
      <c r="D178" s="151" t="s">
        <v>302</v>
      </c>
      <c r="E178" s="152" t="s">
        <v>1</v>
      </c>
      <c r="F178" s="153" t="s">
        <v>358</v>
      </c>
      <c r="H178" s="154">
        <v>38.683999999999997</v>
      </c>
      <c r="I178" s="155"/>
      <c r="L178" s="150"/>
      <c r="M178" s="156"/>
      <c r="T178" s="157"/>
      <c r="AT178" s="152" t="s">
        <v>302</v>
      </c>
      <c r="AU178" s="152" t="s">
        <v>85</v>
      </c>
      <c r="AV178" s="12" t="s">
        <v>85</v>
      </c>
      <c r="AW178" s="12" t="s">
        <v>32</v>
      </c>
      <c r="AX178" s="12" t="s">
        <v>76</v>
      </c>
      <c r="AY178" s="152" t="s">
        <v>293</v>
      </c>
    </row>
    <row r="179" spans="2:65" s="12" customFormat="1" ht="11.25">
      <c r="B179" s="150"/>
      <c r="D179" s="151" t="s">
        <v>302</v>
      </c>
      <c r="E179" s="152" t="s">
        <v>1</v>
      </c>
      <c r="F179" s="153" t="s">
        <v>359</v>
      </c>
      <c r="H179" s="154">
        <v>29.108000000000001</v>
      </c>
      <c r="I179" s="155"/>
      <c r="L179" s="150"/>
      <c r="M179" s="156"/>
      <c r="T179" s="157"/>
      <c r="AT179" s="152" t="s">
        <v>302</v>
      </c>
      <c r="AU179" s="152" t="s">
        <v>85</v>
      </c>
      <c r="AV179" s="12" t="s">
        <v>85</v>
      </c>
      <c r="AW179" s="12" t="s">
        <v>32</v>
      </c>
      <c r="AX179" s="12" t="s">
        <v>76</v>
      </c>
      <c r="AY179" s="152" t="s">
        <v>293</v>
      </c>
    </row>
    <row r="180" spans="2:65" s="12" customFormat="1" ht="11.25">
      <c r="B180" s="150"/>
      <c r="D180" s="151" t="s">
        <v>302</v>
      </c>
      <c r="E180" s="152" t="s">
        <v>1</v>
      </c>
      <c r="F180" s="153" t="s">
        <v>360</v>
      </c>
      <c r="H180" s="154">
        <v>189.446</v>
      </c>
      <c r="I180" s="155"/>
      <c r="L180" s="150"/>
      <c r="M180" s="156"/>
      <c r="T180" s="157"/>
      <c r="AT180" s="152" t="s">
        <v>302</v>
      </c>
      <c r="AU180" s="152" t="s">
        <v>85</v>
      </c>
      <c r="AV180" s="12" t="s">
        <v>85</v>
      </c>
      <c r="AW180" s="12" t="s">
        <v>32</v>
      </c>
      <c r="AX180" s="12" t="s">
        <v>76</v>
      </c>
      <c r="AY180" s="152" t="s">
        <v>293</v>
      </c>
    </row>
    <row r="181" spans="2:65" s="12" customFormat="1" ht="33.75">
      <c r="B181" s="150"/>
      <c r="D181" s="151" t="s">
        <v>302</v>
      </c>
      <c r="E181" s="152" t="s">
        <v>1</v>
      </c>
      <c r="F181" s="153" t="s">
        <v>361</v>
      </c>
      <c r="H181" s="154">
        <v>160.827</v>
      </c>
      <c r="I181" s="155"/>
      <c r="L181" s="150"/>
      <c r="M181" s="156"/>
      <c r="T181" s="157"/>
      <c r="AT181" s="152" t="s">
        <v>302</v>
      </c>
      <c r="AU181" s="152" t="s">
        <v>85</v>
      </c>
      <c r="AV181" s="12" t="s">
        <v>85</v>
      </c>
      <c r="AW181" s="12" t="s">
        <v>32</v>
      </c>
      <c r="AX181" s="12" t="s">
        <v>76</v>
      </c>
      <c r="AY181" s="152" t="s">
        <v>293</v>
      </c>
    </row>
    <row r="182" spans="2:65" s="12" customFormat="1" ht="11.25">
      <c r="B182" s="150"/>
      <c r="D182" s="151" t="s">
        <v>302</v>
      </c>
      <c r="E182" s="152" t="s">
        <v>1</v>
      </c>
      <c r="F182" s="153" t="s">
        <v>362</v>
      </c>
      <c r="H182" s="154">
        <v>53.82</v>
      </c>
      <c r="I182" s="155"/>
      <c r="L182" s="150"/>
      <c r="M182" s="156"/>
      <c r="T182" s="157"/>
      <c r="AT182" s="152" t="s">
        <v>302</v>
      </c>
      <c r="AU182" s="152" t="s">
        <v>85</v>
      </c>
      <c r="AV182" s="12" t="s">
        <v>85</v>
      </c>
      <c r="AW182" s="12" t="s">
        <v>32</v>
      </c>
      <c r="AX182" s="12" t="s">
        <v>76</v>
      </c>
      <c r="AY182" s="152" t="s">
        <v>293</v>
      </c>
    </row>
    <row r="183" spans="2:65" s="12" customFormat="1" ht="33.75">
      <c r="B183" s="150"/>
      <c r="D183" s="151" t="s">
        <v>302</v>
      </c>
      <c r="E183" s="152" t="s">
        <v>1</v>
      </c>
      <c r="F183" s="153" t="s">
        <v>363</v>
      </c>
      <c r="H183" s="154">
        <v>154.69800000000001</v>
      </c>
      <c r="I183" s="155"/>
      <c r="L183" s="150"/>
      <c r="M183" s="156"/>
      <c r="T183" s="157"/>
      <c r="AT183" s="152" t="s">
        <v>302</v>
      </c>
      <c r="AU183" s="152" t="s">
        <v>85</v>
      </c>
      <c r="AV183" s="12" t="s">
        <v>85</v>
      </c>
      <c r="AW183" s="12" t="s">
        <v>32</v>
      </c>
      <c r="AX183" s="12" t="s">
        <v>76</v>
      </c>
      <c r="AY183" s="152" t="s">
        <v>293</v>
      </c>
    </row>
    <row r="184" spans="2:65" s="12" customFormat="1" ht="11.25">
      <c r="B184" s="150"/>
      <c r="D184" s="151" t="s">
        <v>302</v>
      </c>
      <c r="E184" s="152" t="s">
        <v>1</v>
      </c>
      <c r="F184" s="153" t="s">
        <v>364</v>
      </c>
      <c r="H184" s="154">
        <v>37.695999999999998</v>
      </c>
      <c r="I184" s="155"/>
      <c r="L184" s="150"/>
      <c r="M184" s="156"/>
      <c r="T184" s="157"/>
      <c r="AT184" s="152" t="s">
        <v>302</v>
      </c>
      <c r="AU184" s="152" t="s">
        <v>85</v>
      </c>
      <c r="AV184" s="12" t="s">
        <v>85</v>
      </c>
      <c r="AW184" s="12" t="s">
        <v>32</v>
      </c>
      <c r="AX184" s="12" t="s">
        <v>76</v>
      </c>
      <c r="AY184" s="152" t="s">
        <v>293</v>
      </c>
    </row>
    <row r="185" spans="2:65" s="12" customFormat="1" ht="11.25">
      <c r="B185" s="150"/>
      <c r="D185" s="151" t="s">
        <v>302</v>
      </c>
      <c r="E185" s="152" t="s">
        <v>1</v>
      </c>
      <c r="F185" s="153" t="s">
        <v>365</v>
      </c>
      <c r="H185" s="154">
        <v>30.324000000000002</v>
      </c>
      <c r="I185" s="155"/>
      <c r="L185" s="150"/>
      <c r="M185" s="156"/>
      <c r="T185" s="157"/>
      <c r="AT185" s="152" t="s">
        <v>302</v>
      </c>
      <c r="AU185" s="152" t="s">
        <v>85</v>
      </c>
      <c r="AV185" s="12" t="s">
        <v>85</v>
      </c>
      <c r="AW185" s="12" t="s">
        <v>32</v>
      </c>
      <c r="AX185" s="12" t="s">
        <v>76</v>
      </c>
      <c r="AY185" s="152" t="s">
        <v>293</v>
      </c>
    </row>
    <row r="186" spans="2:65" s="12" customFormat="1" ht="11.25">
      <c r="B186" s="150"/>
      <c r="D186" s="151" t="s">
        <v>302</v>
      </c>
      <c r="E186" s="152" t="s">
        <v>1</v>
      </c>
      <c r="F186" s="153" t="s">
        <v>366</v>
      </c>
      <c r="H186" s="154">
        <v>40.543999999999997</v>
      </c>
      <c r="I186" s="155"/>
      <c r="L186" s="150"/>
      <c r="M186" s="156"/>
      <c r="T186" s="157"/>
      <c r="AT186" s="152" t="s">
        <v>302</v>
      </c>
      <c r="AU186" s="152" t="s">
        <v>85</v>
      </c>
      <c r="AV186" s="12" t="s">
        <v>85</v>
      </c>
      <c r="AW186" s="12" t="s">
        <v>32</v>
      </c>
      <c r="AX186" s="12" t="s">
        <v>76</v>
      </c>
      <c r="AY186" s="152" t="s">
        <v>293</v>
      </c>
    </row>
    <row r="187" spans="2:65" s="12" customFormat="1" ht="22.5">
      <c r="B187" s="150"/>
      <c r="D187" s="151" t="s">
        <v>302</v>
      </c>
      <c r="E187" s="152" t="s">
        <v>1</v>
      </c>
      <c r="F187" s="153" t="s">
        <v>367</v>
      </c>
      <c r="H187" s="154">
        <v>126.05500000000001</v>
      </c>
      <c r="I187" s="155"/>
      <c r="L187" s="150"/>
      <c r="M187" s="156"/>
      <c r="T187" s="157"/>
      <c r="AT187" s="152" t="s">
        <v>302</v>
      </c>
      <c r="AU187" s="152" t="s">
        <v>85</v>
      </c>
      <c r="AV187" s="12" t="s">
        <v>85</v>
      </c>
      <c r="AW187" s="12" t="s">
        <v>32</v>
      </c>
      <c r="AX187" s="12" t="s">
        <v>76</v>
      </c>
      <c r="AY187" s="152" t="s">
        <v>293</v>
      </c>
    </row>
    <row r="188" spans="2:65" s="12" customFormat="1" ht="11.25">
      <c r="B188" s="150"/>
      <c r="D188" s="151" t="s">
        <v>302</v>
      </c>
      <c r="E188" s="152" t="s">
        <v>1</v>
      </c>
      <c r="F188" s="153" t="s">
        <v>368</v>
      </c>
      <c r="H188" s="154">
        <v>230.35</v>
      </c>
      <c r="I188" s="155"/>
      <c r="L188" s="150"/>
      <c r="M188" s="156"/>
      <c r="T188" s="157"/>
      <c r="AT188" s="152" t="s">
        <v>302</v>
      </c>
      <c r="AU188" s="152" t="s">
        <v>85</v>
      </c>
      <c r="AV188" s="12" t="s">
        <v>85</v>
      </c>
      <c r="AW188" s="12" t="s">
        <v>32</v>
      </c>
      <c r="AX188" s="12" t="s">
        <v>76</v>
      </c>
      <c r="AY188" s="152" t="s">
        <v>293</v>
      </c>
    </row>
    <row r="189" spans="2:65" s="12" customFormat="1" ht="33.75">
      <c r="B189" s="150"/>
      <c r="D189" s="151" t="s">
        <v>302</v>
      </c>
      <c r="E189" s="152" t="s">
        <v>1</v>
      </c>
      <c r="F189" s="153" t="s">
        <v>369</v>
      </c>
      <c r="H189" s="154">
        <v>160.827</v>
      </c>
      <c r="I189" s="155"/>
      <c r="L189" s="150"/>
      <c r="M189" s="156"/>
      <c r="T189" s="157"/>
      <c r="AT189" s="152" t="s">
        <v>302</v>
      </c>
      <c r="AU189" s="152" t="s">
        <v>85</v>
      </c>
      <c r="AV189" s="12" t="s">
        <v>85</v>
      </c>
      <c r="AW189" s="12" t="s">
        <v>32</v>
      </c>
      <c r="AX189" s="12" t="s">
        <v>76</v>
      </c>
      <c r="AY189" s="152" t="s">
        <v>293</v>
      </c>
    </row>
    <row r="190" spans="2:65" s="12" customFormat="1" ht="11.25">
      <c r="B190" s="150"/>
      <c r="D190" s="151" t="s">
        <v>302</v>
      </c>
      <c r="E190" s="152" t="s">
        <v>1</v>
      </c>
      <c r="F190" s="153" t="s">
        <v>370</v>
      </c>
      <c r="H190" s="154">
        <v>72.119</v>
      </c>
      <c r="I190" s="155"/>
      <c r="L190" s="150"/>
      <c r="M190" s="156"/>
      <c r="T190" s="157"/>
      <c r="AT190" s="152" t="s">
        <v>302</v>
      </c>
      <c r="AU190" s="152" t="s">
        <v>85</v>
      </c>
      <c r="AV190" s="12" t="s">
        <v>85</v>
      </c>
      <c r="AW190" s="12" t="s">
        <v>32</v>
      </c>
      <c r="AX190" s="12" t="s">
        <v>76</v>
      </c>
      <c r="AY190" s="152" t="s">
        <v>293</v>
      </c>
    </row>
    <row r="191" spans="2:65" s="14" customFormat="1" ht="11.25">
      <c r="B191" s="167"/>
      <c r="D191" s="151" t="s">
        <v>302</v>
      </c>
      <c r="E191" s="168" t="s">
        <v>254</v>
      </c>
      <c r="F191" s="169" t="s">
        <v>371</v>
      </c>
      <c r="H191" s="170">
        <v>3775.3029999999994</v>
      </c>
      <c r="I191" s="171"/>
      <c r="L191" s="167"/>
      <c r="M191" s="172"/>
      <c r="T191" s="173"/>
      <c r="AT191" s="168" t="s">
        <v>302</v>
      </c>
      <c r="AU191" s="168" t="s">
        <v>85</v>
      </c>
      <c r="AV191" s="14" t="s">
        <v>300</v>
      </c>
      <c r="AW191" s="14" t="s">
        <v>32</v>
      </c>
      <c r="AX191" s="14" t="s">
        <v>83</v>
      </c>
      <c r="AY191" s="168" t="s">
        <v>293</v>
      </c>
    </row>
    <row r="192" spans="2:65" s="1" customFormat="1" ht="24.2" customHeight="1">
      <c r="B192" s="32"/>
      <c r="C192" s="137" t="s">
        <v>372</v>
      </c>
      <c r="D192" s="137" t="s">
        <v>295</v>
      </c>
      <c r="E192" s="138" t="s">
        <v>373</v>
      </c>
      <c r="F192" s="139" t="s">
        <v>374</v>
      </c>
      <c r="G192" s="140" t="s">
        <v>311</v>
      </c>
      <c r="H192" s="141">
        <v>1246.2909999999999</v>
      </c>
      <c r="I192" s="142"/>
      <c r="J192" s="143">
        <f>ROUND(I192*H192,2)</f>
        <v>0</v>
      </c>
      <c r="K192" s="139" t="s">
        <v>299</v>
      </c>
      <c r="L192" s="32"/>
      <c r="M192" s="144" t="s">
        <v>1</v>
      </c>
      <c r="N192" s="145" t="s">
        <v>41</v>
      </c>
      <c r="P192" s="146">
        <f>O192*H192</f>
        <v>0</v>
      </c>
      <c r="Q192" s="146">
        <v>9.3600000000000003E-3</v>
      </c>
      <c r="R192" s="146">
        <f>Q192*H192</f>
        <v>11.665283759999999</v>
      </c>
      <c r="S192" s="146">
        <v>0</v>
      </c>
      <c r="T192" s="147">
        <f>S192*H192</f>
        <v>0</v>
      </c>
      <c r="AR192" s="148" t="s">
        <v>300</v>
      </c>
      <c r="AT192" s="148" t="s">
        <v>295</v>
      </c>
      <c r="AU192" s="148" t="s">
        <v>85</v>
      </c>
      <c r="AY192" s="17" t="s">
        <v>293</v>
      </c>
      <c r="BE192" s="149">
        <f>IF(N192="základní",J192,0)</f>
        <v>0</v>
      </c>
      <c r="BF192" s="149">
        <f>IF(N192="snížená",J192,0)</f>
        <v>0</v>
      </c>
      <c r="BG192" s="149">
        <f>IF(N192="zákl. přenesená",J192,0)</f>
        <v>0</v>
      </c>
      <c r="BH192" s="149">
        <f>IF(N192="sníž. přenesená",J192,0)</f>
        <v>0</v>
      </c>
      <c r="BI192" s="149">
        <f>IF(N192="nulová",J192,0)</f>
        <v>0</v>
      </c>
      <c r="BJ192" s="17" t="s">
        <v>83</v>
      </c>
      <c r="BK192" s="149">
        <f>ROUND(I192*H192,2)</f>
        <v>0</v>
      </c>
      <c r="BL192" s="17" t="s">
        <v>300</v>
      </c>
      <c r="BM192" s="148" t="s">
        <v>375</v>
      </c>
    </row>
    <row r="193" spans="2:51" s="1" customFormat="1" ht="409.5">
      <c r="B193" s="32"/>
      <c r="D193" s="151" t="s">
        <v>324</v>
      </c>
      <c r="F193" s="164" t="s">
        <v>325</v>
      </c>
      <c r="I193" s="165"/>
      <c r="L193" s="32"/>
      <c r="M193" s="166"/>
      <c r="T193" s="56"/>
      <c r="AT193" s="17" t="s">
        <v>324</v>
      </c>
      <c r="AU193" s="17" t="s">
        <v>85</v>
      </c>
    </row>
    <row r="194" spans="2:51" s="12" customFormat="1" ht="22.5">
      <c r="B194" s="150"/>
      <c r="D194" s="151" t="s">
        <v>302</v>
      </c>
      <c r="E194" s="152" t="s">
        <v>1</v>
      </c>
      <c r="F194" s="153" t="s">
        <v>376</v>
      </c>
      <c r="H194" s="154">
        <v>52.38</v>
      </c>
      <c r="I194" s="155"/>
      <c r="L194" s="150"/>
      <c r="M194" s="156"/>
      <c r="T194" s="157"/>
      <c r="AT194" s="152" t="s">
        <v>302</v>
      </c>
      <c r="AU194" s="152" t="s">
        <v>85</v>
      </c>
      <c r="AV194" s="12" t="s">
        <v>85</v>
      </c>
      <c r="AW194" s="12" t="s">
        <v>32</v>
      </c>
      <c r="AX194" s="12" t="s">
        <v>76</v>
      </c>
      <c r="AY194" s="152" t="s">
        <v>293</v>
      </c>
    </row>
    <row r="195" spans="2:51" s="12" customFormat="1" ht="22.5">
      <c r="B195" s="150"/>
      <c r="D195" s="151" t="s">
        <v>302</v>
      </c>
      <c r="E195" s="152" t="s">
        <v>1</v>
      </c>
      <c r="F195" s="153" t="s">
        <v>377</v>
      </c>
      <c r="H195" s="154">
        <v>55.896000000000001</v>
      </c>
      <c r="I195" s="155"/>
      <c r="L195" s="150"/>
      <c r="M195" s="156"/>
      <c r="T195" s="157"/>
      <c r="AT195" s="152" t="s">
        <v>302</v>
      </c>
      <c r="AU195" s="152" t="s">
        <v>85</v>
      </c>
      <c r="AV195" s="12" t="s">
        <v>85</v>
      </c>
      <c r="AW195" s="12" t="s">
        <v>32</v>
      </c>
      <c r="AX195" s="12" t="s">
        <v>76</v>
      </c>
      <c r="AY195" s="152" t="s">
        <v>293</v>
      </c>
    </row>
    <row r="196" spans="2:51" s="12" customFormat="1" ht="22.5">
      <c r="B196" s="150"/>
      <c r="D196" s="151" t="s">
        <v>302</v>
      </c>
      <c r="E196" s="152" t="s">
        <v>1</v>
      </c>
      <c r="F196" s="153" t="s">
        <v>378</v>
      </c>
      <c r="H196" s="154">
        <v>58.853999999999999</v>
      </c>
      <c r="I196" s="155"/>
      <c r="L196" s="150"/>
      <c r="M196" s="156"/>
      <c r="T196" s="157"/>
      <c r="AT196" s="152" t="s">
        <v>302</v>
      </c>
      <c r="AU196" s="152" t="s">
        <v>85</v>
      </c>
      <c r="AV196" s="12" t="s">
        <v>85</v>
      </c>
      <c r="AW196" s="12" t="s">
        <v>32</v>
      </c>
      <c r="AX196" s="12" t="s">
        <v>76</v>
      </c>
      <c r="AY196" s="152" t="s">
        <v>293</v>
      </c>
    </row>
    <row r="197" spans="2:51" s="12" customFormat="1" ht="11.25">
      <c r="B197" s="150"/>
      <c r="D197" s="151" t="s">
        <v>302</v>
      </c>
      <c r="E197" s="152" t="s">
        <v>1</v>
      </c>
      <c r="F197" s="153" t="s">
        <v>379</v>
      </c>
      <c r="H197" s="154">
        <v>27.285</v>
      </c>
      <c r="I197" s="155"/>
      <c r="L197" s="150"/>
      <c r="M197" s="156"/>
      <c r="T197" s="157"/>
      <c r="AT197" s="152" t="s">
        <v>302</v>
      </c>
      <c r="AU197" s="152" t="s">
        <v>85</v>
      </c>
      <c r="AV197" s="12" t="s">
        <v>85</v>
      </c>
      <c r="AW197" s="12" t="s">
        <v>32</v>
      </c>
      <c r="AX197" s="12" t="s">
        <v>76</v>
      </c>
      <c r="AY197" s="152" t="s">
        <v>293</v>
      </c>
    </row>
    <row r="198" spans="2:51" s="12" customFormat="1" ht="22.5">
      <c r="B198" s="150"/>
      <c r="D198" s="151" t="s">
        <v>302</v>
      </c>
      <c r="E198" s="152" t="s">
        <v>1</v>
      </c>
      <c r="F198" s="153" t="s">
        <v>380</v>
      </c>
      <c r="H198" s="154">
        <v>110.241</v>
      </c>
      <c r="I198" s="155"/>
      <c r="L198" s="150"/>
      <c r="M198" s="156"/>
      <c r="T198" s="157"/>
      <c r="AT198" s="152" t="s">
        <v>302</v>
      </c>
      <c r="AU198" s="152" t="s">
        <v>85</v>
      </c>
      <c r="AV198" s="12" t="s">
        <v>85</v>
      </c>
      <c r="AW198" s="12" t="s">
        <v>32</v>
      </c>
      <c r="AX198" s="12" t="s">
        <v>76</v>
      </c>
      <c r="AY198" s="152" t="s">
        <v>293</v>
      </c>
    </row>
    <row r="199" spans="2:51" s="12" customFormat="1" ht="22.5">
      <c r="B199" s="150"/>
      <c r="D199" s="151" t="s">
        <v>302</v>
      </c>
      <c r="E199" s="152" t="s">
        <v>1</v>
      </c>
      <c r="F199" s="153" t="s">
        <v>381</v>
      </c>
      <c r="H199" s="154">
        <v>51.991999999999997</v>
      </c>
      <c r="I199" s="155"/>
      <c r="L199" s="150"/>
      <c r="M199" s="156"/>
      <c r="T199" s="157"/>
      <c r="AT199" s="152" t="s">
        <v>302</v>
      </c>
      <c r="AU199" s="152" t="s">
        <v>85</v>
      </c>
      <c r="AV199" s="12" t="s">
        <v>85</v>
      </c>
      <c r="AW199" s="12" t="s">
        <v>32</v>
      </c>
      <c r="AX199" s="12" t="s">
        <v>76</v>
      </c>
      <c r="AY199" s="152" t="s">
        <v>293</v>
      </c>
    </row>
    <row r="200" spans="2:51" s="12" customFormat="1" ht="22.5">
      <c r="B200" s="150"/>
      <c r="D200" s="151" t="s">
        <v>302</v>
      </c>
      <c r="E200" s="152" t="s">
        <v>1</v>
      </c>
      <c r="F200" s="153" t="s">
        <v>382</v>
      </c>
      <c r="H200" s="154">
        <v>165.88399999999999</v>
      </c>
      <c r="I200" s="155"/>
      <c r="L200" s="150"/>
      <c r="M200" s="156"/>
      <c r="T200" s="157"/>
      <c r="AT200" s="152" t="s">
        <v>302</v>
      </c>
      <c r="AU200" s="152" t="s">
        <v>85</v>
      </c>
      <c r="AV200" s="12" t="s">
        <v>85</v>
      </c>
      <c r="AW200" s="12" t="s">
        <v>32</v>
      </c>
      <c r="AX200" s="12" t="s">
        <v>76</v>
      </c>
      <c r="AY200" s="152" t="s">
        <v>293</v>
      </c>
    </row>
    <row r="201" spans="2:51" s="12" customFormat="1" ht="11.25">
      <c r="B201" s="150"/>
      <c r="D201" s="151" t="s">
        <v>302</v>
      </c>
      <c r="E201" s="152" t="s">
        <v>1</v>
      </c>
      <c r="F201" s="153" t="s">
        <v>383</v>
      </c>
      <c r="H201" s="154">
        <v>27.2</v>
      </c>
      <c r="I201" s="155"/>
      <c r="L201" s="150"/>
      <c r="M201" s="156"/>
      <c r="T201" s="157"/>
      <c r="AT201" s="152" t="s">
        <v>302</v>
      </c>
      <c r="AU201" s="152" t="s">
        <v>85</v>
      </c>
      <c r="AV201" s="12" t="s">
        <v>85</v>
      </c>
      <c r="AW201" s="12" t="s">
        <v>32</v>
      </c>
      <c r="AX201" s="12" t="s">
        <v>76</v>
      </c>
      <c r="AY201" s="152" t="s">
        <v>293</v>
      </c>
    </row>
    <row r="202" spans="2:51" s="12" customFormat="1" ht="22.5">
      <c r="B202" s="150"/>
      <c r="D202" s="151" t="s">
        <v>302</v>
      </c>
      <c r="E202" s="152" t="s">
        <v>1</v>
      </c>
      <c r="F202" s="153" t="s">
        <v>384</v>
      </c>
      <c r="H202" s="154">
        <v>98.649000000000001</v>
      </c>
      <c r="I202" s="155"/>
      <c r="L202" s="150"/>
      <c r="M202" s="156"/>
      <c r="T202" s="157"/>
      <c r="AT202" s="152" t="s">
        <v>302</v>
      </c>
      <c r="AU202" s="152" t="s">
        <v>85</v>
      </c>
      <c r="AV202" s="12" t="s">
        <v>85</v>
      </c>
      <c r="AW202" s="12" t="s">
        <v>32</v>
      </c>
      <c r="AX202" s="12" t="s">
        <v>76</v>
      </c>
      <c r="AY202" s="152" t="s">
        <v>293</v>
      </c>
    </row>
    <row r="203" spans="2:51" s="12" customFormat="1" ht="22.5">
      <c r="B203" s="150"/>
      <c r="D203" s="151" t="s">
        <v>302</v>
      </c>
      <c r="E203" s="152" t="s">
        <v>1</v>
      </c>
      <c r="F203" s="153" t="s">
        <v>385</v>
      </c>
      <c r="H203" s="154">
        <v>55.896000000000001</v>
      </c>
      <c r="I203" s="155"/>
      <c r="L203" s="150"/>
      <c r="M203" s="156"/>
      <c r="T203" s="157"/>
      <c r="AT203" s="152" t="s">
        <v>302</v>
      </c>
      <c r="AU203" s="152" t="s">
        <v>85</v>
      </c>
      <c r="AV203" s="12" t="s">
        <v>85</v>
      </c>
      <c r="AW203" s="12" t="s">
        <v>32</v>
      </c>
      <c r="AX203" s="12" t="s">
        <v>76</v>
      </c>
      <c r="AY203" s="152" t="s">
        <v>293</v>
      </c>
    </row>
    <row r="204" spans="2:51" s="12" customFormat="1" ht="22.5">
      <c r="B204" s="150"/>
      <c r="D204" s="151" t="s">
        <v>302</v>
      </c>
      <c r="E204" s="152" t="s">
        <v>1</v>
      </c>
      <c r="F204" s="153" t="s">
        <v>386</v>
      </c>
      <c r="H204" s="154">
        <v>58.956000000000003</v>
      </c>
      <c r="I204" s="155"/>
      <c r="L204" s="150"/>
      <c r="M204" s="156"/>
      <c r="T204" s="157"/>
      <c r="AT204" s="152" t="s">
        <v>302</v>
      </c>
      <c r="AU204" s="152" t="s">
        <v>85</v>
      </c>
      <c r="AV204" s="12" t="s">
        <v>85</v>
      </c>
      <c r="AW204" s="12" t="s">
        <v>32</v>
      </c>
      <c r="AX204" s="12" t="s">
        <v>76</v>
      </c>
      <c r="AY204" s="152" t="s">
        <v>293</v>
      </c>
    </row>
    <row r="205" spans="2:51" s="12" customFormat="1" ht="11.25">
      <c r="B205" s="150"/>
      <c r="D205" s="151" t="s">
        <v>302</v>
      </c>
      <c r="E205" s="152" t="s">
        <v>1</v>
      </c>
      <c r="F205" s="153" t="s">
        <v>387</v>
      </c>
      <c r="H205" s="154">
        <v>18.785</v>
      </c>
      <c r="I205" s="155"/>
      <c r="L205" s="150"/>
      <c r="M205" s="156"/>
      <c r="T205" s="157"/>
      <c r="AT205" s="152" t="s">
        <v>302</v>
      </c>
      <c r="AU205" s="152" t="s">
        <v>85</v>
      </c>
      <c r="AV205" s="12" t="s">
        <v>85</v>
      </c>
      <c r="AW205" s="12" t="s">
        <v>32</v>
      </c>
      <c r="AX205" s="12" t="s">
        <v>76</v>
      </c>
      <c r="AY205" s="152" t="s">
        <v>293</v>
      </c>
    </row>
    <row r="206" spans="2:51" s="12" customFormat="1" ht="11.25">
      <c r="B206" s="150"/>
      <c r="D206" s="151" t="s">
        <v>302</v>
      </c>
      <c r="E206" s="152" t="s">
        <v>1</v>
      </c>
      <c r="F206" s="153" t="s">
        <v>388</v>
      </c>
      <c r="H206" s="154">
        <v>31.195</v>
      </c>
      <c r="I206" s="155"/>
      <c r="L206" s="150"/>
      <c r="M206" s="156"/>
      <c r="T206" s="157"/>
      <c r="AT206" s="152" t="s">
        <v>302</v>
      </c>
      <c r="AU206" s="152" t="s">
        <v>85</v>
      </c>
      <c r="AV206" s="12" t="s">
        <v>85</v>
      </c>
      <c r="AW206" s="12" t="s">
        <v>32</v>
      </c>
      <c r="AX206" s="12" t="s">
        <v>76</v>
      </c>
      <c r="AY206" s="152" t="s">
        <v>293</v>
      </c>
    </row>
    <row r="207" spans="2:51" s="12" customFormat="1" ht="22.5">
      <c r="B207" s="150"/>
      <c r="D207" s="151" t="s">
        <v>302</v>
      </c>
      <c r="E207" s="152" t="s">
        <v>1</v>
      </c>
      <c r="F207" s="153" t="s">
        <v>389</v>
      </c>
      <c r="H207" s="154">
        <v>55.896000000000001</v>
      </c>
      <c r="I207" s="155"/>
      <c r="L207" s="150"/>
      <c r="M207" s="156"/>
      <c r="T207" s="157"/>
      <c r="AT207" s="152" t="s">
        <v>302</v>
      </c>
      <c r="AU207" s="152" t="s">
        <v>85</v>
      </c>
      <c r="AV207" s="12" t="s">
        <v>85</v>
      </c>
      <c r="AW207" s="12" t="s">
        <v>32</v>
      </c>
      <c r="AX207" s="12" t="s">
        <v>76</v>
      </c>
      <c r="AY207" s="152" t="s">
        <v>293</v>
      </c>
    </row>
    <row r="208" spans="2:51" s="12" customFormat="1" ht="22.5">
      <c r="B208" s="150"/>
      <c r="D208" s="151" t="s">
        <v>302</v>
      </c>
      <c r="E208" s="152" t="s">
        <v>1</v>
      </c>
      <c r="F208" s="153" t="s">
        <v>390</v>
      </c>
      <c r="H208" s="154">
        <v>120.571</v>
      </c>
      <c r="I208" s="155"/>
      <c r="L208" s="150"/>
      <c r="M208" s="156"/>
      <c r="T208" s="157"/>
      <c r="AT208" s="152" t="s">
        <v>302</v>
      </c>
      <c r="AU208" s="152" t="s">
        <v>85</v>
      </c>
      <c r="AV208" s="12" t="s">
        <v>85</v>
      </c>
      <c r="AW208" s="12" t="s">
        <v>32</v>
      </c>
      <c r="AX208" s="12" t="s">
        <v>76</v>
      </c>
      <c r="AY208" s="152" t="s">
        <v>293</v>
      </c>
    </row>
    <row r="209" spans="2:65" s="12" customFormat="1" ht="11.25">
      <c r="B209" s="150"/>
      <c r="D209" s="151" t="s">
        <v>302</v>
      </c>
      <c r="E209" s="152" t="s">
        <v>1</v>
      </c>
      <c r="F209" s="153" t="s">
        <v>391</v>
      </c>
      <c r="H209" s="154">
        <v>40.630000000000003</v>
      </c>
      <c r="I209" s="155"/>
      <c r="L209" s="150"/>
      <c r="M209" s="156"/>
      <c r="T209" s="157"/>
      <c r="AT209" s="152" t="s">
        <v>302</v>
      </c>
      <c r="AU209" s="152" t="s">
        <v>85</v>
      </c>
      <c r="AV209" s="12" t="s">
        <v>85</v>
      </c>
      <c r="AW209" s="12" t="s">
        <v>32</v>
      </c>
      <c r="AX209" s="12" t="s">
        <v>76</v>
      </c>
      <c r="AY209" s="152" t="s">
        <v>293</v>
      </c>
    </row>
    <row r="210" spans="2:65" s="12" customFormat="1" ht="11.25">
      <c r="B210" s="150"/>
      <c r="D210" s="151" t="s">
        <v>302</v>
      </c>
      <c r="E210" s="152" t="s">
        <v>1</v>
      </c>
      <c r="F210" s="153" t="s">
        <v>392</v>
      </c>
      <c r="H210" s="154">
        <v>28.135000000000002</v>
      </c>
      <c r="I210" s="155"/>
      <c r="L210" s="150"/>
      <c r="M210" s="156"/>
      <c r="T210" s="157"/>
      <c r="AT210" s="152" t="s">
        <v>302</v>
      </c>
      <c r="AU210" s="152" t="s">
        <v>85</v>
      </c>
      <c r="AV210" s="12" t="s">
        <v>85</v>
      </c>
      <c r="AW210" s="12" t="s">
        <v>32</v>
      </c>
      <c r="AX210" s="12" t="s">
        <v>76</v>
      </c>
      <c r="AY210" s="152" t="s">
        <v>293</v>
      </c>
    </row>
    <row r="211" spans="2:65" s="12" customFormat="1" ht="22.5">
      <c r="B211" s="150"/>
      <c r="D211" s="151" t="s">
        <v>302</v>
      </c>
      <c r="E211" s="152" t="s">
        <v>1</v>
      </c>
      <c r="F211" s="153" t="s">
        <v>393</v>
      </c>
      <c r="H211" s="154">
        <v>101.69799999999999</v>
      </c>
      <c r="I211" s="155"/>
      <c r="L211" s="150"/>
      <c r="M211" s="156"/>
      <c r="T211" s="157"/>
      <c r="AT211" s="152" t="s">
        <v>302</v>
      </c>
      <c r="AU211" s="152" t="s">
        <v>85</v>
      </c>
      <c r="AV211" s="12" t="s">
        <v>85</v>
      </c>
      <c r="AW211" s="12" t="s">
        <v>32</v>
      </c>
      <c r="AX211" s="12" t="s">
        <v>76</v>
      </c>
      <c r="AY211" s="152" t="s">
        <v>293</v>
      </c>
    </row>
    <row r="212" spans="2:65" s="12" customFormat="1" ht="22.5">
      <c r="B212" s="150"/>
      <c r="D212" s="151" t="s">
        <v>302</v>
      </c>
      <c r="E212" s="152" t="s">
        <v>1</v>
      </c>
      <c r="F212" s="153" t="s">
        <v>394</v>
      </c>
      <c r="H212" s="154">
        <v>61.753</v>
      </c>
      <c r="I212" s="155"/>
      <c r="L212" s="150"/>
      <c r="M212" s="156"/>
      <c r="T212" s="157"/>
      <c r="AT212" s="152" t="s">
        <v>302</v>
      </c>
      <c r="AU212" s="152" t="s">
        <v>85</v>
      </c>
      <c r="AV212" s="12" t="s">
        <v>85</v>
      </c>
      <c r="AW212" s="12" t="s">
        <v>32</v>
      </c>
      <c r="AX212" s="12" t="s">
        <v>76</v>
      </c>
      <c r="AY212" s="152" t="s">
        <v>293</v>
      </c>
    </row>
    <row r="213" spans="2:65" s="12" customFormat="1" ht="11.25">
      <c r="B213" s="150"/>
      <c r="D213" s="151" t="s">
        <v>302</v>
      </c>
      <c r="E213" s="152" t="s">
        <v>1</v>
      </c>
      <c r="F213" s="153" t="s">
        <v>395</v>
      </c>
      <c r="H213" s="154">
        <v>24.395</v>
      </c>
      <c r="I213" s="155"/>
      <c r="L213" s="150"/>
      <c r="M213" s="156"/>
      <c r="T213" s="157"/>
      <c r="AT213" s="152" t="s">
        <v>302</v>
      </c>
      <c r="AU213" s="152" t="s">
        <v>85</v>
      </c>
      <c r="AV213" s="12" t="s">
        <v>85</v>
      </c>
      <c r="AW213" s="12" t="s">
        <v>32</v>
      </c>
      <c r="AX213" s="12" t="s">
        <v>76</v>
      </c>
      <c r="AY213" s="152" t="s">
        <v>293</v>
      </c>
    </row>
    <row r="214" spans="2:65" s="14" customFormat="1" ht="11.25">
      <c r="B214" s="167"/>
      <c r="D214" s="151" t="s">
        <v>302</v>
      </c>
      <c r="E214" s="168" t="s">
        <v>252</v>
      </c>
      <c r="F214" s="169" t="s">
        <v>371</v>
      </c>
      <c r="H214" s="170">
        <v>1246.2910000000002</v>
      </c>
      <c r="I214" s="171"/>
      <c r="L214" s="167"/>
      <c r="M214" s="172"/>
      <c r="T214" s="173"/>
      <c r="AT214" s="168" t="s">
        <v>302</v>
      </c>
      <c r="AU214" s="168" t="s">
        <v>85</v>
      </c>
      <c r="AV214" s="14" t="s">
        <v>300</v>
      </c>
      <c r="AW214" s="14" t="s">
        <v>32</v>
      </c>
      <c r="AX214" s="14" t="s">
        <v>83</v>
      </c>
      <c r="AY214" s="168" t="s">
        <v>293</v>
      </c>
    </row>
    <row r="215" spans="2:65" s="1" customFormat="1" ht="24.2" customHeight="1">
      <c r="B215" s="32"/>
      <c r="C215" s="137" t="s">
        <v>396</v>
      </c>
      <c r="D215" s="137" t="s">
        <v>295</v>
      </c>
      <c r="E215" s="138" t="s">
        <v>397</v>
      </c>
      <c r="F215" s="139" t="s">
        <v>398</v>
      </c>
      <c r="G215" s="140" t="s">
        <v>311</v>
      </c>
      <c r="H215" s="141">
        <v>244.40799999999999</v>
      </c>
      <c r="I215" s="142"/>
      <c r="J215" s="143">
        <f>ROUND(I215*H215,2)</f>
        <v>0</v>
      </c>
      <c r="K215" s="139" t="s">
        <v>299</v>
      </c>
      <c r="L215" s="32"/>
      <c r="M215" s="144" t="s">
        <v>1</v>
      </c>
      <c r="N215" s="145" t="s">
        <v>41</v>
      </c>
      <c r="P215" s="146">
        <f>O215*H215</f>
        <v>0</v>
      </c>
      <c r="Q215" s="146">
        <v>4.0000000000000003E-5</v>
      </c>
      <c r="R215" s="146">
        <f>Q215*H215</f>
        <v>9.7763199999999998E-3</v>
      </c>
      <c r="S215" s="146">
        <v>0</v>
      </c>
      <c r="T215" s="147">
        <f>S215*H215</f>
        <v>0</v>
      </c>
      <c r="AR215" s="148" t="s">
        <v>300</v>
      </c>
      <c r="AT215" s="148" t="s">
        <v>295</v>
      </c>
      <c r="AU215" s="148" t="s">
        <v>85</v>
      </c>
      <c r="AY215" s="17" t="s">
        <v>293</v>
      </c>
      <c r="BE215" s="149">
        <f>IF(N215="základní",J215,0)</f>
        <v>0</v>
      </c>
      <c r="BF215" s="149">
        <f>IF(N215="snížená",J215,0)</f>
        <v>0</v>
      </c>
      <c r="BG215" s="149">
        <f>IF(N215="zákl. přenesená",J215,0)</f>
        <v>0</v>
      </c>
      <c r="BH215" s="149">
        <f>IF(N215="sníž. přenesená",J215,0)</f>
        <v>0</v>
      </c>
      <c r="BI215" s="149">
        <f>IF(N215="nulová",J215,0)</f>
        <v>0</v>
      </c>
      <c r="BJ215" s="17" t="s">
        <v>83</v>
      </c>
      <c r="BK215" s="149">
        <f>ROUND(I215*H215,2)</f>
        <v>0</v>
      </c>
      <c r="BL215" s="17" t="s">
        <v>300</v>
      </c>
      <c r="BM215" s="148" t="s">
        <v>399</v>
      </c>
    </row>
    <row r="216" spans="2:65" s="12" customFormat="1" ht="11.25">
      <c r="B216" s="150"/>
      <c r="D216" s="151" t="s">
        <v>302</v>
      </c>
      <c r="E216" s="152" t="s">
        <v>1</v>
      </c>
      <c r="F216" s="153" t="s">
        <v>400</v>
      </c>
      <c r="H216" s="154">
        <v>15.808</v>
      </c>
      <c r="I216" s="155"/>
      <c r="L216" s="150"/>
      <c r="M216" s="156"/>
      <c r="T216" s="157"/>
      <c r="AT216" s="152" t="s">
        <v>302</v>
      </c>
      <c r="AU216" s="152" t="s">
        <v>85</v>
      </c>
      <c r="AV216" s="12" t="s">
        <v>85</v>
      </c>
      <c r="AW216" s="12" t="s">
        <v>32</v>
      </c>
      <c r="AX216" s="12" t="s">
        <v>76</v>
      </c>
      <c r="AY216" s="152" t="s">
        <v>293</v>
      </c>
    </row>
    <row r="217" spans="2:65" s="12" customFormat="1" ht="11.25">
      <c r="B217" s="150"/>
      <c r="D217" s="151" t="s">
        <v>302</v>
      </c>
      <c r="E217" s="152" t="s">
        <v>1</v>
      </c>
      <c r="F217" s="153" t="s">
        <v>401</v>
      </c>
      <c r="H217" s="154">
        <v>16.597999999999999</v>
      </c>
      <c r="I217" s="155"/>
      <c r="L217" s="150"/>
      <c r="M217" s="156"/>
      <c r="T217" s="157"/>
      <c r="AT217" s="152" t="s">
        <v>302</v>
      </c>
      <c r="AU217" s="152" t="s">
        <v>85</v>
      </c>
      <c r="AV217" s="12" t="s">
        <v>85</v>
      </c>
      <c r="AW217" s="12" t="s">
        <v>32</v>
      </c>
      <c r="AX217" s="12" t="s">
        <v>76</v>
      </c>
      <c r="AY217" s="152" t="s">
        <v>293</v>
      </c>
    </row>
    <row r="218" spans="2:65" s="12" customFormat="1" ht="11.25">
      <c r="B218" s="150"/>
      <c r="D218" s="151" t="s">
        <v>302</v>
      </c>
      <c r="E218" s="152" t="s">
        <v>1</v>
      </c>
      <c r="F218" s="153" t="s">
        <v>402</v>
      </c>
      <c r="H218" s="154">
        <v>16.597999999999999</v>
      </c>
      <c r="I218" s="155"/>
      <c r="L218" s="150"/>
      <c r="M218" s="156"/>
      <c r="T218" s="157"/>
      <c r="AT218" s="152" t="s">
        <v>302</v>
      </c>
      <c r="AU218" s="152" t="s">
        <v>85</v>
      </c>
      <c r="AV218" s="12" t="s">
        <v>85</v>
      </c>
      <c r="AW218" s="12" t="s">
        <v>32</v>
      </c>
      <c r="AX218" s="12" t="s">
        <v>76</v>
      </c>
      <c r="AY218" s="152" t="s">
        <v>293</v>
      </c>
    </row>
    <row r="219" spans="2:65" s="12" customFormat="1" ht="11.25">
      <c r="B219" s="150"/>
      <c r="D219" s="151" t="s">
        <v>302</v>
      </c>
      <c r="E219" s="152" t="s">
        <v>1</v>
      </c>
      <c r="F219" s="153" t="s">
        <v>403</v>
      </c>
      <c r="H219" s="154">
        <v>15.481</v>
      </c>
      <c r="I219" s="155"/>
      <c r="L219" s="150"/>
      <c r="M219" s="156"/>
      <c r="T219" s="157"/>
      <c r="AT219" s="152" t="s">
        <v>302</v>
      </c>
      <c r="AU219" s="152" t="s">
        <v>85</v>
      </c>
      <c r="AV219" s="12" t="s">
        <v>85</v>
      </c>
      <c r="AW219" s="12" t="s">
        <v>32</v>
      </c>
      <c r="AX219" s="12" t="s">
        <v>76</v>
      </c>
      <c r="AY219" s="152" t="s">
        <v>293</v>
      </c>
    </row>
    <row r="220" spans="2:65" s="12" customFormat="1" ht="11.25">
      <c r="B220" s="150"/>
      <c r="D220" s="151" t="s">
        <v>302</v>
      </c>
      <c r="E220" s="152" t="s">
        <v>1</v>
      </c>
      <c r="F220" s="153" t="s">
        <v>404</v>
      </c>
      <c r="H220" s="154">
        <v>16.597999999999999</v>
      </c>
      <c r="I220" s="155"/>
      <c r="L220" s="150"/>
      <c r="M220" s="156"/>
      <c r="T220" s="157"/>
      <c r="AT220" s="152" t="s">
        <v>302</v>
      </c>
      <c r="AU220" s="152" t="s">
        <v>85</v>
      </c>
      <c r="AV220" s="12" t="s">
        <v>85</v>
      </c>
      <c r="AW220" s="12" t="s">
        <v>32</v>
      </c>
      <c r="AX220" s="12" t="s">
        <v>76</v>
      </c>
      <c r="AY220" s="152" t="s">
        <v>293</v>
      </c>
    </row>
    <row r="221" spans="2:65" s="12" customFormat="1" ht="11.25">
      <c r="B221" s="150"/>
      <c r="D221" s="151" t="s">
        <v>302</v>
      </c>
      <c r="E221" s="152" t="s">
        <v>1</v>
      </c>
      <c r="F221" s="153" t="s">
        <v>405</v>
      </c>
      <c r="H221" s="154">
        <v>16.597999999999999</v>
      </c>
      <c r="I221" s="155"/>
      <c r="L221" s="150"/>
      <c r="M221" s="156"/>
      <c r="T221" s="157"/>
      <c r="AT221" s="152" t="s">
        <v>302</v>
      </c>
      <c r="AU221" s="152" t="s">
        <v>85</v>
      </c>
      <c r="AV221" s="12" t="s">
        <v>85</v>
      </c>
      <c r="AW221" s="12" t="s">
        <v>32</v>
      </c>
      <c r="AX221" s="12" t="s">
        <v>76</v>
      </c>
      <c r="AY221" s="152" t="s">
        <v>293</v>
      </c>
    </row>
    <row r="222" spans="2:65" s="12" customFormat="1" ht="11.25">
      <c r="B222" s="150"/>
      <c r="D222" s="151" t="s">
        <v>302</v>
      </c>
      <c r="E222" s="152" t="s">
        <v>1</v>
      </c>
      <c r="F222" s="153" t="s">
        <v>406</v>
      </c>
      <c r="H222" s="154">
        <v>16.597999999999999</v>
      </c>
      <c r="I222" s="155"/>
      <c r="L222" s="150"/>
      <c r="M222" s="156"/>
      <c r="T222" s="157"/>
      <c r="AT222" s="152" t="s">
        <v>302</v>
      </c>
      <c r="AU222" s="152" t="s">
        <v>85</v>
      </c>
      <c r="AV222" s="12" t="s">
        <v>85</v>
      </c>
      <c r="AW222" s="12" t="s">
        <v>32</v>
      </c>
      <c r="AX222" s="12" t="s">
        <v>76</v>
      </c>
      <c r="AY222" s="152" t="s">
        <v>293</v>
      </c>
    </row>
    <row r="223" spans="2:65" s="12" customFormat="1" ht="11.25">
      <c r="B223" s="150"/>
      <c r="D223" s="151" t="s">
        <v>302</v>
      </c>
      <c r="E223" s="152" t="s">
        <v>1</v>
      </c>
      <c r="F223" s="153" t="s">
        <v>407</v>
      </c>
      <c r="H223" s="154">
        <v>15.481</v>
      </c>
      <c r="I223" s="155"/>
      <c r="L223" s="150"/>
      <c r="M223" s="156"/>
      <c r="T223" s="157"/>
      <c r="AT223" s="152" t="s">
        <v>302</v>
      </c>
      <c r="AU223" s="152" t="s">
        <v>85</v>
      </c>
      <c r="AV223" s="12" t="s">
        <v>85</v>
      </c>
      <c r="AW223" s="12" t="s">
        <v>32</v>
      </c>
      <c r="AX223" s="12" t="s">
        <v>76</v>
      </c>
      <c r="AY223" s="152" t="s">
        <v>293</v>
      </c>
    </row>
    <row r="224" spans="2:65" s="12" customFormat="1" ht="11.25">
      <c r="B224" s="150"/>
      <c r="D224" s="151" t="s">
        <v>302</v>
      </c>
      <c r="E224" s="152" t="s">
        <v>1</v>
      </c>
      <c r="F224" s="153" t="s">
        <v>408</v>
      </c>
      <c r="H224" s="154">
        <v>16.597999999999999</v>
      </c>
      <c r="I224" s="155"/>
      <c r="L224" s="150"/>
      <c r="M224" s="156"/>
      <c r="T224" s="157"/>
      <c r="AT224" s="152" t="s">
        <v>302</v>
      </c>
      <c r="AU224" s="152" t="s">
        <v>85</v>
      </c>
      <c r="AV224" s="12" t="s">
        <v>85</v>
      </c>
      <c r="AW224" s="12" t="s">
        <v>32</v>
      </c>
      <c r="AX224" s="12" t="s">
        <v>76</v>
      </c>
      <c r="AY224" s="152" t="s">
        <v>293</v>
      </c>
    </row>
    <row r="225" spans="2:65" s="12" customFormat="1" ht="11.25">
      <c r="B225" s="150"/>
      <c r="D225" s="151" t="s">
        <v>302</v>
      </c>
      <c r="E225" s="152" t="s">
        <v>1</v>
      </c>
      <c r="F225" s="153" t="s">
        <v>409</v>
      </c>
      <c r="H225" s="154">
        <v>16.597999999999999</v>
      </c>
      <c r="I225" s="155"/>
      <c r="L225" s="150"/>
      <c r="M225" s="156"/>
      <c r="T225" s="157"/>
      <c r="AT225" s="152" t="s">
        <v>302</v>
      </c>
      <c r="AU225" s="152" t="s">
        <v>85</v>
      </c>
      <c r="AV225" s="12" t="s">
        <v>85</v>
      </c>
      <c r="AW225" s="12" t="s">
        <v>32</v>
      </c>
      <c r="AX225" s="12" t="s">
        <v>76</v>
      </c>
      <c r="AY225" s="152" t="s">
        <v>293</v>
      </c>
    </row>
    <row r="226" spans="2:65" s="12" customFormat="1" ht="11.25">
      <c r="B226" s="150"/>
      <c r="D226" s="151" t="s">
        <v>302</v>
      </c>
      <c r="E226" s="152" t="s">
        <v>1</v>
      </c>
      <c r="F226" s="153" t="s">
        <v>410</v>
      </c>
      <c r="H226" s="154">
        <v>17.138999999999999</v>
      </c>
      <c r="I226" s="155"/>
      <c r="L226" s="150"/>
      <c r="M226" s="156"/>
      <c r="T226" s="157"/>
      <c r="AT226" s="152" t="s">
        <v>302</v>
      </c>
      <c r="AU226" s="152" t="s">
        <v>85</v>
      </c>
      <c r="AV226" s="12" t="s">
        <v>85</v>
      </c>
      <c r="AW226" s="12" t="s">
        <v>32</v>
      </c>
      <c r="AX226" s="12" t="s">
        <v>76</v>
      </c>
      <c r="AY226" s="152" t="s">
        <v>293</v>
      </c>
    </row>
    <row r="227" spans="2:65" s="12" customFormat="1" ht="11.25">
      <c r="B227" s="150"/>
      <c r="D227" s="151" t="s">
        <v>302</v>
      </c>
      <c r="E227" s="152" t="s">
        <v>1</v>
      </c>
      <c r="F227" s="153" t="s">
        <v>411</v>
      </c>
      <c r="H227" s="154">
        <v>16.597999999999999</v>
      </c>
      <c r="I227" s="155"/>
      <c r="L227" s="150"/>
      <c r="M227" s="156"/>
      <c r="T227" s="157"/>
      <c r="AT227" s="152" t="s">
        <v>302</v>
      </c>
      <c r="AU227" s="152" t="s">
        <v>85</v>
      </c>
      <c r="AV227" s="12" t="s">
        <v>85</v>
      </c>
      <c r="AW227" s="12" t="s">
        <v>32</v>
      </c>
      <c r="AX227" s="12" t="s">
        <v>76</v>
      </c>
      <c r="AY227" s="152" t="s">
        <v>293</v>
      </c>
    </row>
    <row r="228" spans="2:65" s="12" customFormat="1" ht="11.25">
      <c r="B228" s="150"/>
      <c r="D228" s="151" t="s">
        <v>302</v>
      </c>
      <c r="E228" s="152" t="s">
        <v>1</v>
      </c>
      <c r="F228" s="153" t="s">
        <v>412</v>
      </c>
      <c r="H228" s="154">
        <v>15.808</v>
      </c>
      <c r="I228" s="155"/>
      <c r="L228" s="150"/>
      <c r="M228" s="156"/>
      <c r="T228" s="157"/>
      <c r="AT228" s="152" t="s">
        <v>302</v>
      </c>
      <c r="AU228" s="152" t="s">
        <v>85</v>
      </c>
      <c r="AV228" s="12" t="s">
        <v>85</v>
      </c>
      <c r="AW228" s="12" t="s">
        <v>32</v>
      </c>
      <c r="AX228" s="12" t="s">
        <v>76</v>
      </c>
      <c r="AY228" s="152" t="s">
        <v>293</v>
      </c>
    </row>
    <row r="229" spans="2:65" s="12" customFormat="1" ht="11.25">
      <c r="B229" s="150"/>
      <c r="D229" s="151" t="s">
        <v>302</v>
      </c>
      <c r="E229" s="152" t="s">
        <v>1</v>
      </c>
      <c r="F229" s="153" t="s">
        <v>413</v>
      </c>
      <c r="H229" s="154">
        <v>16.099</v>
      </c>
      <c r="I229" s="155"/>
      <c r="L229" s="150"/>
      <c r="M229" s="156"/>
      <c r="T229" s="157"/>
      <c r="AT229" s="152" t="s">
        <v>302</v>
      </c>
      <c r="AU229" s="152" t="s">
        <v>85</v>
      </c>
      <c r="AV229" s="12" t="s">
        <v>85</v>
      </c>
      <c r="AW229" s="12" t="s">
        <v>32</v>
      </c>
      <c r="AX229" s="12" t="s">
        <v>76</v>
      </c>
      <c r="AY229" s="152" t="s">
        <v>293</v>
      </c>
    </row>
    <row r="230" spans="2:65" s="12" customFormat="1" ht="11.25">
      <c r="B230" s="150"/>
      <c r="D230" s="151" t="s">
        <v>302</v>
      </c>
      <c r="E230" s="152" t="s">
        <v>1</v>
      </c>
      <c r="F230" s="153" t="s">
        <v>414</v>
      </c>
      <c r="H230" s="154">
        <v>15.808</v>
      </c>
      <c r="I230" s="155"/>
      <c r="L230" s="150"/>
      <c r="M230" s="156"/>
      <c r="T230" s="157"/>
      <c r="AT230" s="152" t="s">
        <v>302</v>
      </c>
      <c r="AU230" s="152" t="s">
        <v>85</v>
      </c>
      <c r="AV230" s="12" t="s">
        <v>85</v>
      </c>
      <c r="AW230" s="12" t="s">
        <v>32</v>
      </c>
      <c r="AX230" s="12" t="s">
        <v>76</v>
      </c>
      <c r="AY230" s="152" t="s">
        <v>293</v>
      </c>
    </row>
    <row r="231" spans="2:65" s="14" customFormat="1" ht="11.25">
      <c r="B231" s="167"/>
      <c r="D231" s="151" t="s">
        <v>302</v>
      </c>
      <c r="E231" s="168" t="s">
        <v>256</v>
      </c>
      <c r="F231" s="169" t="s">
        <v>371</v>
      </c>
      <c r="H231" s="170">
        <v>244.40799999999999</v>
      </c>
      <c r="I231" s="171"/>
      <c r="L231" s="167"/>
      <c r="M231" s="172"/>
      <c r="T231" s="173"/>
      <c r="AT231" s="168" t="s">
        <v>302</v>
      </c>
      <c r="AU231" s="168" t="s">
        <v>85</v>
      </c>
      <c r="AV231" s="14" t="s">
        <v>300</v>
      </c>
      <c r="AW231" s="14" t="s">
        <v>32</v>
      </c>
      <c r="AX231" s="14" t="s">
        <v>83</v>
      </c>
      <c r="AY231" s="168" t="s">
        <v>293</v>
      </c>
    </row>
    <row r="232" spans="2:65" s="1" customFormat="1" ht="24.2" customHeight="1">
      <c r="B232" s="32"/>
      <c r="C232" s="137" t="s">
        <v>415</v>
      </c>
      <c r="D232" s="137" t="s">
        <v>295</v>
      </c>
      <c r="E232" s="138" t="s">
        <v>416</v>
      </c>
      <c r="F232" s="139" t="s">
        <v>417</v>
      </c>
      <c r="G232" s="140" t="s">
        <v>418</v>
      </c>
      <c r="H232" s="141">
        <v>33679.5</v>
      </c>
      <c r="I232" s="142"/>
      <c r="J232" s="143">
        <f>ROUND(I232*H232,2)</f>
        <v>0</v>
      </c>
      <c r="K232" s="139" t="s">
        <v>299</v>
      </c>
      <c r="L232" s="32"/>
      <c r="M232" s="144" t="s">
        <v>1</v>
      </c>
      <c r="N232" s="145" t="s">
        <v>41</v>
      </c>
      <c r="P232" s="146">
        <f>O232*H232</f>
        <v>0</v>
      </c>
      <c r="Q232" s="146">
        <v>1.1000000000000001E-3</v>
      </c>
      <c r="R232" s="146">
        <f>Q232*H232</f>
        <v>37.047450000000005</v>
      </c>
      <c r="S232" s="146">
        <v>0</v>
      </c>
      <c r="T232" s="147">
        <f>S232*H232</f>
        <v>0</v>
      </c>
      <c r="AR232" s="148" t="s">
        <v>300</v>
      </c>
      <c r="AT232" s="148" t="s">
        <v>295</v>
      </c>
      <c r="AU232" s="148" t="s">
        <v>85</v>
      </c>
      <c r="AY232" s="17" t="s">
        <v>293</v>
      </c>
      <c r="BE232" s="149">
        <f>IF(N232="základní",J232,0)</f>
        <v>0</v>
      </c>
      <c r="BF232" s="149">
        <f>IF(N232="snížená",J232,0)</f>
        <v>0</v>
      </c>
      <c r="BG232" s="149">
        <f>IF(N232="zákl. přenesená",J232,0)</f>
        <v>0</v>
      </c>
      <c r="BH232" s="149">
        <f>IF(N232="sníž. přenesená",J232,0)</f>
        <v>0</v>
      </c>
      <c r="BI232" s="149">
        <f>IF(N232="nulová",J232,0)</f>
        <v>0</v>
      </c>
      <c r="BJ232" s="17" t="s">
        <v>83</v>
      </c>
      <c r="BK232" s="149">
        <f>ROUND(I232*H232,2)</f>
        <v>0</v>
      </c>
      <c r="BL232" s="17" t="s">
        <v>300</v>
      </c>
      <c r="BM232" s="148" t="s">
        <v>419</v>
      </c>
    </row>
    <row r="233" spans="2:65" s="13" customFormat="1" ht="22.5">
      <c r="B233" s="158"/>
      <c r="D233" s="151" t="s">
        <v>302</v>
      </c>
      <c r="E233" s="159" t="s">
        <v>1</v>
      </c>
      <c r="F233" s="160" t="s">
        <v>420</v>
      </c>
      <c r="H233" s="159" t="s">
        <v>1</v>
      </c>
      <c r="I233" s="161"/>
      <c r="L233" s="158"/>
      <c r="M233" s="162"/>
      <c r="T233" s="163"/>
      <c r="AT233" s="159" t="s">
        <v>302</v>
      </c>
      <c r="AU233" s="159" t="s">
        <v>85</v>
      </c>
      <c r="AV233" s="13" t="s">
        <v>83</v>
      </c>
      <c r="AW233" s="13" t="s">
        <v>32</v>
      </c>
      <c r="AX233" s="13" t="s">
        <v>76</v>
      </c>
      <c r="AY233" s="159" t="s">
        <v>293</v>
      </c>
    </row>
    <row r="234" spans="2:65" s="12" customFormat="1" ht="11.25">
      <c r="B234" s="150"/>
      <c r="D234" s="151" t="s">
        <v>302</v>
      </c>
      <c r="E234" s="152" t="s">
        <v>1</v>
      </c>
      <c r="F234" s="153" t="s">
        <v>421</v>
      </c>
      <c r="H234" s="154">
        <v>1766.2</v>
      </c>
      <c r="I234" s="155"/>
      <c r="L234" s="150"/>
      <c r="M234" s="156"/>
      <c r="T234" s="157"/>
      <c r="AT234" s="152" t="s">
        <v>302</v>
      </c>
      <c r="AU234" s="152" t="s">
        <v>85</v>
      </c>
      <c r="AV234" s="12" t="s">
        <v>85</v>
      </c>
      <c r="AW234" s="12" t="s">
        <v>32</v>
      </c>
      <c r="AX234" s="12" t="s">
        <v>76</v>
      </c>
      <c r="AY234" s="152" t="s">
        <v>293</v>
      </c>
    </row>
    <row r="235" spans="2:65" s="13" customFormat="1" ht="22.5">
      <c r="B235" s="158"/>
      <c r="D235" s="151" t="s">
        <v>302</v>
      </c>
      <c r="E235" s="159" t="s">
        <v>1</v>
      </c>
      <c r="F235" s="160" t="s">
        <v>422</v>
      </c>
      <c r="H235" s="159" t="s">
        <v>1</v>
      </c>
      <c r="I235" s="161"/>
      <c r="L235" s="158"/>
      <c r="M235" s="162"/>
      <c r="T235" s="163"/>
      <c r="AT235" s="159" t="s">
        <v>302</v>
      </c>
      <c r="AU235" s="159" t="s">
        <v>85</v>
      </c>
      <c r="AV235" s="13" t="s">
        <v>83</v>
      </c>
      <c r="AW235" s="13" t="s">
        <v>32</v>
      </c>
      <c r="AX235" s="13" t="s">
        <v>76</v>
      </c>
      <c r="AY235" s="159" t="s">
        <v>293</v>
      </c>
    </row>
    <row r="236" spans="2:65" s="12" customFormat="1" ht="11.25">
      <c r="B236" s="150"/>
      <c r="D236" s="151" t="s">
        <v>302</v>
      </c>
      <c r="E236" s="152" t="s">
        <v>1</v>
      </c>
      <c r="F236" s="153" t="s">
        <v>423</v>
      </c>
      <c r="H236" s="154">
        <v>1925.9</v>
      </c>
      <c r="I236" s="155"/>
      <c r="L236" s="150"/>
      <c r="M236" s="156"/>
      <c r="T236" s="157"/>
      <c r="AT236" s="152" t="s">
        <v>302</v>
      </c>
      <c r="AU236" s="152" t="s">
        <v>85</v>
      </c>
      <c r="AV236" s="12" t="s">
        <v>85</v>
      </c>
      <c r="AW236" s="12" t="s">
        <v>32</v>
      </c>
      <c r="AX236" s="12" t="s">
        <v>76</v>
      </c>
      <c r="AY236" s="152" t="s">
        <v>293</v>
      </c>
    </row>
    <row r="237" spans="2:65" s="13" customFormat="1" ht="22.5">
      <c r="B237" s="158"/>
      <c r="D237" s="151" t="s">
        <v>302</v>
      </c>
      <c r="E237" s="159" t="s">
        <v>1</v>
      </c>
      <c r="F237" s="160" t="s">
        <v>424</v>
      </c>
      <c r="H237" s="159" t="s">
        <v>1</v>
      </c>
      <c r="I237" s="161"/>
      <c r="L237" s="158"/>
      <c r="M237" s="162"/>
      <c r="T237" s="163"/>
      <c r="AT237" s="159" t="s">
        <v>302</v>
      </c>
      <c r="AU237" s="159" t="s">
        <v>85</v>
      </c>
      <c r="AV237" s="13" t="s">
        <v>83</v>
      </c>
      <c r="AW237" s="13" t="s">
        <v>32</v>
      </c>
      <c r="AX237" s="13" t="s">
        <v>76</v>
      </c>
      <c r="AY237" s="159" t="s">
        <v>293</v>
      </c>
    </row>
    <row r="238" spans="2:65" s="12" customFormat="1" ht="11.25">
      <c r="B238" s="150"/>
      <c r="D238" s="151" t="s">
        <v>302</v>
      </c>
      <c r="E238" s="152" t="s">
        <v>1</v>
      </c>
      <c r="F238" s="153" t="s">
        <v>423</v>
      </c>
      <c r="H238" s="154">
        <v>1925.9</v>
      </c>
      <c r="I238" s="155"/>
      <c r="L238" s="150"/>
      <c r="M238" s="156"/>
      <c r="T238" s="157"/>
      <c r="AT238" s="152" t="s">
        <v>302</v>
      </c>
      <c r="AU238" s="152" t="s">
        <v>85</v>
      </c>
      <c r="AV238" s="12" t="s">
        <v>85</v>
      </c>
      <c r="AW238" s="12" t="s">
        <v>32</v>
      </c>
      <c r="AX238" s="12" t="s">
        <v>76</v>
      </c>
      <c r="AY238" s="152" t="s">
        <v>293</v>
      </c>
    </row>
    <row r="239" spans="2:65" s="13" customFormat="1" ht="22.5">
      <c r="B239" s="158"/>
      <c r="D239" s="151" t="s">
        <v>302</v>
      </c>
      <c r="E239" s="159" t="s">
        <v>1</v>
      </c>
      <c r="F239" s="160" t="s">
        <v>425</v>
      </c>
      <c r="H239" s="159" t="s">
        <v>1</v>
      </c>
      <c r="I239" s="161"/>
      <c r="L239" s="158"/>
      <c r="M239" s="162"/>
      <c r="T239" s="163"/>
      <c r="AT239" s="159" t="s">
        <v>302</v>
      </c>
      <c r="AU239" s="159" t="s">
        <v>85</v>
      </c>
      <c r="AV239" s="13" t="s">
        <v>83</v>
      </c>
      <c r="AW239" s="13" t="s">
        <v>32</v>
      </c>
      <c r="AX239" s="13" t="s">
        <v>76</v>
      </c>
      <c r="AY239" s="159" t="s">
        <v>293</v>
      </c>
    </row>
    <row r="240" spans="2:65" s="12" customFormat="1" ht="11.25">
      <c r="B240" s="150"/>
      <c r="D240" s="151" t="s">
        <v>302</v>
      </c>
      <c r="E240" s="152" t="s">
        <v>1</v>
      </c>
      <c r="F240" s="153" t="s">
        <v>423</v>
      </c>
      <c r="H240" s="154">
        <v>1925.9</v>
      </c>
      <c r="I240" s="155"/>
      <c r="L240" s="150"/>
      <c r="M240" s="156"/>
      <c r="T240" s="157"/>
      <c r="AT240" s="152" t="s">
        <v>302</v>
      </c>
      <c r="AU240" s="152" t="s">
        <v>85</v>
      </c>
      <c r="AV240" s="12" t="s">
        <v>85</v>
      </c>
      <c r="AW240" s="12" t="s">
        <v>32</v>
      </c>
      <c r="AX240" s="12" t="s">
        <v>76</v>
      </c>
      <c r="AY240" s="152" t="s">
        <v>293</v>
      </c>
    </row>
    <row r="241" spans="2:51" s="13" customFormat="1" ht="22.5">
      <c r="B241" s="158"/>
      <c r="D241" s="151" t="s">
        <v>302</v>
      </c>
      <c r="E241" s="159" t="s">
        <v>1</v>
      </c>
      <c r="F241" s="160" t="s">
        <v>426</v>
      </c>
      <c r="H241" s="159" t="s">
        <v>1</v>
      </c>
      <c r="I241" s="161"/>
      <c r="L241" s="158"/>
      <c r="M241" s="162"/>
      <c r="T241" s="163"/>
      <c r="AT241" s="159" t="s">
        <v>302</v>
      </c>
      <c r="AU241" s="159" t="s">
        <v>85</v>
      </c>
      <c r="AV241" s="13" t="s">
        <v>83</v>
      </c>
      <c r="AW241" s="13" t="s">
        <v>32</v>
      </c>
      <c r="AX241" s="13" t="s">
        <v>76</v>
      </c>
      <c r="AY241" s="159" t="s">
        <v>293</v>
      </c>
    </row>
    <row r="242" spans="2:51" s="12" customFormat="1" ht="11.25">
      <c r="B242" s="150"/>
      <c r="D242" s="151" t="s">
        <v>302</v>
      </c>
      <c r="E242" s="152" t="s">
        <v>1</v>
      </c>
      <c r="F242" s="153" t="s">
        <v>421</v>
      </c>
      <c r="H242" s="154">
        <v>1766.2</v>
      </c>
      <c r="I242" s="155"/>
      <c r="L242" s="150"/>
      <c r="M242" s="156"/>
      <c r="T242" s="157"/>
      <c r="AT242" s="152" t="s">
        <v>302</v>
      </c>
      <c r="AU242" s="152" t="s">
        <v>85</v>
      </c>
      <c r="AV242" s="12" t="s">
        <v>85</v>
      </c>
      <c r="AW242" s="12" t="s">
        <v>32</v>
      </c>
      <c r="AX242" s="12" t="s">
        <v>76</v>
      </c>
      <c r="AY242" s="152" t="s">
        <v>293</v>
      </c>
    </row>
    <row r="243" spans="2:51" s="13" customFormat="1" ht="11.25">
      <c r="B243" s="158"/>
      <c r="D243" s="151" t="s">
        <v>302</v>
      </c>
      <c r="E243" s="159" t="s">
        <v>1</v>
      </c>
      <c r="F243" s="160" t="s">
        <v>427</v>
      </c>
      <c r="H243" s="159" t="s">
        <v>1</v>
      </c>
      <c r="I243" s="161"/>
      <c r="L243" s="158"/>
      <c r="M243" s="162"/>
      <c r="T243" s="163"/>
      <c r="AT243" s="159" t="s">
        <v>302</v>
      </c>
      <c r="AU243" s="159" t="s">
        <v>85</v>
      </c>
      <c r="AV243" s="13" t="s">
        <v>83</v>
      </c>
      <c r="AW243" s="13" t="s">
        <v>32</v>
      </c>
      <c r="AX243" s="13" t="s">
        <v>76</v>
      </c>
      <c r="AY243" s="159" t="s">
        <v>293</v>
      </c>
    </row>
    <row r="244" spans="2:51" s="12" customFormat="1" ht="11.25">
      <c r="B244" s="150"/>
      <c r="D244" s="151" t="s">
        <v>302</v>
      </c>
      <c r="E244" s="152" t="s">
        <v>1</v>
      </c>
      <c r="F244" s="153" t="s">
        <v>428</v>
      </c>
      <c r="H244" s="154">
        <v>638.79999999999995</v>
      </c>
      <c r="I244" s="155"/>
      <c r="L244" s="150"/>
      <c r="M244" s="156"/>
      <c r="T244" s="157"/>
      <c r="AT244" s="152" t="s">
        <v>302</v>
      </c>
      <c r="AU244" s="152" t="s">
        <v>85</v>
      </c>
      <c r="AV244" s="12" t="s">
        <v>85</v>
      </c>
      <c r="AW244" s="12" t="s">
        <v>32</v>
      </c>
      <c r="AX244" s="12" t="s">
        <v>76</v>
      </c>
      <c r="AY244" s="152" t="s">
        <v>293</v>
      </c>
    </row>
    <row r="245" spans="2:51" s="13" customFormat="1" ht="22.5">
      <c r="B245" s="158"/>
      <c r="D245" s="151" t="s">
        <v>302</v>
      </c>
      <c r="E245" s="159" t="s">
        <v>1</v>
      </c>
      <c r="F245" s="160" t="s">
        <v>429</v>
      </c>
      <c r="H245" s="159" t="s">
        <v>1</v>
      </c>
      <c r="I245" s="161"/>
      <c r="L245" s="158"/>
      <c r="M245" s="162"/>
      <c r="T245" s="163"/>
      <c r="AT245" s="159" t="s">
        <v>302</v>
      </c>
      <c r="AU245" s="159" t="s">
        <v>85</v>
      </c>
      <c r="AV245" s="13" t="s">
        <v>83</v>
      </c>
      <c r="AW245" s="13" t="s">
        <v>32</v>
      </c>
      <c r="AX245" s="13" t="s">
        <v>76</v>
      </c>
      <c r="AY245" s="159" t="s">
        <v>293</v>
      </c>
    </row>
    <row r="246" spans="2:51" s="12" customFormat="1" ht="11.25">
      <c r="B246" s="150"/>
      <c r="D246" s="151" t="s">
        <v>302</v>
      </c>
      <c r="E246" s="152" t="s">
        <v>1</v>
      </c>
      <c r="F246" s="153" t="s">
        <v>423</v>
      </c>
      <c r="H246" s="154">
        <v>1925.9</v>
      </c>
      <c r="I246" s="155"/>
      <c r="L246" s="150"/>
      <c r="M246" s="156"/>
      <c r="T246" s="157"/>
      <c r="AT246" s="152" t="s">
        <v>302</v>
      </c>
      <c r="AU246" s="152" t="s">
        <v>85</v>
      </c>
      <c r="AV246" s="12" t="s">
        <v>85</v>
      </c>
      <c r="AW246" s="12" t="s">
        <v>32</v>
      </c>
      <c r="AX246" s="12" t="s">
        <v>76</v>
      </c>
      <c r="AY246" s="152" t="s">
        <v>293</v>
      </c>
    </row>
    <row r="247" spans="2:51" s="13" customFormat="1" ht="22.5">
      <c r="B247" s="158"/>
      <c r="D247" s="151" t="s">
        <v>302</v>
      </c>
      <c r="E247" s="159" t="s">
        <v>1</v>
      </c>
      <c r="F247" s="160" t="s">
        <v>430</v>
      </c>
      <c r="H247" s="159" t="s">
        <v>1</v>
      </c>
      <c r="I247" s="161"/>
      <c r="L247" s="158"/>
      <c r="M247" s="162"/>
      <c r="T247" s="163"/>
      <c r="AT247" s="159" t="s">
        <v>302</v>
      </c>
      <c r="AU247" s="159" t="s">
        <v>85</v>
      </c>
      <c r="AV247" s="13" t="s">
        <v>83</v>
      </c>
      <c r="AW247" s="13" t="s">
        <v>32</v>
      </c>
      <c r="AX247" s="13" t="s">
        <v>76</v>
      </c>
      <c r="AY247" s="159" t="s">
        <v>293</v>
      </c>
    </row>
    <row r="248" spans="2:51" s="12" customFormat="1" ht="11.25">
      <c r="B248" s="150"/>
      <c r="D248" s="151" t="s">
        <v>302</v>
      </c>
      <c r="E248" s="152" t="s">
        <v>1</v>
      </c>
      <c r="F248" s="153" t="s">
        <v>421</v>
      </c>
      <c r="H248" s="154">
        <v>1766.2</v>
      </c>
      <c r="I248" s="155"/>
      <c r="L248" s="150"/>
      <c r="M248" s="156"/>
      <c r="T248" s="157"/>
      <c r="AT248" s="152" t="s">
        <v>302</v>
      </c>
      <c r="AU248" s="152" t="s">
        <v>85</v>
      </c>
      <c r="AV248" s="12" t="s">
        <v>85</v>
      </c>
      <c r="AW248" s="12" t="s">
        <v>32</v>
      </c>
      <c r="AX248" s="12" t="s">
        <v>76</v>
      </c>
      <c r="AY248" s="152" t="s">
        <v>293</v>
      </c>
    </row>
    <row r="249" spans="2:51" s="13" customFormat="1" ht="11.25">
      <c r="B249" s="158"/>
      <c r="D249" s="151" t="s">
        <v>302</v>
      </c>
      <c r="E249" s="159" t="s">
        <v>1</v>
      </c>
      <c r="F249" s="160" t="s">
        <v>431</v>
      </c>
      <c r="H249" s="159" t="s">
        <v>1</v>
      </c>
      <c r="I249" s="161"/>
      <c r="L249" s="158"/>
      <c r="M249" s="162"/>
      <c r="T249" s="163"/>
      <c r="AT249" s="159" t="s">
        <v>302</v>
      </c>
      <c r="AU249" s="159" t="s">
        <v>85</v>
      </c>
      <c r="AV249" s="13" t="s">
        <v>83</v>
      </c>
      <c r="AW249" s="13" t="s">
        <v>32</v>
      </c>
      <c r="AX249" s="13" t="s">
        <v>76</v>
      </c>
      <c r="AY249" s="159" t="s">
        <v>293</v>
      </c>
    </row>
    <row r="250" spans="2:51" s="12" customFormat="1" ht="11.25">
      <c r="B250" s="150"/>
      <c r="D250" s="151" t="s">
        <v>302</v>
      </c>
      <c r="E250" s="152" t="s">
        <v>1</v>
      </c>
      <c r="F250" s="153" t="s">
        <v>428</v>
      </c>
      <c r="H250" s="154">
        <v>638.79999999999995</v>
      </c>
      <c r="I250" s="155"/>
      <c r="L250" s="150"/>
      <c r="M250" s="156"/>
      <c r="T250" s="157"/>
      <c r="AT250" s="152" t="s">
        <v>302</v>
      </c>
      <c r="AU250" s="152" t="s">
        <v>85</v>
      </c>
      <c r="AV250" s="12" t="s">
        <v>85</v>
      </c>
      <c r="AW250" s="12" t="s">
        <v>32</v>
      </c>
      <c r="AX250" s="12" t="s">
        <v>76</v>
      </c>
      <c r="AY250" s="152" t="s">
        <v>293</v>
      </c>
    </row>
    <row r="251" spans="2:51" s="13" customFormat="1" ht="22.5">
      <c r="B251" s="158"/>
      <c r="D251" s="151" t="s">
        <v>302</v>
      </c>
      <c r="E251" s="159" t="s">
        <v>1</v>
      </c>
      <c r="F251" s="160" t="s">
        <v>432</v>
      </c>
      <c r="H251" s="159" t="s">
        <v>1</v>
      </c>
      <c r="I251" s="161"/>
      <c r="L251" s="158"/>
      <c r="M251" s="162"/>
      <c r="T251" s="163"/>
      <c r="AT251" s="159" t="s">
        <v>302</v>
      </c>
      <c r="AU251" s="159" t="s">
        <v>85</v>
      </c>
      <c r="AV251" s="13" t="s">
        <v>83</v>
      </c>
      <c r="AW251" s="13" t="s">
        <v>32</v>
      </c>
      <c r="AX251" s="13" t="s">
        <v>76</v>
      </c>
      <c r="AY251" s="159" t="s">
        <v>293</v>
      </c>
    </row>
    <row r="252" spans="2:51" s="12" customFormat="1" ht="11.25">
      <c r="B252" s="150"/>
      <c r="D252" s="151" t="s">
        <v>302</v>
      </c>
      <c r="E252" s="152" t="s">
        <v>1</v>
      </c>
      <c r="F252" s="153" t="s">
        <v>421</v>
      </c>
      <c r="H252" s="154">
        <v>1766.2</v>
      </c>
      <c r="I252" s="155"/>
      <c r="L252" s="150"/>
      <c r="M252" s="156"/>
      <c r="T252" s="157"/>
      <c r="AT252" s="152" t="s">
        <v>302</v>
      </c>
      <c r="AU252" s="152" t="s">
        <v>85</v>
      </c>
      <c r="AV252" s="12" t="s">
        <v>85</v>
      </c>
      <c r="AW252" s="12" t="s">
        <v>32</v>
      </c>
      <c r="AX252" s="12" t="s">
        <v>76</v>
      </c>
      <c r="AY252" s="152" t="s">
        <v>293</v>
      </c>
    </row>
    <row r="253" spans="2:51" s="13" customFormat="1" ht="22.5">
      <c r="B253" s="158"/>
      <c r="D253" s="151" t="s">
        <v>302</v>
      </c>
      <c r="E253" s="159" t="s">
        <v>1</v>
      </c>
      <c r="F253" s="160" t="s">
        <v>433</v>
      </c>
      <c r="H253" s="159" t="s">
        <v>1</v>
      </c>
      <c r="I253" s="161"/>
      <c r="L253" s="158"/>
      <c r="M253" s="162"/>
      <c r="T253" s="163"/>
      <c r="AT253" s="159" t="s">
        <v>302</v>
      </c>
      <c r="AU253" s="159" t="s">
        <v>85</v>
      </c>
      <c r="AV253" s="13" t="s">
        <v>83</v>
      </c>
      <c r="AW253" s="13" t="s">
        <v>32</v>
      </c>
      <c r="AX253" s="13" t="s">
        <v>76</v>
      </c>
      <c r="AY253" s="159" t="s">
        <v>293</v>
      </c>
    </row>
    <row r="254" spans="2:51" s="12" customFormat="1" ht="11.25">
      <c r="B254" s="150"/>
      <c r="D254" s="151" t="s">
        <v>302</v>
      </c>
      <c r="E254" s="152" t="s">
        <v>1</v>
      </c>
      <c r="F254" s="153" t="s">
        <v>421</v>
      </c>
      <c r="H254" s="154">
        <v>1766.2</v>
      </c>
      <c r="I254" s="155"/>
      <c r="L254" s="150"/>
      <c r="M254" s="156"/>
      <c r="T254" s="157"/>
      <c r="AT254" s="152" t="s">
        <v>302</v>
      </c>
      <c r="AU254" s="152" t="s">
        <v>85</v>
      </c>
      <c r="AV254" s="12" t="s">
        <v>85</v>
      </c>
      <c r="AW254" s="12" t="s">
        <v>32</v>
      </c>
      <c r="AX254" s="12" t="s">
        <v>76</v>
      </c>
      <c r="AY254" s="152" t="s">
        <v>293</v>
      </c>
    </row>
    <row r="255" spans="2:51" s="13" customFormat="1" ht="22.5">
      <c r="B255" s="158"/>
      <c r="D255" s="151" t="s">
        <v>302</v>
      </c>
      <c r="E255" s="159" t="s">
        <v>1</v>
      </c>
      <c r="F255" s="160" t="s">
        <v>434</v>
      </c>
      <c r="H255" s="159" t="s">
        <v>1</v>
      </c>
      <c r="I255" s="161"/>
      <c r="L255" s="158"/>
      <c r="M255" s="162"/>
      <c r="T255" s="163"/>
      <c r="AT255" s="159" t="s">
        <v>302</v>
      </c>
      <c r="AU255" s="159" t="s">
        <v>85</v>
      </c>
      <c r="AV255" s="13" t="s">
        <v>83</v>
      </c>
      <c r="AW255" s="13" t="s">
        <v>32</v>
      </c>
      <c r="AX255" s="13" t="s">
        <v>76</v>
      </c>
      <c r="AY255" s="159" t="s">
        <v>293</v>
      </c>
    </row>
    <row r="256" spans="2:51" s="12" customFormat="1" ht="11.25">
      <c r="B256" s="150"/>
      <c r="D256" s="151" t="s">
        <v>302</v>
      </c>
      <c r="E256" s="152" t="s">
        <v>1</v>
      </c>
      <c r="F256" s="153" t="s">
        <v>421</v>
      </c>
      <c r="H256" s="154">
        <v>1766.2</v>
      </c>
      <c r="I256" s="155"/>
      <c r="L256" s="150"/>
      <c r="M256" s="156"/>
      <c r="T256" s="157"/>
      <c r="AT256" s="152" t="s">
        <v>302</v>
      </c>
      <c r="AU256" s="152" t="s">
        <v>85</v>
      </c>
      <c r="AV256" s="12" t="s">
        <v>85</v>
      </c>
      <c r="AW256" s="12" t="s">
        <v>32</v>
      </c>
      <c r="AX256" s="12" t="s">
        <v>76</v>
      </c>
      <c r="AY256" s="152" t="s">
        <v>293</v>
      </c>
    </row>
    <row r="257" spans="2:51" s="13" customFormat="1" ht="22.5">
      <c r="B257" s="158"/>
      <c r="D257" s="151" t="s">
        <v>302</v>
      </c>
      <c r="E257" s="159" t="s">
        <v>1</v>
      </c>
      <c r="F257" s="160" t="s">
        <v>435</v>
      </c>
      <c r="H257" s="159" t="s">
        <v>1</v>
      </c>
      <c r="I257" s="161"/>
      <c r="L257" s="158"/>
      <c r="M257" s="162"/>
      <c r="T257" s="163"/>
      <c r="AT257" s="159" t="s">
        <v>302</v>
      </c>
      <c r="AU257" s="159" t="s">
        <v>85</v>
      </c>
      <c r="AV257" s="13" t="s">
        <v>83</v>
      </c>
      <c r="AW257" s="13" t="s">
        <v>32</v>
      </c>
      <c r="AX257" s="13" t="s">
        <v>76</v>
      </c>
      <c r="AY257" s="159" t="s">
        <v>293</v>
      </c>
    </row>
    <row r="258" spans="2:51" s="12" customFormat="1" ht="11.25">
      <c r="B258" s="150"/>
      <c r="D258" s="151" t="s">
        <v>302</v>
      </c>
      <c r="E258" s="152" t="s">
        <v>1</v>
      </c>
      <c r="F258" s="153" t="s">
        <v>436</v>
      </c>
      <c r="H258" s="154">
        <v>2085.6</v>
      </c>
      <c r="I258" s="155"/>
      <c r="L258" s="150"/>
      <c r="M258" s="156"/>
      <c r="T258" s="157"/>
      <c r="AT258" s="152" t="s">
        <v>302</v>
      </c>
      <c r="AU258" s="152" t="s">
        <v>85</v>
      </c>
      <c r="AV258" s="12" t="s">
        <v>85</v>
      </c>
      <c r="AW258" s="12" t="s">
        <v>32</v>
      </c>
      <c r="AX258" s="12" t="s">
        <v>76</v>
      </c>
      <c r="AY258" s="152" t="s">
        <v>293</v>
      </c>
    </row>
    <row r="259" spans="2:51" s="13" customFormat="1" ht="11.25">
      <c r="B259" s="158"/>
      <c r="D259" s="151" t="s">
        <v>302</v>
      </c>
      <c r="E259" s="159" t="s">
        <v>1</v>
      </c>
      <c r="F259" s="160" t="s">
        <v>437</v>
      </c>
      <c r="H259" s="159" t="s">
        <v>1</v>
      </c>
      <c r="I259" s="161"/>
      <c r="L259" s="158"/>
      <c r="M259" s="162"/>
      <c r="T259" s="163"/>
      <c r="AT259" s="159" t="s">
        <v>302</v>
      </c>
      <c r="AU259" s="159" t="s">
        <v>85</v>
      </c>
      <c r="AV259" s="13" t="s">
        <v>83</v>
      </c>
      <c r="AW259" s="13" t="s">
        <v>32</v>
      </c>
      <c r="AX259" s="13" t="s">
        <v>76</v>
      </c>
      <c r="AY259" s="159" t="s">
        <v>293</v>
      </c>
    </row>
    <row r="260" spans="2:51" s="12" customFormat="1" ht="11.25">
      <c r="B260" s="150"/>
      <c r="D260" s="151" t="s">
        <v>302</v>
      </c>
      <c r="E260" s="152" t="s">
        <v>1</v>
      </c>
      <c r="F260" s="153" t="s">
        <v>438</v>
      </c>
      <c r="H260" s="154">
        <v>798.5</v>
      </c>
      <c r="I260" s="155"/>
      <c r="L260" s="150"/>
      <c r="M260" s="156"/>
      <c r="T260" s="157"/>
      <c r="AT260" s="152" t="s">
        <v>302</v>
      </c>
      <c r="AU260" s="152" t="s">
        <v>85</v>
      </c>
      <c r="AV260" s="12" t="s">
        <v>85</v>
      </c>
      <c r="AW260" s="12" t="s">
        <v>32</v>
      </c>
      <c r="AX260" s="12" t="s">
        <v>76</v>
      </c>
      <c r="AY260" s="152" t="s">
        <v>293</v>
      </c>
    </row>
    <row r="261" spans="2:51" s="13" customFormat="1" ht="11.25">
      <c r="B261" s="158"/>
      <c r="D261" s="151" t="s">
        <v>302</v>
      </c>
      <c r="E261" s="159" t="s">
        <v>1</v>
      </c>
      <c r="F261" s="160" t="s">
        <v>439</v>
      </c>
      <c r="H261" s="159" t="s">
        <v>1</v>
      </c>
      <c r="I261" s="161"/>
      <c r="L261" s="158"/>
      <c r="M261" s="162"/>
      <c r="T261" s="163"/>
      <c r="AT261" s="159" t="s">
        <v>302</v>
      </c>
      <c r="AU261" s="159" t="s">
        <v>85</v>
      </c>
      <c r="AV261" s="13" t="s">
        <v>83</v>
      </c>
      <c r="AW261" s="13" t="s">
        <v>32</v>
      </c>
      <c r="AX261" s="13" t="s">
        <v>76</v>
      </c>
      <c r="AY261" s="159" t="s">
        <v>293</v>
      </c>
    </row>
    <row r="262" spans="2:51" s="12" customFormat="1" ht="11.25">
      <c r="B262" s="150"/>
      <c r="D262" s="151" t="s">
        <v>302</v>
      </c>
      <c r="E262" s="152" t="s">
        <v>1</v>
      </c>
      <c r="F262" s="153" t="s">
        <v>440</v>
      </c>
      <c r="H262" s="154">
        <v>479.1</v>
      </c>
      <c r="I262" s="155"/>
      <c r="L262" s="150"/>
      <c r="M262" s="156"/>
      <c r="T262" s="157"/>
      <c r="AT262" s="152" t="s">
        <v>302</v>
      </c>
      <c r="AU262" s="152" t="s">
        <v>85</v>
      </c>
      <c r="AV262" s="12" t="s">
        <v>85</v>
      </c>
      <c r="AW262" s="12" t="s">
        <v>32</v>
      </c>
      <c r="AX262" s="12" t="s">
        <v>76</v>
      </c>
      <c r="AY262" s="152" t="s">
        <v>293</v>
      </c>
    </row>
    <row r="263" spans="2:51" s="13" customFormat="1" ht="22.5">
      <c r="B263" s="158"/>
      <c r="D263" s="151" t="s">
        <v>302</v>
      </c>
      <c r="E263" s="159" t="s">
        <v>1</v>
      </c>
      <c r="F263" s="160" t="s">
        <v>441</v>
      </c>
      <c r="H263" s="159" t="s">
        <v>1</v>
      </c>
      <c r="I263" s="161"/>
      <c r="L263" s="158"/>
      <c r="M263" s="162"/>
      <c r="T263" s="163"/>
      <c r="AT263" s="159" t="s">
        <v>302</v>
      </c>
      <c r="AU263" s="159" t="s">
        <v>85</v>
      </c>
      <c r="AV263" s="13" t="s">
        <v>83</v>
      </c>
      <c r="AW263" s="13" t="s">
        <v>32</v>
      </c>
      <c r="AX263" s="13" t="s">
        <v>76</v>
      </c>
      <c r="AY263" s="159" t="s">
        <v>293</v>
      </c>
    </row>
    <row r="264" spans="2:51" s="12" customFormat="1" ht="11.25">
      <c r="B264" s="150"/>
      <c r="D264" s="151" t="s">
        <v>302</v>
      </c>
      <c r="E264" s="152" t="s">
        <v>1</v>
      </c>
      <c r="F264" s="153" t="s">
        <v>423</v>
      </c>
      <c r="H264" s="154">
        <v>1925.9</v>
      </c>
      <c r="I264" s="155"/>
      <c r="L264" s="150"/>
      <c r="M264" s="156"/>
      <c r="T264" s="157"/>
      <c r="AT264" s="152" t="s">
        <v>302</v>
      </c>
      <c r="AU264" s="152" t="s">
        <v>85</v>
      </c>
      <c r="AV264" s="12" t="s">
        <v>85</v>
      </c>
      <c r="AW264" s="12" t="s">
        <v>32</v>
      </c>
      <c r="AX264" s="12" t="s">
        <v>76</v>
      </c>
      <c r="AY264" s="152" t="s">
        <v>293</v>
      </c>
    </row>
    <row r="265" spans="2:51" s="13" customFormat="1" ht="22.5">
      <c r="B265" s="158"/>
      <c r="D265" s="151" t="s">
        <v>302</v>
      </c>
      <c r="E265" s="159" t="s">
        <v>1</v>
      </c>
      <c r="F265" s="160" t="s">
        <v>442</v>
      </c>
      <c r="H265" s="159" t="s">
        <v>1</v>
      </c>
      <c r="I265" s="161"/>
      <c r="L265" s="158"/>
      <c r="M265" s="162"/>
      <c r="T265" s="163"/>
      <c r="AT265" s="159" t="s">
        <v>302</v>
      </c>
      <c r="AU265" s="159" t="s">
        <v>85</v>
      </c>
      <c r="AV265" s="13" t="s">
        <v>83</v>
      </c>
      <c r="AW265" s="13" t="s">
        <v>32</v>
      </c>
      <c r="AX265" s="13" t="s">
        <v>76</v>
      </c>
      <c r="AY265" s="159" t="s">
        <v>293</v>
      </c>
    </row>
    <row r="266" spans="2:51" s="12" customFormat="1" ht="11.25">
      <c r="B266" s="150"/>
      <c r="D266" s="151" t="s">
        <v>302</v>
      </c>
      <c r="E266" s="152" t="s">
        <v>1</v>
      </c>
      <c r="F266" s="153" t="s">
        <v>436</v>
      </c>
      <c r="H266" s="154">
        <v>2085.6</v>
      </c>
      <c r="I266" s="155"/>
      <c r="L266" s="150"/>
      <c r="M266" s="156"/>
      <c r="T266" s="157"/>
      <c r="AT266" s="152" t="s">
        <v>302</v>
      </c>
      <c r="AU266" s="152" t="s">
        <v>85</v>
      </c>
      <c r="AV266" s="12" t="s">
        <v>85</v>
      </c>
      <c r="AW266" s="12" t="s">
        <v>32</v>
      </c>
      <c r="AX266" s="12" t="s">
        <v>76</v>
      </c>
      <c r="AY266" s="152" t="s">
        <v>293</v>
      </c>
    </row>
    <row r="267" spans="2:51" s="13" customFormat="1" ht="22.5">
      <c r="B267" s="158"/>
      <c r="D267" s="151" t="s">
        <v>302</v>
      </c>
      <c r="E267" s="159" t="s">
        <v>1</v>
      </c>
      <c r="F267" s="160" t="s">
        <v>443</v>
      </c>
      <c r="H267" s="159" t="s">
        <v>1</v>
      </c>
      <c r="I267" s="161"/>
      <c r="L267" s="158"/>
      <c r="M267" s="162"/>
      <c r="T267" s="163"/>
      <c r="AT267" s="159" t="s">
        <v>302</v>
      </c>
      <c r="AU267" s="159" t="s">
        <v>85</v>
      </c>
      <c r="AV267" s="13" t="s">
        <v>83</v>
      </c>
      <c r="AW267" s="13" t="s">
        <v>32</v>
      </c>
      <c r="AX267" s="13" t="s">
        <v>76</v>
      </c>
      <c r="AY267" s="159" t="s">
        <v>293</v>
      </c>
    </row>
    <row r="268" spans="2:51" s="12" customFormat="1" ht="11.25">
      <c r="B268" s="150"/>
      <c r="D268" s="151" t="s">
        <v>302</v>
      </c>
      <c r="E268" s="152" t="s">
        <v>1</v>
      </c>
      <c r="F268" s="153" t="s">
        <v>438</v>
      </c>
      <c r="H268" s="154">
        <v>798.5</v>
      </c>
      <c r="I268" s="155"/>
      <c r="L268" s="150"/>
      <c r="M268" s="156"/>
      <c r="T268" s="157"/>
      <c r="AT268" s="152" t="s">
        <v>302</v>
      </c>
      <c r="AU268" s="152" t="s">
        <v>85</v>
      </c>
      <c r="AV268" s="12" t="s">
        <v>85</v>
      </c>
      <c r="AW268" s="12" t="s">
        <v>32</v>
      </c>
      <c r="AX268" s="12" t="s">
        <v>76</v>
      </c>
      <c r="AY268" s="152" t="s">
        <v>293</v>
      </c>
    </row>
    <row r="269" spans="2:51" s="13" customFormat="1" ht="22.5">
      <c r="B269" s="158"/>
      <c r="D269" s="151" t="s">
        <v>302</v>
      </c>
      <c r="E269" s="159" t="s">
        <v>1</v>
      </c>
      <c r="F269" s="160" t="s">
        <v>444</v>
      </c>
      <c r="H269" s="159" t="s">
        <v>1</v>
      </c>
      <c r="I269" s="161"/>
      <c r="L269" s="158"/>
      <c r="M269" s="162"/>
      <c r="T269" s="163"/>
      <c r="AT269" s="159" t="s">
        <v>302</v>
      </c>
      <c r="AU269" s="159" t="s">
        <v>85</v>
      </c>
      <c r="AV269" s="13" t="s">
        <v>83</v>
      </c>
      <c r="AW269" s="13" t="s">
        <v>32</v>
      </c>
      <c r="AX269" s="13" t="s">
        <v>76</v>
      </c>
      <c r="AY269" s="159" t="s">
        <v>293</v>
      </c>
    </row>
    <row r="270" spans="2:51" s="12" customFormat="1" ht="11.25">
      <c r="B270" s="150"/>
      <c r="D270" s="151" t="s">
        <v>302</v>
      </c>
      <c r="E270" s="152" t="s">
        <v>1</v>
      </c>
      <c r="F270" s="153" t="s">
        <v>436</v>
      </c>
      <c r="H270" s="154">
        <v>2085.6</v>
      </c>
      <c r="I270" s="155"/>
      <c r="L270" s="150"/>
      <c r="M270" s="156"/>
      <c r="T270" s="157"/>
      <c r="AT270" s="152" t="s">
        <v>302</v>
      </c>
      <c r="AU270" s="152" t="s">
        <v>85</v>
      </c>
      <c r="AV270" s="12" t="s">
        <v>85</v>
      </c>
      <c r="AW270" s="12" t="s">
        <v>32</v>
      </c>
      <c r="AX270" s="12" t="s">
        <v>76</v>
      </c>
      <c r="AY270" s="152" t="s">
        <v>293</v>
      </c>
    </row>
    <row r="271" spans="2:51" s="13" customFormat="1" ht="11.25">
      <c r="B271" s="158"/>
      <c r="D271" s="151" t="s">
        <v>302</v>
      </c>
      <c r="E271" s="159" t="s">
        <v>1</v>
      </c>
      <c r="F271" s="160" t="s">
        <v>445</v>
      </c>
      <c r="H271" s="159" t="s">
        <v>1</v>
      </c>
      <c r="I271" s="161"/>
      <c r="L271" s="158"/>
      <c r="M271" s="162"/>
      <c r="T271" s="163"/>
      <c r="AT271" s="159" t="s">
        <v>302</v>
      </c>
      <c r="AU271" s="159" t="s">
        <v>85</v>
      </c>
      <c r="AV271" s="13" t="s">
        <v>83</v>
      </c>
      <c r="AW271" s="13" t="s">
        <v>32</v>
      </c>
      <c r="AX271" s="13" t="s">
        <v>76</v>
      </c>
      <c r="AY271" s="159" t="s">
        <v>293</v>
      </c>
    </row>
    <row r="272" spans="2:51" s="12" customFormat="1" ht="11.25">
      <c r="B272" s="150"/>
      <c r="D272" s="151" t="s">
        <v>302</v>
      </c>
      <c r="E272" s="152" t="s">
        <v>1</v>
      </c>
      <c r="F272" s="153" t="s">
        <v>428</v>
      </c>
      <c r="H272" s="154">
        <v>638.79999999999995</v>
      </c>
      <c r="I272" s="155"/>
      <c r="L272" s="150"/>
      <c r="M272" s="156"/>
      <c r="T272" s="157"/>
      <c r="AT272" s="152" t="s">
        <v>302</v>
      </c>
      <c r="AU272" s="152" t="s">
        <v>85</v>
      </c>
      <c r="AV272" s="12" t="s">
        <v>85</v>
      </c>
      <c r="AW272" s="12" t="s">
        <v>32</v>
      </c>
      <c r="AX272" s="12" t="s">
        <v>76</v>
      </c>
      <c r="AY272" s="152" t="s">
        <v>293</v>
      </c>
    </row>
    <row r="273" spans="2:65" s="13" customFormat="1" ht="22.5">
      <c r="B273" s="158"/>
      <c r="D273" s="151" t="s">
        <v>302</v>
      </c>
      <c r="E273" s="159" t="s">
        <v>1</v>
      </c>
      <c r="F273" s="160" t="s">
        <v>446</v>
      </c>
      <c r="H273" s="159" t="s">
        <v>1</v>
      </c>
      <c r="I273" s="161"/>
      <c r="L273" s="158"/>
      <c r="M273" s="162"/>
      <c r="T273" s="163"/>
      <c r="AT273" s="159" t="s">
        <v>302</v>
      </c>
      <c r="AU273" s="159" t="s">
        <v>85</v>
      </c>
      <c r="AV273" s="13" t="s">
        <v>83</v>
      </c>
      <c r="AW273" s="13" t="s">
        <v>32</v>
      </c>
      <c r="AX273" s="13" t="s">
        <v>76</v>
      </c>
      <c r="AY273" s="159" t="s">
        <v>293</v>
      </c>
    </row>
    <row r="274" spans="2:65" s="12" customFormat="1" ht="11.25">
      <c r="B274" s="150"/>
      <c r="D274" s="151" t="s">
        <v>302</v>
      </c>
      <c r="E274" s="152" t="s">
        <v>1</v>
      </c>
      <c r="F274" s="153" t="s">
        <v>421</v>
      </c>
      <c r="H274" s="154">
        <v>1766.2</v>
      </c>
      <c r="I274" s="155"/>
      <c r="L274" s="150"/>
      <c r="M274" s="156"/>
      <c r="T274" s="157"/>
      <c r="AT274" s="152" t="s">
        <v>302</v>
      </c>
      <c r="AU274" s="152" t="s">
        <v>85</v>
      </c>
      <c r="AV274" s="12" t="s">
        <v>85</v>
      </c>
      <c r="AW274" s="12" t="s">
        <v>32</v>
      </c>
      <c r="AX274" s="12" t="s">
        <v>76</v>
      </c>
      <c r="AY274" s="152" t="s">
        <v>293</v>
      </c>
    </row>
    <row r="275" spans="2:65" s="13" customFormat="1" ht="11.25">
      <c r="B275" s="158"/>
      <c r="D275" s="151" t="s">
        <v>302</v>
      </c>
      <c r="E275" s="159" t="s">
        <v>1</v>
      </c>
      <c r="F275" s="160" t="s">
        <v>447</v>
      </c>
      <c r="H275" s="159" t="s">
        <v>1</v>
      </c>
      <c r="I275" s="161"/>
      <c r="L275" s="158"/>
      <c r="M275" s="162"/>
      <c r="T275" s="163"/>
      <c r="AT275" s="159" t="s">
        <v>302</v>
      </c>
      <c r="AU275" s="159" t="s">
        <v>85</v>
      </c>
      <c r="AV275" s="13" t="s">
        <v>83</v>
      </c>
      <c r="AW275" s="13" t="s">
        <v>32</v>
      </c>
      <c r="AX275" s="13" t="s">
        <v>76</v>
      </c>
      <c r="AY275" s="159" t="s">
        <v>293</v>
      </c>
    </row>
    <row r="276" spans="2:65" s="12" customFormat="1" ht="11.25">
      <c r="B276" s="150"/>
      <c r="D276" s="151" t="s">
        <v>302</v>
      </c>
      <c r="E276" s="152" t="s">
        <v>1</v>
      </c>
      <c r="F276" s="153" t="s">
        <v>448</v>
      </c>
      <c r="H276" s="154">
        <v>1437.3</v>
      </c>
      <c r="I276" s="155"/>
      <c r="L276" s="150"/>
      <c r="M276" s="156"/>
      <c r="T276" s="157"/>
      <c r="AT276" s="152" t="s">
        <v>302</v>
      </c>
      <c r="AU276" s="152" t="s">
        <v>85</v>
      </c>
      <c r="AV276" s="12" t="s">
        <v>85</v>
      </c>
      <c r="AW276" s="12" t="s">
        <v>32</v>
      </c>
      <c r="AX276" s="12" t="s">
        <v>76</v>
      </c>
      <c r="AY276" s="152" t="s">
        <v>293</v>
      </c>
    </row>
    <row r="277" spans="2:65" s="14" customFormat="1" ht="11.25">
      <c r="B277" s="167"/>
      <c r="D277" s="151" t="s">
        <v>302</v>
      </c>
      <c r="E277" s="168" t="s">
        <v>1</v>
      </c>
      <c r="F277" s="169" t="s">
        <v>371</v>
      </c>
      <c r="H277" s="170">
        <v>33679.5</v>
      </c>
      <c r="I277" s="171"/>
      <c r="L277" s="167"/>
      <c r="M277" s="172"/>
      <c r="T277" s="173"/>
      <c r="AT277" s="168" t="s">
        <v>302</v>
      </c>
      <c r="AU277" s="168" t="s">
        <v>85</v>
      </c>
      <c r="AV277" s="14" t="s">
        <v>300</v>
      </c>
      <c r="AW277" s="14" t="s">
        <v>32</v>
      </c>
      <c r="AX277" s="14" t="s">
        <v>83</v>
      </c>
      <c r="AY277" s="168" t="s">
        <v>293</v>
      </c>
    </row>
    <row r="278" spans="2:65" s="1" customFormat="1" ht="24.2" customHeight="1">
      <c r="B278" s="32"/>
      <c r="C278" s="137" t="s">
        <v>449</v>
      </c>
      <c r="D278" s="137" t="s">
        <v>295</v>
      </c>
      <c r="E278" s="138" t="s">
        <v>450</v>
      </c>
      <c r="F278" s="139" t="s">
        <v>451</v>
      </c>
      <c r="G278" s="140" t="s">
        <v>418</v>
      </c>
      <c r="H278" s="141">
        <v>156145.19</v>
      </c>
      <c r="I278" s="142"/>
      <c r="J278" s="143">
        <f>ROUND(I278*H278,2)</f>
        <v>0</v>
      </c>
      <c r="K278" s="139" t="s">
        <v>299</v>
      </c>
      <c r="L278" s="32"/>
      <c r="M278" s="144" t="s">
        <v>1</v>
      </c>
      <c r="N278" s="145" t="s">
        <v>41</v>
      </c>
      <c r="P278" s="146">
        <f>O278*H278</f>
        <v>0</v>
      </c>
      <c r="Q278" s="146">
        <v>2.0000000000000002E-5</v>
      </c>
      <c r="R278" s="146">
        <f>Q278*H278</f>
        <v>3.1229038000000005</v>
      </c>
      <c r="S278" s="146">
        <v>0</v>
      </c>
      <c r="T278" s="147">
        <f>S278*H278</f>
        <v>0</v>
      </c>
      <c r="AR278" s="148" t="s">
        <v>300</v>
      </c>
      <c r="AT278" s="148" t="s">
        <v>295</v>
      </c>
      <c r="AU278" s="148" t="s">
        <v>85</v>
      </c>
      <c r="AY278" s="17" t="s">
        <v>293</v>
      </c>
      <c r="BE278" s="149">
        <f>IF(N278="základní",J278,0)</f>
        <v>0</v>
      </c>
      <c r="BF278" s="149">
        <f>IF(N278="snížená",J278,0)</f>
        <v>0</v>
      </c>
      <c r="BG278" s="149">
        <f>IF(N278="zákl. přenesená",J278,0)</f>
        <v>0</v>
      </c>
      <c r="BH278" s="149">
        <f>IF(N278="sníž. přenesená",J278,0)</f>
        <v>0</v>
      </c>
      <c r="BI278" s="149">
        <f>IF(N278="nulová",J278,0)</f>
        <v>0</v>
      </c>
      <c r="BJ278" s="17" t="s">
        <v>83</v>
      </c>
      <c r="BK278" s="149">
        <f>ROUND(I278*H278,2)</f>
        <v>0</v>
      </c>
      <c r="BL278" s="17" t="s">
        <v>300</v>
      </c>
      <c r="BM278" s="148" t="s">
        <v>452</v>
      </c>
    </row>
    <row r="279" spans="2:65" s="13" customFormat="1" ht="22.5">
      <c r="B279" s="158"/>
      <c r="D279" s="151" t="s">
        <v>302</v>
      </c>
      <c r="E279" s="159" t="s">
        <v>1</v>
      </c>
      <c r="F279" s="160" t="s">
        <v>453</v>
      </c>
      <c r="H279" s="159" t="s">
        <v>1</v>
      </c>
      <c r="I279" s="161"/>
      <c r="L279" s="158"/>
      <c r="M279" s="162"/>
      <c r="T279" s="163"/>
      <c r="AT279" s="159" t="s">
        <v>302</v>
      </c>
      <c r="AU279" s="159" t="s">
        <v>85</v>
      </c>
      <c r="AV279" s="13" t="s">
        <v>83</v>
      </c>
      <c r="AW279" s="13" t="s">
        <v>32</v>
      </c>
      <c r="AX279" s="13" t="s">
        <v>76</v>
      </c>
      <c r="AY279" s="159" t="s">
        <v>293</v>
      </c>
    </row>
    <row r="280" spans="2:65" s="12" customFormat="1" ht="22.5">
      <c r="B280" s="150"/>
      <c r="D280" s="151" t="s">
        <v>302</v>
      </c>
      <c r="E280" s="152" t="s">
        <v>1</v>
      </c>
      <c r="F280" s="153" t="s">
        <v>454</v>
      </c>
      <c r="H280" s="154">
        <v>28326.9</v>
      </c>
      <c r="I280" s="155"/>
      <c r="L280" s="150"/>
      <c r="M280" s="156"/>
      <c r="T280" s="157"/>
      <c r="AT280" s="152" t="s">
        <v>302</v>
      </c>
      <c r="AU280" s="152" t="s">
        <v>85</v>
      </c>
      <c r="AV280" s="12" t="s">
        <v>85</v>
      </c>
      <c r="AW280" s="12" t="s">
        <v>32</v>
      </c>
      <c r="AX280" s="12" t="s">
        <v>76</v>
      </c>
      <c r="AY280" s="152" t="s">
        <v>293</v>
      </c>
    </row>
    <row r="281" spans="2:65" s="13" customFormat="1" ht="11.25">
      <c r="B281" s="158"/>
      <c r="D281" s="151" t="s">
        <v>302</v>
      </c>
      <c r="E281" s="159" t="s">
        <v>1</v>
      </c>
      <c r="F281" s="160" t="s">
        <v>455</v>
      </c>
      <c r="H281" s="159" t="s">
        <v>1</v>
      </c>
      <c r="I281" s="161"/>
      <c r="L281" s="158"/>
      <c r="M281" s="162"/>
      <c r="T281" s="163"/>
      <c r="AT281" s="159" t="s">
        <v>302</v>
      </c>
      <c r="AU281" s="159" t="s">
        <v>85</v>
      </c>
      <c r="AV281" s="13" t="s">
        <v>83</v>
      </c>
      <c r="AW281" s="13" t="s">
        <v>32</v>
      </c>
      <c r="AX281" s="13" t="s">
        <v>76</v>
      </c>
      <c r="AY281" s="159" t="s">
        <v>293</v>
      </c>
    </row>
    <row r="282" spans="2:65" s="12" customFormat="1" ht="22.5">
      <c r="B282" s="150"/>
      <c r="D282" s="151" t="s">
        <v>302</v>
      </c>
      <c r="E282" s="152" t="s">
        <v>1</v>
      </c>
      <c r="F282" s="153" t="s">
        <v>456</v>
      </c>
      <c r="H282" s="154">
        <v>7207.8</v>
      </c>
      <c r="I282" s="155"/>
      <c r="L282" s="150"/>
      <c r="M282" s="156"/>
      <c r="T282" s="157"/>
      <c r="AT282" s="152" t="s">
        <v>302</v>
      </c>
      <c r="AU282" s="152" t="s">
        <v>85</v>
      </c>
      <c r="AV282" s="12" t="s">
        <v>85</v>
      </c>
      <c r="AW282" s="12" t="s">
        <v>32</v>
      </c>
      <c r="AX282" s="12" t="s">
        <v>76</v>
      </c>
      <c r="AY282" s="152" t="s">
        <v>293</v>
      </c>
    </row>
    <row r="283" spans="2:65" s="13" customFormat="1" ht="22.5">
      <c r="B283" s="158"/>
      <c r="D283" s="151" t="s">
        <v>302</v>
      </c>
      <c r="E283" s="159" t="s">
        <v>1</v>
      </c>
      <c r="F283" s="160" t="s">
        <v>457</v>
      </c>
      <c r="H283" s="159" t="s">
        <v>1</v>
      </c>
      <c r="I283" s="161"/>
      <c r="L283" s="158"/>
      <c r="M283" s="162"/>
      <c r="T283" s="163"/>
      <c r="AT283" s="159" t="s">
        <v>302</v>
      </c>
      <c r="AU283" s="159" t="s">
        <v>85</v>
      </c>
      <c r="AV283" s="13" t="s">
        <v>83</v>
      </c>
      <c r="AW283" s="13" t="s">
        <v>32</v>
      </c>
      <c r="AX283" s="13" t="s">
        <v>76</v>
      </c>
      <c r="AY283" s="159" t="s">
        <v>293</v>
      </c>
    </row>
    <row r="284" spans="2:65" s="12" customFormat="1" ht="22.5">
      <c r="B284" s="150"/>
      <c r="D284" s="151" t="s">
        <v>302</v>
      </c>
      <c r="E284" s="152" t="s">
        <v>1</v>
      </c>
      <c r="F284" s="153" t="s">
        <v>458</v>
      </c>
      <c r="H284" s="154">
        <v>4611.6000000000004</v>
      </c>
      <c r="I284" s="155"/>
      <c r="L284" s="150"/>
      <c r="M284" s="156"/>
      <c r="T284" s="157"/>
      <c r="AT284" s="152" t="s">
        <v>302</v>
      </c>
      <c r="AU284" s="152" t="s">
        <v>85</v>
      </c>
      <c r="AV284" s="12" t="s">
        <v>85</v>
      </c>
      <c r="AW284" s="12" t="s">
        <v>32</v>
      </c>
      <c r="AX284" s="12" t="s">
        <v>76</v>
      </c>
      <c r="AY284" s="152" t="s">
        <v>293</v>
      </c>
    </row>
    <row r="285" spans="2:65" s="13" customFormat="1" ht="22.5">
      <c r="B285" s="158"/>
      <c r="D285" s="151" t="s">
        <v>302</v>
      </c>
      <c r="E285" s="159" t="s">
        <v>1</v>
      </c>
      <c r="F285" s="160" t="s">
        <v>459</v>
      </c>
      <c r="H285" s="159" t="s">
        <v>1</v>
      </c>
      <c r="I285" s="161"/>
      <c r="L285" s="158"/>
      <c r="M285" s="162"/>
      <c r="T285" s="163"/>
      <c r="AT285" s="159" t="s">
        <v>302</v>
      </c>
      <c r="AU285" s="159" t="s">
        <v>85</v>
      </c>
      <c r="AV285" s="13" t="s">
        <v>83</v>
      </c>
      <c r="AW285" s="13" t="s">
        <v>32</v>
      </c>
      <c r="AX285" s="13" t="s">
        <v>76</v>
      </c>
      <c r="AY285" s="159" t="s">
        <v>293</v>
      </c>
    </row>
    <row r="286" spans="2:65" s="12" customFormat="1" ht="11.25">
      <c r="B286" s="150"/>
      <c r="D286" s="151" t="s">
        <v>302</v>
      </c>
      <c r="E286" s="152" t="s">
        <v>1</v>
      </c>
      <c r="F286" s="153" t="s">
        <v>460</v>
      </c>
      <c r="H286" s="154">
        <v>360.96</v>
      </c>
      <c r="I286" s="155"/>
      <c r="L286" s="150"/>
      <c r="M286" s="156"/>
      <c r="T286" s="157"/>
      <c r="AT286" s="152" t="s">
        <v>302</v>
      </c>
      <c r="AU286" s="152" t="s">
        <v>85</v>
      </c>
      <c r="AV286" s="12" t="s">
        <v>85</v>
      </c>
      <c r="AW286" s="12" t="s">
        <v>32</v>
      </c>
      <c r="AX286" s="12" t="s">
        <v>76</v>
      </c>
      <c r="AY286" s="152" t="s">
        <v>293</v>
      </c>
    </row>
    <row r="287" spans="2:65" s="13" customFormat="1" ht="22.5">
      <c r="B287" s="158"/>
      <c r="D287" s="151" t="s">
        <v>302</v>
      </c>
      <c r="E287" s="159" t="s">
        <v>1</v>
      </c>
      <c r="F287" s="160" t="s">
        <v>461</v>
      </c>
      <c r="H287" s="159" t="s">
        <v>1</v>
      </c>
      <c r="I287" s="161"/>
      <c r="L287" s="158"/>
      <c r="M287" s="162"/>
      <c r="T287" s="163"/>
      <c r="AT287" s="159" t="s">
        <v>302</v>
      </c>
      <c r="AU287" s="159" t="s">
        <v>85</v>
      </c>
      <c r="AV287" s="13" t="s">
        <v>83</v>
      </c>
      <c r="AW287" s="13" t="s">
        <v>32</v>
      </c>
      <c r="AX287" s="13" t="s">
        <v>76</v>
      </c>
      <c r="AY287" s="159" t="s">
        <v>293</v>
      </c>
    </row>
    <row r="288" spans="2:65" s="12" customFormat="1" ht="11.25">
      <c r="B288" s="150"/>
      <c r="D288" s="151" t="s">
        <v>302</v>
      </c>
      <c r="E288" s="152" t="s">
        <v>1</v>
      </c>
      <c r="F288" s="153" t="s">
        <v>462</v>
      </c>
      <c r="H288" s="154">
        <v>751.9</v>
      </c>
      <c r="I288" s="155"/>
      <c r="L288" s="150"/>
      <c r="M288" s="156"/>
      <c r="T288" s="157"/>
      <c r="AT288" s="152" t="s">
        <v>302</v>
      </c>
      <c r="AU288" s="152" t="s">
        <v>85</v>
      </c>
      <c r="AV288" s="12" t="s">
        <v>85</v>
      </c>
      <c r="AW288" s="12" t="s">
        <v>32</v>
      </c>
      <c r="AX288" s="12" t="s">
        <v>76</v>
      </c>
      <c r="AY288" s="152" t="s">
        <v>293</v>
      </c>
    </row>
    <row r="289" spans="2:51" s="13" customFormat="1" ht="22.5">
      <c r="B289" s="158"/>
      <c r="D289" s="151" t="s">
        <v>302</v>
      </c>
      <c r="E289" s="159" t="s">
        <v>1</v>
      </c>
      <c r="F289" s="160" t="s">
        <v>420</v>
      </c>
      <c r="H289" s="159" t="s">
        <v>1</v>
      </c>
      <c r="I289" s="161"/>
      <c r="L289" s="158"/>
      <c r="M289" s="162"/>
      <c r="T289" s="163"/>
      <c r="AT289" s="159" t="s">
        <v>302</v>
      </c>
      <c r="AU289" s="159" t="s">
        <v>85</v>
      </c>
      <c r="AV289" s="13" t="s">
        <v>83</v>
      </c>
      <c r="AW289" s="13" t="s">
        <v>32</v>
      </c>
      <c r="AX289" s="13" t="s">
        <v>76</v>
      </c>
      <c r="AY289" s="159" t="s">
        <v>293</v>
      </c>
    </row>
    <row r="290" spans="2:51" s="12" customFormat="1" ht="11.25">
      <c r="B290" s="150"/>
      <c r="D290" s="151" t="s">
        <v>302</v>
      </c>
      <c r="E290" s="152" t="s">
        <v>1</v>
      </c>
      <c r="F290" s="153" t="s">
        <v>463</v>
      </c>
      <c r="H290" s="154">
        <v>1729.9</v>
      </c>
      <c r="I290" s="155"/>
      <c r="L290" s="150"/>
      <c r="M290" s="156"/>
      <c r="T290" s="157"/>
      <c r="AT290" s="152" t="s">
        <v>302</v>
      </c>
      <c r="AU290" s="152" t="s">
        <v>85</v>
      </c>
      <c r="AV290" s="12" t="s">
        <v>85</v>
      </c>
      <c r="AW290" s="12" t="s">
        <v>32</v>
      </c>
      <c r="AX290" s="12" t="s">
        <v>76</v>
      </c>
      <c r="AY290" s="152" t="s">
        <v>293</v>
      </c>
    </row>
    <row r="291" spans="2:51" s="13" customFormat="1" ht="22.5">
      <c r="B291" s="158"/>
      <c r="D291" s="151" t="s">
        <v>302</v>
      </c>
      <c r="E291" s="159" t="s">
        <v>1</v>
      </c>
      <c r="F291" s="160" t="s">
        <v>464</v>
      </c>
      <c r="H291" s="159" t="s">
        <v>1</v>
      </c>
      <c r="I291" s="161"/>
      <c r="L291" s="158"/>
      <c r="M291" s="162"/>
      <c r="T291" s="163"/>
      <c r="AT291" s="159" t="s">
        <v>302</v>
      </c>
      <c r="AU291" s="159" t="s">
        <v>85</v>
      </c>
      <c r="AV291" s="13" t="s">
        <v>83</v>
      </c>
      <c r="AW291" s="13" t="s">
        <v>32</v>
      </c>
      <c r="AX291" s="13" t="s">
        <v>76</v>
      </c>
      <c r="AY291" s="159" t="s">
        <v>293</v>
      </c>
    </row>
    <row r="292" spans="2:51" s="12" customFormat="1" ht="22.5">
      <c r="B292" s="150"/>
      <c r="D292" s="151" t="s">
        <v>302</v>
      </c>
      <c r="E292" s="152" t="s">
        <v>1</v>
      </c>
      <c r="F292" s="153" t="s">
        <v>465</v>
      </c>
      <c r="H292" s="154">
        <v>5529.31</v>
      </c>
      <c r="I292" s="155"/>
      <c r="L292" s="150"/>
      <c r="M292" s="156"/>
      <c r="T292" s="157"/>
      <c r="AT292" s="152" t="s">
        <v>302</v>
      </c>
      <c r="AU292" s="152" t="s">
        <v>85</v>
      </c>
      <c r="AV292" s="12" t="s">
        <v>85</v>
      </c>
      <c r="AW292" s="12" t="s">
        <v>32</v>
      </c>
      <c r="AX292" s="12" t="s">
        <v>76</v>
      </c>
      <c r="AY292" s="152" t="s">
        <v>293</v>
      </c>
    </row>
    <row r="293" spans="2:51" s="13" customFormat="1" ht="22.5">
      <c r="B293" s="158"/>
      <c r="D293" s="151" t="s">
        <v>302</v>
      </c>
      <c r="E293" s="159" t="s">
        <v>1</v>
      </c>
      <c r="F293" s="160" t="s">
        <v>466</v>
      </c>
      <c r="H293" s="159" t="s">
        <v>1</v>
      </c>
      <c r="I293" s="161"/>
      <c r="L293" s="158"/>
      <c r="M293" s="162"/>
      <c r="T293" s="163"/>
      <c r="AT293" s="159" t="s">
        <v>302</v>
      </c>
      <c r="AU293" s="159" t="s">
        <v>85</v>
      </c>
      <c r="AV293" s="13" t="s">
        <v>83</v>
      </c>
      <c r="AW293" s="13" t="s">
        <v>32</v>
      </c>
      <c r="AX293" s="13" t="s">
        <v>76</v>
      </c>
      <c r="AY293" s="159" t="s">
        <v>293</v>
      </c>
    </row>
    <row r="294" spans="2:51" s="12" customFormat="1" ht="11.25">
      <c r="B294" s="150"/>
      <c r="D294" s="151" t="s">
        <v>302</v>
      </c>
      <c r="E294" s="152" t="s">
        <v>1</v>
      </c>
      <c r="F294" s="153" t="s">
        <v>467</v>
      </c>
      <c r="H294" s="154">
        <v>391.04</v>
      </c>
      <c r="I294" s="155"/>
      <c r="L294" s="150"/>
      <c r="M294" s="156"/>
      <c r="T294" s="157"/>
      <c r="AT294" s="152" t="s">
        <v>302</v>
      </c>
      <c r="AU294" s="152" t="s">
        <v>85</v>
      </c>
      <c r="AV294" s="12" t="s">
        <v>85</v>
      </c>
      <c r="AW294" s="12" t="s">
        <v>32</v>
      </c>
      <c r="AX294" s="12" t="s">
        <v>76</v>
      </c>
      <c r="AY294" s="152" t="s">
        <v>293</v>
      </c>
    </row>
    <row r="295" spans="2:51" s="13" customFormat="1" ht="22.5">
      <c r="B295" s="158"/>
      <c r="D295" s="151" t="s">
        <v>302</v>
      </c>
      <c r="E295" s="159" t="s">
        <v>1</v>
      </c>
      <c r="F295" s="160" t="s">
        <v>468</v>
      </c>
      <c r="H295" s="159" t="s">
        <v>1</v>
      </c>
      <c r="I295" s="161"/>
      <c r="L295" s="158"/>
      <c r="M295" s="162"/>
      <c r="T295" s="163"/>
      <c r="AT295" s="159" t="s">
        <v>302</v>
      </c>
      <c r="AU295" s="159" t="s">
        <v>85</v>
      </c>
      <c r="AV295" s="13" t="s">
        <v>83</v>
      </c>
      <c r="AW295" s="13" t="s">
        <v>32</v>
      </c>
      <c r="AX295" s="13" t="s">
        <v>76</v>
      </c>
      <c r="AY295" s="159" t="s">
        <v>293</v>
      </c>
    </row>
    <row r="296" spans="2:51" s="12" customFormat="1" ht="11.25">
      <c r="B296" s="150"/>
      <c r="D296" s="151" t="s">
        <v>302</v>
      </c>
      <c r="E296" s="152" t="s">
        <v>1</v>
      </c>
      <c r="F296" s="153" t="s">
        <v>469</v>
      </c>
      <c r="H296" s="154">
        <v>766.5</v>
      </c>
      <c r="I296" s="155"/>
      <c r="L296" s="150"/>
      <c r="M296" s="156"/>
      <c r="T296" s="157"/>
      <c r="AT296" s="152" t="s">
        <v>302</v>
      </c>
      <c r="AU296" s="152" t="s">
        <v>85</v>
      </c>
      <c r="AV296" s="12" t="s">
        <v>85</v>
      </c>
      <c r="AW296" s="12" t="s">
        <v>32</v>
      </c>
      <c r="AX296" s="12" t="s">
        <v>76</v>
      </c>
      <c r="AY296" s="152" t="s">
        <v>293</v>
      </c>
    </row>
    <row r="297" spans="2:51" s="13" customFormat="1" ht="22.5">
      <c r="B297" s="158"/>
      <c r="D297" s="151" t="s">
        <v>302</v>
      </c>
      <c r="E297" s="159" t="s">
        <v>1</v>
      </c>
      <c r="F297" s="160" t="s">
        <v>422</v>
      </c>
      <c r="H297" s="159" t="s">
        <v>1</v>
      </c>
      <c r="I297" s="161"/>
      <c r="L297" s="158"/>
      <c r="M297" s="162"/>
      <c r="T297" s="163"/>
      <c r="AT297" s="159" t="s">
        <v>302</v>
      </c>
      <c r="AU297" s="159" t="s">
        <v>85</v>
      </c>
      <c r="AV297" s="13" t="s">
        <v>83</v>
      </c>
      <c r="AW297" s="13" t="s">
        <v>32</v>
      </c>
      <c r="AX297" s="13" t="s">
        <v>76</v>
      </c>
      <c r="AY297" s="159" t="s">
        <v>293</v>
      </c>
    </row>
    <row r="298" spans="2:51" s="12" customFormat="1" ht="11.25">
      <c r="B298" s="150"/>
      <c r="D298" s="151" t="s">
        <v>302</v>
      </c>
      <c r="E298" s="152" t="s">
        <v>1</v>
      </c>
      <c r="F298" s="153" t="s">
        <v>470</v>
      </c>
      <c r="H298" s="154">
        <v>1713.54</v>
      </c>
      <c r="I298" s="155"/>
      <c r="L298" s="150"/>
      <c r="M298" s="156"/>
      <c r="T298" s="157"/>
      <c r="AT298" s="152" t="s">
        <v>302</v>
      </c>
      <c r="AU298" s="152" t="s">
        <v>85</v>
      </c>
      <c r="AV298" s="12" t="s">
        <v>85</v>
      </c>
      <c r="AW298" s="12" t="s">
        <v>32</v>
      </c>
      <c r="AX298" s="12" t="s">
        <v>76</v>
      </c>
      <c r="AY298" s="152" t="s">
        <v>293</v>
      </c>
    </row>
    <row r="299" spans="2:51" s="13" customFormat="1" ht="22.5">
      <c r="B299" s="158"/>
      <c r="D299" s="151" t="s">
        <v>302</v>
      </c>
      <c r="E299" s="159" t="s">
        <v>1</v>
      </c>
      <c r="F299" s="160" t="s">
        <v>424</v>
      </c>
      <c r="H299" s="159" t="s">
        <v>1</v>
      </c>
      <c r="I299" s="161"/>
      <c r="L299" s="158"/>
      <c r="M299" s="162"/>
      <c r="T299" s="163"/>
      <c r="AT299" s="159" t="s">
        <v>302</v>
      </c>
      <c r="AU299" s="159" t="s">
        <v>85</v>
      </c>
      <c r="AV299" s="13" t="s">
        <v>83</v>
      </c>
      <c r="AW299" s="13" t="s">
        <v>32</v>
      </c>
      <c r="AX299" s="13" t="s">
        <v>76</v>
      </c>
      <c r="AY299" s="159" t="s">
        <v>293</v>
      </c>
    </row>
    <row r="300" spans="2:51" s="12" customFormat="1" ht="11.25">
      <c r="B300" s="150"/>
      <c r="D300" s="151" t="s">
        <v>302</v>
      </c>
      <c r="E300" s="152" t="s">
        <v>1</v>
      </c>
      <c r="F300" s="153" t="s">
        <v>470</v>
      </c>
      <c r="H300" s="154">
        <v>1713.54</v>
      </c>
      <c r="I300" s="155"/>
      <c r="L300" s="150"/>
      <c r="M300" s="156"/>
      <c r="T300" s="157"/>
      <c r="AT300" s="152" t="s">
        <v>302</v>
      </c>
      <c r="AU300" s="152" t="s">
        <v>85</v>
      </c>
      <c r="AV300" s="12" t="s">
        <v>85</v>
      </c>
      <c r="AW300" s="12" t="s">
        <v>32</v>
      </c>
      <c r="AX300" s="12" t="s">
        <v>76</v>
      </c>
      <c r="AY300" s="152" t="s">
        <v>293</v>
      </c>
    </row>
    <row r="301" spans="2:51" s="13" customFormat="1" ht="22.5">
      <c r="B301" s="158"/>
      <c r="D301" s="151" t="s">
        <v>302</v>
      </c>
      <c r="E301" s="159" t="s">
        <v>1</v>
      </c>
      <c r="F301" s="160" t="s">
        <v>471</v>
      </c>
      <c r="H301" s="159" t="s">
        <v>1</v>
      </c>
      <c r="I301" s="161"/>
      <c r="L301" s="158"/>
      <c r="M301" s="162"/>
      <c r="T301" s="163"/>
      <c r="AT301" s="159" t="s">
        <v>302</v>
      </c>
      <c r="AU301" s="159" t="s">
        <v>85</v>
      </c>
      <c r="AV301" s="13" t="s">
        <v>83</v>
      </c>
      <c r="AW301" s="13" t="s">
        <v>32</v>
      </c>
      <c r="AX301" s="13" t="s">
        <v>76</v>
      </c>
      <c r="AY301" s="159" t="s">
        <v>293</v>
      </c>
    </row>
    <row r="302" spans="2:51" s="12" customFormat="1" ht="22.5">
      <c r="B302" s="150"/>
      <c r="D302" s="151" t="s">
        <v>302</v>
      </c>
      <c r="E302" s="152" t="s">
        <v>1</v>
      </c>
      <c r="F302" s="153" t="s">
        <v>472</v>
      </c>
      <c r="H302" s="154">
        <v>4883.3999999999996</v>
      </c>
      <c r="I302" s="155"/>
      <c r="L302" s="150"/>
      <c r="M302" s="156"/>
      <c r="T302" s="157"/>
      <c r="AT302" s="152" t="s">
        <v>302</v>
      </c>
      <c r="AU302" s="152" t="s">
        <v>85</v>
      </c>
      <c r="AV302" s="12" t="s">
        <v>85</v>
      </c>
      <c r="AW302" s="12" t="s">
        <v>32</v>
      </c>
      <c r="AX302" s="12" t="s">
        <v>76</v>
      </c>
      <c r="AY302" s="152" t="s">
        <v>293</v>
      </c>
    </row>
    <row r="303" spans="2:51" s="13" customFormat="1" ht="22.5">
      <c r="B303" s="158"/>
      <c r="D303" s="151" t="s">
        <v>302</v>
      </c>
      <c r="E303" s="159" t="s">
        <v>1</v>
      </c>
      <c r="F303" s="160" t="s">
        <v>473</v>
      </c>
      <c r="H303" s="159" t="s">
        <v>1</v>
      </c>
      <c r="I303" s="161"/>
      <c r="L303" s="158"/>
      <c r="M303" s="162"/>
      <c r="T303" s="163"/>
      <c r="AT303" s="159" t="s">
        <v>302</v>
      </c>
      <c r="AU303" s="159" t="s">
        <v>85</v>
      </c>
      <c r="AV303" s="13" t="s">
        <v>83</v>
      </c>
      <c r="AW303" s="13" t="s">
        <v>32</v>
      </c>
      <c r="AX303" s="13" t="s">
        <v>76</v>
      </c>
      <c r="AY303" s="159" t="s">
        <v>293</v>
      </c>
    </row>
    <row r="304" spans="2:51" s="12" customFormat="1" ht="11.25">
      <c r="B304" s="150"/>
      <c r="D304" s="151" t="s">
        <v>302</v>
      </c>
      <c r="E304" s="152" t="s">
        <v>1</v>
      </c>
      <c r="F304" s="153" t="s">
        <v>474</v>
      </c>
      <c r="H304" s="154">
        <v>398.56</v>
      </c>
      <c r="I304" s="155"/>
      <c r="L304" s="150"/>
      <c r="M304" s="156"/>
      <c r="T304" s="157"/>
      <c r="AT304" s="152" t="s">
        <v>302</v>
      </c>
      <c r="AU304" s="152" t="s">
        <v>85</v>
      </c>
      <c r="AV304" s="12" t="s">
        <v>85</v>
      </c>
      <c r="AW304" s="12" t="s">
        <v>32</v>
      </c>
      <c r="AX304" s="12" t="s">
        <v>76</v>
      </c>
      <c r="AY304" s="152" t="s">
        <v>293</v>
      </c>
    </row>
    <row r="305" spans="2:51" s="13" customFormat="1" ht="22.5">
      <c r="B305" s="158"/>
      <c r="D305" s="151" t="s">
        <v>302</v>
      </c>
      <c r="E305" s="159" t="s">
        <v>1</v>
      </c>
      <c r="F305" s="160" t="s">
        <v>475</v>
      </c>
      <c r="H305" s="159" t="s">
        <v>1</v>
      </c>
      <c r="I305" s="161"/>
      <c r="L305" s="158"/>
      <c r="M305" s="162"/>
      <c r="T305" s="163"/>
      <c r="AT305" s="159" t="s">
        <v>302</v>
      </c>
      <c r="AU305" s="159" t="s">
        <v>85</v>
      </c>
      <c r="AV305" s="13" t="s">
        <v>83</v>
      </c>
      <c r="AW305" s="13" t="s">
        <v>32</v>
      </c>
      <c r="AX305" s="13" t="s">
        <v>76</v>
      </c>
      <c r="AY305" s="159" t="s">
        <v>293</v>
      </c>
    </row>
    <row r="306" spans="2:51" s="12" customFormat="1" ht="11.25">
      <c r="B306" s="150"/>
      <c r="D306" s="151" t="s">
        <v>302</v>
      </c>
      <c r="E306" s="152" t="s">
        <v>1</v>
      </c>
      <c r="F306" s="153" t="s">
        <v>469</v>
      </c>
      <c r="H306" s="154">
        <v>766.5</v>
      </c>
      <c r="I306" s="155"/>
      <c r="L306" s="150"/>
      <c r="M306" s="156"/>
      <c r="T306" s="157"/>
      <c r="AT306" s="152" t="s">
        <v>302</v>
      </c>
      <c r="AU306" s="152" t="s">
        <v>85</v>
      </c>
      <c r="AV306" s="12" t="s">
        <v>85</v>
      </c>
      <c r="AW306" s="12" t="s">
        <v>32</v>
      </c>
      <c r="AX306" s="12" t="s">
        <v>76</v>
      </c>
      <c r="AY306" s="152" t="s">
        <v>293</v>
      </c>
    </row>
    <row r="307" spans="2:51" s="13" customFormat="1" ht="22.5">
      <c r="B307" s="158"/>
      <c r="D307" s="151" t="s">
        <v>302</v>
      </c>
      <c r="E307" s="159" t="s">
        <v>1</v>
      </c>
      <c r="F307" s="160" t="s">
        <v>425</v>
      </c>
      <c r="H307" s="159" t="s">
        <v>1</v>
      </c>
      <c r="I307" s="161"/>
      <c r="L307" s="158"/>
      <c r="M307" s="162"/>
      <c r="T307" s="163"/>
      <c r="AT307" s="159" t="s">
        <v>302</v>
      </c>
      <c r="AU307" s="159" t="s">
        <v>85</v>
      </c>
      <c r="AV307" s="13" t="s">
        <v>83</v>
      </c>
      <c r="AW307" s="13" t="s">
        <v>32</v>
      </c>
      <c r="AX307" s="13" t="s">
        <v>76</v>
      </c>
      <c r="AY307" s="159" t="s">
        <v>293</v>
      </c>
    </row>
    <row r="308" spans="2:51" s="12" customFormat="1" ht="11.25">
      <c r="B308" s="150"/>
      <c r="D308" s="151" t="s">
        <v>302</v>
      </c>
      <c r="E308" s="152" t="s">
        <v>1</v>
      </c>
      <c r="F308" s="153" t="s">
        <v>476</v>
      </c>
      <c r="H308" s="154">
        <v>1713.87</v>
      </c>
      <c r="I308" s="155"/>
      <c r="L308" s="150"/>
      <c r="M308" s="156"/>
      <c r="T308" s="157"/>
      <c r="AT308" s="152" t="s">
        <v>302</v>
      </c>
      <c r="AU308" s="152" t="s">
        <v>85</v>
      </c>
      <c r="AV308" s="12" t="s">
        <v>85</v>
      </c>
      <c r="AW308" s="12" t="s">
        <v>32</v>
      </c>
      <c r="AX308" s="12" t="s">
        <v>76</v>
      </c>
      <c r="AY308" s="152" t="s">
        <v>293</v>
      </c>
    </row>
    <row r="309" spans="2:51" s="13" customFormat="1" ht="22.5">
      <c r="B309" s="158"/>
      <c r="D309" s="151" t="s">
        <v>302</v>
      </c>
      <c r="E309" s="159" t="s">
        <v>1</v>
      </c>
      <c r="F309" s="160" t="s">
        <v>477</v>
      </c>
      <c r="H309" s="159" t="s">
        <v>1</v>
      </c>
      <c r="I309" s="161"/>
      <c r="L309" s="158"/>
      <c r="M309" s="162"/>
      <c r="T309" s="163"/>
      <c r="AT309" s="159" t="s">
        <v>302</v>
      </c>
      <c r="AU309" s="159" t="s">
        <v>85</v>
      </c>
      <c r="AV309" s="13" t="s">
        <v>83</v>
      </c>
      <c r="AW309" s="13" t="s">
        <v>32</v>
      </c>
      <c r="AX309" s="13" t="s">
        <v>76</v>
      </c>
      <c r="AY309" s="159" t="s">
        <v>293</v>
      </c>
    </row>
    <row r="310" spans="2:51" s="12" customFormat="1" ht="11.25">
      <c r="B310" s="150"/>
      <c r="D310" s="151" t="s">
        <v>302</v>
      </c>
      <c r="E310" s="152" t="s">
        <v>1</v>
      </c>
      <c r="F310" s="153" t="s">
        <v>478</v>
      </c>
      <c r="H310" s="154">
        <v>9005.1200000000008</v>
      </c>
      <c r="I310" s="155"/>
      <c r="L310" s="150"/>
      <c r="M310" s="156"/>
      <c r="T310" s="157"/>
      <c r="AT310" s="152" t="s">
        <v>302</v>
      </c>
      <c r="AU310" s="152" t="s">
        <v>85</v>
      </c>
      <c r="AV310" s="12" t="s">
        <v>85</v>
      </c>
      <c r="AW310" s="12" t="s">
        <v>32</v>
      </c>
      <c r="AX310" s="12" t="s">
        <v>76</v>
      </c>
      <c r="AY310" s="152" t="s">
        <v>293</v>
      </c>
    </row>
    <row r="311" spans="2:51" s="13" customFormat="1" ht="22.5">
      <c r="B311" s="158"/>
      <c r="D311" s="151" t="s">
        <v>302</v>
      </c>
      <c r="E311" s="159" t="s">
        <v>1</v>
      </c>
      <c r="F311" s="160" t="s">
        <v>479</v>
      </c>
      <c r="H311" s="159" t="s">
        <v>1</v>
      </c>
      <c r="I311" s="161"/>
      <c r="L311" s="158"/>
      <c r="M311" s="162"/>
      <c r="T311" s="163"/>
      <c r="AT311" s="159" t="s">
        <v>302</v>
      </c>
      <c r="AU311" s="159" t="s">
        <v>85</v>
      </c>
      <c r="AV311" s="13" t="s">
        <v>83</v>
      </c>
      <c r="AW311" s="13" t="s">
        <v>32</v>
      </c>
      <c r="AX311" s="13" t="s">
        <v>76</v>
      </c>
      <c r="AY311" s="159" t="s">
        <v>293</v>
      </c>
    </row>
    <row r="312" spans="2:51" s="12" customFormat="1" ht="11.25">
      <c r="B312" s="150"/>
      <c r="D312" s="151" t="s">
        <v>302</v>
      </c>
      <c r="E312" s="152" t="s">
        <v>1</v>
      </c>
      <c r="F312" s="153" t="s">
        <v>480</v>
      </c>
      <c r="H312" s="154">
        <v>827.2</v>
      </c>
      <c r="I312" s="155"/>
      <c r="L312" s="150"/>
      <c r="M312" s="156"/>
      <c r="T312" s="157"/>
      <c r="AT312" s="152" t="s">
        <v>302</v>
      </c>
      <c r="AU312" s="152" t="s">
        <v>85</v>
      </c>
      <c r="AV312" s="12" t="s">
        <v>85</v>
      </c>
      <c r="AW312" s="12" t="s">
        <v>32</v>
      </c>
      <c r="AX312" s="12" t="s">
        <v>76</v>
      </c>
      <c r="AY312" s="152" t="s">
        <v>293</v>
      </c>
    </row>
    <row r="313" spans="2:51" s="13" customFormat="1" ht="22.5">
      <c r="B313" s="158"/>
      <c r="D313" s="151" t="s">
        <v>302</v>
      </c>
      <c r="E313" s="159" t="s">
        <v>1</v>
      </c>
      <c r="F313" s="160" t="s">
        <v>481</v>
      </c>
      <c r="H313" s="159" t="s">
        <v>1</v>
      </c>
      <c r="I313" s="161"/>
      <c r="L313" s="158"/>
      <c r="M313" s="162"/>
      <c r="T313" s="163"/>
      <c r="AT313" s="159" t="s">
        <v>302</v>
      </c>
      <c r="AU313" s="159" t="s">
        <v>85</v>
      </c>
      <c r="AV313" s="13" t="s">
        <v>83</v>
      </c>
      <c r="AW313" s="13" t="s">
        <v>32</v>
      </c>
      <c r="AX313" s="13" t="s">
        <v>76</v>
      </c>
      <c r="AY313" s="159" t="s">
        <v>293</v>
      </c>
    </row>
    <row r="314" spans="2:51" s="12" customFormat="1" ht="11.25">
      <c r="B314" s="150"/>
      <c r="D314" s="151" t="s">
        <v>302</v>
      </c>
      <c r="E314" s="152" t="s">
        <v>1</v>
      </c>
      <c r="F314" s="153" t="s">
        <v>482</v>
      </c>
      <c r="H314" s="154">
        <v>751.9</v>
      </c>
      <c r="I314" s="155"/>
      <c r="L314" s="150"/>
      <c r="M314" s="156"/>
      <c r="T314" s="157"/>
      <c r="AT314" s="152" t="s">
        <v>302</v>
      </c>
      <c r="AU314" s="152" t="s">
        <v>85</v>
      </c>
      <c r="AV314" s="12" t="s">
        <v>85</v>
      </c>
      <c r="AW314" s="12" t="s">
        <v>32</v>
      </c>
      <c r="AX314" s="12" t="s">
        <v>76</v>
      </c>
      <c r="AY314" s="152" t="s">
        <v>293</v>
      </c>
    </row>
    <row r="315" spans="2:51" s="13" customFormat="1" ht="22.5">
      <c r="B315" s="158"/>
      <c r="D315" s="151" t="s">
        <v>302</v>
      </c>
      <c r="E315" s="159" t="s">
        <v>1</v>
      </c>
      <c r="F315" s="160" t="s">
        <v>426</v>
      </c>
      <c r="H315" s="159" t="s">
        <v>1</v>
      </c>
      <c r="I315" s="161"/>
      <c r="L315" s="158"/>
      <c r="M315" s="162"/>
      <c r="T315" s="163"/>
      <c r="AT315" s="159" t="s">
        <v>302</v>
      </c>
      <c r="AU315" s="159" t="s">
        <v>85</v>
      </c>
      <c r="AV315" s="13" t="s">
        <v>83</v>
      </c>
      <c r="AW315" s="13" t="s">
        <v>32</v>
      </c>
      <c r="AX315" s="13" t="s">
        <v>76</v>
      </c>
      <c r="AY315" s="159" t="s">
        <v>293</v>
      </c>
    </row>
    <row r="316" spans="2:51" s="12" customFormat="1" ht="11.25">
      <c r="B316" s="150"/>
      <c r="D316" s="151" t="s">
        <v>302</v>
      </c>
      <c r="E316" s="152" t="s">
        <v>1</v>
      </c>
      <c r="F316" s="153" t="s">
        <v>483</v>
      </c>
      <c r="H316" s="154">
        <v>1528.18</v>
      </c>
      <c r="I316" s="155"/>
      <c r="L316" s="150"/>
      <c r="M316" s="156"/>
      <c r="T316" s="157"/>
      <c r="AT316" s="152" t="s">
        <v>302</v>
      </c>
      <c r="AU316" s="152" t="s">
        <v>85</v>
      </c>
      <c r="AV316" s="12" t="s">
        <v>85</v>
      </c>
      <c r="AW316" s="12" t="s">
        <v>32</v>
      </c>
      <c r="AX316" s="12" t="s">
        <v>76</v>
      </c>
      <c r="AY316" s="152" t="s">
        <v>293</v>
      </c>
    </row>
    <row r="317" spans="2:51" s="13" customFormat="1" ht="11.25">
      <c r="B317" s="158"/>
      <c r="D317" s="151" t="s">
        <v>302</v>
      </c>
      <c r="E317" s="159" t="s">
        <v>1</v>
      </c>
      <c r="F317" s="160" t="s">
        <v>427</v>
      </c>
      <c r="H317" s="159" t="s">
        <v>1</v>
      </c>
      <c r="I317" s="161"/>
      <c r="L317" s="158"/>
      <c r="M317" s="162"/>
      <c r="T317" s="163"/>
      <c r="AT317" s="159" t="s">
        <v>302</v>
      </c>
      <c r="AU317" s="159" t="s">
        <v>85</v>
      </c>
      <c r="AV317" s="13" t="s">
        <v>83</v>
      </c>
      <c r="AW317" s="13" t="s">
        <v>32</v>
      </c>
      <c r="AX317" s="13" t="s">
        <v>76</v>
      </c>
      <c r="AY317" s="159" t="s">
        <v>293</v>
      </c>
    </row>
    <row r="318" spans="2:51" s="12" customFormat="1" ht="11.25">
      <c r="B318" s="150"/>
      <c r="D318" s="151" t="s">
        <v>302</v>
      </c>
      <c r="E318" s="152" t="s">
        <v>1</v>
      </c>
      <c r="F318" s="153" t="s">
        <v>484</v>
      </c>
      <c r="H318" s="154">
        <v>741.44</v>
      </c>
      <c r="I318" s="155"/>
      <c r="L318" s="150"/>
      <c r="M318" s="156"/>
      <c r="T318" s="157"/>
      <c r="AT318" s="152" t="s">
        <v>302</v>
      </c>
      <c r="AU318" s="152" t="s">
        <v>85</v>
      </c>
      <c r="AV318" s="12" t="s">
        <v>85</v>
      </c>
      <c r="AW318" s="12" t="s">
        <v>32</v>
      </c>
      <c r="AX318" s="12" t="s">
        <v>76</v>
      </c>
      <c r="AY318" s="152" t="s">
        <v>293</v>
      </c>
    </row>
    <row r="319" spans="2:51" s="13" customFormat="1" ht="22.5">
      <c r="B319" s="158"/>
      <c r="D319" s="151" t="s">
        <v>302</v>
      </c>
      <c r="E319" s="159" t="s">
        <v>1</v>
      </c>
      <c r="F319" s="160" t="s">
        <v>485</v>
      </c>
      <c r="H319" s="159" t="s">
        <v>1</v>
      </c>
      <c r="I319" s="161"/>
      <c r="L319" s="158"/>
      <c r="M319" s="162"/>
      <c r="T319" s="163"/>
      <c r="AT319" s="159" t="s">
        <v>302</v>
      </c>
      <c r="AU319" s="159" t="s">
        <v>85</v>
      </c>
      <c r="AV319" s="13" t="s">
        <v>83</v>
      </c>
      <c r="AW319" s="13" t="s">
        <v>32</v>
      </c>
      <c r="AX319" s="13" t="s">
        <v>76</v>
      </c>
      <c r="AY319" s="159" t="s">
        <v>293</v>
      </c>
    </row>
    <row r="320" spans="2:51" s="12" customFormat="1" ht="22.5">
      <c r="B320" s="150"/>
      <c r="D320" s="151" t="s">
        <v>302</v>
      </c>
      <c r="E320" s="152" t="s">
        <v>1</v>
      </c>
      <c r="F320" s="153" t="s">
        <v>486</v>
      </c>
      <c r="H320" s="154">
        <v>5416.98</v>
      </c>
      <c r="I320" s="155"/>
      <c r="L320" s="150"/>
      <c r="M320" s="156"/>
      <c r="T320" s="157"/>
      <c r="AT320" s="152" t="s">
        <v>302</v>
      </c>
      <c r="AU320" s="152" t="s">
        <v>85</v>
      </c>
      <c r="AV320" s="12" t="s">
        <v>85</v>
      </c>
      <c r="AW320" s="12" t="s">
        <v>32</v>
      </c>
      <c r="AX320" s="12" t="s">
        <v>76</v>
      </c>
      <c r="AY320" s="152" t="s">
        <v>293</v>
      </c>
    </row>
    <row r="321" spans="2:51" s="13" customFormat="1" ht="22.5">
      <c r="B321" s="158"/>
      <c r="D321" s="151" t="s">
        <v>302</v>
      </c>
      <c r="E321" s="159" t="s">
        <v>1</v>
      </c>
      <c r="F321" s="160" t="s">
        <v>487</v>
      </c>
      <c r="H321" s="159" t="s">
        <v>1</v>
      </c>
      <c r="I321" s="161"/>
      <c r="L321" s="158"/>
      <c r="M321" s="162"/>
      <c r="T321" s="163"/>
      <c r="AT321" s="159" t="s">
        <v>302</v>
      </c>
      <c r="AU321" s="159" t="s">
        <v>85</v>
      </c>
      <c r="AV321" s="13" t="s">
        <v>83</v>
      </c>
      <c r="AW321" s="13" t="s">
        <v>32</v>
      </c>
      <c r="AX321" s="13" t="s">
        <v>76</v>
      </c>
      <c r="AY321" s="159" t="s">
        <v>293</v>
      </c>
    </row>
    <row r="322" spans="2:51" s="12" customFormat="1" ht="11.25">
      <c r="B322" s="150"/>
      <c r="D322" s="151" t="s">
        <v>302</v>
      </c>
      <c r="E322" s="152" t="s">
        <v>1</v>
      </c>
      <c r="F322" s="153" t="s">
        <v>467</v>
      </c>
      <c r="H322" s="154">
        <v>391.04</v>
      </c>
      <c r="I322" s="155"/>
      <c r="L322" s="150"/>
      <c r="M322" s="156"/>
      <c r="T322" s="157"/>
      <c r="AT322" s="152" t="s">
        <v>302</v>
      </c>
      <c r="AU322" s="152" t="s">
        <v>85</v>
      </c>
      <c r="AV322" s="12" t="s">
        <v>85</v>
      </c>
      <c r="AW322" s="12" t="s">
        <v>32</v>
      </c>
      <c r="AX322" s="12" t="s">
        <v>76</v>
      </c>
      <c r="AY322" s="152" t="s">
        <v>293</v>
      </c>
    </row>
    <row r="323" spans="2:51" s="13" customFormat="1" ht="22.5">
      <c r="B323" s="158"/>
      <c r="D323" s="151" t="s">
        <v>302</v>
      </c>
      <c r="E323" s="159" t="s">
        <v>1</v>
      </c>
      <c r="F323" s="160" t="s">
        <v>488</v>
      </c>
      <c r="H323" s="159" t="s">
        <v>1</v>
      </c>
      <c r="I323" s="161"/>
      <c r="L323" s="158"/>
      <c r="M323" s="162"/>
      <c r="T323" s="163"/>
      <c r="AT323" s="159" t="s">
        <v>302</v>
      </c>
      <c r="AU323" s="159" t="s">
        <v>85</v>
      </c>
      <c r="AV323" s="13" t="s">
        <v>83</v>
      </c>
      <c r="AW323" s="13" t="s">
        <v>32</v>
      </c>
      <c r="AX323" s="13" t="s">
        <v>76</v>
      </c>
      <c r="AY323" s="159" t="s">
        <v>293</v>
      </c>
    </row>
    <row r="324" spans="2:51" s="12" customFormat="1" ht="11.25">
      <c r="B324" s="150"/>
      <c r="D324" s="151" t="s">
        <v>302</v>
      </c>
      <c r="E324" s="152" t="s">
        <v>1</v>
      </c>
      <c r="F324" s="153" t="s">
        <v>482</v>
      </c>
      <c r="H324" s="154">
        <v>751.9</v>
      </c>
      <c r="I324" s="155"/>
      <c r="L324" s="150"/>
      <c r="M324" s="156"/>
      <c r="T324" s="157"/>
      <c r="AT324" s="152" t="s">
        <v>302</v>
      </c>
      <c r="AU324" s="152" t="s">
        <v>85</v>
      </c>
      <c r="AV324" s="12" t="s">
        <v>85</v>
      </c>
      <c r="AW324" s="12" t="s">
        <v>32</v>
      </c>
      <c r="AX324" s="12" t="s">
        <v>76</v>
      </c>
      <c r="AY324" s="152" t="s">
        <v>293</v>
      </c>
    </row>
    <row r="325" spans="2:51" s="13" customFormat="1" ht="22.5">
      <c r="B325" s="158"/>
      <c r="D325" s="151" t="s">
        <v>302</v>
      </c>
      <c r="E325" s="159" t="s">
        <v>1</v>
      </c>
      <c r="F325" s="160" t="s">
        <v>429</v>
      </c>
      <c r="H325" s="159" t="s">
        <v>1</v>
      </c>
      <c r="I325" s="161"/>
      <c r="L325" s="158"/>
      <c r="M325" s="162"/>
      <c r="T325" s="163"/>
      <c r="AT325" s="159" t="s">
        <v>302</v>
      </c>
      <c r="AU325" s="159" t="s">
        <v>85</v>
      </c>
      <c r="AV325" s="13" t="s">
        <v>83</v>
      </c>
      <c r="AW325" s="13" t="s">
        <v>32</v>
      </c>
      <c r="AX325" s="13" t="s">
        <v>76</v>
      </c>
      <c r="AY325" s="159" t="s">
        <v>293</v>
      </c>
    </row>
    <row r="326" spans="2:51" s="12" customFormat="1" ht="11.25">
      <c r="B326" s="150"/>
      <c r="D326" s="151" t="s">
        <v>302</v>
      </c>
      <c r="E326" s="152" t="s">
        <v>1</v>
      </c>
      <c r="F326" s="153" t="s">
        <v>489</v>
      </c>
      <c r="H326" s="154">
        <v>1919.66</v>
      </c>
      <c r="I326" s="155"/>
      <c r="L326" s="150"/>
      <c r="M326" s="156"/>
      <c r="T326" s="157"/>
      <c r="AT326" s="152" t="s">
        <v>302</v>
      </c>
      <c r="AU326" s="152" t="s">
        <v>85</v>
      </c>
      <c r="AV326" s="12" t="s">
        <v>85</v>
      </c>
      <c r="AW326" s="12" t="s">
        <v>32</v>
      </c>
      <c r="AX326" s="12" t="s">
        <v>76</v>
      </c>
      <c r="AY326" s="152" t="s">
        <v>293</v>
      </c>
    </row>
    <row r="327" spans="2:51" s="13" customFormat="1" ht="22.5">
      <c r="B327" s="158"/>
      <c r="D327" s="151" t="s">
        <v>302</v>
      </c>
      <c r="E327" s="159" t="s">
        <v>1</v>
      </c>
      <c r="F327" s="160" t="s">
        <v>430</v>
      </c>
      <c r="H327" s="159" t="s">
        <v>1</v>
      </c>
      <c r="I327" s="161"/>
      <c r="L327" s="158"/>
      <c r="M327" s="162"/>
      <c r="T327" s="163"/>
      <c r="AT327" s="159" t="s">
        <v>302</v>
      </c>
      <c r="AU327" s="159" t="s">
        <v>85</v>
      </c>
      <c r="AV327" s="13" t="s">
        <v>83</v>
      </c>
      <c r="AW327" s="13" t="s">
        <v>32</v>
      </c>
      <c r="AX327" s="13" t="s">
        <v>76</v>
      </c>
      <c r="AY327" s="159" t="s">
        <v>293</v>
      </c>
    </row>
    <row r="328" spans="2:51" s="12" customFormat="1" ht="11.25">
      <c r="B328" s="150"/>
      <c r="D328" s="151" t="s">
        <v>302</v>
      </c>
      <c r="E328" s="152" t="s">
        <v>1</v>
      </c>
      <c r="F328" s="153" t="s">
        <v>490</v>
      </c>
      <c r="H328" s="154">
        <v>1531.7</v>
      </c>
      <c r="I328" s="155"/>
      <c r="L328" s="150"/>
      <c r="M328" s="156"/>
      <c r="T328" s="157"/>
      <c r="AT328" s="152" t="s">
        <v>302</v>
      </c>
      <c r="AU328" s="152" t="s">
        <v>85</v>
      </c>
      <c r="AV328" s="12" t="s">
        <v>85</v>
      </c>
      <c r="AW328" s="12" t="s">
        <v>32</v>
      </c>
      <c r="AX328" s="12" t="s">
        <v>76</v>
      </c>
      <c r="AY328" s="152" t="s">
        <v>293</v>
      </c>
    </row>
    <row r="329" spans="2:51" s="13" customFormat="1" ht="22.5">
      <c r="B329" s="158"/>
      <c r="D329" s="151" t="s">
        <v>302</v>
      </c>
      <c r="E329" s="159" t="s">
        <v>1</v>
      </c>
      <c r="F329" s="160" t="s">
        <v>491</v>
      </c>
      <c r="H329" s="159" t="s">
        <v>1</v>
      </c>
      <c r="I329" s="161"/>
      <c r="L329" s="158"/>
      <c r="M329" s="162"/>
      <c r="T329" s="163"/>
      <c r="AT329" s="159" t="s">
        <v>302</v>
      </c>
      <c r="AU329" s="159" t="s">
        <v>85</v>
      </c>
      <c r="AV329" s="13" t="s">
        <v>83</v>
      </c>
      <c r="AW329" s="13" t="s">
        <v>32</v>
      </c>
      <c r="AX329" s="13" t="s">
        <v>76</v>
      </c>
      <c r="AY329" s="159" t="s">
        <v>293</v>
      </c>
    </row>
    <row r="330" spans="2:51" s="12" customFormat="1" ht="22.5">
      <c r="B330" s="150"/>
      <c r="D330" s="151" t="s">
        <v>302</v>
      </c>
      <c r="E330" s="152" t="s">
        <v>1</v>
      </c>
      <c r="F330" s="153" t="s">
        <v>492</v>
      </c>
      <c r="H330" s="154">
        <v>8024.17</v>
      </c>
      <c r="I330" s="155"/>
      <c r="L330" s="150"/>
      <c r="M330" s="156"/>
      <c r="T330" s="157"/>
      <c r="AT330" s="152" t="s">
        <v>302</v>
      </c>
      <c r="AU330" s="152" t="s">
        <v>85</v>
      </c>
      <c r="AV330" s="12" t="s">
        <v>85</v>
      </c>
      <c r="AW330" s="12" t="s">
        <v>32</v>
      </c>
      <c r="AX330" s="12" t="s">
        <v>76</v>
      </c>
      <c r="AY330" s="152" t="s">
        <v>293</v>
      </c>
    </row>
    <row r="331" spans="2:51" s="13" customFormat="1" ht="22.5">
      <c r="B331" s="158"/>
      <c r="D331" s="151" t="s">
        <v>302</v>
      </c>
      <c r="E331" s="159" t="s">
        <v>1</v>
      </c>
      <c r="F331" s="160" t="s">
        <v>493</v>
      </c>
      <c r="H331" s="159" t="s">
        <v>1</v>
      </c>
      <c r="I331" s="161"/>
      <c r="L331" s="158"/>
      <c r="M331" s="162"/>
      <c r="T331" s="163"/>
      <c r="AT331" s="159" t="s">
        <v>302</v>
      </c>
      <c r="AU331" s="159" t="s">
        <v>85</v>
      </c>
      <c r="AV331" s="13" t="s">
        <v>83</v>
      </c>
      <c r="AW331" s="13" t="s">
        <v>32</v>
      </c>
      <c r="AX331" s="13" t="s">
        <v>76</v>
      </c>
      <c r="AY331" s="159" t="s">
        <v>293</v>
      </c>
    </row>
    <row r="332" spans="2:51" s="12" customFormat="1" ht="11.25">
      <c r="B332" s="150"/>
      <c r="D332" s="151" t="s">
        <v>302</v>
      </c>
      <c r="E332" s="152" t="s">
        <v>1</v>
      </c>
      <c r="F332" s="153" t="s">
        <v>474</v>
      </c>
      <c r="H332" s="154">
        <v>398.56</v>
      </c>
      <c r="I332" s="155"/>
      <c r="L332" s="150"/>
      <c r="M332" s="156"/>
      <c r="T332" s="157"/>
      <c r="AT332" s="152" t="s">
        <v>302</v>
      </c>
      <c r="AU332" s="152" t="s">
        <v>85</v>
      </c>
      <c r="AV332" s="12" t="s">
        <v>85</v>
      </c>
      <c r="AW332" s="12" t="s">
        <v>32</v>
      </c>
      <c r="AX332" s="12" t="s">
        <v>76</v>
      </c>
      <c r="AY332" s="152" t="s">
        <v>293</v>
      </c>
    </row>
    <row r="333" spans="2:51" s="13" customFormat="1" ht="22.5">
      <c r="B333" s="158"/>
      <c r="D333" s="151" t="s">
        <v>302</v>
      </c>
      <c r="E333" s="159" t="s">
        <v>1</v>
      </c>
      <c r="F333" s="160" t="s">
        <v>494</v>
      </c>
      <c r="H333" s="159" t="s">
        <v>1</v>
      </c>
      <c r="I333" s="161"/>
      <c r="L333" s="158"/>
      <c r="M333" s="162"/>
      <c r="T333" s="163"/>
      <c r="AT333" s="159" t="s">
        <v>302</v>
      </c>
      <c r="AU333" s="159" t="s">
        <v>85</v>
      </c>
      <c r="AV333" s="13" t="s">
        <v>83</v>
      </c>
      <c r="AW333" s="13" t="s">
        <v>32</v>
      </c>
      <c r="AX333" s="13" t="s">
        <v>76</v>
      </c>
      <c r="AY333" s="159" t="s">
        <v>293</v>
      </c>
    </row>
    <row r="334" spans="2:51" s="12" customFormat="1" ht="11.25">
      <c r="B334" s="150"/>
      <c r="D334" s="151" t="s">
        <v>302</v>
      </c>
      <c r="E334" s="152" t="s">
        <v>1</v>
      </c>
      <c r="F334" s="153" t="s">
        <v>495</v>
      </c>
      <c r="H334" s="154">
        <v>638.70000000000005</v>
      </c>
      <c r="I334" s="155"/>
      <c r="L334" s="150"/>
      <c r="M334" s="156"/>
      <c r="T334" s="157"/>
      <c r="AT334" s="152" t="s">
        <v>302</v>
      </c>
      <c r="AU334" s="152" t="s">
        <v>85</v>
      </c>
      <c r="AV334" s="12" t="s">
        <v>85</v>
      </c>
      <c r="AW334" s="12" t="s">
        <v>32</v>
      </c>
      <c r="AX334" s="12" t="s">
        <v>76</v>
      </c>
      <c r="AY334" s="152" t="s">
        <v>293</v>
      </c>
    </row>
    <row r="335" spans="2:51" s="13" customFormat="1" ht="11.25">
      <c r="B335" s="158"/>
      <c r="D335" s="151" t="s">
        <v>302</v>
      </c>
      <c r="E335" s="159" t="s">
        <v>1</v>
      </c>
      <c r="F335" s="160" t="s">
        <v>431</v>
      </c>
      <c r="H335" s="159" t="s">
        <v>1</v>
      </c>
      <c r="I335" s="161"/>
      <c r="L335" s="158"/>
      <c r="M335" s="162"/>
      <c r="T335" s="163"/>
      <c r="AT335" s="159" t="s">
        <v>302</v>
      </c>
      <c r="AU335" s="159" t="s">
        <v>85</v>
      </c>
      <c r="AV335" s="13" t="s">
        <v>83</v>
      </c>
      <c r="AW335" s="13" t="s">
        <v>32</v>
      </c>
      <c r="AX335" s="13" t="s">
        <v>76</v>
      </c>
      <c r="AY335" s="159" t="s">
        <v>293</v>
      </c>
    </row>
    <row r="336" spans="2:51" s="12" customFormat="1" ht="11.25">
      <c r="B336" s="150"/>
      <c r="D336" s="151" t="s">
        <v>302</v>
      </c>
      <c r="E336" s="152" t="s">
        <v>1</v>
      </c>
      <c r="F336" s="153" t="s">
        <v>496</v>
      </c>
      <c r="H336" s="154">
        <v>932.64</v>
      </c>
      <c r="I336" s="155"/>
      <c r="L336" s="150"/>
      <c r="M336" s="156"/>
      <c r="T336" s="157"/>
      <c r="AT336" s="152" t="s">
        <v>302</v>
      </c>
      <c r="AU336" s="152" t="s">
        <v>85</v>
      </c>
      <c r="AV336" s="12" t="s">
        <v>85</v>
      </c>
      <c r="AW336" s="12" t="s">
        <v>32</v>
      </c>
      <c r="AX336" s="12" t="s">
        <v>76</v>
      </c>
      <c r="AY336" s="152" t="s">
        <v>293</v>
      </c>
    </row>
    <row r="337" spans="2:51" s="13" customFormat="1" ht="22.5">
      <c r="B337" s="158"/>
      <c r="D337" s="151" t="s">
        <v>302</v>
      </c>
      <c r="E337" s="159" t="s">
        <v>1</v>
      </c>
      <c r="F337" s="160" t="s">
        <v>497</v>
      </c>
      <c r="H337" s="159" t="s">
        <v>1</v>
      </c>
      <c r="I337" s="161"/>
      <c r="L337" s="158"/>
      <c r="M337" s="162"/>
      <c r="T337" s="163"/>
      <c r="AT337" s="159" t="s">
        <v>302</v>
      </c>
      <c r="AU337" s="159" t="s">
        <v>85</v>
      </c>
      <c r="AV337" s="13" t="s">
        <v>83</v>
      </c>
      <c r="AW337" s="13" t="s">
        <v>32</v>
      </c>
      <c r="AX337" s="13" t="s">
        <v>76</v>
      </c>
      <c r="AY337" s="159" t="s">
        <v>293</v>
      </c>
    </row>
    <row r="338" spans="2:51" s="12" customFormat="1" ht="22.5">
      <c r="B338" s="150"/>
      <c r="D338" s="151" t="s">
        <v>302</v>
      </c>
      <c r="E338" s="152" t="s">
        <v>1</v>
      </c>
      <c r="F338" s="153" t="s">
        <v>498</v>
      </c>
      <c r="H338" s="154">
        <v>9504.5400000000009</v>
      </c>
      <c r="I338" s="155"/>
      <c r="L338" s="150"/>
      <c r="M338" s="156"/>
      <c r="T338" s="157"/>
      <c r="AT338" s="152" t="s">
        <v>302</v>
      </c>
      <c r="AU338" s="152" t="s">
        <v>85</v>
      </c>
      <c r="AV338" s="12" t="s">
        <v>85</v>
      </c>
      <c r="AW338" s="12" t="s">
        <v>32</v>
      </c>
      <c r="AX338" s="12" t="s">
        <v>76</v>
      </c>
      <c r="AY338" s="152" t="s">
        <v>293</v>
      </c>
    </row>
    <row r="339" spans="2:51" s="13" customFormat="1" ht="22.5">
      <c r="B339" s="158"/>
      <c r="D339" s="151" t="s">
        <v>302</v>
      </c>
      <c r="E339" s="159" t="s">
        <v>1</v>
      </c>
      <c r="F339" s="160" t="s">
        <v>499</v>
      </c>
      <c r="H339" s="159" t="s">
        <v>1</v>
      </c>
      <c r="I339" s="161"/>
      <c r="L339" s="158"/>
      <c r="M339" s="162"/>
      <c r="T339" s="163"/>
      <c r="AT339" s="159" t="s">
        <v>302</v>
      </c>
      <c r="AU339" s="159" t="s">
        <v>85</v>
      </c>
      <c r="AV339" s="13" t="s">
        <v>83</v>
      </c>
      <c r="AW339" s="13" t="s">
        <v>32</v>
      </c>
      <c r="AX339" s="13" t="s">
        <v>76</v>
      </c>
      <c r="AY339" s="159" t="s">
        <v>293</v>
      </c>
    </row>
    <row r="340" spans="2:51" s="12" customFormat="1" ht="11.25">
      <c r="B340" s="150"/>
      <c r="D340" s="151" t="s">
        <v>302</v>
      </c>
      <c r="E340" s="152" t="s">
        <v>1</v>
      </c>
      <c r="F340" s="153" t="s">
        <v>500</v>
      </c>
      <c r="H340" s="154">
        <v>744.48</v>
      </c>
      <c r="I340" s="155"/>
      <c r="L340" s="150"/>
      <c r="M340" s="156"/>
      <c r="T340" s="157"/>
      <c r="AT340" s="152" t="s">
        <v>302</v>
      </c>
      <c r="AU340" s="152" t="s">
        <v>85</v>
      </c>
      <c r="AV340" s="12" t="s">
        <v>85</v>
      </c>
      <c r="AW340" s="12" t="s">
        <v>32</v>
      </c>
      <c r="AX340" s="12" t="s">
        <v>76</v>
      </c>
      <c r="AY340" s="152" t="s">
        <v>293</v>
      </c>
    </row>
    <row r="341" spans="2:51" s="13" customFormat="1" ht="22.5">
      <c r="B341" s="158"/>
      <c r="D341" s="151" t="s">
        <v>302</v>
      </c>
      <c r="E341" s="159" t="s">
        <v>1</v>
      </c>
      <c r="F341" s="160" t="s">
        <v>501</v>
      </c>
      <c r="H341" s="159" t="s">
        <v>1</v>
      </c>
      <c r="I341" s="161"/>
      <c r="L341" s="158"/>
      <c r="M341" s="162"/>
      <c r="T341" s="163"/>
      <c r="AT341" s="159" t="s">
        <v>302</v>
      </c>
      <c r="AU341" s="159" t="s">
        <v>85</v>
      </c>
      <c r="AV341" s="13" t="s">
        <v>83</v>
      </c>
      <c r="AW341" s="13" t="s">
        <v>32</v>
      </c>
      <c r="AX341" s="13" t="s">
        <v>76</v>
      </c>
      <c r="AY341" s="159" t="s">
        <v>293</v>
      </c>
    </row>
    <row r="342" spans="2:51" s="12" customFormat="1" ht="11.25">
      <c r="B342" s="150"/>
      <c r="D342" s="151" t="s">
        <v>302</v>
      </c>
      <c r="E342" s="152" t="s">
        <v>1</v>
      </c>
      <c r="F342" s="153" t="s">
        <v>482</v>
      </c>
      <c r="H342" s="154">
        <v>751.9</v>
      </c>
      <c r="I342" s="155"/>
      <c r="L342" s="150"/>
      <c r="M342" s="156"/>
      <c r="T342" s="157"/>
      <c r="AT342" s="152" t="s">
        <v>302</v>
      </c>
      <c r="AU342" s="152" t="s">
        <v>85</v>
      </c>
      <c r="AV342" s="12" t="s">
        <v>85</v>
      </c>
      <c r="AW342" s="12" t="s">
        <v>32</v>
      </c>
      <c r="AX342" s="12" t="s">
        <v>76</v>
      </c>
      <c r="AY342" s="152" t="s">
        <v>293</v>
      </c>
    </row>
    <row r="343" spans="2:51" s="13" customFormat="1" ht="22.5">
      <c r="B343" s="158"/>
      <c r="D343" s="151" t="s">
        <v>302</v>
      </c>
      <c r="E343" s="159" t="s">
        <v>1</v>
      </c>
      <c r="F343" s="160" t="s">
        <v>432</v>
      </c>
      <c r="H343" s="159" t="s">
        <v>1</v>
      </c>
      <c r="I343" s="161"/>
      <c r="L343" s="158"/>
      <c r="M343" s="162"/>
      <c r="T343" s="163"/>
      <c r="AT343" s="159" t="s">
        <v>302</v>
      </c>
      <c r="AU343" s="159" t="s">
        <v>85</v>
      </c>
      <c r="AV343" s="13" t="s">
        <v>83</v>
      </c>
      <c r="AW343" s="13" t="s">
        <v>32</v>
      </c>
      <c r="AX343" s="13" t="s">
        <v>76</v>
      </c>
      <c r="AY343" s="159" t="s">
        <v>293</v>
      </c>
    </row>
    <row r="344" spans="2:51" s="12" customFormat="1" ht="11.25">
      <c r="B344" s="150"/>
      <c r="D344" s="151" t="s">
        <v>302</v>
      </c>
      <c r="E344" s="152" t="s">
        <v>1</v>
      </c>
      <c r="F344" s="153" t="s">
        <v>502</v>
      </c>
      <c r="H344" s="154">
        <v>1500.46</v>
      </c>
      <c r="I344" s="155"/>
      <c r="L344" s="150"/>
      <c r="M344" s="156"/>
      <c r="T344" s="157"/>
      <c r="AT344" s="152" t="s">
        <v>302</v>
      </c>
      <c r="AU344" s="152" t="s">
        <v>85</v>
      </c>
      <c r="AV344" s="12" t="s">
        <v>85</v>
      </c>
      <c r="AW344" s="12" t="s">
        <v>32</v>
      </c>
      <c r="AX344" s="12" t="s">
        <v>76</v>
      </c>
      <c r="AY344" s="152" t="s">
        <v>293</v>
      </c>
    </row>
    <row r="345" spans="2:51" s="13" customFormat="1" ht="22.5">
      <c r="B345" s="158"/>
      <c r="D345" s="151" t="s">
        <v>302</v>
      </c>
      <c r="E345" s="159" t="s">
        <v>1</v>
      </c>
      <c r="F345" s="160" t="s">
        <v>433</v>
      </c>
      <c r="H345" s="159" t="s">
        <v>1</v>
      </c>
      <c r="I345" s="161"/>
      <c r="L345" s="158"/>
      <c r="M345" s="162"/>
      <c r="T345" s="163"/>
      <c r="AT345" s="159" t="s">
        <v>302</v>
      </c>
      <c r="AU345" s="159" t="s">
        <v>85</v>
      </c>
      <c r="AV345" s="13" t="s">
        <v>83</v>
      </c>
      <c r="AW345" s="13" t="s">
        <v>32</v>
      </c>
      <c r="AX345" s="13" t="s">
        <v>76</v>
      </c>
      <c r="AY345" s="159" t="s">
        <v>293</v>
      </c>
    </row>
    <row r="346" spans="2:51" s="12" customFormat="1" ht="11.25">
      <c r="B346" s="150"/>
      <c r="D346" s="151" t="s">
        <v>302</v>
      </c>
      <c r="E346" s="152" t="s">
        <v>1</v>
      </c>
      <c r="F346" s="153" t="s">
        <v>483</v>
      </c>
      <c r="H346" s="154">
        <v>1528.18</v>
      </c>
      <c r="I346" s="155"/>
      <c r="L346" s="150"/>
      <c r="M346" s="156"/>
      <c r="T346" s="157"/>
      <c r="AT346" s="152" t="s">
        <v>302</v>
      </c>
      <c r="AU346" s="152" t="s">
        <v>85</v>
      </c>
      <c r="AV346" s="12" t="s">
        <v>85</v>
      </c>
      <c r="AW346" s="12" t="s">
        <v>32</v>
      </c>
      <c r="AX346" s="12" t="s">
        <v>76</v>
      </c>
      <c r="AY346" s="152" t="s">
        <v>293</v>
      </c>
    </row>
    <row r="347" spans="2:51" s="13" customFormat="1" ht="22.5">
      <c r="B347" s="158"/>
      <c r="D347" s="151" t="s">
        <v>302</v>
      </c>
      <c r="E347" s="159" t="s">
        <v>1</v>
      </c>
      <c r="F347" s="160" t="s">
        <v>434</v>
      </c>
      <c r="H347" s="159" t="s">
        <v>1</v>
      </c>
      <c r="I347" s="161"/>
      <c r="L347" s="158"/>
      <c r="M347" s="162"/>
      <c r="T347" s="163"/>
      <c r="AT347" s="159" t="s">
        <v>302</v>
      </c>
      <c r="AU347" s="159" t="s">
        <v>85</v>
      </c>
      <c r="AV347" s="13" t="s">
        <v>83</v>
      </c>
      <c r="AW347" s="13" t="s">
        <v>32</v>
      </c>
      <c r="AX347" s="13" t="s">
        <v>76</v>
      </c>
      <c r="AY347" s="159" t="s">
        <v>293</v>
      </c>
    </row>
    <row r="348" spans="2:51" s="12" customFormat="1" ht="11.25">
      <c r="B348" s="150"/>
      <c r="D348" s="151" t="s">
        <v>302</v>
      </c>
      <c r="E348" s="152" t="s">
        <v>1</v>
      </c>
      <c r="F348" s="153" t="s">
        <v>483</v>
      </c>
      <c r="H348" s="154">
        <v>1528.18</v>
      </c>
      <c r="I348" s="155"/>
      <c r="L348" s="150"/>
      <c r="M348" s="156"/>
      <c r="T348" s="157"/>
      <c r="AT348" s="152" t="s">
        <v>302</v>
      </c>
      <c r="AU348" s="152" t="s">
        <v>85</v>
      </c>
      <c r="AV348" s="12" t="s">
        <v>85</v>
      </c>
      <c r="AW348" s="12" t="s">
        <v>32</v>
      </c>
      <c r="AX348" s="12" t="s">
        <v>76</v>
      </c>
      <c r="AY348" s="152" t="s">
        <v>293</v>
      </c>
    </row>
    <row r="349" spans="2:51" s="13" customFormat="1" ht="22.5">
      <c r="B349" s="158"/>
      <c r="D349" s="151" t="s">
        <v>302</v>
      </c>
      <c r="E349" s="159" t="s">
        <v>1</v>
      </c>
      <c r="F349" s="160" t="s">
        <v>503</v>
      </c>
      <c r="H349" s="159" t="s">
        <v>1</v>
      </c>
      <c r="I349" s="161"/>
      <c r="L349" s="158"/>
      <c r="M349" s="162"/>
      <c r="T349" s="163"/>
      <c r="AT349" s="159" t="s">
        <v>302</v>
      </c>
      <c r="AU349" s="159" t="s">
        <v>85</v>
      </c>
      <c r="AV349" s="13" t="s">
        <v>83</v>
      </c>
      <c r="AW349" s="13" t="s">
        <v>32</v>
      </c>
      <c r="AX349" s="13" t="s">
        <v>76</v>
      </c>
      <c r="AY349" s="159" t="s">
        <v>293</v>
      </c>
    </row>
    <row r="350" spans="2:51" s="12" customFormat="1" ht="22.5">
      <c r="B350" s="150"/>
      <c r="D350" s="151" t="s">
        <v>302</v>
      </c>
      <c r="E350" s="152" t="s">
        <v>1</v>
      </c>
      <c r="F350" s="153" t="s">
        <v>504</v>
      </c>
      <c r="H350" s="154">
        <v>5504.6</v>
      </c>
      <c r="I350" s="155"/>
      <c r="L350" s="150"/>
      <c r="M350" s="156"/>
      <c r="T350" s="157"/>
      <c r="AT350" s="152" t="s">
        <v>302</v>
      </c>
      <c r="AU350" s="152" t="s">
        <v>85</v>
      </c>
      <c r="AV350" s="12" t="s">
        <v>85</v>
      </c>
      <c r="AW350" s="12" t="s">
        <v>32</v>
      </c>
      <c r="AX350" s="12" t="s">
        <v>76</v>
      </c>
      <c r="AY350" s="152" t="s">
        <v>293</v>
      </c>
    </row>
    <row r="351" spans="2:51" s="13" customFormat="1" ht="22.5">
      <c r="B351" s="158"/>
      <c r="D351" s="151" t="s">
        <v>302</v>
      </c>
      <c r="E351" s="159" t="s">
        <v>1</v>
      </c>
      <c r="F351" s="160" t="s">
        <v>505</v>
      </c>
      <c r="H351" s="159" t="s">
        <v>1</v>
      </c>
      <c r="I351" s="161"/>
      <c r="L351" s="158"/>
      <c r="M351" s="162"/>
      <c r="T351" s="163"/>
      <c r="AT351" s="159" t="s">
        <v>302</v>
      </c>
      <c r="AU351" s="159" t="s">
        <v>85</v>
      </c>
      <c r="AV351" s="13" t="s">
        <v>83</v>
      </c>
      <c r="AW351" s="13" t="s">
        <v>32</v>
      </c>
      <c r="AX351" s="13" t="s">
        <v>76</v>
      </c>
      <c r="AY351" s="159" t="s">
        <v>293</v>
      </c>
    </row>
    <row r="352" spans="2:51" s="12" customFormat="1" ht="11.25">
      <c r="B352" s="150"/>
      <c r="D352" s="151" t="s">
        <v>302</v>
      </c>
      <c r="E352" s="152" t="s">
        <v>1</v>
      </c>
      <c r="F352" s="153" t="s">
        <v>467</v>
      </c>
      <c r="H352" s="154">
        <v>391.04</v>
      </c>
      <c r="I352" s="155"/>
      <c r="L352" s="150"/>
      <c r="M352" s="156"/>
      <c r="T352" s="157"/>
      <c r="AT352" s="152" t="s">
        <v>302</v>
      </c>
      <c r="AU352" s="152" t="s">
        <v>85</v>
      </c>
      <c r="AV352" s="12" t="s">
        <v>85</v>
      </c>
      <c r="AW352" s="12" t="s">
        <v>32</v>
      </c>
      <c r="AX352" s="12" t="s">
        <v>76</v>
      </c>
      <c r="AY352" s="152" t="s">
        <v>293</v>
      </c>
    </row>
    <row r="353" spans="2:51" s="13" customFormat="1" ht="22.5">
      <c r="B353" s="158"/>
      <c r="D353" s="151" t="s">
        <v>302</v>
      </c>
      <c r="E353" s="159" t="s">
        <v>1</v>
      </c>
      <c r="F353" s="160" t="s">
        <v>506</v>
      </c>
      <c r="H353" s="159" t="s">
        <v>1</v>
      </c>
      <c r="I353" s="161"/>
      <c r="L353" s="158"/>
      <c r="M353" s="162"/>
      <c r="T353" s="163"/>
      <c r="AT353" s="159" t="s">
        <v>302</v>
      </c>
      <c r="AU353" s="159" t="s">
        <v>85</v>
      </c>
      <c r="AV353" s="13" t="s">
        <v>83</v>
      </c>
      <c r="AW353" s="13" t="s">
        <v>32</v>
      </c>
      <c r="AX353" s="13" t="s">
        <v>76</v>
      </c>
      <c r="AY353" s="159" t="s">
        <v>293</v>
      </c>
    </row>
    <row r="354" spans="2:51" s="12" customFormat="1" ht="11.25">
      <c r="B354" s="150"/>
      <c r="D354" s="151" t="s">
        <v>302</v>
      </c>
      <c r="E354" s="152" t="s">
        <v>1</v>
      </c>
      <c r="F354" s="153" t="s">
        <v>469</v>
      </c>
      <c r="H354" s="154">
        <v>766.5</v>
      </c>
      <c r="I354" s="155"/>
      <c r="L354" s="150"/>
      <c r="M354" s="156"/>
      <c r="T354" s="157"/>
      <c r="AT354" s="152" t="s">
        <v>302</v>
      </c>
      <c r="AU354" s="152" t="s">
        <v>85</v>
      </c>
      <c r="AV354" s="12" t="s">
        <v>85</v>
      </c>
      <c r="AW354" s="12" t="s">
        <v>32</v>
      </c>
      <c r="AX354" s="12" t="s">
        <v>76</v>
      </c>
      <c r="AY354" s="152" t="s">
        <v>293</v>
      </c>
    </row>
    <row r="355" spans="2:51" s="13" customFormat="1" ht="22.5">
      <c r="B355" s="158"/>
      <c r="D355" s="151" t="s">
        <v>302</v>
      </c>
      <c r="E355" s="159" t="s">
        <v>1</v>
      </c>
      <c r="F355" s="160" t="s">
        <v>435</v>
      </c>
      <c r="H355" s="159" t="s">
        <v>1</v>
      </c>
      <c r="I355" s="161"/>
      <c r="L355" s="158"/>
      <c r="M355" s="162"/>
      <c r="T355" s="163"/>
      <c r="AT355" s="159" t="s">
        <v>302</v>
      </c>
      <c r="AU355" s="159" t="s">
        <v>85</v>
      </c>
      <c r="AV355" s="13" t="s">
        <v>83</v>
      </c>
      <c r="AW355" s="13" t="s">
        <v>32</v>
      </c>
      <c r="AX355" s="13" t="s">
        <v>76</v>
      </c>
      <c r="AY355" s="159" t="s">
        <v>293</v>
      </c>
    </row>
    <row r="356" spans="2:51" s="12" customFormat="1" ht="11.25">
      <c r="B356" s="150"/>
      <c r="D356" s="151" t="s">
        <v>302</v>
      </c>
      <c r="E356" s="152" t="s">
        <v>1</v>
      </c>
      <c r="F356" s="153" t="s">
        <v>507</v>
      </c>
      <c r="H356" s="154">
        <v>1898.9</v>
      </c>
      <c r="I356" s="155"/>
      <c r="L356" s="150"/>
      <c r="M356" s="156"/>
      <c r="T356" s="157"/>
      <c r="AT356" s="152" t="s">
        <v>302</v>
      </c>
      <c r="AU356" s="152" t="s">
        <v>85</v>
      </c>
      <c r="AV356" s="12" t="s">
        <v>85</v>
      </c>
      <c r="AW356" s="12" t="s">
        <v>32</v>
      </c>
      <c r="AX356" s="12" t="s">
        <v>76</v>
      </c>
      <c r="AY356" s="152" t="s">
        <v>293</v>
      </c>
    </row>
    <row r="357" spans="2:51" s="13" customFormat="1" ht="11.25">
      <c r="B357" s="158"/>
      <c r="D357" s="151" t="s">
        <v>302</v>
      </c>
      <c r="E357" s="159" t="s">
        <v>1</v>
      </c>
      <c r="F357" s="160" t="s">
        <v>437</v>
      </c>
      <c r="H357" s="159" t="s">
        <v>1</v>
      </c>
      <c r="I357" s="161"/>
      <c r="L357" s="158"/>
      <c r="M357" s="162"/>
      <c r="T357" s="163"/>
      <c r="AT357" s="159" t="s">
        <v>302</v>
      </c>
      <c r="AU357" s="159" t="s">
        <v>85</v>
      </c>
      <c r="AV357" s="13" t="s">
        <v>83</v>
      </c>
      <c r="AW357" s="13" t="s">
        <v>32</v>
      </c>
      <c r="AX357" s="13" t="s">
        <v>76</v>
      </c>
      <c r="AY357" s="159" t="s">
        <v>293</v>
      </c>
    </row>
    <row r="358" spans="2:51" s="12" customFormat="1" ht="11.25">
      <c r="B358" s="150"/>
      <c r="D358" s="151" t="s">
        <v>302</v>
      </c>
      <c r="E358" s="152" t="s">
        <v>1</v>
      </c>
      <c r="F358" s="153" t="s">
        <v>508</v>
      </c>
      <c r="H358" s="154">
        <v>926.8</v>
      </c>
      <c r="I358" s="155"/>
      <c r="L358" s="150"/>
      <c r="M358" s="156"/>
      <c r="T358" s="157"/>
      <c r="AT358" s="152" t="s">
        <v>302</v>
      </c>
      <c r="AU358" s="152" t="s">
        <v>85</v>
      </c>
      <c r="AV358" s="12" t="s">
        <v>85</v>
      </c>
      <c r="AW358" s="12" t="s">
        <v>32</v>
      </c>
      <c r="AX358" s="12" t="s">
        <v>76</v>
      </c>
      <c r="AY358" s="152" t="s">
        <v>293</v>
      </c>
    </row>
    <row r="359" spans="2:51" s="13" customFormat="1" ht="22.5">
      <c r="B359" s="158"/>
      <c r="D359" s="151" t="s">
        <v>302</v>
      </c>
      <c r="E359" s="159" t="s">
        <v>1</v>
      </c>
      <c r="F359" s="160" t="s">
        <v>509</v>
      </c>
      <c r="H359" s="159" t="s">
        <v>1</v>
      </c>
      <c r="I359" s="161"/>
      <c r="L359" s="158"/>
      <c r="M359" s="162"/>
      <c r="T359" s="163"/>
      <c r="AT359" s="159" t="s">
        <v>302</v>
      </c>
      <c r="AU359" s="159" t="s">
        <v>85</v>
      </c>
      <c r="AV359" s="13" t="s">
        <v>83</v>
      </c>
      <c r="AW359" s="13" t="s">
        <v>32</v>
      </c>
      <c r="AX359" s="13" t="s">
        <v>76</v>
      </c>
      <c r="AY359" s="159" t="s">
        <v>293</v>
      </c>
    </row>
    <row r="360" spans="2:51" s="12" customFormat="1" ht="22.5">
      <c r="B360" s="150"/>
      <c r="D360" s="151" t="s">
        <v>302</v>
      </c>
      <c r="E360" s="152" t="s">
        <v>1</v>
      </c>
      <c r="F360" s="153" t="s">
        <v>472</v>
      </c>
      <c r="H360" s="154">
        <v>4883.3999999999996</v>
      </c>
      <c r="I360" s="155"/>
      <c r="L360" s="150"/>
      <c r="M360" s="156"/>
      <c r="T360" s="157"/>
      <c r="AT360" s="152" t="s">
        <v>302</v>
      </c>
      <c r="AU360" s="152" t="s">
        <v>85</v>
      </c>
      <c r="AV360" s="12" t="s">
        <v>85</v>
      </c>
      <c r="AW360" s="12" t="s">
        <v>32</v>
      </c>
      <c r="AX360" s="12" t="s">
        <v>76</v>
      </c>
      <c r="AY360" s="152" t="s">
        <v>293</v>
      </c>
    </row>
    <row r="361" spans="2:51" s="13" customFormat="1" ht="22.5">
      <c r="B361" s="158"/>
      <c r="D361" s="151" t="s">
        <v>302</v>
      </c>
      <c r="E361" s="159" t="s">
        <v>1</v>
      </c>
      <c r="F361" s="160" t="s">
        <v>510</v>
      </c>
      <c r="H361" s="159" t="s">
        <v>1</v>
      </c>
      <c r="I361" s="161"/>
      <c r="L361" s="158"/>
      <c r="M361" s="162"/>
      <c r="T361" s="163"/>
      <c r="AT361" s="159" t="s">
        <v>302</v>
      </c>
      <c r="AU361" s="159" t="s">
        <v>85</v>
      </c>
      <c r="AV361" s="13" t="s">
        <v>83</v>
      </c>
      <c r="AW361" s="13" t="s">
        <v>32</v>
      </c>
      <c r="AX361" s="13" t="s">
        <v>76</v>
      </c>
      <c r="AY361" s="159" t="s">
        <v>293</v>
      </c>
    </row>
    <row r="362" spans="2:51" s="12" customFormat="1" ht="11.25">
      <c r="B362" s="150"/>
      <c r="D362" s="151" t="s">
        <v>302</v>
      </c>
      <c r="E362" s="152" t="s">
        <v>1</v>
      </c>
      <c r="F362" s="153" t="s">
        <v>511</v>
      </c>
      <c r="H362" s="154">
        <v>413.6</v>
      </c>
      <c r="I362" s="155"/>
      <c r="L362" s="150"/>
      <c r="M362" s="156"/>
      <c r="T362" s="157"/>
      <c r="AT362" s="152" t="s">
        <v>302</v>
      </c>
      <c r="AU362" s="152" t="s">
        <v>85</v>
      </c>
      <c r="AV362" s="12" t="s">
        <v>85</v>
      </c>
      <c r="AW362" s="12" t="s">
        <v>32</v>
      </c>
      <c r="AX362" s="12" t="s">
        <v>76</v>
      </c>
      <c r="AY362" s="152" t="s">
        <v>293</v>
      </c>
    </row>
    <row r="363" spans="2:51" s="13" customFormat="1" ht="22.5">
      <c r="B363" s="158"/>
      <c r="D363" s="151" t="s">
        <v>302</v>
      </c>
      <c r="E363" s="159" t="s">
        <v>1</v>
      </c>
      <c r="F363" s="160" t="s">
        <v>512</v>
      </c>
      <c r="H363" s="159" t="s">
        <v>1</v>
      </c>
      <c r="I363" s="161"/>
      <c r="L363" s="158"/>
      <c r="M363" s="162"/>
      <c r="T363" s="163"/>
      <c r="AT363" s="159" t="s">
        <v>302</v>
      </c>
      <c r="AU363" s="159" t="s">
        <v>85</v>
      </c>
      <c r="AV363" s="13" t="s">
        <v>83</v>
      </c>
      <c r="AW363" s="13" t="s">
        <v>32</v>
      </c>
      <c r="AX363" s="13" t="s">
        <v>76</v>
      </c>
      <c r="AY363" s="159" t="s">
        <v>293</v>
      </c>
    </row>
    <row r="364" spans="2:51" s="12" customFormat="1" ht="11.25">
      <c r="B364" s="150"/>
      <c r="D364" s="151" t="s">
        <v>302</v>
      </c>
      <c r="E364" s="152" t="s">
        <v>1</v>
      </c>
      <c r="F364" s="153" t="s">
        <v>469</v>
      </c>
      <c r="H364" s="154">
        <v>766.5</v>
      </c>
      <c r="I364" s="155"/>
      <c r="L364" s="150"/>
      <c r="M364" s="156"/>
      <c r="T364" s="157"/>
      <c r="AT364" s="152" t="s">
        <v>302</v>
      </c>
      <c r="AU364" s="152" t="s">
        <v>85</v>
      </c>
      <c r="AV364" s="12" t="s">
        <v>85</v>
      </c>
      <c r="AW364" s="12" t="s">
        <v>32</v>
      </c>
      <c r="AX364" s="12" t="s">
        <v>76</v>
      </c>
      <c r="AY364" s="152" t="s">
        <v>293</v>
      </c>
    </row>
    <row r="365" spans="2:51" s="13" customFormat="1" ht="11.25">
      <c r="B365" s="158"/>
      <c r="D365" s="151" t="s">
        <v>302</v>
      </c>
      <c r="E365" s="159" t="s">
        <v>1</v>
      </c>
      <c r="F365" s="160" t="s">
        <v>439</v>
      </c>
      <c r="H365" s="159" t="s">
        <v>1</v>
      </c>
      <c r="I365" s="161"/>
      <c r="L365" s="158"/>
      <c r="M365" s="162"/>
      <c r="T365" s="163"/>
      <c r="AT365" s="159" t="s">
        <v>302</v>
      </c>
      <c r="AU365" s="159" t="s">
        <v>85</v>
      </c>
      <c r="AV365" s="13" t="s">
        <v>83</v>
      </c>
      <c r="AW365" s="13" t="s">
        <v>32</v>
      </c>
      <c r="AX365" s="13" t="s">
        <v>76</v>
      </c>
      <c r="AY365" s="159" t="s">
        <v>293</v>
      </c>
    </row>
    <row r="366" spans="2:51" s="12" customFormat="1" ht="11.25">
      <c r="B366" s="150"/>
      <c r="D366" s="151" t="s">
        <v>302</v>
      </c>
      <c r="E366" s="152" t="s">
        <v>1</v>
      </c>
      <c r="F366" s="153" t="s">
        <v>513</v>
      </c>
      <c r="H366" s="154">
        <v>572.91</v>
      </c>
      <c r="I366" s="155"/>
      <c r="L366" s="150"/>
      <c r="M366" s="156"/>
      <c r="T366" s="157"/>
      <c r="AT366" s="152" t="s">
        <v>302</v>
      </c>
      <c r="AU366" s="152" t="s">
        <v>85</v>
      </c>
      <c r="AV366" s="12" t="s">
        <v>85</v>
      </c>
      <c r="AW366" s="12" t="s">
        <v>32</v>
      </c>
      <c r="AX366" s="12" t="s">
        <v>76</v>
      </c>
      <c r="AY366" s="152" t="s">
        <v>293</v>
      </c>
    </row>
    <row r="367" spans="2:51" s="13" customFormat="1" ht="22.5">
      <c r="B367" s="158"/>
      <c r="D367" s="151" t="s">
        <v>302</v>
      </c>
      <c r="E367" s="159" t="s">
        <v>1</v>
      </c>
      <c r="F367" s="160" t="s">
        <v>441</v>
      </c>
      <c r="H367" s="159" t="s">
        <v>1</v>
      </c>
      <c r="I367" s="161"/>
      <c r="L367" s="158"/>
      <c r="M367" s="162"/>
      <c r="T367" s="163"/>
      <c r="AT367" s="159" t="s">
        <v>302</v>
      </c>
      <c r="AU367" s="159" t="s">
        <v>85</v>
      </c>
      <c r="AV367" s="13" t="s">
        <v>83</v>
      </c>
      <c r="AW367" s="13" t="s">
        <v>32</v>
      </c>
      <c r="AX367" s="13" t="s">
        <v>76</v>
      </c>
      <c r="AY367" s="159" t="s">
        <v>293</v>
      </c>
    </row>
    <row r="368" spans="2:51" s="12" customFormat="1" ht="11.25">
      <c r="B368" s="150"/>
      <c r="D368" s="151" t="s">
        <v>302</v>
      </c>
      <c r="E368" s="152" t="s">
        <v>1</v>
      </c>
      <c r="F368" s="153" t="s">
        <v>514</v>
      </c>
      <c r="H368" s="154">
        <v>1741.59</v>
      </c>
      <c r="I368" s="155"/>
      <c r="L368" s="150"/>
      <c r="M368" s="156"/>
      <c r="T368" s="157"/>
      <c r="AT368" s="152" t="s">
        <v>302</v>
      </c>
      <c r="AU368" s="152" t="s">
        <v>85</v>
      </c>
      <c r="AV368" s="12" t="s">
        <v>85</v>
      </c>
      <c r="AW368" s="12" t="s">
        <v>32</v>
      </c>
      <c r="AX368" s="12" t="s">
        <v>76</v>
      </c>
      <c r="AY368" s="152" t="s">
        <v>293</v>
      </c>
    </row>
    <row r="369" spans="2:51" s="13" customFormat="1" ht="22.5">
      <c r="B369" s="158"/>
      <c r="D369" s="151" t="s">
        <v>302</v>
      </c>
      <c r="E369" s="159" t="s">
        <v>1</v>
      </c>
      <c r="F369" s="160" t="s">
        <v>515</v>
      </c>
      <c r="H369" s="159" t="s">
        <v>1</v>
      </c>
      <c r="I369" s="161"/>
      <c r="L369" s="158"/>
      <c r="M369" s="162"/>
      <c r="T369" s="163"/>
      <c r="AT369" s="159" t="s">
        <v>302</v>
      </c>
      <c r="AU369" s="159" t="s">
        <v>85</v>
      </c>
      <c r="AV369" s="13" t="s">
        <v>83</v>
      </c>
      <c r="AW369" s="13" t="s">
        <v>32</v>
      </c>
      <c r="AX369" s="13" t="s">
        <v>76</v>
      </c>
      <c r="AY369" s="159" t="s">
        <v>293</v>
      </c>
    </row>
    <row r="370" spans="2:51" s="12" customFormat="1" ht="22.5">
      <c r="B370" s="150"/>
      <c r="D370" s="151" t="s">
        <v>302</v>
      </c>
      <c r="E370" s="152" t="s">
        <v>1</v>
      </c>
      <c r="F370" s="153" t="s">
        <v>516</v>
      </c>
      <c r="H370" s="154">
        <v>5517.38</v>
      </c>
      <c r="I370" s="155"/>
      <c r="L370" s="150"/>
      <c r="M370" s="156"/>
      <c r="T370" s="157"/>
      <c r="AT370" s="152" t="s">
        <v>302</v>
      </c>
      <c r="AU370" s="152" t="s">
        <v>85</v>
      </c>
      <c r="AV370" s="12" t="s">
        <v>85</v>
      </c>
      <c r="AW370" s="12" t="s">
        <v>32</v>
      </c>
      <c r="AX370" s="12" t="s">
        <v>76</v>
      </c>
      <c r="AY370" s="152" t="s">
        <v>293</v>
      </c>
    </row>
    <row r="371" spans="2:51" s="13" customFormat="1" ht="22.5">
      <c r="B371" s="158"/>
      <c r="D371" s="151" t="s">
        <v>302</v>
      </c>
      <c r="E371" s="159" t="s">
        <v>1</v>
      </c>
      <c r="F371" s="160" t="s">
        <v>517</v>
      </c>
      <c r="H371" s="159" t="s">
        <v>1</v>
      </c>
      <c r="I371" s="161"/>
      <c r="L371" s="158"/>
      <c r="M371" s="162"/>
      <c r="T371" s="163"/>
      <c r="AT371" s="159" t="s">
        <v>302</v>
      </c>
      <c r="AU371" s="159" t="s">
        <v>85</v>
      </c>
      <c r="AV371" s="13" t="s">
        <v>83</v>
      </c>
      <c r="AW371" s="13" t="s">
        <v>32</v>
      </c>
      <c r="AX371" s="13" t="s">
        <v>76</v>
      </c>
      <c r="AY371" s="159" t="s">
        <v>293</v>
      </c>
    </row>
    <row r="372" spans="2:51" s="12" customFormat="1" ht="11.25">
      <c r="B372" s="150"/>
      <c r="D372" s="151" t="s">
        <v>302</v>
      </c>
      <c r="E372" s="152" t="s">
        <v>1</v>
      </c>
      <c r="F372" s="153" t="s">
        <v>467</v>
      </c>
      <c r="H372" s="154">
        <v>391.04</v>
      </c>
      <c r="I372" s="155"/>
      <c r="L372" s="150"/>
      <c r="M372" s="156"/>
      <c r="T372" s="157"/>
      <c r="AT372" s="152" t="s">
        <v>302</v>
      </c>
      <c r="AU372" s="152" t="s">
        <v>85</v>
      </c>
      <c r="AV372" s="12" t="s">
        <v>85</v>
      </c>
      <c r="AW372" s="12" t="s">
        <v>32</v>
      </c>
      <c r="AX372" s="12" t="s">
        <v>76</v>
      </c>
      <c r="AY372" s="152" t="s">
        <v>293</v>
      </c>
    </row>
    <row r="373" spans="2:51" s="13" customFormat="1" ht="22.5">
      <c r="B373" s="158"/>
      <c r="D373" s="151" t="s">
        <v>302</v>
      </c>
      <c r="E373" s="159" t="s">
        <v>1</v>
      </c>
      <c r="F373" s="160" t="s">
        <v>518</v>
      </c>
      <c r="H373" s="159" t="s">
        <v>1</v>
      </c>
      <c r="I373" s="161"/>
      <c r="L373" s="158"/>
      <c r="M373" s="162"/>
      <c r="T373" s="163"/>
      <c r="AT373" s="159" t="s">
        <v>302</v>
      </c>
      <c r="AU373" s="159" t="s">
        <v>85</v>
      </c>
      <c r="AV373" s="13" t="s">
        <v>83</v>
      </c>
      <c r="AW373" s="13" t="s">
        <v>32</v>
      </c>
      <c r="AX373" s="13" t="s">
        <v>76</v>
      </c>
      <c r="AY373" s="159" t="s">
        <v>293</v>
      </c>
    </row>
    <row r="374" spans="2:51" s="12" customFormat="1" ht="11.25">
      <c r="B374" s="150"/>
      <c r="D374" s="151" t="s">
        <v>302</v>
      </c>
      <c r="E374" s="152" t="s">
        <v>1</v>
      </c>
      <c r="F374" s="153" t="s">
        <v>469</v>
      </c>
      <c r="H374" s="154">
        <v>766.5</v>
      </c>
      <c r="I374" s="155"/>
      <c r="L374" s="150"/>
      <c r="M374" s="156"/>
      <c r="T374" s="157"/>
      <c r="AT374" s="152" t="s">
        <v>302</v>
      </c>
      <c r="AU374" s="152" t="s">
        <v>85</v>
      </c>
      <c r="AV374" s="12" t="s">
        <v>85</v>
      </c>
      <c r="AW374" s="12" t="s">
        <v>32</v>
      </c>
      <c r="AX374" s="12" t="s">
        <v>76</v>
      </c>
      <c r="AY374" s="152" t="s">
        <v>293</v>
      </c>
    </row>
    <row r="375" spans="2:51" s="13" customFormat="1" ht="22.5">
      <c r="B375" s="158"/>
      <c r="D375" s="151" t="s">
        <v>302</v>
      </c>
      <c r="E375" s="159" t="s">
        <v>1</v>
      </c>
      <c r="F375" s="160" t="s">
        <v>442</v>
      </c>
      <c r="H375" s="159" t="s">
        <v>1</v>
      </c>
      <c r="I375" s="161"/>
      <c r="L375" s="158"/>
      <c r="M375" s="162"/>
      <c r="T375" s="163"/>
      <c r="AT375" s="159" t="s">
        <v>302</v>
      </c>
      <c r="AU375" s="159" t="s">
        <v>85</v>
      </c>
      <c r="AV375" s="13" t="s">
        <v>83</v>
      </c>
      <c r="AW375" s="13" t="s">
        <v>32</v>
      </c>
      <c r="AX375" s="13" t="s">
        <v>76</v>
      </c>
      <c r="AY375" s="159" t="s">
        <v>293</v>
      </c>
    </row>
    <row r="376" spans="2:51" s="12" customFormat="1" ht="11.25">
      <c r="B376" s="150"/>
      <c r="D376" s="151" t="s">
        <v>302</v>
      </c>
      <c r="E376" s="152" t="s">
        <v>1</v>
      </c>
      <c r="F376" s="153" t="s">
        <v>507</v>
      </c>
      <c r="H376" s="154">
        <v>1898.9</v>
      </c>
      <c r="I376" s="155"/>
      <c r="L376" s="150"/>
      <c r="M376" s="156"/>
      <c r="T376" s="157"/>
      <c r="AT376" s="152" t="s">
        <v>302</v>
      </c>
      <c r="AU376" s="152" t="s">
        <v>85</v>
      </c>
      <c r="AV376" s="12" t="s">
        <v>85</v>
      </c>
      <c r="AW376" s="12" t="s">
        <v>32</v>
      </c>
      <c r="AX376" s="12" t="s">
        <v>76</v>
      </c>
      <c r="AY376" s="152" t="s">
        <v>293</v>
      </c>
    </row>
    <row r="377" spans="2:51" s="13" customFormat="1" ht="22.5">
      <c r="B377" s="158"/>
      <c r="D377" s="151" t="s">
        <v>302</v>
      </c>
      <c r="E377" s="159" t="s">
        <v>1</v>
      </c>
      <c r="F377" s="160" t="s">
        <v>443</v>
      </c>
      <c r="H377" s="159" t="s">
        <v>1</v>
      </c>
      <c r="I377" s="161"/>
      <c r="L377" s="158"/>
      <c r="M377" s="162"/>
      <c r="T377" s="163"/>
      <c r="AT377" s="159" t="s">
        <v>302</v>
      </c>
      <c r="AU377" s="159" t="s">
        <v>85</v>
      </c>
      <c r="AV377" s="13" t="s">
        <v>83</v>
      </c>
      <c r="AW377" s="13" t="s">
        <v>32</v>
      </c>
      <c r="AX377" s="13" t="s">
        <v>76</v>
      </c>
      <c r="AY377" s="159" t="s">
        <v>293</v>
      </c>
    </row>
    <row r="378" spans="2:51" s="12" customFormat="1" ht="11.25">
      <c r="B378" s="150"/>
      <c r="D378" s="151" t="s">
        <v>302</v>
      </c>
      <c r="E378" s="152" t="s">
        <v>1</v>
      </c>
      <c r="F378" s="153" t="s">
        <v>508</v>
      </c>
      <c r="H378" s="154">
        <v>926.8</v>
      </c>
      <c r="I378" s="155"/>
      <c r="L378" s="150"/>
      <c r="M378" s="156"/>
      <c r="T378" s="157"/>
      <c r="AT378" s="152" t="s">
        <v>302</v>
      </c>
      <c r="AU378" s="152" t="s">
        <v>85</v>
      </c>
      <c r="AV378" s="12" t="s">
        <v>85</v>
      </c>
      <c r="AW378" s="12" t="s">
        <v>32</v>
      </c>
      <c r="AX378" s="12" t="s">
        <v>76</v>
      </c>
      <c r="AY378" s="152" t="s">
        <v>293</v>
      </c>
    </row>
    <row r="379" spans="2:51" s="13" customFormat="1" ht="22.5">
      <c r="B379" s="158"/>
      <c r="D379" s="151" t="s">
        <v>302</v>
      </c>
      <c r="E379" s="159" t="s">
        <v>1</v>
      </c>
      <c r="F379" s="160" t="s">
        <v>519</v>
      </c>
      <c r="H379" s="159" t="s">
        <v>1</v>
      </c>
      <c r="I379" s="161"/>
      <c r="L379" s="158"/>
      <c r="M379" s="162"/>
      <c r="T379" s="163"/>
      <c r="AT379" s="159" t="s">
        <v>302</v>
      </c>
      <c r="AU379" s="159" t="s">
        <v>85</v>
      </c>
      <c r="AV379" s="13" t="s">
        <v>83</v>
      </c>
      <c r="AW379" s="13" t="s">
        <v>32</v>
      </c>
      <c r="AX379" s="13" t="s">
        <v>76</v>
      </c>
      <c r="AY379" s="159" t="s">
        <v>293</v>
      </c>
    </row>
    <row r="380" spans="2:51" s="12" customFormat="1" ht="22.5">
      <c r="B380" s="150"/>
      <c r="D380" s="151" t="s">
        <v>302</v>
      </c>
      <c r="E380" s="152" t="s">
        <v>1</v>
      </c>
      <c r="F380" s="153" t="s">
        <v>520</v>
      </c>
      <c r="H380" s="154">
        <v>5697.1</v>
      </c>
      <c r="I380" s="155"/>
      <c r="L380" s="150"/>
      <c r="M380" s="156"/>
      <c r="T380" s="157"/>
      <c r="AT380" s="152" t="s">
        <v>302</v>
      </c>
      <c r="AU380" s="152" t="s">
        <v>85</v>
      </c>
      <c r="AV380" s="12" t="s">
        <v>85</v>
      </c>
      <c r="AW380" s="12" t="s">
        <v>32</v>
      </c>
      <c r="AX380" s="12" t="s">
        <v>76</v>
      </c>
      <c r="AY380" s="152" t="s">
        <v>293</v>
      </c>
    </row>
    <row r="381" spans="2:51" s="13" customFormat="1" ht="22.5">
      <c r="B381" s="158"/>
      <c r="D381" s="151" t="s">
        <v>302</v>
      </c>
      <c r="E381" s="159" t="s">
        <v>1</v>
      </c>
      <c r="F381" s="160" t="s">
        <v>521</v>
      </c>
      <c r="H381" s="159" t="s">
        <v>1</v>
      </c>
      <c r="I381" s="161"/>
      <c r="L381" s="158"/>
      <c r="M381" s="162"/>
      <c r="T381" s="163"/>
      <c r="AT381" s="159" t="s">
        <v>302</v>
      </c>
      <c r="AU381" s="159" t="s">
        <v>85</v>
      </c>
      <c r="AV381" s="13" t="s">
        <v>83</v>
      </c>
      <c r="AW381" s="13" t="s">
        <v>32</v>
      </c>
      <c r="AX381" s="13" t="s">
        <v>76</v>
      </c>
      <c r="AY381" s="159" t="s">
        <v>293</v>
      </c>
    </row>
    <row r="382" spans="2:51" s="12" customFormat="1" ht="11.25">
      <c r="B382" s="150"/>
      <c r="D382" s="151" t="s">
        <v>302</v>
      </c>
      <c r="E382" s="152" t="s">
        <v>1</v>
      </c>
      <c r="F382" s="153" t="s">
        <v>467</v>
      </c>
      <c r="H382" s="154">
        <v>391.04</v>
      </c>
      <c r="I382" s="155"/>
      <c r="L382" s="150"/>
      <c r="M382" s="156"/>
      <c r="T382" s="157"/>
      <c r="AT382" s="152" t="s">
        <v>302</v>
      </c>
      <c r="AU382" s="152" t="s">
        <v>85</v>
      </c>
      <c r="AV382" s="12" t="s">
        <v>85</v>
      </c>
      <c r="AW382" s="12" t="s">
        <v>32</v>
      </c>
      <c r="AX382" s="12" t="s">
        <v>76</v>
      </c>
      <c r="AY382" s="152" t="s">
        <v>293</v>
      </c>
    </row>
    <row r="383" spans="2:51" s="13" customFormat="1" ht="22.5">
      <c r="B383" s="158"/>
      <c r="D383" s="151" t="s">
        <v>302</v>
      </c>
      <c r="E383" s="159" t="s">
        <v>1</v>
      </c>
      <c r="F383" s="160" t="s">
        <v>522</v>
      </c>
      <c r="H383" s="159" t="s">
        <v>1</v>
      </c>
      <c r="I383" s="161"/>
      <c r="L383" s="158"/>
      <c r="M383" s="162"/>
      <c r="T383" s="163"/>
      <c r="AT383" s="159" t="s">
        <v>302</v>
      </c>
      <c r="AU383" s="159" t="s">
        <v>85</v>
      </c>
      <c r="AV383" s="13" t="s">
        <v>83</v>
      </c>
      <c r="AW383" s="13" t="s">
        <v>32</v>
      </c>
      <c r="AX383" s="13" t="s">
        <v>76</v>
      </c>
      <c r="AY383" s="159" t="s">
        <v>293</v>
      </c>
    </row>
    <row r="384" spans="2:51" s="12" customFormat="1" ht="11.25">
      <c r="B384" s="150"/>
      <c r="D384" s="151" t="s">
        <v>302</v>
      </c>
      <c r="E384" s="152" t="s">
        <v>1</v>
      </c>
      <c r="F384" s="153" t="s">
        <v>523</v>
      </c>
      <c r="H384" s="154">
        <v>811.8</v>
      </c>
      <c r="I384" s="155"/>
      <c r="L384" s="150"/>
      <c r="M384" s="156"/>
      <c r="T384" s="157"/>
      <c r="AT384" s="152" t="s">
        <v>302</v>
      </c>
      <c r="AU384" s="152" t="s">
        <v>85</v>
      </c>
      <c r="AV384" s="12" t="s">
        <v>85</v>
      </c>
      <c r="AW384" s="12" t="s">
        <v>32</v>
      </c>
      <c r="AX384" s="12" t="s">
        <v>76</v>
      </c>
      <c r="AY384" s="152" t="s">
        <v>293</v>
      </c>
    </row>
    <row r="385" spans="2:65" s="13" customFormat="1" ht="22.5">
      <c r="B385" s="158"/>
      <c r="D385" s="151" t="s">
        <v>302</v>
      </c>
      <c r="E385" s="159" t="s">
        <v>1</v>
      </c>
      <c r="F385" s="160" t="s">
        <v>444</v>
      </c>
      <c r="H385" s="159" t="s">
        <v>1</v>
      </c>
      <c r="I385" s="161"/>
      <c r="L385" s="158"/>
      <c r="M385" s="162"/>
      <c r="T385" s="163"/>
      <c r="AT385" s="159" t="s">
        <v>302</v>
      </c>
      <c r="AU385" s="159" t="s">
        <v>85</v>
      </c>
      <c r="AV385" s="13" t="s">
        <v>83</v>
      </c>
      <c r="AW385" s="13" t="s">
        <v>32</v>
      </c>
      <c r="AX385" s="13" t="s">
        <v>76</v>
      </c>
      <c r="AY385" s="159" t="s">
        <v>293</v>
      </c>
    </row>
    <row r="386" spans="2:65" s="12" customFormat="1" ht="11.25">
      <c r="B386" s="150"/>
      <c r="D386" s="151" t="s">
        <v>302</v>
      </c>
      <c r="E386" s="152" t="s">
        <v>1</v>
      </c>
      <c r="F386" s="153" t="s">
        <v>507</v>
      </c>
      <c r="H386" s="154">
        <v>1898.9</v>
      </c>
      <c r="I386" s="155"/>
      <c r="L386" s="150"/>
      <c r="M386" s="156"/>
      <c r="T386" s="157"/>
      <c r="AT386" s="152" t="s">
        <v>302</v>
      </c>
      <c r="AU386" s="152" t="s">
        <v>85</v>
      </c>
      <c r="AV386" s="12" t="s">
        <v>85</v>
      </c>
      <c r="AW386" s="12" t="s">
        <v>32</v>
      </c>
      <c r="AX386" s="12" t="s">
        <v>76</v>
      </c>
      <c r="AY386" s="152" t="s">
        <v>293</v>
      </c>
    </row>
    <row r="387" spans="2:65" s="13" customFormat="1" ht="11.25">
      <c r="B387" s="158"/>
      <c r="D387" s="151" t="s">
        <v>302</v>
      </c>
      <c r="E387" s="159" t="s">
        <v>1</v>
      </c>
      <c r="F387" s="160" t="s">
        <v>445</v>
      </c>
      <c r="H387" s="159" t="s">
        <v>1</v>
      </c>
      <c r="I387" s="161"/>
      <c r="L387" s="158"/>
      <c r="M387" s="162"/>
      <c r="T387" s="163"/>
      <c r="AT387" s="159" t="s">
        <v>302</v>
      </c>
      <c r="AU387" s="159" t="s">
        <v>85</v>
      </c>
      <c r="AV387" s="13" t="s">
        <v>83</v>
      </c>
      <c r="AW387" s="13" t="s">
        <v>32</v>
      </c>
      <c r="AX387" s="13" t="s">
        <v>76</v>
      </c>
      <c r="AY387" s="159" t="s">
        <v>293</v>
      </c>
    </row>
    <row r="388" spans="2:65" s="12" customFormat="1" ht="11.25">
      <c r="B388" s="150"/>
      <c r="D388" s="151" t="s">
        <v>302</v>
      </c>
      <c r="E388" s="152" t="s">
        <v>1</v>
      </c>
      <c r="F388" s="153" t="s">
        <v>484</v>
      </c>
      <c r="H388" s="154">
        <v>741.44</v>
      </c>
      <c r="I388" s="155"/>
      <c r="L388" s="150"/>
      <c r="M388" s="156"/>
      <c r="T388" s="157"/>
      <c r="AT388" s="152" t="s">
        <v>302</v>
      </c>
      <c r="AU388" s="152" t="s">
        <v>85</v>
      </c>
      <c r="AV388" s="12" t="s">
        <v>85</v>
      </c>
      <c r="AW388" s="12" t="s">
        <v>32</v>
      </c>
      <c r="AX388" s="12" t="s">
        <v>76</v>
      </c>
      <c r="AY388" s="152" t="s">
        <v>293</v>
      </c>
    </row>
    <row r="389" spans="2:65" s="13" customFormat="1" ht="22.5">
      <c r="B389" s="158"/>
      <c r="D389" s="151" t="s">
        <v>302</v>
      </c>
      <c r="E389" s="159" t="s">
        <v>1</v>
      </c>
      <c r="F389" s="160" t="s">
        <v>524</v>
      </c>
      <c r="H389" s="159" t="s">
        <v>1</v>
      </c>
      <c r="I389" s="161"/>
      <c r="L389" s="158"/>
      <c r="M389" s="162"/>
      <c r="T389" s="163"/>
      <c r="AT389" s="159" t="s">
        <v>302</v>
      </c>
      <c r="AU389" s="159" t="s">
        <v>85</v>
      </c>
      <c r="AV389" s="13" t="s">
        <v>83</v>
      </c>
      <c r="AW389" s="13" t="s">
        <v>32</v>
      </c>
      <c r="AX389" s="13" t="s">
        <v>76</v>
      </c>
      <c r="AY389" s="159" t="s">
        <v>293</v>
      </c>
    </row>
    <row r="390" spans="2:65" s="12" customFormat="1" ht="22.5">
      <c r="B390" s="150"/>
      <c r="D390" s="151" t="s">
        <v>302</v>
      </c>
      <c r="E390" s="152" t="s">
        <v>1</v>
      </c>
      <c r="F390" s="153" t="s">
        <v>465</v>
      </c>
      <c r="H390" s="154">
        <v>5529.31</v>
      </c>
      <c r="I390" s="155"/>
      <c r="L390" s="150"/>
      <c r="M390" s="156"/>
      <c r="T390" s="157"/>
      <c r="AT390" s="152" t="s">
        <v>302</v>
      </c>
      <c r="AU390" s="152" t="s">
        <v>85</v>
      </c>
      <c r="AV390" s="12" t="s">
        <v>85</v>
      </c>
      <c r="AW390" s="12" t="s">
        <v>32</v>
      </c>
      <c r="AX390" s="12" t="s">
        <v>76</v>
      </c>
      <c r="AY390" s="152" t="s">
        <v>293</v>
      </c>
    </row>
    <row r="391" spans="2:65" s="13" customFormat="1" ht="22.5">
      <c r="B391" s="158"/>
      <c r="D391" s="151" t="s">
        <v>302</v>
      </c>
      <c r="E391" s="159" t="s">
        <v>1</v>
      </c>
      <c r="F391" s="160" t="s">
        <v>525</v>
      </c>
      <c r="H391" s="159" t="s">
        <v>1</v>
      </c>
      <c r="I391" s="161"/>
      <c r="L391" s="158"/>
      <c r="M391" s="162"/>
      <c r="T391" s="163"/>
      <c r="AT391" s="159" t="s">
        <v>302</v>
      </c>
      <c r="AU391" s="159" t="s">
        <v>85</v>
      </c>
      <c r="AV391" s="13" t="s">
        <v>83</v>
      </c>
      <c r="AW391" s="13" t="s">
        <v>32</v>
      </c>
      <c r="AX391" s="13" t="s">
        <v>76</v>
      </c>
      <c r="AY391" s="159" t="s">
        <v>293</v>
      </c>
    </row>
    <row r="392" spans="2:65" s="12" customFormat="1" ht="11.25">
      <c r="B392" s="150"/>
      <c r="D392" s="151" t="s">
        <v>302</v>
      </c>
      <c r="E392" s="152" t="s">
        <v>1</v>
      </c>
      <c r="F392" s="153" t="s">
        <v>467</v>
      </c>
      <c r="H392" s="154">
        <v>391.04</v>
      </c>
      <c r="I392" s="155"/>
      <c r="L392" s="150"/>
      <c r="M392" s="156"/>
      <c r="T392" s="157"/>
      <c r="AT392" s="152" t="s">
        <v>302</v>
      </c>
      <c r="AU392" s="152" t="s">
        <v>85</v>
      </c>
      <c r="AV392" s="12" t="s">
        <v>85</v>
      </c>
      <c r="AW392" s="12" t="s">
        <v>32</v>
      </c>
      <c r="AX392" s="12" t="s">
        <v>76</v>
      </c>
      <c r="AY392" s="152" t="s">
        <v>293</v>
      </c>
    </row>
    <row r="393" spans="2:65" s="13" customFormat="1" ht="22.5">
      <c r="B393" s="158"/>
      <c r="D393" s="151" t="s">
        <v>302</v>
      </c>
      <c r="E393" s="159" t="s">
        <v>1</v>
      </c>
      <c r="F393" s="160" t="s">
        <v>526</v>
      </c>
      <c r="H393" s="159" t="s">
        <v>1</v>
      </c>
      <c r="I393" s="161"/>
      <c r="L393" s="158"/>
      <c r="M393" s="162"/>
      <c r="T393" s="163"/>
      <c r="AT393" s="159" t="s">
        <v>302</v>
      </c>
      <c r="AU393" s="159" t="s">
        <v>85</v>
      </c>
      <c r="AV393" s="13" t="s">
        <v>83</v>
      </c>
      <c r="AW393" s="13" t="s">
        <v>32</v>
      </c>
      <c r="AX393" s="13" t="s">
        <v>76</v>
      </c>
      <c r="AY393" s="159" t="s">
        <v>293</v>
      </c>
    </row>
    <row r="394" spans="2:65" s="12" customFormat="1" ht="11.25">
      <c r="B394" s="150"/>
      <c r="D394" s="151" t="s">
        <v>302</v>
      </c>
      <c r="E394" s="152" t="s">
        <v>1</v>
      </c>
      <c r="F394" s="153" t="s">
        <v>469</v>
      </c>
      <c r="H394" s="154">
        <v>766.5</v>
      </c>
      <c r="I394" s="155"/>
      <c r="L394" s="150"/>
      <c r="M394" s="156"/>
      <c r="T394" s="157"/>
      <c r="AT394" s="152" t="s">
        <v>302</v>
      </c>
      <c r="AU394" s="152" t="s">
        <v>85</v>
      </c>
      <c r="AV394" s="12" t="s">
        <v>85</v>
      </c>
      <c r="AW394" s="12" t="s">
        <v>32</v>
      </c>
      <c r="AX394" s="12" t="s">
        <v>76</v>
      </c>
      <c r="AY394" s="152" t="s">
        <v>293</v>
      </c>
    </row>
    <row r="395" spans="2:65" s="13" customFormat="1" ht="22.5">
      <c r="B395" s="158"/>
      <c r="D395" s="151" t="s">
        <v>302</v>
      </c>
      <c r="E395" s="159" t="s">
        <v>1</v>
      </c>
      <c r="F395" s="160" t="s">
        <v>446</v>
      </c>
      <c r="H395" s="159" t="s">
        <v>1</v>
      </c>
      <c r="I395" s="161"/>
      <c r="L395" s="158"/>
      <c r="M395" s="162"/>
      <c r="T395" s="163"/>
      <c r="AT395" s="159" t="s">
        <v>302</v>
      </c>
      <c r="AU395" s="159" t="s">
        <v>85</v>
      </c>
      <c r="AV395" s="13" t="s">
        <v>83</v>
      </c>
      <c r="AW395" s="13" t="s">
        <v>32</v>
      </c>
      <c r="AX395" s="13" t="s">
        <v>76</v>
      </c>
      <c r="AY395" s="159" t="s">
        <v>293</v>
      </c>
    </row>
    <row r="396" spans="2:65" s="12" customFormat="1" ht="11.25">
      <c r="B396" s="150"/>
      <c r="D396" s="151" t="s">
        <v>302</v>
      </c>
      <c r="E396" s="152" t="s">
        <v>1</v>
      </c>
      <c r="F396" s="153" t="s">
        <v>527</v>
      </c>
      <c r="H396" s="154">
        <v>1550.62</v>
      </c>
      <c r="I396" s="155"/>
      <c r="L396" s="150"/>
      <c r="M396" s="156"/>
      <c r="T396" s="157"/>
      <c r="AT396" s="152" t="s">
        <v>302</v>
      </c>
      <c r="AU396" s="152" t="s">
        <v>85</v>
      </c>
      <c r="AV396" s="12" t="s">
        <v>85</v>
      </c>
      <c r="AW396" s="12" t="s">
        <v>32</v>
      </c>
      <c r="AX396" s="12" t="s">
        <v>76</v>
      </c>
      <c r="AY396" s="152" t="s">
        <v>293</v>
      </c>
    </row>
    <row r="397" spans="2:65" s="13" customFormat="1" ht="11.25">
      <c r="B397" s="158"/>
      <c r="D397" s="151" t="s">
        <v>302</v>
      </c>
      <c r="E397" s="159" t="s">
        <v>1</v>
      </c>
      <c r="F397" s="160" t="s">
        <v>447</v>
      </c>
      <c r="H397" s="159" t="s">
        <v>1</v>
      </c>
      <c r="I397" s="161"/>
      <c r="L397" s="158"/>
      <c r="M397" s="162"/>
      <c r="T397" s="163"/>
      <c r="AT397" s="159" t="s">
        <v>302</v>
      </c>
      <c r="AU397" s="159" t="s">
        <v>85</v>
      </c>
      <c r="AV397" s="13" t="s">
        <v>83</v>
      </c>
      <c r="AW397" s="13" t="s">
        <v>32</v>
      </c>
      <c r="AX397" s="13" t="s">
        <v>76</v>
      </c>
      <c r="AY397" s="159" t="s">
        <v>293</v>
      </c>
    </row>
    <row r="398" spans="2:65" s="12" customFormat="1" ht="11.25">
      <c r="B398" s="150"/>
      <c r="D398" s="151" t="s">
        <v>302</v>
      </c>
      <c r="E398" s="152" t="s">
        <v>1</v>
      </c>
      <c r="F398" s="153" t="s">
        <v>528</v>
      </c>
      <c r="H398" s="154">
        <v>1718.73</v>
      </c>
      <c r="I398" s="155"/>
      <c r="L398" s="150"/>
      <c r="M398" s="156"/>
      <c r="T398" s="157"/>
      <c r="AT398" s="152" t="s">
        <v>302</v>
      </c>
      <c r="AU398" s="152" t="s">
        <v>85</v>
      </c>
      <c r="AV398" s="12" t="s">
        <v>85</v>
      </c>
      <c r="AW398" s="12" t="s">
        <v>32</v>
      </c>
      <c r="AX398" s="12" t="s">
        <v>76</v>
      </c>
      <c r="AY398" s="152" t="s">
        <v>293</v>
      </c>
    </row>
    <row r="399" spans="2:65" s="14" customFormat="1" ht="11.25">
      <c r="B399" s="167"/>
      <c r="D399" s="151" t="s">
        <v>302</v>
      </c>
      <c r="E399" s="168" t="s">
        <v>1</v>
      </c>
      <c r="F399" s="169" t="s">
        <v>371</v>
      </c>
      <c r="H399" s="170">
        <v>156145.19</v>
      </c>
      <c r="I399" s="171"/>
      <c r="L399" s="167"/>
      <c r="M399" s="172"/>
      <c r="T399" s="173"/>
      <c r="AT399" s="168" t="s">
        <v>302</v>
      </c>
      <c r="AU399" s="168" t="s">
        <v>85</v>
      </c>
      <c r="AV399" s="14" t="s">
        <v>300</v>
      </c>
      <c r="AW399" s="14" t="s">
        <v>32</v>
      </c>
      <c r="AX399" s="14" t="s">
        <v>83</v>
      </c>
      <c r="AY399" s="168" t="s">
        <v>293</v>
      </c>
    </row>
    <row r="400" spans="2:65" s="1" customFormat="1" ht="16.5" customHeight="1">
      <c r="B400" s="32"/>
      <c r="C400" s="174" t="s">
        <v>529</v>
      </c>
      <c r="D400" s="174" t="s">
        <v>530</v>
      </c>
      <c r="E400" s="175" t="s">
        <v>531</v>
      </c>
      <c r="F400" s="176" t="s">
        <v>532</v>
      </c>
      <c r="G400" s="177" t="s">
        <v>533</v>
      </c>
      <c r="H400" s="178">
        <v>112.377</v>
      </c>
      <c r="I400" s="179"/>
      <c r="J400" s="180">
        <f>ROUND(I400*H400,2)</f>
        <v>0</v>
      </c>
      <c r="K400" s="176" t="s">
        <v>1</v>
      </c>
      <c r="L400" s="181"/>
      <c r="M400" s="182" t="s">
        <v>1</v>
      </c>
      <c r="N400" s="183" t="s">
        <v>41</v>
      </c>
      <c r="P400" s="146">
        <f>O400*H400</f>
        <v>0</v>
      </c>
      <c r="Q400" s="146">
        <v>1</v>
      </c>
      <c r="R400" s="146">
        <f>Q400*H400</f>
        <v>112.377</v>
      </c>
      <c r="S400" s="146">
        <v>0</v>
      </c>
      <c r="T400" s="147">
        <f>S400*H400</f>
        <v>0</v>
      </c>
      <c r="AR400" s="148" t="s">
        <v>396</v>
      </c>
      <c r="AT400" s="148" t="s">
        <v>530</v>
      </c>
      <c r="AU400" s="148" t="s">
        <v>85</v>
      </c>
      <c r="AY400" s="17" t="s">
        <v>293</v>
      </c>
      <c r="BE400" s="149">
        <f>IF(N400="základní",J400,0)</f>
        <v>0</v>
      </c>
      <c r="BF400" s="149">
        <f>IF(N400="snížená",J400,0)</f>
        <v>0</v>
      </c>
      <c r="BG400" s="149">
        <f>IF(N400="zákl. přenesená",J400,0)</f>
        <v>0</v>
      </c>
      <c r="BH400" s="149">
        <f>IF(N400="sníž. přenesená",J400,0)</f>
        <v>0</v>
      </c>
      <c r="BI400" s="149">
        <f>IF(N400="nulová",J400,0)</f>
        <v>0</v>
      </c>
      <c r="BJ400" s="17" t="s">
        <v>83</v>
      </c>
      <c r="BK400" s="149">
        <f>ROUND(I400*H400,2)</f>
        <v>0</v>
      </c>
      <c r="BL400" s="17" t="s">
        <v>300</v>
      </c>
      <c r="BM400" s="148" t="s">
        <v>534</v>
      </c>
    </row>
    <row r="401" spans="2:51" s="13" customFormat="1" ht="22.5">
      <c r="B401" s="158"/>
      <c r="D401" s="151" t="s">
        <v>302</v>
      </c>
      <c r="E401" s="159" t="s">
        <v>1</v>
      </c>
      <c r="F401" s="160" t="s">
        <v>453</v>
      </c>
      <c r="H401" s="159" t="s">
        <v>1</v>
      </c>
      <c r="I401" s="161"/>
      <c r="L401" s="158"/>
      <c r="M401" s="162"/>
      <c r="T401" s="163"/>
      <c r="AT401" s="159" t="s">
        <v>302</v>
      </c>
      <c r="AU401" s="159" t="s">
        <v>85</v>
      </c>
      <c r="AV401" s="13" t="s">
        <v>83</v>
      </c>
      <c r="AW401" s="13" t="s">
        <v>32</v>
      </c>
      <c r="AX401" s="13" t="s">
        <v>76</v>
      </c>
      <c r="AY401" s="159" t="s">
        <v>293</v>
      </c>
    </row>
    <row r="402" spans="2:51" s="12" customFormat="1" ht="22.5">
      <c r="B402" s="150"/>
      <c r="D402" s="151" t="s">
        <v>302</v>
      </c>
      <c r="E402" s="152" t="s">
        <v>1</v>
      </c>
      <c r="F402" s="153" t="s">
        <v>454</v>
      </c>
      <c r="H402" s="154">
        <v>28326.9</v>
      </c>
      <c r="I402" s="155"/>
      <c r="L402" s="150"/>
      <c r="M402" s="156"/>
      <c r="T402" s="157"/>
      <c r="AT402" s="152" t="s">
        <v>302</v>
      </c>
      <c r="AU402" s="152" t="s">
        <v>85</v>
      </c>
      <c r="AV402" s="12" t="s">
        <v>85</v>
      </c>
      <c r="AW402" s="12" t="s">
        <v>32</v>
      </c>
      <c r="AX402" s="12" t="s">
        <v>76</v>
      </c>
      <c r="AY402" s="152" t="s">
        <v>293</v>
      </c>
    </row>
    <row r="403" spans="2:51" s="13" customFormat="1" ht="11.25">
      <c r="B403" s="158"/>
      <c r="D403" s="151" t="s">
        <v>302</v>
      </c>
      <c r="E403" s="159" t="s">
        <v>1</v>
      </c>
      <c r="F403" s="160" t="s">
        <v>455</v>
      </c>
      <c r="H403" s="159" t="s">
        <v>1</v>
      </c>
      <c r="I403" s="161"/>
      <c r="L403" s="158"/>
      <c r="M403" s="162"/>
      <c r="T403" s="163"/>
      <c r="AT403" s="159" t="s">
        <v>302</v>
      </c>
      <c r="AU403" s="159" t="s">
        <v>85</v>
      </c>
      <c r="AV403" s="13" t="s">
        <v>83</v>
      </c>
      <c r="AW403" s="13" t="s">
        <v>32</v>
      </c>
      <c r="AX403" s="13" t="s">
        <v>76</v>
      </c>
      <c r="AY403" s="159" t="s">
        <v>293</v>
      </c>
    </row>
    <row r="404" spans="2:51" s="12" customFormat="1" ht="22.5">
      <c r="B404" s="150"/>
      <c r="D404" s="151" t="s">
        <v>302</v>
      </c>
      <c r="E404" s="152" t="s">
        <v>1</v>
      </c>
      <c r="F404" s="153" t="s">
        <v>456</v>
      </c>
      <c r="H404" s="154">
        <v>7207.8</v>
      </c>
      <c r="I404" s="155"/>
      <c r="L404" s="150"/>
      <c r="M404" s="156"/>
      <c r="T404" s="157"/>
      <c r="AT404" s="152" t="s">
        <v>302</v>
      </c>
      <c r="AU404" s="152" t="s">
        <v>85</v>
      </c>
      <c r="AV404" s="12" t="s">
        <v>85</v>
      </c>
      <c r="AW404" s="12" t="s">
        <v>32</v>
      </c>
      <c r="AX404" s="12" t="s">
        <v>76</v>
      </c>
      <c r="AY404" s="152" t="s">
        <v>293</v>
      </c>
    </row>
    <row r="405" spans="2:51" s="13" customFormat="1" ht="22.5">
      <c r="B405" s="158"/>
      <c r="D405" s="151" t="s">
        <v>302</v>
      </c>
      <c r="E405" s="159" t="s">
        <v>1</v>
      </c>
      <c r="F405" s="160" t="s">
        <v>457</v>
      </c>
      <c r="H405" s="159" t="s">
        <v>1</v>
      </c>
      <c r="I405" s="161"/>
      <c r="L405" s="158"/>
      <c r="M405" s="162"/>
      <c r="T405" s="163"/>
      <c r="AT405" s="159" t="s">
        <v>302</v>
      </c>
      <c r="AU405" s="159" t="s">
        <v>85</v>
      </c>
      <c r="AV405" s="13" t="s">
        <v>83</v>
      </c>
      <c r="AW405" s="13" t="s">
        <v>32</v>
      </c>
      <c r="AX405" s="13" t="s">
        <v>76</v>
      </c>
      <c r="AY405" s="159" t="s">
        <v>293</v>
      </c>
    </row>
    <row r="406" spans="2:51" s="12" customFormat="1" ht="11.25">
      <c r="B406" s="150"/>
      <c r="D406" s="151" t="s">
        <v>302</v>
      </c>
      <c r="E406" s="152" t="s">
        <v>1</v>
      </c>
      <c r="F406" s="153" t="s">
        <v>535</v>
      </c>
      <c r="H406" s="154">
        <v>4307.8959999999997</v>
      </c>
      <c r="I406" s="155"/>
      <c r="L406" s="150"/>
      <c r="M406" s="156"/>
      <c r="T406" s="157"/>
      <c r="AT406" s="152" t="s">
        <v>302</v>
      </c>
      <c r="AU406" s="152" t="s">
        <v>85</v>
      </c>
      <c r="AV406" s="12" t="s">
        <v>85</v>
      </c>
      <c r="AW406" s="12" t="s">
        <v>32</v>
      </c>
      <c r="AX406" s="12" t="s">
        <v>76</v>
      </c>
      <c r="AY406" s="152" t="s">
        <v>293</v>
      </c>
    </row>
    <row r="407" spans="2:51" s="13" customFormat="1" ht="22.5">
      <c r="B407" s="158"/>
      <c r="D407" s="151" t="s">
        <v>302</v>
      </c>
      <c r="E407" s="159" t="s">
        <v>1</v>
      </c>
      <c r="F407" s="160" t="s">
        <v>461</v>
      </c>
      <c r="H407" s="159" t="s">
        <v>1</v>
      </c>
      <c r="I407" s="161"/>
      <c r="L407" s="158"/>
      <c r="M407" s="162"/>
      <c r="T407" s="163"/>
      <c r="AT407" s="159" t="s">
        <v>302</v>
      </c>
      <c r="AU407" s="159" t="s">
        <v>85</v>
      </c>
      <c r="AV407" s="13" t="s">
        <v>83</v>
      </c>
      <c r="AW407" s="13" t="s">
        <v>32</v>
      </c>
      <c r="AX407" s="13" t="s">
        <v>76</v>
      </c>
      <c r="AY407" s="159" t="s">
        <v>293</v>
      </c>
    </row>
    <row r="408" spans="2:51" s="12" customFormat="1" ht="11.25">
      <c r="B408" s="150"/>
      <c r="D408" s="151" t="s">
        <v>302</v>
      </c>
      <c r="E408" s="152" t="s">
        <v>1</v>
      </c>
      <c r="F408" s="153" t="s">
        <v>462</v>
      </c>
      <c r="H408" s="154">
        <v>751.9</v>
      </c>
      <c r="I408" s="155"/>
      <c r="L408" s="150"/>
      <c r="M408" s="156"/>
      <c r="T408" s="157"/>
      <c r="AT408" s="152" t="s">
        <v>302</v>
      </c>
      <c r="AU408" s="152" t="s">
        <v>85</v>
      </c>
      <c r="AV408" s="12" t="s">
        <v>85</v>
      </c>
      <c r="AW408" s="12" t="s">
        <v>32</v>
      </c>
      <c r="AX408" s="12" t="s">
        <v>76</v>
      </c>
      <c r="AY408" s="152" t="s">
        <v>293</v>
      </c>
    </row>
    <row r="409" spans="2:51" s="13" customFormat="1" ht="22.5">
      <c r="B409" s="158"/>
      <c r="D409" s="151" t="s">
        <v>302</v>
      </c>
      <c r="E409" s="159" t="s">
        <v>1</v>
      </c>
      <c r="F409" s="160" t="s">
        <v>464</v>
      </c>
      <c r="H409" s="159" t="s">
        <v>1</v>
      </c>
      <c r="I409" s="161"/>
      <c r="L409" s="158"/>
      <c r="M409" s="162"/>
      <c r="T409" s="163"/>
      <c r="AT409" s="159" t="s">
        <v>302</v>
      </c>
      <c r="AU409" s="159" t="s">
        <v>85</v>
      </c>
      <c r="AV409" s="13" t="s">
        <v>83</v>
      </c>
      <c r="AW409" s="13" t="s">
        <v>32</v>
      </c>
      <c r="AX409" s="13" t="s">
        <v>76</v>
      </c>
      <c r="AY409" s="159" t="s">
        <v>293</v>
      </c>
    </row>
    <row r="410" spans="2:51" s="12" customFormat="1" ht="11.25">
      <c r="B410" s="150"/>
      <c r="D410" s="151" t="s">
        <v>302</v>
      </c>
      <c r="E410" s="152" t="s">
        <v>1</v>
      </c>
      <c r="F410" s="153" t="s">
        <v>536</v>
      </c>
      <c r="H410" s="154">
        <v>4924.8720000000003</v>
      </c>
      <c r="I410" s="155"/>
      <c r="L410" s="150"/>
      <c r="M410" s="156"/>
      <c r="T410" s="157"/>
      <c r="AT410" s="152" t="s">
        <v>302</v>
      </c>
      <c r="AU410" s="152" t="s">
        <v>85</v>
      </c>
      <c r="AV410" s="12" t="s">
        <v>85</v>
      </c>
      <c r="AW410" s="12" t="s">
        <v>32</v>
      </c>
      <c r="AX410" s="12" t="s">
        <v>76</v>
      </c>
      <c r="AY410" s="152" t="s">
        <v>293</v>
      </c>
    </row>
    <row r="411" spans="2:51" s="13" customFormat="1" ht="22.5">
      <c r="B411" s="158"/>
      <c r="D411" s="151" t="s">
        <v>302</v>
      </c>
      <c r="E411" s="159" t="s">
        <v>1</v>
      </c>
      <c r="F411" s="160" t="s">
        <v>468</v>
      </c>
      <c r="H411" s="159" t="s">
        <v>1</v>
      </c>
      <c r="I411" s="161"/>
      <c r="L411" s="158"/>
      <c r="M411" s="162"/>
      <c r="T411" s="163"/>
      <c r="AT411" s="159" t="s">
        <v>302</v>
      </c>
      <c r="AU411" s="159" t="s">
        <v>85</v>
      </c>
      <c r="AV411" s="13" t="s">
        <v>83</v>
      </c>
      <c r="AW411" s="13" t="s">
        <v>32</v>
      </c>
      <c r="AX411" s="13" t="s">
        <v>76</v>
      </c>
      <c r="AY411" s="159" t="s">
        <v>293</v>
      </c>
    </row>
    <row r="412" spans="2:51" s="12" customFormat="1" ht="11.25">
      <c r="B412" s="150"/>
      <c r="D412" s="151" t="s">
        <v>302</v>
      </c>
      <c r="E412" s="152" t="s">
        <v>1</v>
      </c>
      <c r="F412" s="153" t="s">
        <v>469</v>
      </c>
      <c r="H412" s="154">
        <v>766.5</v>
      </c>
      <c r="I412" s="155"/>
      <c r="L412" s="150"/>
      <c r="M412" s="156"/>
      <c r="T412" s="157"/>
      <c r="AT412" s="152" t="s">
        <v>302</v>
      </c>
      <c r="AU412" s="152" t="s">
        <v>85</v>
      </c>
      <c r="AV412" s="12" t="s">
        <v>85</v>
      </c>
      <c r="AW412" s="12" t="s">
        <v>32</v>
      </c>
      <c r="AX412" s="12" t="s">
        <v>76</v>
      </c>
      <c r="AY412" s="152" t="s">
        <v>293</v>
      </c>
    </row>
    <row r="413" spans="2:51" s="13" customFormat="1" ht="22.5">
      <c r="B413" s="158"/>
      <c r="D413" s="151" t="s">
        <v>302</v>
      </c>
      <c r="E413" s="159" t="s">
        <v>1</v>
      </c>
      <c r="F413" s="160" t="s">
        <v>471</v>
      </c>
      <c r="H413" s="159" t="s">
        <v>1</v>
      </c>
      <c r="I413" s="161"/>
      <c r="L413" s="158"/>
      <c r="M413" s="162"/>
      <c r="T413" s="163"/>
      <c r="AT413" s="159" t="s">
        <v>302</v>
      </c>
      <c r="AU413" s="159" t="s">
        <v>85</v>
      </c>
      <c r="AV413" s="13" t="s">
        <v>83</v>
      </c>
      <c r="AW413" s="13" t="s">
        <v>32</v>
      </c>
      <c r="AX413" s="13" t="s">
        <v>76</v>
      </c>
      <c r="AY413" s="159" t="s">
        <v>293</v>
      </c>
    </row>
    <row r="414" spans="2:51" s="12" customFormat="1" ht="11.25">
      <c r="B414" s="150"/>
      <c r="D414" s="151" t="s">
        <v>302</v>
      </c>
      <c r="E414" s="152" t="s">
        <v>1</v>
      </c>
      <c r="F414" s="153" t="s">
        <v>537</v>
      </c>
      <c r="H414" s="154">
        <v>4610.4960000000001</v>
      </c>
      <c r="I414" s="155"/>
      <c r="L414" s="150"/>
      <c r="M414" s="156"/>
      <c r="T414" s="157"/>
      <c r="AT414" s="152" t="s">
        <v>302</v>
      </c>
      <c r="AU414" s="152" t="s">
        <v>85</v>
      </c>
      <c r="AV414" s="12" t="s">
        <v>85</v>
      </c>
      <c r="AW414" s="12" t="s">
        <v>32</v>
      </c>
      <c r="AX414" s="12" t="s">
        <v>76</v>
      </c>
      <c r="AY414" s="152" t="s">
        <v>293</v>
      </c>
    </row>
    <row r="415" spans="2:51" s="13" customFormat="1" ht="22.5">
      <c r="B415" s="158"/>
      <c r="D415" s="151" t="s">
        <v>302</v>
      </c>
      <c r="E415" s="159" t="s">
        <v>1</v>
      </c>
      <c r="F415" s="160" t="s">
        <v>475</v>
      </c>
      <c r="H415" s="159" t="s">
        <v>1</v>
      </c>
      <c r="I415" s="161"/>
      <c r="L415" s="158"/>
      <c r="M415" s="162"/>
      <c r="T415" s="163"/>
      <c r="AT415" s="159" t="s">
        <v>302</v>
      </c>
      <c r="AU415" s="159" t="s">
        <v>85</v>
      </c>
      <c r="AV415" s="13" t="s">
        <v>83</v>
      </c>
      <c r="AW415" s="13" t="s">
        <v>32</v>
      </c>
      <c r="AX415" s="13" t="s">
        <v>76</v>
      </c>
      <c r="AY415" s="159" t="s">
        <v>293</v>
      </c>
    </row>
    <row r="416" spans="2:51" s="12" customFormat="1" ht="11.25">
      <c r="B416" s="150"/>
      <c r="D416" s="151" t="s">
        <v>302</v>
      </c>
      <c r="E416" s="152" t="s">
        <v>1</v>
      </c>
      <c r="F416" s="153" t="s">
        <v>469</v>
      </c>
      <c r="H416" s="154">
        <v>766.5</v>
      </c>
      <c r="I416" s="155"/>
      <c r="L416" s="150"/>
      <c r="M416" s="156"/>
      <c r="T416" s="157"/>
      <c r="AT416" s="152" t="s">
        <v>302</v>
      </c>
      <c r="AU416" s="152" t="s">
        <v>85</v>
      </c>
      <c r="AV416" s="12" t="s">
        <v>85</v>
      </c>
      <c r="AW416" s="12" t="s">
        <v>32</v>
      </c>
      <c r="AX416" s="12" t="s">
        <v>76</v>
      </c>
      <c r="AY416" s="152" t="s">
        <v>293</v>
      </c>
    </row>
    <row r="417" spans="2:51" s="13" customFormat="1" ht="22.5">
      <c r="B417" s="158"/>
      <c r="D417" s="151" t="s">
        <v>302</v>
      </c>
      <c r="E417" s="159" t="s">
        <v>1</v>
      </c>
      <c r="F417" s="160" t="s">
        <v>477</v>
      </c>
      <c r="H417" s="159" t="s">
        <v>1</v>
      </c>
      <c r="I417" s="161"/>
      <c r="L417" s="158"/>
      <c r="M417" s="162"/>
      <c r="T417" s="163"/>
      <c r="AT417" s="159" t="s">
        <v>302</v>
      </c>
      <c r="AU417" s="159" t="s">
        <v>85</v>
      </c>
      <c r="AV417" s="13" t="s">
        <v>83</v>
      </c>
      <c r="AW417" s="13" t="s">
        <v>32</v>
      </c>
      <c r="AX417" s="13" t="s">
        <v>76</v>
      </c>
      <c r="AY417" s="159" t="s">
        <v>293</v>
      </c>
    </row>
    <row r="418" spans="2:51" s="12" customFormat="1" ht="11.25">
      <c r="B418" s="150"/>
      <c r="D418" s="151" t="s">
        <v>302</v>
      </c>
      <c r="E418" s="152" t="s">
        <v>1</v>
      </c>
      <c r="F418" s="153" t="s">
        <v>538</v>
      </c>
      <c r="H418" s="154">
        <v>8354.0840000000007</v>
      </c>
      <c r="I418" s="155"/>
      <c r="L418" s="150"/>
      <c r="M418" s="156"/>
      <c r="T418" s="157"/>
      <c r="AT418" s="152" t="s">
        <v>302</v>
      </c>
      <c r="AU418" s="152" t="s">
        <v>85</v>
      </c>
      <c r="AV418" s="12" t="s">
        <v>85</v>
      </c>
      <c r="AW418" s="12" t="s">
        <v>32</v>
      </c>
      <c r="AX418" s="12" t="s">
        <v>76</v>
      </c>
      <c r="AY418" s="152" t="s">
        <v>293</v>
      </c>
    </row>
    <row r="419" spans="2:51" s="13" customFormat="1" ht="22.5">
      <c r="B419" s="158"/>
      <c r="D419" s="151" t="s">
        <v>302</v>
      </c>
      <c r="E419" s="159" t="s">
        <v>1</v>
      </c>
      <c r="F419" s="160" t="s">
        <v>481</v>
      </c>
      <c r="H419" s="159" t="s">
        <v>1</v>
      </c>
      <c r="I419" s="161"/>
      <c r="L419" s="158"/>
      <c r="M419" s="162"/>
      <c r="T419" s="163"/>
      <c r="AT419" s="159" t="s">
        <v>302</v>
      </c>
      <c r="AU419" s="159" t="s">
        <v>85</v>
      </c>
      <c r="AV419" s="13" t="s">
        <v>83</v>
      </c>
      <c r="AW419" s="13" t="s">
        <v>32</v>
      </c>
      <c r="AX419" s="13" t="s">
        <v>76</v>
      </c>
      <c r="AY419" s="159" t="s">
        <v>293</v>
      </c>
    </row>
    <row r="420" spans="2:51" s="12" customFormat="1" ht="11.25">
      <c r="B420" s="150"/>
      <c r="D420" s="151" t="s">
        <v>302</v>
      </c>
      <c r="E420" s="152" t="s">
        <v>1</v>
      </c>
      <c r="F420" s="153" t="s">
        <v>482</v>
      </c>
      <c r="H420" s="154">
        <v>751.9</v>
      </c>
      <c r="I420" s="155"/>
      <c r="L420" s="150"/>
      <c r="M420" s="156"/>
      <c r="T420" s="157"/>
      <c r="AT420" s="152" t="s">
        <v>302</v>
      </c>
      <c r="AU420" s="152" t="s">
        <v>85</v>
      </c>
      <c r="AV420" s="12" t="s">
        <v>85</v>
      </c>
      <c r="AW420" s="12" t="s">
        <v>32</v>
      </c>
      <c r="AX420" s="12" t="s">
        <v>76</v>
      </c>
      <c r="AY420" s="152" t="s">
        <v>293</v>
      </c>
    </row>
    <row r="421" spans="2:51" s="13" customFormat="1" ht="22.5">
      <c r="B421" s="158"/>
      <c r="D421" s="151" t="s">
        <v>302</v>
      </c>
      <c r="E421" s="159" t="s">
        <v>1</v>
      </c>
      <c r="F421" s="160" t="s">
        <v>485</v>
      </c>
      <c r="H421" s="159" t="s">
        <v>1</v>
      </c>
      <c r="I421" s="161"/>
      <c r="L421" s="158"/>
      <c r="M421" s="162"/>
      <c r="T421" s="163"/>
      <c r="AT421" s="159" t="s">
        <v>302</v>
      </c>
      <c r="AU421" s="159" t="s">
        <v>85</v>
      </c>
      <c r="AV421" s="13" t="s">
        <v>83</v>
      </c>
      <c r="AW421" s="13" t="s">
        <v>32</v>
      </c>
      <c r="AX421" s="13" t="s">
        <v>76</v>
      </c>
      <c r="AY421" s="159" t="s">
        <v>293</v>
      </c>
    </row>
    <row r="422" spans="2:51" s="12" customFormat="1" ht="11.25">
      <c r="B422" s="150"/>
      <c r="D422" s="151" t="s">
        <v>302</v>
      </c>
      <c r="E422" s="152" t="s">
        <v>1</v>
      </c>
      <c r="F422" s="153" t="s">
        <v>539</v>
      </c>
      <c r="H422" s="154">
        <v>4786.54</v>
      </c>
      <c r="I422" s="155"/>
      <c r="L422" s="150"/>
      <c r="M422" s="156"/>
      <c r="T422" s="157"/>
      <c r="AT422" s="152" t="s">
        <v>302</v>
      </c>
      <c r="AU422" s="152" t="s">
        <v>85</v>
      </c>
      <c r="AV422" s="12" t="s">
        <v>85</v>
      </c>
      <c r="AW422" s="12" t="s">
        <v>32</v>
      </c>
      <c r="AX422" s="12" t="s">
        <v>76</v>
      </c>
      <c r="AY422" s="152" t="s">
        <v>293</v>
      </c>
    </row>
    <row r="423" spans="2:51" s="13" customFormat="1" ht="22.5">
      <c r="B423" s="158"/>
      <c r="D423" s="151" t="s">
        <v>302</v>
      </c>
      <c r="E423" s="159" t="s">
        <v>1</v>
      </c>
      <c r="F423" s="160" t="s">
        <v>488</v>
      </c>
      <c r="H423" s="159" t="s">
        <v>1</v>
      </c>
      <c r="I423" s="161"/>
      <c r="L423" s="158"/>
      <c r="M423" s="162"/>
      <c r="T423" s="163"/>
      <c r="AT423" s="159" t="s">
        <v>302</v>
      </c>
      <c r="AU423" s="159" t="s">
        <v>85</v>
      </c>
      <c r="AV423" s="13" t="s">
        <v>83</v>
      </c>
      <c r="AW423" s="13" t="s">
        <v>32</v>
      </c>
      <c r="AX423" s="13" t="s">
        <v>76</v>
      </c>
      <c r="AY423" s="159" t="s">
        <v>293</v>
      </c>
    </row>
    <row r="424" spans="2:51" s="12" customFormat="1" ht="11.25">
      <c r="B424" s="150"/>
      <c r="D424" s="151" t="s">
        <v>302</v>
      </c>
      <c r="E424" s="152" t="s">
        <v>1</v>
      </c>
      <c r="F424" s="153" t="s">
        <v>482</v>
      </c>
      <c r="H424" s="154">
        <v>751.9</v>
      </c>
      <c r="I424" s="155"/>
      <c r="L424" s="150"/>
      <c r="M424" s="156"/>
      <c r="T424" s="157"/>
      <c r="AT424" s="152" t="s">
        <v>302</v>
      </c>
      <c r="AU424" s="152" t="s">
        <v>85</v>
      </c>
      <c r="AV424" s="12" t="s">
        <v>85</v>
      </c>
      <c r="AW424" s="12" t="s">
        <v>32</v>
      </c>
      <c r="AX424" s="12" t="s">
        <v>76</v>
      </c>
      <c r="AY424" s="152" t="s">
        <v>293</v>
      </c>
    </row>
    <row r="425" spans="2:51" s="13" customFormat="1" ht="22.5">
      <c r="B425" s="158"/>
      <c r="D425" s="151" t="s">
        <v>302</v>
      </c>
      <c r="E425" s="159" t="s">
        <v>1</v>
      </c>
      <c r="F425" s="160" t="s">
        <v>491</v>
      </c>
      <c r="H425" s="159" t="s">
        <v>1</v>
      </c>
      <c r="I425" s="161"/>
      <c r="L425" s="158"/>
      <c r="M425" s="162"/>
      <c r="T425" s="163"/>
      <c r="AT425" s="159" t="s">
        <v>302</v>
      </c>
      <c r="AU425" s="159" t="s">
        <v>85</v>
      </c>
      <c r="AV425" s="13" t="s">
        <v>83</v>
      </c>
      <c r="AW425" s="13" t="s">
        <v>32</v>
      </c>
      <c r="AX425" s="13" t="s">
        <v>76</v>
      </c>
      <c r="AY425" s="159" t="s">
        <v>293</v>
      </c>
    </row>
    <row r="426" spans="2:51" s="12" customFormat="1" ht="22.5">
      <c r="B426" s="150"/>
      <c r="D426" s="151" t="s">
        <v>302</v>
      </c>
      <c r="E426" s="152" t="s">
        <v>1</v>
      </c>
      <c r="F426" s="153" t="s">
        <v>540</v>
      </c>
      <c r="H426" s="154">
        <v>7729.18</v>
      </c>
      <c r="I426" s="155"/>
      <c r="L426" s="150"/>
      <c r="M426" s="156"/>
      <c r="T426" s="157"/>
      <c r="AT426" s="152" t="s">
        <v>302</v>
      </c>
      <c r="AU426" s="152" t="s">
        <v>85</v>
      </c>
      <c r="AV426" s="12" t="s">
        <v>85</v>
      </c>
      <c r="AW426" s="12" t="s">
        <v>32</v>
      </c>
      <c r="AX426" s="12" t="s">
        <v>76</v>
      </c>
      <c r="AY426" s="152" t="s">
        <v>293</v>
      </c>
    </row>
    <row r="427" spans="2:51" s="13" customFormat="1" ht="22.5">
      <c r="B427" s="158"/>
      <c r="D427" s="151" t="s">
        <v>302</v>
      </c>
      <c r="E427" s="159" t="s">
        <v>1</v>
      </c>
      <c r="F427" s="160" t="s">
        <v>494</v>
      </c>
      <c r="H427" s="159" t="s">
        <v>1</v>
      </c>
      <c r="I427" s="161"/>
      <c r="L427" s="158"/>
      <c r="M427" s="162"/>
      <c r="T427" s="163"/>
      <c r="AT427" s="159" t="s">
        <v>302</v>
      </c>
      <c r="AU427" s="159" t="s">
        <v>85</v>
      </c>
      <c r="AV427" s="13" t="s">
        <v>83</v>
      </c>
      <c r="AW427" s="13" t="s">
        <v>32</v>
      </c>
      <c r="AX427" s="13" t="s">
        <v>76</v>
      </c>
      <c r="AY427" s="159" t="s">
        <v>293</v>
      </c>
    </row>
    <row r="428" spans="2:51" s="12" customFormat="1" ht="11.25">
      <c r="B428" s="150"/>
      <c r="D428" s="151" t="s">
        <v>302</v>
      </c>
      <c r="E428" s="152" t="s">
        <v>1</v>
      </c>
      <c r="F428" s="153" t="s">
        <v>495</v>
      </c>
      <c r="H428" s="154">
        <v>638.70000000000005</v>
      </c>
      <c r="I428" s="155"/>
      <c r="L428" s="150"/>
      <c r="M428" s="156"/>
      <c r="T428" s="157"/>
      <c r="AT428" s="152" t="s">
        <v>302</v>
      </c>
      <c r="AU428" s="152" t="s">
        <v>85</v>
      </c>
      <c r="AV428" s="12" t="s">
        <v>85</v>
      </c>
      <c r="AW428" s="12" t="s">
        <v>32</v>
      </c>
      <c r="AX428" s="12" t="s">
        <v>76</v>
      </c>
      <c r="AY428" s="152" t="s">
        <v>293</v>
      </c>
    </row>
    <row r="429" spans="2:51" s="13" customFormat="1" ht="22.5">
      <c r="B429" s="158"/>
      <c r="D429" s="151" t="s">
        <v>302</v>
      </c>
      <c r="E429" s="159" t="s">
        <v>1</v>
      </c>
      <c r="F429" s="160" t="s">
        <v>497</v>
      </c>
      <c r="H429" s="159" t="s">
        <v>1</v>
      </c>
      <c r="I429" s="161"/>
      <c r="L429" s="158"/>
      <c r="M429" s="162"/>
      <c r="T429" s="163"/>
      <c r="AT429" s="159" t="s">
        <v>302</v>
      </c>
      <c r="AU429" s="159" t="s">
        <v>85</v>
      </c>
      <c r="AV429" s="13" t="s">
        <v>83</v>
      </c>
      <c r="AW429" s="13" t="s">
        <v>32</v>
      </c>
      <c r="AX429" s="13" t="s">
        <v>76</v>
      </c>
      <c r="AY429" s="159" t="s">
        <v>293</v>
      </c>
    </row>
    <row r="430" spans="2:51" s="12" customFormat="1" ht="11.25">
      <c r="B430" s="150"/>
      <c r="D430" s="151" t="s">
        <v>302</v>
      </c>
      <c r="E430" s="152" t="s">
        <v>1</v>
      </c>
      <c r="F430" s="153" t="s">
        <v>541</v>
      </c>
      <c r="H430" s="154">
        <v>8590.6440000000002</v>
      </c>
      <c r="I430" s="155"/>
      <c r="L430" s="150"/>
      <c r="M430" s="156"/>
      <c r="T430" s="157"/>
      <c r="AT430" s="152" t="s">
        <v>302</v>
      </c>
      <c r="AU430" s="152" t="s">
        <v>85</v>
      </c>
      <c r="AV430" s="12" t="s">
        <v>85</v>
      </c>
      <c r="AW430" s="12" t="s">
        <v>32</v>
      </c>
      <c r="AX430" s="12" t="s">
        <v>76</v>
      </c>
      <c r="AY430" s="152" t="s">
        <v>293</v>
      </c>
    </row>
    <row r="431" spans="2:51" s="13" customFormat="1" ht="22.5">
      <c r="B431" s="158"/>
      <c r="D431" s="151" t="s">
        <v>302</v>
      </c>
      <c r="E431" s="159" t="s">
        <v>1</v>
      </c>
      <c r="F431" s="160" t="s">
        <v>501</v>
      </c>
      <c r="H431" s="159" t="s">
        <v>1</v>
      </c>
      <c r="I431" s="161"/>
      <c r="L431" s="158"/>
      <c r="M431" s="162"/>
      <c r="T431" s="163"/>
      <c r="AT431" s="159" t="s">
        <v>302</v>
      </c>
      <c r="AU431" s="159" t="s">
        <v>85</v>
      </c>
      <c r="AV431" s="13" t="s">
        <v>83</v>
      </c>
      <c r="AW431" s="13" t="s">
        <v>32</v>
      </c>
      <c r="AX431" s="13" t="s">
        <v>76</v>
      </c>
      <c r="AY431" s="159" t="s">
        <v>293</v>
      </c>
    </row>
    <row r="432" spans="2:51" s="12" customFormat="1" ht="11.25">
      <c r="B432" s="150"/>
      <c r="D432" s="151" t="s">
        <v>302</v>
      </c>
      <c r="E432" s="152" t="s">
        <v>1</v>
      </c>
      <c r="F432" s="153" t="s">
        <v>482</v>
      </c>
      <c r="H432" s="154">
        <v>751.9</v>
      </c>
      <c r="I432" s="155"/>
      <c r="L432" s="150"/>
      <c r="M432" s="156"/>
      <c r="T432" s="157"/>
      <c r="AT432" s="152" t="s">
        <v>302</v>
      </c>
      <c r="AU432" s="152" t="s">
        <v>85</v>
      </c>
      <c r="AV432" s="12" t="s">
        <v>85</v>
      </c>
      <c r="AW432" s="12" t="s">
        <v>32</v>
      </c>
      <c r="AX432" s="12" t="s">
        <v>76</v>
      </c>
      <c r="AY432" s="152" t="s">
        <v>293</v>
      </c>
    </row>
    <row r="433" spans="2:51" s="13" customFormat="1" ht="22.5">
      <c r="B433" s="158"/>
      <c r="D433" s="151" t="s">
        <v>302</v>
      </c>
      <c r="E433" s="159" t="s">
        <v>1</v>
      </c>
      <c r="F433" s="160" t="s">
        <v>503</v>
      </c>
      <c r="H433" s="159" t="s">
        <v>1</v>
      </c>
      <c r="I433" s="161"/>
      <c r="L433" s="158"/>
      <c r="M433" s="162"/>
      <c r="T433" s="163"/>
      <c r="AT433" s="159" t="s">
        <v>302</v>
      </c>
      <c r="AU433" s="159" t="s">
        <v>85</v>
      </c>
      <c r="AV433" s="13" t="s">
        <v>83</v>
      </c>
      <c r="AW433" s="13" t="s">
        <v>32</v>
      </c>
      <c r="AX433" s="13" t="s">
        <v>76</v>
      </c>
      <c r="AY433" s="159" t="s">
        <v>293</v>
      </c>
    </row>
    <row r="434" spans="2:51" s="12" customFormat="1" ht="11.25">
      <c r="B434" s="150"/>
      <c r="D434" s="151" t="s">
        <v>302</v>
      </c>
      <c r="E434" s="152" t="s">
        <v>1</v>
      </c>
      <c r="F434" s="153" t="s">
        <v>536</v>
      </c>
      <c r="H434" s="154">
        <v>4924.8720000000003</v>
      </c>
      <c r="I434" s="155"/>
      <c r="L434" s="150"/>
      <c r="M434" s="156"/>
      <c r="T434" s="157"/>
      <c r="AT434" s="152" t="s">
        <v>302</v>
      </c>
      <c r="AU434" s="152" t="s">
        <v>85</v>
      </c>
      <c r="AV434" s="12" t="s">
        <v>85</v>
      </c>
      <c r="AW434" s="12" t="s">
        <v>32</v>
      </c>
      <c r="AX434" s="12" t="s">
        <v>76</v>
      </c>
      <c r="AY434" s="152" t="s">
        <v>293</v>
      </c>
    </row>
    <row r="435" spans="2:51" s="13" customFormat="1" ht="22.5">
      <c r="B435" s="158"/>
      <c r="D435" s="151" t="s">
        <v>302</v>
      </c>
      <c r="E435" s="159" t="s">
        <v>1</v>
      </c>
      <c r="F435" s="160" t="s">
        <v>506</v>
      </c>
      <c r="H435" s="159" t="s">
        <v>1</v>
      </c>
      <c r="I435" s="161"/>
      <c r="L435" s="158"/>
      <c r="M435" s="162"/>
      <c r="T435" s="163"/>
      <c r="AT435" s="159" t="s">
        <v>302</v>
      </c>
      <c r="AU435" s="159" t="s">
        <v>85</v>
      </c>
      <c r="AV435" s="13" t="s">
        <v>83</v>
      </c>
      <c r="AW435" s="13" t="s">
        <v>32</v>
      </c>
      <c r="AX435" s="13" t="s">
        <v>76</v>
      </c>
      <c r="AY435" s="159" t="s">
        <v>293</v>
      </c>
    </row>
    <row r="436" spans="2:51" s="12" customFormat="1" ht="11.25">
      <c r="B436" s="150"/>
      <c r="D436" s="151" t="s">
        <v>302</v>
      </c>
      <c r="E436" s="152" t="s">
        <v>1</v>
      </c>
      <c r="F436" s="153" t="s">
        <v>469</v>
      </c>
      <c r="H436" s="154">
        <v>766.5</v>
      </c>
      <c r="I436" s="155"/>
      <c r="L436" s="150"/>
      <c r="M436" s="156"/>
      <c r="T436" s="157"/>
      <c r="AT436" s="152" t="s">
        <v>302</v>
      </c>
      <c r="AU436" s="152" t="s">
        <v>85</v>
      </c>
      <c r="AV436" s="12" t="s">
        <v>85</v>
      </c>
      <c r="AW436" s="12" t="s">
        <v>32</v>
      </c>
      <c r="AX436" s="12" t="s">
        <v>76</v>
      </c>
      <c r="AY436" s="152" t="s">
        <v>293</v>
      </c>
    </row>
    <row r="437" spans="2:51" s="13" customFormat="1" ht="22.5">
      <c r="B437" s="158"/>
      <c r="D437" s="151" t="s">
        <v>302</v>
      </c>
      <c r="E437" s="159" t="s">
        <v>1</v>
      </c>
      <c r="F437" s="160" t="s">
        <v>509</v>
      </c>
      <c r="H437" s="159" t="s">
        <v>1</v>
      </c>
      <c r="I437" s="161"/>
      <c r="L437" s="158"/>
      <c r="M437" s="162"/>
      <c r="T437" s="163"/>
      <c r="AT437" s="159" t="s">
        <v>302</v>
      </c>
      <c r="AU437" s="159" t="s">
        <v>85</v>
      </c>
      <c r="AV437" s="13" t="s">
        <v>83</v>
      </c>
      <c r="AW437" s="13" t="s">
        <v>32</v>
      </c>
      <c r="AX437" s="13" t="s">
        <v>76</v>
      </c>
      <c r="AY437" s="159" t="s">
        <v>293</v>
      </c>
    </row>
    <row r="438" spans="2:51" s="12" customFormat="1" ht="11.25">
      <c r="B438" s="150"/>
      <c r="D438" s="151" t="s">
        <v>302</v>
      </c>
      <c r="E438" s="152" t="s">
        <v>1</v>
      </c>
      <c r="F438" s="153" t="s">
        <v>537</v>
      </c>
      <c r="H438" s="154">
        <v>4610.4960000000001</v>
      </c>
      <c r="I438" s="155"/>
      <c r="L438" s="150"/>
      <c r="M438" s="156"/>
      <c r="T438" s="157"/>
      <c r="AT438" s="152" t="s">
        <v>302</v>
      </c>
      <c r="AU438" s="152" t="s">
        <v>85</v>
      </c>
      <c r="AV438" s="12" t="s">
        <v>85</v>
      </c>
      <c r="AW438" s="12" t="s">
        <v>32</v>
      </c>
      <c r="AX438" s="12" t="s">
        <v>76</v>
      </c>
      <c r="AY438" s="152" t="s">
        <v>293</v>
      </c>
    </row>
    <row r="439" spans="2:51" s="13" customFormat="1" ht="22.5">
      <c r="B439" s="158"/>
      <c r="D439" s="151" t="s">
        <v>302</v>
      </c>
      <c r="E439" s="159" t="s">
        <v>1</v>
      </c>
      <c r="F439" s="160" t="s">
        <v>512</v>
      </c>
      <c r="H439" s="159" t="s">
        <v>1</v>
      </c>
      <c r="I439" s="161"/>
      <c r="L439" s="158"/>
      <c r="M439" s="162"/>
      <c r="T439" s="163"/>
      <c r="AT439" s="159" t="s">
        <v>302</v>
      </c>
      <c r="AU439" s="159" t="s">
        <v>85</v>
      </c>
      <c r="AV439" s="13" t="s">
        <v>83</v>
      </c>
      <c r="AW439" s="13" t="s">
        <v>32</v>
      </c>
      <c r="AX439" s="13" t="s">
        <v>76</v>
      </c>
      <c r="AY439" s="159" t="s">
        <v>293</v>
      </c>
    </row>
    <row r="440" spans="2:51" s="12" customFormat="1" ht="11.25">
      <c r="B440" s="150"/>
      <c r="D440" s="151" t="s">
        <v>302</v>
      </c>
      <c r="E440" s="152" t="s">
        <v>1</v>
      </c>
      <c r="F440" s="153" t="s">
        <v>469</v>
      </c>
      <c r="H440" s="154">
        <v>766.5</v>
      </c>
      <c r="I440" s="155"/>
      <c r="L440" s="150"/>
      <c r="M440" s="156"/>
      <c r="T440" s="157"/>
      <c r="AT440" s="152" t="s">
        <v>302</v>
      </c>
      <c r="AU440" s="152" t="s">
        <v>85</v>
      </c>
      <c r="AV440" s="12" t="s">
        <v>85</v>
      </c>
      <c r="AW440" s="12" t="s">
        <v>32</v>
      </c>
      <c r="AX440" s="12" t="s">
        <v>76</v>
      </c>
      <c r="AY440" s="152" t="s">
        <v>293</v>
      </c>
    </row>
    <row r="441" spans="2:51" s="13" customFormat="1" ht="22.5">
      <c r="B441" s="158"/>
      <c r="D441" s="151" t="s">
        <v>302</v>
      </c>
      <c r="E441" s="159" t="s">
        <v>1</v>
      </c>
      <c r="F441" s="160" t="s">
        <v>515</v>
      </c>
      <c r="H441" s="159" t="s">
        <v>1</v>
      </c>
      <c r="I441" s="161"/>
      <c r="L441" s="158"/>
      <c r="M441" s="162"/>
      <c r="T441" s="163"/>
      <c r="AT441" s="159" t="s">
        <v>302</v>
      </c>
      <c r="AU441" s="159" t="s">
        <v>85</v>
      </c>
      <c r="AV441" s="13" t="s">
        <v>83</v>
      </c>
      <c r="AW441" s="13" t="s">
        <v>32</v>
      </c>
      <c r="AX441" s="13" t="s">
        <v>76</v>
      </c>
      <c r="AY441" s="159" t="s">
        <v>293</v>
      </c>
    </row>
    <row r="442" spans="2:51" s="12" customFormat="1" ht="11.25">
      <c r="B442" s="150"/>
      <c r="D442" s="151" t="s">
        <v>302</v>
      </c>
      <c r="E442" s="152" t="s">
        <v>1</v>
      </c>
      <c r="F442" s="153" t="s">
        <v>536</v>
      </c>
      <c r="H442" s="154">
        <v>4924.8720000000003</v>
      </c>
      <c r="I442" s="155"/>
      <c r="L442" s="150"/>
      <c r="M442" s="156"/>
      <c r="T442" s="157"/>
      <c r="AT442" s="152" t="s">
        <v>302</v>
      </c>
      <c r="AU442" s="152" t="s">
        <v>85</v>
      </c>
      <c r="AV442" s="12" t="s">
        <v>85</v>
      </c>
      <c r="AW442" s="12" t="s">
        <v>32</v>
      </c>
      <c r="AX442" s="12" t="s">
        <v>76</v>
      </c>
      <c r="AY442" s="152" t="s">
        <v>293</v>
      </c>
    </row>
    <row r="443" spans="2:51" s="13" customFormat="1" ht="22.5">
      <c r="B443" s="158"/>
      <c r="D443" s="151" t="s">
        <v>302</v>
      </c>
      <c r="E443" s="159" t="s">
        <v>1</v>
      </c>
      <c r="F443" s="160" t="s">
        <v>518</v>
      </c>
      <c r="H443" s="159" t="s">
        <v>1</v>
      </c>
      <c r="I443" s="161"/>
      <c r="L443" s="158"/>
      <c r="M443" s="162"/>
      <c r="T443" s="163"/>
      <c r="AT443" s="159" t="s">
        <v>302</v>
      </c>
      <c r="AU443" s="159" t="s">
        <v>85</v>
      </c>
      <c r="AV443" s="13" t="s">
        <v>83</v>
      </c>
      <c r="AW443" s="13" t="s">
        <v>32</v>
      </c>
      <c r="AX443" s="13" t="s">
        <v>76</v>
      </c>
      <c r="AY443" s="159" t="s">
        <v>293</v>
      </c>
    </row>
    <row r="444" spans="2:51" s="12" customFormat="1" ht="11.25">
      <c r="B444" s="150"/>
      <c r="D444" s="151" t="s">
        <v>302</v>
      </c>
      <c r="E444" s="152" t="s">
        <v>1</v>
      </c>
      <c r="F444" s="153" t="s">
        <v>469</v>
      </c>
      <c r="H444" s="154">
        <v>766.5</v>
      </c>
      <c r="I444" s="155"/>
      <c r="L444" s="150"/>
      <c r="M444" s="156"/>
      <c r="T444" s="157"/>
      <c r="AT444" s="152" t="s">
        <v>302</v>
      </c>
      <c r="AU444" s="152" t="s">
        <v>85</v>
      </c>
      <c r="AV444" s="12" t="s">
        <v>85</v>
      </c>
      <c r="AW444" s="12" t="s">
        <v>32</v>
      </c>
      <c r="AX444" s="12" t="s">
        <v>76</v>
      </c>
      <c r="AY444" s="152" t="s">
        <v>293</v>
      </c>
    </row>
    <row r="445" spans="2:51" s="13" customFormat="1" ht="22.5">
      <c r="B445" s="158"/>
      <c r="D445" s="151" t="s">
        <v>302</v>
      </c>
      <c r="E445" s="159" t="s">
        <v>1</v>
      </c>
      <c r="F445" s="160" t="s">
        <v>519</v>
      </c>
      <c r="H445" s="159" t="s">
        <v>1</v>
      </c>
      <c r="I445" s="161"/>
      <c r="L445" s="158"/>
      <c r="M445" s="162"/>
      <c r="T445" s="163"/>
      <c r="AT445" s="159" t="s">
        <v>302</v>
      </c>
      <c r="AU445" s="159" t="s">
        <v>85</v>
      </c>
      <c r="AV445" s="13" t="s">
        <v>83</v>
      </c>
      <c r="AW445" s="13" t="s">
        <v>32</v>
      </c>
      <c r="AX445" s="13" t="s">
        <v>76</v>
      </c>
      <c r="AY445" s="159" t="s">
        <v>293</v>
      </c>
    </row>
    <row r="446" spans="2:51" s="12" customFormat="1" ht="11.25">
      <c r="B446" s="150"/>
      <c r="D446" s="151" t="s">
        <v>302</v>
      </c>
      <c r="E446" s="152" t="s">
        <v>1</v>
      </c>
      <c r="F446" s="153" t="s">
        <v>542</v>
      </c>
      <c r="H446" s="154">
        <v>5096.0720000000001</v>
      </c>
      <c r="I446" s="155"/>
      <c r="L446" s="150"/>
      <c r="M446" s="156"/>
      <c r="T446" s="157"/>
      <c r="AT446" s="152" t="s">
        <v>302</v>
      </c>
      <c r="AU446" s="152" t="s">
        <v>85</v>
      </c>
      <c r="AV446" s="12" t="s">
        <v>85</v>
      </c>
      <c r="AW446" s="12" t="s">
        <v>32</v>
      </c>
      <c r="AX446" s="12" t="s">
        <v>76</v>
      </c>
      <c r="AY446" s="152" t="s">
        <v>293</v>
      </c>
    </row>
    <row r="447" spans="2:51" s="13" customFormat="1" ht="22.5">
      <c r="B447" s="158"/>
      <c r="D447" s="151" t="s">
        <v>302</v>
      </c>
      <c r="E447" s="159" t="s">
        <v>1</v>
      </c>
      <c r="F447" s="160" t="s">
        <v>522</v>
      </c>
      <c r="H447" s="159" t="s">
        <v>1</v>
      </c>
      <c r="I447" s="161"/>
      <c r="L447" s="158"/>
      <c r="M447" s="162"/>
      <c r="T447" s="163"/>
      <c r="AT447" s="159" t="s">
        <v>302</v>
      </c>
      <c r="AU447" s="159" t="s">
        <v>85</v>
      </c>
      <c r="AV447" s="13" t="s">
        <v>83</v>
      </c>
      <c r="AW447" s="13" t="s">
        <v>32</v>
      </c>
      <c r="AX447" s="13" t="s">
        <v>76</v>
      </c>
      <c r="AY447" s="159" t="s">
        <v>293</v>
      </c>
    </row>
    <row r="448" spans="2:51" s="12" customFormat="1" ht="11.25">
      <c r="B448" s="150"/>
      <c r="D448" s="151" t="s">
        <v>302</v>
      </c>
      <c r="E448" s="152" t="s">
        <v>1</v>
      </c>
      <c r="F448" s="153" t="s">
        <v>523</v>
      </c>
      <c r="H448" s="154">
        <v>811.8</v>
      </c>
      <c r="I448" s="155"/>
      <c r="L448" s="150"/>
      <c r="M448" s="156"/>
      <c r="T448" s="157"/>
      <c r="AT448" s="152" t="s">
        <v>302</v>
      </c>
      <c r="AU448" s="152" t="s">
        <v>85</v>
      </c>
      <c r="AV448" s="12" t="s">
        <v>85</v>
      </c>
      <c r="AW448" s="12" t="s">
        <v>32</v>
      </c>
      <c r="AX448" s="12" t="s">
        <v>76</v>
      </c>
      <c r="AY448" s="152" t="s">
        <v>293</v>
      </c>
    </row>
    <row r="449" spans="2:65" s="13" customFormat="1" ht="22.5">
      <c r="B449" s="158"/>
      <c r="D449" s="151" t="s">
        <v>302</v>
      </c>
      <c r="E449" s="159" t="s">
        <v>1</v>
      </c>
      <c r="F449" s="160" t="s">
        <v>524</v>
      </c>
      <c r="H449" s="159" t="s">
        <v>1</v>
      </c>
      <c r="I449" s="161"/>
      <c r="L449" s="158"/>
      <c r="M449" s="162"/>
      <c r="T449" s="163"/>
      <c r="AT449" s="159" t="s">
        <v>302</v>
      </c>
      <c r="AU449" s="159" t="s">
        <v>85</v>
      </c>
      <c r="AV449" s="13" t="s">
        <v>83</v>
      </c>
      <c r="AW449" s="13" t="s">
        <v>32</v>
      </c>
      <c r="AX449" s="13" t="s">
        <v>76</v>
      </c>
      <c r="AY449" s="159" t="s">
        <v>293</v>
      </c>
    </row>
    <row r="450" spans="2:65" s="12" customFormat="1" ht="11.25">
      <c r="B450" s="150"/>
      <c r="D450" s="151" t="s">
        <v>302</v>
      </c>
      <c r="E450" s="152" t="s">
        <v>1</v>
      </c>
      <c r="F450" s="153" t="s">
        <v>536</v>
      </c>
      <c r="H450" s="154">
        <v>4924.8720000000003</v>
      </c>
      <c r="I450" s="155"/>
      <c r="L450" s="150"/>
      <c r="M450" s="156"/>
      <c r="T450" s="157"/>
      <c r="AT450" s="152" t="s">
        <v>302</v>
      </c>
      <c r="AU450" s="152" t="s">
        <v>85</v>
      </c>
      <c r="AV450" s="12" t="s">
        <v>85</v>
      </c>
      <c r="AW450" s="12" t="s">
        <v>32</v>
      </c>
      <c r="AX450" s="12" t="s">
        <v>76</v>
      </c>
      <c r="AY450" s="152" t="s">
        <v>293</v>
      </c>
    </row>
    <row r="451" spans="2:65" s="13" customFormat="1" ht="22.5">
      <c r="B451" s="158"/>
      <c r="D451" s="151" t="s">
        <v>302</v>
      </c>
      <c r="E451" s="159" t="s">
        <v>1</v>
      </c>
      <c r="F451" s="160" t="s">
        <v>526</v>
      </c>
      <c r="H451" s="159" t="s">
        <v>1</v>
      </c>
      <c r="I451" s="161"/>
      <c r="L451" s="158"/>
      <c r="M451" s="162"/>
      <c r="T451" s="163"/>
      <c r="AT451" s="159" t="s">
        <v>302</v>
      </c>
      <c r="AU451" s="159" t="s">
        <v>85</v>
      </c>
      <c r="AV451" s="13" t="s">
        <v>83</v>
      </c>
      <c r="AW451" s="13" t="s">
        <v>32</v>
      </c>
      <c r="AX451" s="13" t="s">
        <v>76</v>
      </c>
      <c r="AY451" s="159" t="s">
        <v>293</v>
      </c>
    </row>
    <row r="452" spans="2:65" s="12" customFormat="1" ht="11.25">
      <c r="B452" s="150"/>
      <c r="D452" s="151" t="s">
        <v>302</v>
      </c>
      <c r="E452" s="152" t="s">
        <v>1</v>
      </c>
      <c r="F452" s="153" t="s">
        <v>469</v>
      </c>
      <c r="H452" s="154">
        <v>766.5</v>
      </c>
      <c r="I452" s="155"/>
      <c r="L452" s="150"/>
      <c r="M452" s="156"/>
      <c r="T452" s="157"/>
      <c r="AT452" s="152" t="s">
        <v>302</v>
      </c>
      <c r="AU452" s="152" t="s">
        <v>85</v>
      </c>
      <c r="AV452" s="12" t="s">
        <v>85</v>
      </c>
      <c r="AW452" s="12" t="s">
        <v>32</v>
      </c>
      <c r="AX452" s="12" t="s">
        <v>76</v>
      </c>
      <c r="AY452" s="152" t="s">
        <v>293</v>
      </c>
    </row>
    <row r="453" spans="2:65" s="14" customFormat="1" ht="11.25">
      <c r="B453" s="167"/>
      <c r="D453" s="151" t="s">
        <v>302</v>
      </c>
      <c r="E453" s="168" t="s">
        <v>1</v>
      </c>
      <c r="F453" s="169" t="s">
        <v>371</v>
      </c>
      <c r="H453" s="170">
        <v>112376.696</v>
      </c>
      <c r="I453" s="171"/>
      <c r="L453" s="167"/>
      <c r="M453" s="172"/>
      <c r="T453" s="173"/>
      <c r="AT453" s="168" t="s">
        <v>302</v>
      </c>
      <c r="AU453" s="168" t="s">
        <v>85</v>
      </c>
      <c r="AV453" s="14" t="s">
        <v>300</v>
      </c>
      <c r="AW453" s="14" t="s">
        <v>32</v>
      </c>
      <c r="AX453" s="14" t="s">
        <v>83</v>
      </c>
      <c r="AY453" s="168" t="s">
        <v>293</v>
      </c>
    </row>
    <row r="454" spans="2:65" s="12" customFormat="1" ht="11.25">
      <c r="B454" s="150"/>
      <c r="D454" s="151" t="s">
        <v>302</v>
      </c>
      <c r="F454" s="153" t="s">
        <v>543</v>
      </c>
      <c r="H454" s="154">
        <v>112.377</v>
      </c>
      <c r="I454" s="155"/>
      <c r="L454" s="150"/>
      <c r="M454" s="156"/>
      <c r="T454" s="157"/>
      <c r="AT454" s="152" t="s">
        <v>302</v>
      </c>
      <c r="AU454" s="152" t="s">
        <v>85</v>
      </c>
      <c r="AV454" s="12" t="s">
        <v>85</v>
      </c>
      <c r="AW454" s="12" t="s">
        <v>4</v>
      </c>
      <c r="AX454" s="12" t="s">
        <v>83</v>
      </c>
      <c r="AY454" s="152" t="s">
        <v>293</v>
      </c>
    </row>
    <row r="455" spans="2:65" s="1" customFormat="1" ht="21.75" customHeight="1">
      <c r="B455" s="32"/>
      <c r="C455" s="174" t="s">
        <v>8</v>
      </c>
      <c r="D455" s="174" t="s">
        <v>530</v>
      </c>
      <c r="E455" s="175" t="s">
        <v>544</v>
      </c>
      <c r="F455" s="176" t="s">
        <v>545</v>
      </c>
      <c r="G455" s="177" t="s">
        <v>533</v>
      </c>
      <c r="H455" s="178">
        <v>1.5369999999999999</v>
      </c>
      <c r="I455" s="179"/>
      <c r="J455" s="180">
        <f>ROUND(I455*H455,2)</f>
        <v>0</v>
      </c>
      <c r="K455" s="176" t="s">
        <v>299</v>
      </c>
      <c r="L455" s="181"/>
      <c r="M455" s="182" t="s">
        <v>1</v>
      </c>
      <c r="N455" s="183" t="s">
        <v>41</v>
      </c>
      <c r="P455" s="146">
        <f>O455*H455</f>
        <v>0</v>
      </c>
      <c r="Q455" s="146">
        <v>1</v>
      </c>
      <c r="R455" s="146">
        <f>Q455*H455</f>
        <v>1.5369999999999999</v>
      </c>
      <c r="S455" s="146">
        <v>0</v>
      </c>
      <c r="T455" s="147">
        <f>S455*H455</f>
        <v>0</v>
      </c>
      <c r="AR455" s="148" t="s">
        <v>396</v>
      </c>
      <c r="AT455" s="148" t="s">
        <v>530</v>
      </c>
      <c r="AU455" s="148" t="s">
        <v>85</v>
      </c>
      <c r="AY455" s="17" t="s">
        <v>293</v>
      </c>
      <c r="BE455" s="149">
        <f>IF(N455="základní",J455,0)</f>
        <v>0</v>
      </c>
      <c r="BF455" s="149">
        <f>IF(N455="snížená",J455,0)</f>
        <v>0</v>
      </c>
      <c r="BG455" s="149">
        <f>IF(N455="zákl. přenesená",J455,0)</f>
        <v>0</v>
      </c>
      <c r="BH455" s="149">
        <f>IF(N455="sníž. přenesená",J455,0)</f>
        <v>0</v>
      </c>
      <c r="BI455" s="149">
        <f>IF(N455="nulová",J455,0)</f>
        <v>0</v>
      </c>
      <c r="BJ455" s="17" t="s">
        <v>83</v>
      </c>
      <c r="BK455" s="149">
        <f>ROUND(I455*H455,2)</f>
        <v>0</v>
      </c>
      <c r="BL455" s="17" t="s">
        <v>300</v>
      </c>
      <c r="BM455" s="148" t="s">
        <v>546</v>
      </c>
    </row>
    <row r="456" spans="2:65" s="1" customFormat="1" ht="19.5">
      <c r="B456" s="32"/>
      <c r="D456" s="151" t="s">
        <v>324</v>
      </c>
      <c r="F456" s="184" t="s">
        <v>547</v>
      </c>
      <c r="I456" s="165"/>
      <c r="L456" s="32"/>
      <c r="M456" s="166"/>
      <c r="T456" s="56"/>
      <c r="AT456" s="17" t="s">
        <v>324</v>
      </c>
      <c r="AU456" s="17" t="s">
        <v>85</v>
      </c>
    </row>
    <row r="457" spans="2:65" s="13" customFormat="1" ht="11.25">
      <c r="B457" s="158"/>
      <c r="D457" s="151" t="s">
        <v>302</v>
      </c>
      <c r="E457" s="159" t="s">
        <v>1</v>
      </c>
      <c r="F457" s="160" t="s">
        <v>548</v>
      </c>
      <c r="H457" s="159" t="s">
        <v>1</v>
      </c>
      <c r="I457" s="161"/>
      <c r="L457" s="158"/>
      <c r="M457" s="162"/>
      <c r="T457" s="163"/>
      <c r="AT457" s="159" t="s">
        <v>302</v>
      </c>
      <c r="AU457" s="159" t="s">
        <v>85</v>
      </c>
      <c r="AV457" s="13" t="s">
        <v>83</v>
      </c>
      <c r="AW457" s="13" t="s">
        <v>32</v>
      </c>
      <c r="AX457" s="13" t="s">
        <v>76</v>
      </c>
      <c r="AY457" s="159" t="s">
        <v>293</v>
      </c>
    </row>
    <row r="458" spans="2:65" s="12" customFormat="1" ht="11.25">
      <c r="B458" s="150"/>
      <c r="D458" s="151" t="s">
        <v>302</v>
      </c>
      <c r="E458" s="152" t="s">
        <v>1</v>
      </c>
      <c r="F458" s="153" t="s">
        <v>549</v>
      </c>
      <c r="H458" s="154">
        <v>80.86</v>
      </c>
      <c r="I458" s="155"/>
      <c r="L458" s="150"/>
      <c r="M458" s="156"/>
      <c r="T458" s="157"/>
      <c r="AT458" s="152" t="s">
        <v>302</v>
      </c>
      <c r="AU458" s="152" t="s">
        <v>85</v>
      </c>
      <c r="AV458" s="12" t="s">
        <v>85</v>
      </c>
      <c r="AW458" s="12" t="s">
        <v>32</v>
      </c>
      <c r="AX458" s="12" t="s">
        <v>76</v>
      </c>
      <c r="AY458" s="152" t="s">
        <v>293</v>
      </c>
    </row>
    <row r="459" spans="2:65" s="13" customFormat="1" ht="11.25">
      <c r="B459" s="158"/>
      <c r="D459" s="151" t="s">
        <v>302</v>
      </c>
      <c r="E459" s="159" t="s">
        <v>1</v>
      </c>
      <c r="F459" s="160" t="s">
        <v>550</v>
      </c>
      <c r="H459" s="159" t="s">
        <v>1</v>
      </c>
      <c r="I459" s="161"/>
      <c r="L459" s="158"/>
      <c r="M459" s="162"/>
      <c r="T459" s="163"/>
      <c r="AT459" s="159" t="s">
        <v>302</v>
      </c>
      <c r="AU459" s="159" t="s">
        <v>85</v>
      </c>
      <c r="AV459" s="13" t="s">
        <v>83</v>
      </c>
      <c r="AW459" s="13" t="s">
        <v>32</v>
      </c>
      <c r="AX459" s="13" t="s">
        <v>76</v>
      </c>
      <c r="AY459" s="159" t="s">
        <v>293</v>
      </c>
    </row>
    <row r="460" spans="2:65" s="12" customFormat="1" ht="11.25">
      <c r="B460" s="150"/>
      <c r="D460" s="151" t="s">
        <v>302</v>
      </c>
      <c r="E460" s="152" t="s">
        <v>1</v>
      </c>
      <c r="F460" s="153" t="s">
        <v>551</v>
      </c>
      <c r="H460" s="154">
        <v>87.89</v>
      </c>
      <c r="I460" s="155"/>
      <c r="L460" s="150"/>
      <c r="M460" s="156"/>
      <c r="T460" s="157"/>
      <c r="AT460" s="152" t="s">
        <v>302</v>
      </c>
      <c r="AU460" s="152" t="s">
        <v>85</v>
      </c>
      <c r="AV460" s="12" t="s">
        <v>85</v>
      </c>
      <c r="AW460" s="12" t="s">
        <v>32</v>
      </c>
      <c r="AX460" s="12" t="s">
        <v>76</v>
      </c>
      <c r="AY460" s="152" t="s">
        <v>293</v>
      </c>
    </row>
    <row r="461" spans="2:65" s="13" customFormat="1" ht="11.25">
      <c r="B461" s="158"/>
      <c r="D461" s="151" t="s">
        <v>302</v>
      </c>
      <c r="E461" s="159" t="s">
        <v>1</v>
      </c>
      <c r="F461" s="160" t="s">
        <v>552</v>
      </c>
      <c r="H461" s="159" t="s">
        <v>1</v>
      </c>
      <c r="I461" s="161"/>
      <c r="L461" s="158"/>
      <c r="M461" s="162"/>
      <c r="T461" s="163"/>
      <c r="AT461" s="159" t="s">
        <v>302</v>
      </c>
      <c r="AU461" s="159" t="s">
        <v>85</v>
      </c>
      <c r="AV461" s="13" t="s">
        <v>83</v>
      </c>
      <c r="AW461" s="13" t="s">
        <v>32</v>
      </c>
      <c r="AX461" s="13" t="s">
        <v>76</v>
      </c>
      <c r="AY461" s="159" t="s">
        <v>293</v>
      </c>
    </row>
    <row r="462" spans="2:65" s="12" customFormat="1" ht="11.25">
      <c r="B462" s="150"/>
      <c r="D462" s="151" t="s">
        <v>302</v>
      </c>
      <c r="E462" s="152" t="s">
        <v>1</v>
      </c>
      <c r="F462" s="153" t="s">
        <v>551</v>
      </c>
      <c r="H462" s="154">
        <v>87.89</v>
      </c>
      <c r="I462" s="155"/>
      <c r="L462" s="150"/>
      <c r="M462" s="156"/>
      <c r="T462" s="157"/>
      <c r="AT462" s="152" t="s">
        <v>302</v>
      </c>
      <c r="AU462" s="152" t="s">
        <v>85</v>
      </c>
      <c r="AV462" s="12" t="s">
        <v>85</v>
      </c>
      <c r="AW462" s="12" t="s">
        <v>32</v>
      </c>
      <c r="AX462" s="12" t="s">
        <v>76</v>
      </c>
      <c r="AY462" s="152" t="s">
        <v>293</v>
      </c>
    </row>
    <row r="463" spans="2:65" s="13" customFormat="1" ht="11.25">
      <c r="B463" s="158"/>
      <c r="D463" s="151" t="s">
        <v>302</v>
      </c>
      <c r="E463" s="159" t="s">
        <v>1</v>
      </c>
      <c r="F463" s="160" t="s">
        <v>553</v>
      </c>
      <c r="H463" s="159" t="s">
        <v>1</v>
      </c>
      <c r="I463" s="161"/>
      <c r="L463" s="158"/>
      <c r="M463" s="162"/>
      <c r="T463" s="163"/>
      <c r="AT463" s="159" t="s">
        <v>302</v>
      </c>
      <c r="AU463" s="159" t="s">
        <v>85</v>
      </c>
      <c r="AV463" s="13" t="s">
        <v>83</v>
      </c>
      <c r="AW463" s="13" t="s">
        <v>32</v>
      </c>
      <c r="AX463" s="13" t="s">
        <v>76</v>
      </c>
      <c r="AY463" s="159" t="s">
        <v>293</v>
      </c>
    </row>
    <row r="464" spans="2:65" s="12" customFormat="1" ht="11.25">
      <c r="B464" s="150"/>
      <c r="D464" s="151" t="s">
        <v>302</v>
      </c>
      <c r="E464" s="152" t="s">
        <v>1</v>
      </c>
      <c r="F464" s="153" t="s">
        <v>551</v>
      </c>
      <c r="H464" s="154">
        <v>87.89</v>
      </c>
      <c r="I464" s="155"/>
      <c r="L464" s="150"/>
      <c r="M464" s="156"/>
      <c r="T464" s="157"/>
      <c r="AT464" s="152" t="s">
        <v>302</v>
      </c>
      <c r="AU464" s="152" t="s">
        <v>85</v>
      </c>
      <c r="AV464" s="12" t="s">
        <v>85</v>
      </c>
      <c r="AW464" s="12" t="s">
        <v>32</v>
      </c>
      <c r="AX464" s="12" t="s">
        <v>76</v>
      </c>
      <c r="AY464" s="152" t="s">
        <v>293</v>
      </c>
    </row>
    <row r="465" spans="2:51" s="13" customFormat="1" ht="11.25">
      <c r="B465" s="158"/>
      <c r="D465" s="151" t="s">
        <v>302</v>
      </c>
      <c r="E465" s="159" t="s">
        <v>1</v>
      </c>
      <c r="F465" s="160" t="s">
        <v>554</v>
      </c>
      <c r="H465" s="159" t="s">
        <v>1</v>
      </c>
      <c r="I465" s="161"/>
      <c r="L465" s="158"/>
      <c r="M465" s="162"/>
      <c r="T465" s="163"/>
      <c r="AT465" s="159" t="s">
        <v>302</v>
      </c>
      <c r="AU465" s="159" t="s">
        <v>85</v>
      </c>
      <c r="AV465" s="13" t="s">
        <v>83</v>
      </c>
      <c r="AW465" s="13" t="s">
        <v>32</v>
      </c>
      <c r="AX465" s="13" t="s">
        <v>76</v>
      </c>
      <c r="AY465" s="159" t="s">
        <v>293</v>
      </c>
    </row>
    <row r="466" spans="2:51" s="12" customFormat="1" ht="11.25">
      <c r="B466" s="150"/>
      <c r="D466" s="151" t="s">
        <v>302</v>
      </c>
      <c r="E466" s="152" t="s">
        <v>1</v>
      </c>
      <c r="F466" s="153" t="s">
        <v>549</v>
      </c>
      <c r="H466" s="154">
        <v>80.86</v>
      </c>
      <c r="I466" s="155"/>
      <c r="L466" s="150"/>
      <c r="M466" s="156"/>
      <c r="T466" s="157"/>
      <c r="AT466" s="152" t="s">
        <v>302</v>
      </c>
      <c r="AU466" s="152" t="s">
        <v>85</v>
      </c>
      <c r="AV466" s="12" t="s">
        <v>85</v>
      </c>
      <c r="AW466" s="12" t="s">
        <v>32</v>
      </c>
      <c r="AX466" s="12" t="s">
        <v>76</v>
      </c>
      <c r="AY466" s="152" t="s">
        <v>293</v>
      </c>
    </row>
    <row r="467" spans="2:51" s="13" customFormat="1" ht="11.25">
      <c r="B467" s="158"/>
      <c r="D467" s="151" t="s">
        <v>302</v>
      </c>
      <c r="E467" s="159" t="s">
        <v>1</v>
      </c>
      <c r="F467" s="160" t="s">
        <v>427</v>
      </c>
      <c r="H467" s="159" t="s">
        <v>1</v>
      </c>
      <c r="I467" s="161"/>
      <c r="L467" s="158"/>
      <c r="M467" s="162"/>
      <c r="T467" s="163"/>
      <c r="AT467" s="159" t="s">
        <v>302</v>
      </c>
      <c r="AU467" s="159" t="s">
        <v>85</v>
      </c>
      <c r="AV467" s="13" t="s">
        <v>83</v>
      </c>
      <c r="AW467" s="13" t="s">
        <v>32</v>
      </c>
      <c r="AX467" s="13" t="s">
        <v>76</v>
      </c>
      <c r="AY467" s="159" t="s">
        <v>293</v>
      </c>
    </row>
    <row r="468" spans="2:51" s="12" customFormat="1" ht="11.25">
      <c r="B468" s="150"/>
      <c r="D468" s="151" t="s">
        <v>302</v>
      </c>
      <c r="E468" s="152" t="s">
        <v>1</v>
      </c>
      <c r="F468" s="153" t="s">
        <v>555</v>
      </c>
      <c r="H468" s="154">
        <v>28.12</v>
      </c>
      <c r="I468" s="155"/>
      <c r="L468" s="150"/>
      <c r="M468" s="156"/>
      <c r="T468" s="157"/>
      <c r="AT468" s="152" t="s">
        <v>302</v>
      </c>
      <c r="AU468" s="152" t="s">
        <v>85</v>
      </c>
      <c r="AV468" s="12" t="s">
        <v>85</v>
      </c>
      <c r="AW468" s="12" t="s">
        <v>32</v>
      </c>
      <c r="AX468" s="12" t="s">
        <v>76</v>
      </c>
      <c r="AY468" s="152" t="s">
        <v>293</v>
      </c>
    </row>
    <row r="469" spans="2:51" s="13" customFormat="1" ht="11.25">
      <c r="B469" s="158"/>
      <c r="D469" s="151" t="s">
        <v>302</v>
      </c>
      <c r="E469" s="159" t="s">
        <v>1</v>
      </c>
      <c r="F469" s="160" t="s">
        <v>556</v>
      </c>
      <c r="H469" s="159" t="s">
        <v>1</v>
      </c>
      <c r="I469" s="161"/>
      <c r="L469" s="158"/>
      <c r="M469" s="162"/>
      <c r="T469" s="163"/>
      <c r="AT469" s="159" t="s">
        <v>302</v>
      </c>
      <c r="AU469" s="159" t="s">
        <v>85</v>
      </c>
      <c r="AV469" s="13" t="s">
        <v>83</v>
      </c>
      <c r="AW469" s="13" t="s">
        <v>32</v>
      </c>
      <c r="AX469" s="13" t="s">
        <v>76</v>
      </c>
      <c r="AY469" s="159" t="s">
        <v>293</v>
      </c>
    </row>
    <row r="470" spans="2:51" s="12" customFormat="1" ht="11.25">
      <c r="B470" s="150"/>
      <c r="D470" s="151" t="s">
        <v>302</v>
      </c>
      <c r="E470" s="152" t="s">
        <v>1</v>
      </c>
      <c r="F470" s="153" t="s">
        <v>557</v>
      </c>
      <c r="H470" s="154">
        <v>92.29</v>
      </c>
      <c r="I470" s="155"/>
      <c r="L470" s="150"/>
      <c r="M470" s="156"/>
      <c r="T470" s="157"/>
      <c r="AT470" s="152" t="s">
        <v>302</v>
      </c>
      <c r="AU470" s="152" t="s">
        <v>85</v>
      </c>
      <c r="AV470" s="12" t="s">
        <v>85</v>
      </c>
      <c r="AW470" s="12" t="s">
        <v>32</v>
      </c>
      <c r="AX470" s="12" t="s">
        <v>76</v>
      </c>
      <c r="AY470" s="152" t="s">
        <v>293</v>
      </c>
    </row>
    <row r="471" spans="2:51" s="13" customFormat="1" ht="11.25">
      <c r="B471" s="158"/>
      <c r="D471" s="151" t="s">
        <v>302</v>
      </c>
      <c r="E471" s="159" t="s">
        <v>1</v>
      </c>
      <c r="F471" s="160" t="s">
        <v>558</v>
      </c>
      <c r="H471" s="159" t="s">
        <v>1</v>
      </c>
      <c r="I471" s="161"/>
      <c r="L471" s="158"/>
      <c r="M471" s="162"/>
      <c r="T471" s="163"/>
      <c r="AT471" s="159" t="s">
        <v>302</v>
      </c>
      <c r="AU471" s="159" t="s">
        <v>85</v>
      </c>
      <c r="AV471" s="13" t="s">
        <v>83</v>
      </c>
      <c r="AW471" s="13" t="s">
        <v>32</v>
      </c>
      <c r="AX471" s="13" t="s">
        <v>76</v>
      </c>
      <c r="AY471" s="159" t="s">
        <v>293</v>
      </c>
    </row>
    <row r="472" spans="2:51" s="12" customFormat="1" ht="11.25">
      <c r="B472" s="150"/>
      <c r="D472" s="151" t="s">
        <v>302</v>
      </c>
      <c r="E472" s="152" t="s">
        <v>1</v>
      </c>
      <c r="F472" s="153" t="s">
        <v>559</v>
      </c>
      <c r="H472" s="154">
        <v>84.38</v>
      </c>
      <c r="I472" s="155"/>
      <c r="L472" s="150"/>
      <c r="M472" s="156"/>
      <c r="T472" s="157"/>
      <c r="AT472" s="152" t="s">
        <v>302</v>
      </c>
      <c r="AU472" s="152" t="s">
        <v>85</v>
      </c>
      <c r="AV472" s="12" t="s">
        <v>85</v>
      </c>
      <c r="AW472" s="12" t="s">
        <v>32</v>
      </c>
      <c r="AX472" s="12" t="s">
        <v>76</v>
      </c>
      <c r="AY472" s="152" t="s">
        <v>293</v>
      </c>
    </row>
    <row r="473" spans="2:51" s="13" customFormat="1" ht="11.25">
      <c r="B473" s="158"/>
      <c r="D473" s="151" t="s">
        <v>302</v>
      </c>
      <c r="E473" s="159" t="s">
        <v>1</v>
      </c>
      <c r="F473" s="160" t="s">
        <v>431</v>
      </c>
      <c r="H473" s="159" t="s">
        <v>1</v>
      </c>
      <c r="I473" s="161"/>
      <c r="L473" s="158"/>
      <c r="M473" s="162"/>
      <c r="T473" s="163"/>
      <c r="AT473" s="159" t="s">
        <v>302</v>
      </c>
      <c r="AU473" s="159" t="s">
        <v>85</v>
      </c>
      <c r="AV473" s="13" t="s">
        <v>83</v>
      </c>
      <c r="AW473" s="13" t="s">
        <v>32</v>
      </c>
      <c r="AX473" s="13" t="s">
        <v>76</v>
      </c>
      <c r="AY473" s="159" t="s">
        <v>293</v>
      </c>
    </row>
    <row r="474" spans="2:51" s="12" customFormat="1" ht="11.25">
      <c r="B474" s="150"/>
      <c r="D474" s="151" t="s">
        <v>302</v>
      </c>
      <c r="E474" s="152" t="s">
        <v>1</v>
      </c>
      <c r="F474" s="153" t="s">
        <v>555</v>
      </c>
      <c r="H474" s="154">
        <v>28.12</v>
      </c>
      <c r="I474" s="155"/>
      <c r="L474" s="150"/>
      <c r="M474" s="156"/>
      <c r="T474" s="157"/>
      <c r="AT474" s="152" t="s">
        <v>302</v>
      </c>
      <c r="AU474" s="152" t="s">
        <v>85</v>
      </c>
      <c r="AV474" s="12" t="s">
        <v>85</v>
      </c>
      <c r="AW474" s="12" t="s">
        <v>32</v>
      </c>
      <c r="AX474" s="12" t="s">
        <v>76</v>
      </c>
      <c r="AY474" s="152" t="s">
        <v>293</v>
      </c>
    </row>
    <row r="475" spans="2:51" s="13" customFormat="1" ht="11.25">
      <c r="B475" s="158"/>
      <c r="D475" s="151" t="s">
        <v>302</v>
      </c>
      <c r="E475" s="159" t="s">
        <v>1</v>
      </c>
      <c r="F475" s="160" t="s">
        <v>560</v>
      </c>
      <c r="H475" s="159" t="s">
        <v>1</v>
      </c>
      <c r="I475" s="161"/>
      <c r="L475" s="158"/>
      <c r="M475" s="162"/>
      <c r="T475" s="163"/>
      <c r="AT475" s="159" t="s">
        <v>302</v>
      </c>
      <c r="AU475" s="159" t="s">
        <v>85</v>
      </c>
      <c r="AV475" s="13" t="s">
        <v>83</v>
      </c>
      <c r="AW475" s="13" t="s">
        <v>32</v>
      </c>
      <c r="AX475" s="13" t="s">
        <v>76</v>
      </c>
      <c r="AY475" s="159" t="s">
        <v>293</v>
      </c>
    </row>
    <row r="476" spans="2:51" s="12" customFormat="1" ht="11.25">
      <c r="B476" s="150"/>
      <c r="D476" s="151" t="s">
        <v>302</v>
      </c>
      <c r="E476" s="152" t="s">
        <v>1</v>
      </c>
      <c r="F476" s="153" t="s">
        <v>549</v>
      </c>
      <c r="H476" s="154">
        <v>80.86</v>
      </c>
      <c r="I476" s="155"/>
      <c r="L476" s="150"/>
      <c r="M476" s="156"/>
      <c r="T476" s="157"/>
      <c r="AT476" s="152" t="s">
        <v>302</v>
      </c>
      <c r="AU476" s="152" t="s">
        <v>85</v>
      </c>
      <c r="AV476" s="12" t="s">
        <v>85</v>
      </c>
      <c r="AW476" s="12" t="s">
        <v>32</v>
      </c>
      <c r="AX476" s="12" t="s">
        <v>76</v>
      </c>
      <c r="AY476" s="152" t="s">
        <v>293</v>
      </c>
    </row>
    <row r="477" spans="2:51" s="13" customFormat="1" ht="11.25">
      <c r="B477" s="158"/>
      <c r="D477" s="151" t="s">
        <v>302</v>
      </c>
      <c r="E477" s="159" t="s">
        <v>1</v>
      </c>
      <c r="F477" s="160" t="s">
        <v>561</v>
      </c>
      <c r="H477" s="159" t="s">
        <v>1</v>
      </c>
      <c r="I477" s="161"/>
      <c r="L477" s="158"/>
      <c r="M477" s="162"/>
      <c r="T477" s="163"/>
      <c r="AT477" s="159" t="s">
        <v>302</v>
      </c>
      <c r="AU477" s="159" t="s">
        <v>85</v>
      </c>
      <c r="AV477" s="13" t="s">
        <v>83</v>
      </c>
      <c r="AW477" s="13" t="s">
        <v>32</v>
      </c>
      <c r="AX477" s="13" t="s">
        <v>76</v>
      </c>
      <c r="AY477" s="159" t="s">
        <v>293</v>
      </c>
    </row>
    <row r="478" spans="2:51" s="12" customFormat="1" ht="11.25">
      <c r="B478" s="150"/>
      <c r="D478" s="151" t="s">
        <v>302</v>
      </c>
      <c r="E478" s="152" t="s">
        <v>1</v>
      </c>
      <c r="F478" s="153" t="s">
        <v>549</v>
      </c>
      <c r="H478" s="154">
        <v>80.86</v>
      </c>
      <c r="I478" s="155"/>
      <c r="L478" s="150"/>
      <c r="M478" s="156"/>
      <c r="T478" s="157"/>
      <c r="AT478" s="152" t="s">
        <v>302</v>
      </c>
      <c r="AU478" s="152" t="s">
        <v>85</v>
      </c>
      <c r="AV478" s="12" t="s">
        <v>85</v>
      </c>
      <c r="AW478" s="12" t="s">
        <v>32</v>
      </c>
      <c r="AX478" s="12" t="s">
        <v>76</v>
      </c>
      <c r="AY478" s="152" t="s">
        <v>293</v>
      </c>
    </row>
    <row r="479" spans="2:51" s="13" customFormat="1" ht="11.25">
      <c r="B479" s="158"/>
      <c r="D479" s="151" t="s">
        <v>302</v>
      </c>
      <c r="E479" s="159" t="s">
        <v>1</v>
      </c>
      <c r="F479" s="160" t="s">
        <v>562</v>
      </c>
      <c r="H479" s="159" t="s">
        <v>1</v>
      </c>
      <c r="I479" s="161"/>
      <c r="L479" s="158"/>
      <c r="M479" s="162"/>
      <c r="T479" s="163"/>
      <c r="AT479" s="159" t="s">
        <v>302</v>
      </c>
      <c r="AU479" s="159" t="s">
        <v>85</v>
      </c>
      <c r="AV479" s="13" t="s">
        <v>83</v>
      </c>
      <c r="AW479" s="13" t="s">
        <v>32</v>
      </c>
      <c r="AX479" s="13" t="s">
        <v>76</v>
      </c>
      <c r="AY479" s="159" t="s">
        <v>293</v>
      </c>
    </row>
    <row r="480" spans="2:51" s="12" customFormat="1" ht="11.25">
      <c r="B480" s="150"/>
      <c r="D480" s="151" t="s">
        <v>302</v>
      </c>
      <c r="E480" s="152" t="s">
        <v>1</v>
      </c>
      <c r="F480" s="153" t="s">
        <v>549</v>
      </c>
      <c r="H480" s="154">
        <v>80.86</v>
      </c>
      <c r="I480" s="155"/>
      <c r="L480" s="150"/>
      <c r="M480" s="156"/>
      <c r="T480" s="157"/>
      <c r="AT480" s="152" t="s">
        <v>302</v>
      </c>
      <c r="AU480" s="152" t="s">
        <v>85</v>
      </c>
      <c r="AV480" s="12" t="s">
        <v>85</v>
      </c>
      <c r="AW480" s="12" t="s">
        <v>32</v>
      </c>
      <c r="AX480" s="12" t="s">
        <v>76</v>
      </c>
      <c r="AY480" s="152" t="s">
        <v>293</v>
      </c>
    </row>
    <row r="481" spans="2:51" s="13" customFormat="1" ht="11.25">
      <c r="B481" s="158"/>
      <c r="D481" s="151" t="s">
        <v>302</v>
      </c>
      <c r="E481" s="159" t="s">
        <v>1</v>
      </c>
      <c r="F481" s="160" t="s">
        <v>563</v>
      </c>
      <c r="H481" s="159" t="s">
        <v>1</v>
      </c>
      <c r="I481" s="161"/>
      <c r="L481" s="158"/>
      <c r="M481" s="162"/>
      <c r="T481" s="163"/>
      <c r="AT481" s="159" t="s">
        <v>302</v>
      </c>
      <c r="AU481" s="159" t="s">
        <v>85</v>
      </c>
      <c r="AV481" s="13" t="s">
        <v>83</v>
      </c>
      <c r="AW481" s="13" t="s">
        <v>32</v>
      </c>
      <c r="AX481" s="13" t="s">
        <v>76</v>
      </c>
      <c r="AY481" s="159" t="s">
        <v>293</v>
      </c>
    </row>
    <row r="482" spans="2:51" s="12" customFormat="1" ht="11.25">
      <c r="B482" s="150"/>
      <c r="D482" s="151" t="s">
        <v>302</v>
      </c>
      <c r="E482" s="152" t="s">
        <v>1</v>
      </c>
      <c r="F482" s="153" t="s">
        <v>564</v>
      </c>
      <c r="H482" s="154">
        <v>94.92</v>
      </c>
      <c r="I482" s="155"/>
      <c r="L482" s="150"/>
      <c r="M482" s="156"/>
      <c r="T482" s="157"/>
      <c r="AT482" s="152" t="s">
        <v>302</v>
      </c>
      <c r="AU482" s="152" t="s">
        <v>85</v>
      </c>
      <c r="AV482" s="12" t="s">
        <v>85</v>
      </c>
      <c r="AW482" s="12" t="s">
        <v>32</v>
      </c>
      <c r="AX482" s="12" t="s">
        <v>76</v>
      </c>
      <c r="AY482" s="152" t="s">
        <v>293</v>
      </c>
    </row>
    <row r="483" spans="2:51" s="13" customFormat="1" ht="11.25">
      <c r="B483" s="158"/>
      <c r="D483" s="151" t="s">
        <v>302</v>
      </c>
      <c r="E483" s="159" t="s">
        <v>1</v>
      </c>
      <c r="F483" s="160" t="s">
        <v>437</v>
      </c>
      <c r="H483" s="159" t="s">
        <v>1</v>
      </c>
      <c r="I483" s="161"/>
      <c r="L483" s="158"/>
      <c r="M483" s="162"/>
      <c r="T483" s="163"/>
      <c r="AT483" s="159" t="s">
        <v>302</v>
      </c>
      <c r="AU483" s="159" t="s">
        <v>85</v>
      </c>
      <c r="AV483" s="13" t="s">
        <v>83</v>
      </c>
      <c r="AW483" s="13" t="s">
        <v>32</v>
      </c>
      <c r="AX483" s="13" t="s">
        <v>76</v>
      </c>
      <c r="AY483" s="159" t="s">
        <v>293</v>
      </c>
    </row>
    <row r="484" spans="2:51" s="12" customFormat="1" ht="11.25">
      <c r="B484" s="150"/>
      <c r="D484" s="151" t="s">
        <v>302</v>
      </c>
      <c r="E484" s="152" t="s">
        <v>1</v>
      </c>
      <c r="F484" s="153" t="s">
        <v>565</v>
      </c>
      <c r="H484" s="154">
        <v>35.15</v>
      </c>
      <c r="I484" s="155"/>
      <c r="L484" s="150"/>
      <c r="M484" s="156"/>
      <c r="T484" s="157"/>
      <c r="AT484" s="152" t="s">
        <v>302</v>
      </c>
      <c r="AU484" s="152" t="s">
        <v>85</v>
      </c>
      <c r="AV484" s="12" t="s">
        <v>85</v>
      </c>
      <c r="AW484" s="12" t="s">
        <v>32</v>
      </c>
      <c r="AX484" s="12" t="s">
        <v>76</v>
      </c>
      <c r="AY484" s="152" t="s">
        <v>293</v>
      </c>
    </row>
    <row r="485" spans="2:51" s="13" customFormat="1" ht="11.25">
      <c r="B485" s="158"/>
      <c r="D485" s="151" t="s">
        <v>302</v>
      </c>
      <c r="E485" s="159" t="s">
        <v>1</v>
      </c>
      <c r="F485" s="160" t="s">
        <v>439</v>
      </c>
      <c r="H485" s="159" t="s">
        <v>1</v>
      </c>
      <c r="I485" s="161"/>
      <c r="L485" s="158"/>
      <c r="M485" s="162"/>
      <c r="T485" s="163"/>
      <c r="AT485" s="159" t="s">
        <v>302</v>
      </c>
      <c r="AU485" s="159" t="s">
        <v>85</v>
      </c>
      <c r="AV485" s="13" t="s">
        <v>83</v>
      </c>
      <c r="AW485" s="13" t="s">
        <v>32</v>
      </c>
      <c r="AX485" s="13" t="s">
        <v>76</v>
      </c>
      <c r="AY485" s="159" t="s">
        <v>293</v>
      </c>
    </row>
    <row r="486" spans="2:51" s="12" customFormat="1" ht="11.25">
      <c r="B486" s="150"/>
      <c r="D486" s="151" t="s">
        <v>302</v>
      </c>
      <c r="E486" s="152" t="s">
        <v>1</v>
      </c>
      <c r="F486" s="153" t="s">
        <v>566</v>
      </c>
      <c r="H486" s="154">
        <v>21.09</v>
      </c>
      <c r="I486" s="155"/>
      <c r="L486" s="150"/>
      <c r="M486" s="156"/>
      <c r="T486" s="157"/>
      <c r="AT486" s="152" t="s">
        <v>302</v>
      </c>
      <c r="AU486" s="152" t="s">
        <v>85</v>
      </c>
      <c r="AV486" s="12" t="s">
        <v>85</v>
      </c>
      <c r="AW486" s="12" t="s">
        <v>32</v>
      </c>
      <c r="AX486" s="12" t="s">
        <v>76</v>
      </c>
      <c r="AY486" s="152" t="s">
        <v>293</v>
      </c>
    </row>
    <row r="487" spans="2:51" s="13" customFormat="1" ht="11.25">
      <c r="B487" s="158"/>
      <c r="D487" s="151" t="s">
        <v>302</v>
      </c>
      <c r="E487" s="159" t="s">
        <v>1</v>
      </c>
      <c r="F487" s="160" t="s">
        <v>567</v>
      </c>
      <c r="H487" s="159" t="s">
        <v>1</v>
      </c>
      <c r="I487" s="161"/>
      <c r="L487" s="158"/>
      <c r="M487" s="162"/>
      <c r="T487" s="163"/>
      <c r="AT487" s="159" t="s">
        <v>302</v>
      </c>
      <c r="AU487" s="159" t="s">
        <v>85</v>
      </c>
      <c r="AV487" s="13" t="s">
        <v>83</v>
      </c>
      <c r="AW487" s="13" t="s">
        <v>32</v>
      </c>
      <c r="AX487" s="13" t="s">
        <v>76</v>
      </c>
      <c r="AY487" s="159" t="s">
        <v>293</v>
      </c>
    </row>
    <row r="488" spans="2:51" s="12" customFormat="1" ht="11.25">
      <c r="B488" s="150"/>
      <c r="D488" s="151" t="s">
        <v>302</v>
      </c>
      <c r="E488" s="152" t="s">
        <v>1</v>
      </c>
      <c r="F488" s="153" t="s">
        <v>551</v>
      </c>
      <c r="H488" s="154">
        <v>87.89</v>
      </c>
      <c r="I488" s="155"/>
      <c r="L488" s="150"/>
      <c r="M488" s="156"/>
      <c r="T488" s="157"/>
      <c r="AT488" s="152" t="s">
        <v>302</v>
      </c>
      <c r="AU488" s="152" t="s">
        <v>85</v>
      </c>
      <c r="AV488" s="12" t="s">
        <v>85</v>
      </c>
      <c r="AW488" s="12" t="s">
        <v>32</v>
      </c>
      <c r="AX488" s="12" t="s">
        <v>76</v>
      </c>
      <c r="AY488" s="152" t="s">
        <v>293</v>
      </c>
    </row>
    <row r="489" spans="2:51" s="13" customFormat="1" ht="22.5">
      <c r="B489" s="158"/>
      <c r="D489" s="151" t="s">
        <v>302</v>
      </c>
      <c r="E489" s="159" t="s">
        <v>1</v>
      </c>
      <c r="F489" s="160" t="s">
        <v>568</v>
      </c>
      <c r="H489" s="159" t="s">
        <v>1</v>
      </c>
      <c r="I489" s="161"/>
      <c r="L489" s="158"/>
      <c r="M489" s="162"/>
      <c r="T489" s="163"/>
      <c r="AT489" s="159" t="s">
        <v>302</v>
      </c>
      <c r="AU489" s="159" t="s">
        <v>85</v>
      </c>
      <c r="AV489" s="13" t="s">
        <v>83</v>
      </c>
      <c r="AW489" s="13" t="s">
        <v>32</v>
      </c>
      <c r="AX489" s="13" t="s">
        <v>76</v>
      </c>
      <c r="AY489" s="159" t="s">
        <v>293</v>
      </c>
    </row>
    <row r="490" spans="2:51" s="12" customFormat="1" ht="11.25">
      <c r="B490" s="150"/>
      <c r="D490" s="151" t="s">
        <v>302</v>
      </c>
      <c r="E490" s="152" t="s">
        <v>1</v>
      </c>
      <c r="F490" s="153" t="s">
        <v>564</v>
      </c>
      <c r="H490" s="154">
        <v>94.92</v>
      </c>
      <c r="I490" s="155"/>
      <c r="L490" s="150"/>
      <c r="M490" s="156"/>
      <c r="T490" s="157"/>
      <c r="AT490" s="152" t="s">
        <v>302</v>
      </c>
      <c r="AU490" s="152" t="s">
        <v>85</v>
      </c>
      <c r="AV490" s="12" t="s">
        <v>85</v>
      </c>
      <c r="AW490" s="12" t="s">
        <v>32</v>
      </c>
      <c r="AX490" s="12" t="s">
        <v>76</v>
      </c>
      <c r="AY490" s="152" t="s">
        <v>293</v>
      </c>
    </row>
    <row r="491" spans="2:51" s="13" customFormat="1" ht="22.5">
      <c r="B491" s="158"/>
      <c r="D491" s="151" t="s">
        <v>302</v>
      </c>
      <c r="E491" s="159" t="s">
        <v>1</v>
      </c>
      <c r="F491" s="160" t="s">
        <v>443</v>
      </c>
      <c r="H491" s="159" t="s">
        <v>1</v>
      </c>
      <c r="I491" s="161"/>
      <c r="L491" s="158"/>
      <c r="M491" s="162"/>
      <c r="T491" s="163"/>
      <c r="AT491" s="159" t="s">
        <v>302</v>
      </c>
      <c r="AU491" s="159" t="s">
        <v>85</v>
      </c>
      <c r="AV491" s="13" t="s">
        <v>83</v>
      </c>
      <c r="AW491" s="13" t="s">
        <v>32</v>
      </c>
      <c r="AX491" s="13" t="s">
        <v>76</v>
      </c>
      <c r="AY491" s="159" t="s">
        <v>293</v>
      </c>
    </row>
    <row r="492" spans="2:51" s="12" customFormat="1" ht="11.25">
      <c r="B492" s="150"/>
      <c r="D492" s="151" t="s">
        <v>302</v>
      </c>
      <c r="E492" s="152" t="s">
        <v>1</v>
      </c>
      <c r="F492" s="153" t="s">
        <v>565</v>
      </c>
      <c r="H492" s="154">
        <v>35.15</v>
      </c>
      <c r="I492" s="155"/>
      <c r="L492" s="150"/>
      <c r="M492" s="156"/>
      <c r="T492" s="157"/>
      <c r="AT492" s="152" t="s">
        <v>302</v>
      </c>
      <c r="AU492" s="152" t="s">
        <v>85</v>
      </c>
      <c r="AV492" s="12" t="s">
        <v>85</v>
      </c>
      <c r="AW492" s="12" t="s">
        <v>32</v>
      </c>
      <c r="AX492" s="12" t="s">
        <v>76</v>
      </c>
      <c r="AY492" s="152" t="s">
        <v>293</v>
      </c>
    </row>
    <row r="493" spans="2:51" s="13" customFormat="1" ht="22.5">
      <c r="B493" s="158"/>
      <c r="D493" s="151" t="s">
        <v>302</v>
      </c>
      <c r="E493" s="159" t="s">
        <v>1</v>
      </c>
      <c r="F493" s="160" t="s">
        <v>569</v>
      </c>
      <c r="H493" s="159" t="s">
        <v>1</v>
      </c>
      <c r="I493" s="161"/>
      <c r="L493" s="158"/>
      <c r="M493" s="162"/>
      <c r="T493" s="163"/>
      <c r="AT493" s="159" t="s">
        <v>302</v>
      </c>
      <c r="AU493" s="159" t="s">
        <v>85</v>
      </c>
      <c r="AV493" s="13" t="s">
        <v>83</v>
      </c>
      <c r="AW493" s="13" t="s">
        <v>32</v>
      </c>
      <c r="AX493" s="13" t="s">
        <v>76</v>
      </c>
      <c r="AY493" s="159" t="s">
        <v>293</v>
      </c>
    </row>
    <row r="494" spans="2:51" s="12" customFormat="1" ht="11.25">
      <c r="B494" s="150"/>
      <c r="D494" s="151" t="s">
        <v>302</v>
      </c>
      <c r="E494" s="152" t="s">
        <v>1</v>
      </c>
      <c r="F494" s="153" t="s">
        <v>564</v>
      </c>
      <c r="H494" s="154">
        <v>94.92</v>
      </c>
      <c r="I494" s="155"/>
      <c r="L494" s="150"/>
      <c r="M494" s="156"/>
      <c r="T494" s="157"/>
      <c r="AT494" s="152" t="s">
        <v>302</v>
      </c>
      <c r="AU494" s="152" t="s">
        <v>85</v>
      </c>
      <c r="AV494" s="12" t="s">
        <v>85</v>
      </c>
      <c r="AW494" s="12" t="s">
        <v>32</v>
      </c>
      <c r="AX494" s="12" t="s">
        <v>76</v>
      </c>
      <c r="AY494" s="152" t="s">
        <v>293</v>
      </c>
    </row>
    <row r="495" spans="2:51" s="13" customFormat="1" ht="11.25">
      <c r="B495" s="158"/>
      <c r="D495" s="151" t="s">
        <v>302</v>
      </c>
      <c r="E495" s="159" t="s">
        <v>1</v>
      </c>
      <c r="F495" s="160" t="s">
        <v>445</v>
      </c>
      <c r="H495" s="159" t="s">
        <v>1</v>
      </c>
      <c r="I495" s="161"/>
      <c r="L495" s="158"/>
      <c r="M495" s="162"/>
      <c r="T495" s="163"/>
      <c r="AT495" s="159" t="s">
        <v>302</v>
      </c>
      <c r="AU495" s="159" t="s">
        <v>85</v>
      </c>
      <c r="AV495" s="13" t="s">
        <v>83</v>
      </c>
      <c r="AW495" s="13" t="s">
        <v>32</v>
      </c>
      <c r="AX495" s="13" t="s">
        <v>76</v>
      </c>
      <c r="AY495" s="159" t="s">
        <v>293</v>
      </c>
    </row>
    <row r="496" spans="2:51" s="12" customFormat="1" ht="11.25">
      <c r="B496" s="150"/>
      <c r="D496" s="151" t="s">
        <v>302</v>
      </c>
      <c r="E496" s="152" t="s">
        <v>1</v>
      </c>
      <c r="F496" s="153" t="s">
        <v>555</v>
      </c>
      <c r="H496" s="154">
        <v>28.12</v>
      </c>
      <c r="I496" s="155"/>
      <c r="L496" s="150"/>
      <c r="M496" s="156"/>
      <c r="T496" s="157"/>
      <c r="AT496" s="152" t="s">
        <v>302</v>
      </c>
      <c r="AU496" s="152" t="s">
        <v>85</v>
      </c>
      <c r="AV496" s="12" t="s">
        <v>85</v>
      </c>
      <c r="AW496" s="12" t="s">
        <v>32</v>
      </c>
      <c r="AX496" s="12" t="s">
        <v>76</v>
      </c>
      <c r="AY496" s="152" t="s">
        <v>293</v>
      </c>
    </row>
    <row r="497" spans="2:65" s="13" customFormat="1" ht="22.5">
      <c r="B497" s="158"/>
      <c r="D497" s="151" t="s">
        <v>302</v>
      </c>
      <c r="E497" s="159" t="s">
        <v>1</v>
      </c>
      <c r="F497" s="160" t="s">
        <v>570</v>
      </c>
      <c r="H497" s="159" t="s">
        <v>1</v>
      </c>
      <c r="I497" s="161"/>
      <c r="L497" s="158"/>
      <c r="M497" s="162"/>
      <c r="T497" s="163"/>
      <c r="AT497" s="159" t="s">
        <v>302</v>
      </c>
      <c r="AU497" s="159" t="s">
        <v>85</v>
      </c>
      <c r="AV497" s="13" t="s">
        <v>83</v>
      </c>
      <c r="AW497" s="13" t="s">
        <v>32</v>
      </c>
      <c r="AX497" s="13" t="s">
        <v>76</v>
      </c>
      <c r="AY497" s="159" t="s">
        <v>293</v>
      </c>
    </row>
    <row r="498" spans="2:65" s="12" customFormat="1" ht="11.25">
      <c r="B498" s="150"/>
      <c r="D498" s="151" t="s">
        <v>302</v>
      </c>
      <c r="E498" s="152" t="s">
        <v>1</v>
      </c>
      <c r="F498" s="153" t="s">
        <v>549</v>
      </c>
      <c r="H498" s="154">
        <v>80.86</v>
      </c>
      <c r="I498" s="155"/>
      <c r="L498" s="150"/>
      <c r="M498" s="156"/>
      <c r="T498" s="157"/>
      <c r="AT498" s="152" t="s">
        <v>302</v>
      </c>
      <c r="AU498" s="152" t="s">
        <v>85</v>
      </c>
      <c r="AV498" s="12" t="s">
        <v>85</v>
      </c>
      <c r="AW498" s="12" t="s">
        <v>32</v>
      </c>
      <c r="AX498" s="12" t="s">
        <v>76</v>
      </c>
      <c r="AY498" s="152" t="s">
        <v>293</v>
      </c>
    </row>
    <row r="499" spans="2:65" s="13" customFormat="1" ht="11.25">
      <c r="B499" s="158"/>
      <c r="D499" s="151" t="s">
        <v>302</v>
      </c>
      <c r="E499" s="159" t="s">
        <v>1</v>
      </c>
      <c r="F499" s="160" t="s">
        <v>447</v>
      </c>
      <c r="H499" s="159" t="s">
        <v>1</v>
      </c>
      <c r="I499" s="161"/>
      <c r="L499" s="158"/>
      <c r="M499" s="162"/>
      <c r="T499" s="163"/>
      <c r="AT499" s="159" t="s">
        <v>302</v>
      </c>
      <c r="AU499" s="159" t="s">
        <v>85</v>
      </c>
      <c r="AV499" s="13" t="s">
        <v>83</v>
      </c>
      <c r="AW499" s="13" t="s">
        <v>32</v>
      </c>
      <c r="AX499" s="13" t="s">
        <v>76</v>
      </c>
      <c r="AY499" s="159" t="s">
        <v>293</v>
      </c>
    </row>
    <row r="500" spans="2:65" s="12" customFormat="1" ht="11.25">
      <c r="B500" s="150"/>
      <c r="D500" s="151" t="s">
        <v>302</v>
      </c>
      <c r="E500" s="152" t="s">
        <v>1</v>
      </c>
      <c r="F500" s="153" t="s">
        <v>571</v>
      </c>
      <c r="H500" s="154">
        <v>63.27</v>
      </c>
      <c r="I500" s="155"/>
      <c r="L500" s="150"/>
      <c r="M500" s="156"/>
      <c r="T500" s="157"/>
      <c r="AT500" s="152" t="s">
        <v>302</v>
      </c>
      <c r="AU500" s="152" t="s">
        <v>85</v>
      </c>
      <c r="AV500" s="12" t="s">
        <v>85</v>
      </c>
      <c r="AW500" s="12" t="s">
        <v>32</v>
      </c>
      <c r="AX500" s="12" t="s">
        <v>76</v>
      </c>
      <c r="AY500" s="152" t="s">
        <v>293</v>
      </c>
    </row>
    <row r="501" spans="2:65" s="14" customFormat="1" ht="11.25">
      <c r="B501" s="167"/>
      <c r="D501" s="151" t="s">
        <v>302</v>
      </c>
      <c r="E501" s="168" t="s">
        <v>1</v>
      </c>
      <c r="F501" s="169" t="s">
        <v>371</v>
      </c>
      <c r="H501" s="170">
        <v>1537.17</v>
      </c>
      <c r="I501" s="171"/>
      <c r="L501" s="167"/>
      <c r="M501" s="172"/>
      <c r="T501" s="173"/>
      <c r="AT501" s="168" t="s">
        <v>302</v>
      </c>
      <c r="AU501" s="168" t="s">
        <v>85</v>
      </c>
      <c r="AV501" s="14" t="s">
        <v>300</v>
      </c>
      <c r="AW501" s="14" t="s">
        <v>32</v>
      </c>
      <c r="AX501" s="14" t="s">
        <v>83</v>
      </c>
      <c r="AY501" s="168" t="s">
        <v>293</v>
      </c>
    </row>
    <row r="502" spans="2:65" s="12" customFormat="1" ht="11.25">
      <c r="B502" s="150"/>
      <c r="D502" s="151" t="s">
        <v>302</v>
      </c>
      <c r="F502" s="153" t="s">
        <v>572</v>
      </c>
      <c r="H502" s="154">
        <v>1.5369999999999999</v>
      </c>
      <c r="I502" s="155"/>
      <c r="L502" s="150"/>
      <c r="M502" s="156"/>
      <c r="T502" s="157"/>
      <c r="AT502" s="152" t="s">
        <v>302</v>
      </c>
      <c r="AU502" s="152" t="s">
        <v>85</v>
      </c>
      <c r="AV502" s="12" t="s">
        <v>85</v>
      </c>
      <c r="AW502" s="12" t="s">
        <v>4</v>
      </c>
      <c r="AX502" s="12" t="s">
        <v>83</v>
      </c>
      <c r="AY502" s="152" t="s">
        <v>293</v>
      </c>
    </row>
    <row r="503" spans="2:65" s="1" customFormat="1" ht="24.2" customHeight="1">
      <c r="B503" s="32"/>
      <c r="C503" s="174" t="s">
        <v>573</v>
      </c>
      <c r="D503" s="174" t="s">
        <v>530</v>
      </c>
      <c r="E503" s="175" t="s">
        <v>574</v>
      </c>
      <c r="F503" s="176" t="s">
        <v>575</v>
      </c>
      <c r="G503" s="177" t="s">
        <v>533</v>
      </c>
      <c r="H503" s="178">
        <v>0.14799999999999999</v>
      </c>
      <c r="I503" s="179"/>
      <c r="J503" s="180">
        <f>ROUND(I503*H503,2)</f>
        <v>0</v>
      </c>
      <c r="K503" s="176" t="s">
        <v>299</v>
      </c>
      <c r="L503" s="181"/>
      <c r="M503" s="182" t="s">
        <v>1</v>
      </c>
      <c r="N503" s="183" t="s">
        <v>41</v>
      </c>
      <c r="P503" s="146">
        <f>O503*H503</f>
        <v>0</v>
      </c>
      <c r="Q503" s="146">
        <v>1</v>
      </c>
      <c r="R503" s="146">
        <f>Q503*H503</f>
        <v>0.14799999999999999</v>
      </c>
      <c r="S503" s="146">
        <v>0</v>
      </c>
      <c r="T503" s="147">
        <f>S503*H503</f>
        <v>0</v>
      </c>
      <c r="AR503" s="148" t="s">
        <v>396</v>
      </c>
      <c r="AT503" s="148" t="s">
        <v>530</v>
      </c>
      <c r="AU503" s="148" t="s">
        <v>85</v>
      </c>
      <c r="AY503" s="17" t="s">
        <v>293</v>
      </c>
      <c r="BE503" s="149">
        <f>IF(N503="základní",J503,0)</f>
        <v>0</v>
      </c>
      <c r="BF503" s="149">
        <f>IF(N503="snížená",J503,0)</f>
        <v>0</v>
      </c>
      <c r="BG503" s="149">
        <f>IF(N503="zákl. přenesená",J503,0)</f>
        <v>0</v>
      </c>
      <c r="BH503" s="149">
        <f>IF(N503="sníž. přenesená",J503,0)</f>
        <v>0</v>
      </c>
      <c r="BI503" s="149">
        <f>IF(N503="nulová",J503,0)</f>
        <v>0</v>
      </c>
      <c r="BJ503" s="17" t="s">
        <v>83</v>
      </c>
      <c r="BK503" s="149">
        <f>ROUND(I503*H503,2)</f>
        <v>0</v>
      </c>
      <c r="BL503" s="17" t="s">
        <v>300</v>
      </c>
      <c r="BM503" s="148" t="s">
        <v>576</v>
      </c>
    </row>
    <row r="504" spans="2:65" s="1" customFormat="1" ht="19.5">
      <c r="B504" s="32"/>
      <c r="D504" s="151" t="s">
        <v>324</v>
      </c>
      <c r="F504" s="184" t="s">
        <v>577</v>
      </c>
      <c r="I504" s="165"/>
      <c r="L504" s="32"/>
      <c r="M504" s="166"/>
      <c r="T504" s="56"/>
      <c r="AT504" s="17" t="s">
        <v>324</v>
      </c>
      <c r="AU504" s="17" t="s">
        <v>85</v>
      </c>
    </row>
    <row r="505" spans="2:65" s="13" customFormat="1" ht="11.25">
      <c r="B505" s="158"/>
      <c r="D505" s="151" t="s">
        <v>302</v>
      </c>
      <c r="E505" s="159" t="s">
        <v>1</v>
      </c>
      <c r="F505" s="160" t="s">
        <v>548</v>
      </c>
      <c r="H505" s="159" t="s">
        <v>1</v>
      </c>
      <c r="I505" s="161"/>
      <c r="L505" s="158"/>
      <c r="M505" s="162"/>
      <c r="T505" s="163"/>
      <c r="AT505" s="159" t="s">
        <v>302</v>
      </c>
      <c r="AU505" s="159" t="s">
        <v>85</v>
      </c>
      <c r="AV505" s="13" t="s">
        <v>83</v>
      </c>
      <c r="AW505" s="13" t="s">
        <v>32</v>
      </c>
      <c r="AX505" s="13" t="s">
        <v>76</v>
      </c>
      <c r="AY505" s="159" t="s">
        <v>293</v>
      </c>
    </row>
    <row r="506" spans="2:65" s="12" customFormat="1" ht="11.25">
      <c r="B506" s="150"/>
      <c r="D506" s="151" t="s">
        <v>302</v>
      </c>
      <c r="E506" s="152" t="s">
        <v>1</v>
      </c>
      <c r="F506" s="153" t="s">
        <v>578</v>
      </c>
      <c r="H506" s="154">
        <v>5.64</v>
      </c>
      <c r="I506" s="155"/>
      <c r="L506" s="150"/>
      <c r="M506" s="156"/>
      <c r="T506" s="157"/>
      <c r="AT506" s="152" t="s">
        <v>302</v>
      </c>
      <c r="AU506" s="152" t="s">
        <v>85</v>
      </c>
      <c r="AV506" s="12" t="s">
        <v>85</v>
      </c>
      <c r="AW506" s="12" t="s">
        <v>32</v>
      </c>
      <c r="AX506" s="12" t="s">
        <v>76</v>
      </c>
      <c r="AY506" s="152" t="s">
        <v>293</v>
      </c>
    </row>
    <row r="507" spans="2:65" s="13" customFormat="1" ht="11.25">
      <c r="B507" s="158"/>
      <c r="D507" s="151" t="s">
        <v>302</v>
      </c>
      <c r="E507" s="159" t="s">
        <v>1</v>
      </c>
      <c r="F507" s="160" t="s">
        <v>550</v>
      </c>
      <c r="H507" s="159" t="s">
        <v>1</v>
      </c>
      <c r="I507" s="161"/>
      <c r="L507" s="158"/>
      <c r="M507" s="162"/>
      <c r="T507" s="163"/>
      <c r="AT507" s="159" t="s">
        <v>302</v>
      </c>
      <c r="AU507" s="159" t="s">
        <v>85</v>
      </c>
      <c r="AV507" s="13" t="s">
        <v>83</v>
      </c>
      <c r="AW507" s="13" t="s">
        <v>32</v>
      </c>
      <c r="AX507" s="13" t="s">
        <v>76</v>
      </c>
      <c r="AY507" s="159" t="s">
        <v>293</v>
      </c>
    </row>
    <row r="508" spans="2:65" s="12" customFormat="1" ht="11.25">
      <c r="B508" s="150"/>
      <c r="D508" s="151" t="s">
        <v>302</v>
      </c>
      <c r="E508" s="152" t="s">
        <v>1</v>
      </c>
      <c r="F508" s="153" t="s">
        <v>579</v>
      </c>
      <c r="H508" s="154">
        <v>7.05</v>
      </c>
      <c r="I508" s="155"/>
      <c r="L508" s="150"/>
      <c r="M508" s="156"/>
      <c r="T508" s="157"/>
      <c r="AT508" s="152" t="s">
        <v>302</v>
      </c>
      <c r="AU508" s="152" t="s">
        <v>85</v>
      </c>
      <c r="AV508" s="12" t="s">
        <v>85</v>
      </c>
      <c r="AW508" s="12" t="s">
        <v>32</v>
      </c>
      <c r="AX508" s="12" t="s">
        <v>76</v>
      </c>
      <c r="AY508" s="152" t="s">
        <v>293</v>
      </c>
    </row>
    <row r="509" spans="2:65" s="13" customFormat="1" ht="11.25">
      <c r="B509" s="158"/>
      <c r="D509" s="151" t="s">
        <v>302</v>
      </c>
      <c r="E509" s="159" t="s">
        <v>1</v>
      </c>
      <c r="F509" s="160" t="s">
        <v>552</v>
      </c>
      <c r="H509" s="159" t="s">
        <v>1</v>
      </c>
      <c r="I509" s="161"/>
      <c r="L509" s="158"/>
      <c r="M509" s="162"/>
      <c r="T509" s="163"/>
      <c r="AT509" s="159" t="s">
        <v>302</v>
      </c>
      <c r="AU509" s="159" t="s">
        <v>85</v>
      </c>
      <c r="AV509" s="13" t="s">
        <v>83</v>
      </c>
      <c r="AW509" s="13" t="s">
        <v>32</v>
      </c>
      <c r="AX509" s="13" t="s">
        <v>76</v>
      </c>
      <c r="AY509" s="159" t="s">
        <v>293</v>
      </c>
    </row>
    <row r="510" spans="2:65" s="12" customFormat="1" ht="11.25">
      <c r="B510" s="150"/>
      <c r="D510" s="151" t="s">
        <v>302</v>
      </c>
      <c r="E510" s="152" t="s">
        <v>1</v>
      </c>
      <c r="F510" s="153" t="s">
        <v>579</v>
      </c>
      <c r="H510" s="154">
        <v>7.05</v>
      </c>
      <c r="I510" s="155"/>
      <c r="L510" s="150"/>
      <c r="M510" s="156"/>
      <c r="T510" s="157"/>
      <c r="AT510" s="152" t="s">
        <v>302</v>
      </c>
      <c r="AU510" s="152" t="s">
        <v>85</v>
      </c>
      <c r="AV510" s="12" t="s">
        <v>85</v>
      </c>
      <c r="AW510" s="12" t="s">
        <v>32</v>
      </c>
      <c r="AX510" s="12" t="s">
        <v>76</v>
      </c>
      <c r="AY510" s="152" t="s">
        <v>293</v>
      </c>
    </row>
    <row r="511" spans="2:65" s="13" customFormat="1" ht="11.25">
      <c r="B511" s="158"/>
      <c r="D511" s="151" t="s">
        <v>302</v>
      </c>
      <c r="E511" s="159" t="s">
        <v>1</v>
      </c>
      <c r="F511" s="160" t="s">
        <v>553</v>
      </c>
      <c r="H511" s="159" t="s">
        <v>1</v>
      </c>
      <c r="I511" s="161"/>
      <c r="L511" s="158"/>
      <c r="M511" s="162"/>
      <c r="T511" s="163"/>
      <c r="AT511" s="159" t="s">
        <v>302</v>
      </c>
      <c r="AU511" s="159" t="s">
        <v>85</v>
      </c>
      <c r="AV511" s="13" t="s">
        <v>83</v>
      </c>
      <c r="AW511" s="13" t="s">
        <v>32</v>
      </c>
      <c r="AX511" s="13" t="s">
        <v>76</v>
      </c>
      <c r="AY511" s="159" t="s">
        <v>293</v>
      </c>
    </row>
    <row r="512" spans="2:65" s="12" customFormat="1" ht="11.25">
      <c r="B512" s="150"/>
      <c r="D512" s="151" t="s">
        <v>302</v>
      </c>
      <c r="E512" s="152" t="s">
        <v>1</v>
      </c>
      <c r="F512" s="153" t="s">
        <v>579</v>
      </c>
      <c r="H512" s="154">
        <v>7.05</v>
      </c>
      <c r="I512" s="155"/>
      <c r="L512" s="150"/>
      <c r="M512" s="156"/>
      <c r="T512" s="157"/>
      <c r="AT512" s="152" t="s">
        <v>302</v>
      </c>
      <c r="AU512" s="152" t="s">
        <v>85</v>
      </c>
      <c r="AV512" s="12" t="s">
        <v>85</v>
      </c>
      <c r="AW512" s="12" t="s">
        <v>32</v>
      </c>
      <c r="AX512" s="12" t="s">
        <v>76</v>
      </c>
      <c r="AY512" s="152" t="s">
        <v>293</v>
      </c>
    </row>
    <row r="513" spans="2:51" s="13" customFormat="1" ht="11.25">
      <c r="B513" s="158"/>
      <c r="D513" s="151" t="s">
        <v>302</v>
      </c>
      <c r="E513" s="159" t="s">
        <v>1</v>
      </c>
      <c r="F513" s="160" t="s">
        <v>554</v>
      </c>
      <c r="H513" s="159" t="s">
        <v>1</v>
      </c>
      <c r="I513" s="161"/>
      <c r="L513" s="158"/>
      <c r="M513" s="162"/>
      <c r="T513" s="163"/>
      <c r="AT513" s="159" t="s">
        <v>302</v>
      </c>
      <c r="AU513" s="159" t="s">
        <v>85</v>
      </c>
      <c r="AV513" s="13" t="s">
        <v>83</v>
      </c>
      <c r="AW513" s="13" t="s">
        <v>32</v>
      </c>
      <c r="AX513" s="13" t="s">
        <v>76</v>
      </c>
      <c r="AY513" s="159" t="s">
        <v>293</v>
      </c>
    </row>
    <row r="514" spans="2:51" s="12" customFormat="1" ht="11.25">
      <c r="B514" s="150"/>
      <c r="D514" s="151" t="s">
        <v>302</v>
      </c>
      <c r="E514" s="152" t="s">
        <v>1</v>
      </c>
      <c r="F514" s="153" t="s">
        <v>578</v>
      </c>
      <c r="H514" s="154">
        <v>5.64</v>
      </c>
      <c r="I514" s="155"/>
      <c r="L514" s="150"/>
      <c r="M514" s="156"/>
      <c r="T514" s="157"/>
      <c r="AT514" s="152" t="s">
        <v>302</v>
      </c>
      <c r="AU514" s="152" t="s">
        <v>85</v>
      </c>
      <c r="AV514" s="12" t="s">
        <v>85</v>
      </c>
      <c r="AW514" s="12" t="s">
        <v>32</v>
      </c>
      <c r="AX514" s="12" t="s">
        <v>76</v>
      </c>
      <c r="AY514" s="152" t="s">
        <v>293</v>
      </c>
    </row>
    <row r="515" spans="2:51" s="13" customFormat="1" ht="11.25">
      <c r="B515" s="158"/>
      <c r="D515" s="151" t="s">
        <v>302</v>
      </c>
      <c r="E515" s="159" t="s">
        <v>1</v>
      </c>
      <c r="F515" s="160" t="s">
        <v>427</v>
      </c>
      <c r="H515" s="159" t="s">
        <v>1</v>
      </c>
      <c r="I515" s="161"/>
      <c r="L515" s="158"/>
      <c r="M515" s="162"/>
      <c r="T515" s="163"/>
      <c r="AT515" s="159" t="s">
        <v>302</v>
      </c>
      <c r="AU515" s="159" t="s">
        <v>85</v>
      </c>
      <c r="AV515" s="13" t="s">
        <v>83</v>
      </c>
      <c r="AW515" s="13" t="s">
        <v>32</v>
      </c>
      <c r="AX515" s="13" t="s">
        <v>76</v>
      </c>
      <c r="AY515" s="159" t="s">
        <v>293</v>
      </c>
    </row>
    <row r="516" spans="2:51" s="12" customFormat="1" ht="11.25">
      <c r="B516" s="150"/>
      <c r="D516" s="151" t="s">
        <v>302</v>
      </c>
      <c r="E516" s="152" t="s">
        <v>1</v>
      </c>
      <c r="F516" s="153" t="s">
        <v>578</v>
      </c>
      <c r="H516" s="154">
        <v>5.64</v>
      </c>
      <c r="I516" s="155"/>
      <c r="L516" s="150"/>
      <c r="M516" s="156"/>
      <c r="T516" s="157"/>
      <c r="AT516" s="152" t="s">
        <v>302</v>
      </c>
      <c r="AU516" s="152" t="s">
        <v>85</v>
      </c>
      <c r="AV516" s="12" t="s">
        <v>85</v>
      </c>
      <c r="AW516" s="12" t="s">
        <v>32</v>
      </c>
      <c r="AX516" s="12" t="s">
        <v>76</v>
      </c>
      <c r="AY516" s="152" t="s">
        <v>293</v>
      </c>
    </row>
    <row r="517" spans="2:51" s="13" customFormat="1" ht="11.25">
      <c r="B517" s="158"/>
      <c r="D517" s="151" t="s">
        <v>302</v>
      </c>
      <c r="E517" s="159" t="s">
        <v>1</v>
      </c>
      <c r="F517" s="160" t="s">
        <v>556</v>
      </c>
      <c r="H517" s="159" t="s">
        <v>1</v>
      </c>
      <c r="I517" s="161"/>
      <c r="L517" s="158"/>
      <c r="M517" s="162"/>
      <c r="T517" s="163"/>
      <c r="AT517" s="159" t="s">
        <v>302</v>
      </c>
      <c r="AU517" s="159" t="s">
        <v>85</v>
      </c>
      <c r="AV517" s="13" t="s">
        <v>83</v>
      </c>
      <c r="AW517" s="13" t="s">
        <v>32</v>
      </c>
      <c r="AX517" s="13" t="s">
        <v>76</v>
      </c>
      <c r="AY517" s="159" t="s">
        <v>293</v>
      </c>
    </row>
    <row r="518" spans="2:51" s="12" customFormat="1" ht="11.25">
      <c r="B518" s="150"/>
      <c r="D518" s="151" t="s">
        <v>302</v>
      </c>
      <c r="E518" s="152" t="s">
        <v>1</v>
      </c>
      <c r="F518" s="153" t="s">
        <v>579</v>
      </c>
      <c r="H518" s="154">
        <v>7.05</v>
      </c>
      <c r="I518" s="155"/>
      <c r="L518" s="150"/>
      <c r="M518" s="156"/>
      <c r="T518" s="157"/>
      <c r="AT518" s="152" t="s">
        <v>302</v>
      </c>
      <c r="AU518" s="152" t="s">
        <v>85</v>
      </c>
      <c r="AV518" s="12" t="s">
        <v>85</v>
      </c>
      <c r="AW518" s="12" t="s">
        <v>32</v>
      </c>
      <c r="AX518" s="12" t="s">
        <v>76</v>
      </c>
      <c r="AY518" s="152" t="s">
        <v>293</v>
      </c>
    </row>
    <row r="519" spans="2:51" s="13" customFormat="1" ht="11.25">
      <c r="B519" s="158"/>
      <c r="D519" s="151" t="s">
        <v>302</v>
      </c>
      <c r="E519" s="159" t="s">
        <v>1</v>
      </c>
      <c r="F519" s="160" t="s">
        <v>558</v>
      </c>
      <c r="H519" s="159" t="s">
        <v>1</v>
      </c>
      <c r="I519" s="161"/>
      <c r="L519" s="158"/>
      <c r="M519" s="162"/>
      <c r="T519" s="163"/>
      <c r="AT519" s="159" t="s">
        <v>302</v>
      </c>
      <c r="AU519" s="159" t="s">
        <v>85</v>
      </c>
      <c r="AV519" s="13" t="s">
        <v>83</v>
      </c>
      <c r="AW519" s="13" t="s">
        <v>32</v>
      </c>
      <c r="AX519" s="13" t="s">
        <v>76</v>
      </c>
      <c r="AY519" s="159" t="s">
        <v>293</v>
      </c>
    </row>
    <row r="520" spans="2:51" s="12" customFormat="1" ht="11.25">
      <c r="B520" s="150"/>
      <c r="D520" s="151" t="s">
        <v>302</v>
      </c>
      <c r="E520" s="152" t="s">
        <v>1</v>
      </c>
      <c r="F520" s="153" t="s">
        <v>578</v>
      </c>
      <c r="H520" s="154">
        <v>5.64</v>
      </c>
      <c r="I520" s="155"/>
      <c r="L520" s="150"/>
      <c r="M520" s="156"/>
      <c r="T520" s="157"/>
      <c r="AT520" s="152" t="s">
        <v>302</v>
      </c>
      <c r="AU520" s="152" t="s">
        <v>85</v>
      </c>
      <c r="AV520" s="12" t="s">
        <v>85</v>
      </c>
      <c r="AW520" s="12" t="s">
        <v>32</v>
      </c>
      <c r="AX520" s="12" t="s">
        <v>76</v>
      </c>
      <c r="AY520" s="152" t="s">
        <v>293</v>
      </c>
    </row>
    <row r="521" spans="2:51" s="13" customFormat="1" ht="11.25">
      <c r="B521" s="158"/>
      <c r="D521" s="151" t="s">
        <v>302</v>
      </c>
      <c r="E521" s="159" t="s">
        <v>1</v>
      </c>
      <c r="F521" s="160" t="s">
        <v>431</v>
      </c>
      <c r="H521" s="159" t="s">
        <v>1</v>
      </c>
      <c r="I521" s="161"/>
      <c r="L521" s="158"/>
      <c r="M521" s="162"/>
      <c r="T521" s="163"/>
      <c r="AT521" s="159" t="s">
        <v>302</v>
      </c>
      <c r="AU521" s="159" t="s">
        <v>85</v>
      </c>
      <c r="AV521" s="13" t="s">
        <v>83</v>
      </c>
      <c r="AW521" s="13" t="s">
        <v>32</v>
      </c>
      <c r="AX521" s="13" t="s">
        <v>76</v>
      </c>
      <c r="AY521" s="159" t="s">
        <v>293</v>
      </c>
    </row>
    <row r="522" spans="2:51" s="12" customFormat="1" ht="11.25">
      <c r="B522" s="150"/>
      <c r="D522" s="151" t="s">
        <v>302</v>
      </c>
      <c r="E522" s="152" t="s">
        <v>1</v>
      </c>
      <c r="F522" s="153" t="s">
        <v>578</v>
      </c>
      <c r="H522" s="154">
        <v>5.64</v>
      </c>
      <c r="I522" s="155"/>
      <c r="L522" s="150"/>
      <c r="M522" s="156"/>
      <c r="T522" s="157"/>
      <c r="AT522" s="152" t="s">
        <v>302</v>
      </c>
      <c r="AU522" s="152" t="s">
        <v>85</v>
      </c>
      <c r="AV522" s="12" t="s">
        <v>85</v>
      </c>
      <c r="AW522" s="12" t="s">
        <v>32</v>
      </c>
      <c r="AX522" s="12" t="s">
        <v>76</v>
      </c>
      <c r="AY522" s="152" t="s">
        <v>293</v>
      </c>
    </row>
    <row r="523" spans="2:51" s="13" customFormat="1" ht="11.25">
      <c r="B523" s="158"/>
      <c r="D523" s="151" t="s">
        <v>302</v>
      </c>
      <c r="E523" s="159" t="s">
        <v>1</v>
      </c>
      <c r="F523" s="160" t="s">
        <v>560</v>
      </c>
      <c r="H523" s="159" t="s">
        <v>1</v>
      </c>
      <c r="I523" s="161"/>
      <c r="L523" s="158"/>
      <c r="M523" s="162"/>
      <c r="T523" s="163"/>
      <c r="AT523" s="159" t="s">
        <v>302</v>
      </c>
      <c r="AU523" s="159" t="s">
        <v>85</v>
      </c>
      <c r="AV523" s="13" t="s">
        <v>83</v>
      </c>
      <c r="AW523" s="13" t="s">
        <v>32</v>
      </c>
      <c r="AX523" s="13" t="s">
        <v>76</v>
      </c>
      <c r="AY523" s="159" t="s">
        <v>293</v>
      </c>
    </row>
    <row r="524" spans="2:51" s="12" customFormat="1" ht="11.25">
      <c r="B524" s="150"/>
      <c r="D524" s="151" t="s">
        <v>302</v>
      </c>
      <c r="E524" s="152" t="s">
        <v>1</v>
      </c>
      <c r="F524" s="153" t="s">
        <v>578</v>
      </c>
      <c r="H524" s="154">
        <v>5.64</v>
      </c>
      <c r="I524" s="155"/>
      <c r="L524" s="150"/>
      <c r="M524" s="156"/>
      <c r="T524" s="157"/>
      <c r="AT524" s="152" t="s">
        <v>302</v>
      </c>
      <c r="AU524" s="152" t="s">
        <v>85</v>
      </c>
      <c r="AV524" s="12" t="s">
        <v>85</v>
      </c>
      <c r="AW524" s="12" t="s">
        <v>32</v>
      </c>
      <c r="AX524" s="12" t="s">
        <v>76</v>
      </c>
      <c r="AY524" s="152" t="s">
        <v>293</v>
      </c>
    </row>
    <row r="525" spans="2:51" s="13" customFormat="1" ht="11.25">
      <c r="B525" s="158"/>
      <c r="D525" s="151" t="s">
        <v>302</v>
      </c>
      <c r="E525" s="159" t="s">
        <v>1</v>
      </c>
      <c r="F525" s="160" t="s">
        <v>561</v>
      </c>
      <c r="H525" s="159" t="s">
        <v>1</v>
      </c>
      <c r="I525" s="161"/>
      <c r="L525" s="158"/>
      <c r="M525" s="162"/>
      <c r="T525" s="163"/>
      <c r="AT525" s="159" t="s">
        <v>302</v>
      </c>
      <c r="AU525" s="159" t="s">
        <v>85</v>
      </c>
      <c r="AV525" s="13" t="s">
        <v>83</v>
      </c>
      <c r="AW525" s="13" t="s">
        <v>32</v>
      </c>
      <c r="AX525" s="13" t="s">
        <v>76</v>
      </c>
      <c r="AY525" s="159" t="s">
        <v>293</v>
      </c>
    </row>
    <row r="526" spans="2:51" s="12" customFormat="1" ht="11.25">
      <c r="B526" s="150"/>
      <c r="D526" s="151" t="s">
        <v>302</v>
      </c>
      <c r="E526" s="152" t="s">
        <v>1</v>
      </c>
      <c r="F526" s="153" t="s">
        <v>578</v>
      </c>
      <c r="H526" s="154">
        <v>5.64</v>
      </c>
      <c r="I526" s="155"/>
      <c r="L526" s="150"/>
      <c r="M526" s="156"/>
      <c r="T526" s="157"/>
      <c r="AT526" s="152" t="s">
        <v>302</v>
      </c>
      <c r="AU526" s="152" t="s">
        <v>85</v>
      </c>
      <c r="AV526" s="12" t="s">
        <v>85</v>
      </c>
      <c r="AW526" s="12" t="s">
        <v>32</v>
      </c>
      <c r="AX526" s="12" t="s">
        <v>76</v>
      </c>
      <c r="AY526" s="152" t="s">
        <v>293</v>
      </c>
    </row>
    <row r="527" spans="2:51" s="13" customFormat="1" ht="11.25">
      <c r="B527" s="158"/>
      <c r="D527" s="151" t="s">
        <v>302</v>
      </c>
      <c r="E527" s="159" t="s">
        <v>1</v>
      </c>
      <c r="F527" s="160" t="s">
        <v>562</v>
      </c>
      <c r="H527" s="159" t="s">
        <v>1</v>
      </c>
      <c r="I527" s="161"/>
      <c r="L527" s="158"/>
      <c r="M527" s="162"/>
      <c r="T527" s="163"/>
      <c r="AT527" s="159" t="s">
        <v>302</v>
      </c>
      <c r="AU527" s="159" t="s">
        <v>85</v>
      </c>
      <c r="AV527" s="13" t="s">
        <v>83</v>
      </c>
      <c r="AW527" s="13" t="s">
        <v>32</v>
      </c>
      <c r="AX527" s="13" t="s">
        <v>76</v>
      </c>
      <c r="AY527" s="159" t="s">
        <v>293</v>
      </c>
    </row>
    <row r="528" spans="2:51" s="12" customFormat="1" ht="11.25">
      <c r="B528" s="150"/>
      <c r="D528" s="151" t="s">
        <v>302</v>
      </c>
      <c r="E528" s="152" t="s">
        <v>1</v>
      </c>
      <c r="F528" s="153" t="s">
        <v>578</v>
      </c>
      <c r="H528" s="154">
        <v>5.64</v>
      </c>
      <c r="I528" s="155"/>
      <c r="L528" s="150"/>
      <c r="M528" s="156"/>
      <c r="T528" s="157"/>
      <c r="AT528" s="152" t="s">
        <v>302</v>
      </c>
      <c r="AU528" s="152" t="s">
        <v>85</v>
      </c>
      <c r="AV528" s="12" t="s">
        <v>85</v>
      </c>
      <c r="AW528" s="12" t="s">
        <v>32</v>
      </c>
      <c r="AX528" s="12" t="s">
        <v>76</v>
      </c>
      <c r="AY528" s="152" t="s">
        <v>293</v>
      </c>
    </row>
    <row r="529" spans="2:51" s="13" customFormat="1" ht="11.25">
      <c r="B529" s="158"/>
      <c r="D529" s="151" t="s">
        <v>302</v>
      </c>
      <c r="E529" s="159" t="s">
        <v>1</v>
      </c>
      <c r="F529" s="160" t="s">
        <v>563</v>
      </c>
      <c r="H529" s="159" t="s">
        <v>1</v>
      </c>
      <c r="I529" s="161"/>
      <c r="L529" s="158"/>
      <c r="M529" s="162"/>
      <c r="T529" s="163"/>
      <c r="AT529" s="159" t="s">
        <v>302</v>
      </c>
      <c r="AU529" s="159" t="s">
        <v>85</v>
      </c>
      <c r="AV529" s="13" t="s">
        <v>83</v>
      </c>
      <c r="AW529" s="13" t="s">
        <v>32</v>
      </c>
      <c r="AX529" s="13" t="s">
        <v>76</v>
      </c>
      <c r="AY529" s="159" t="s">
        <v>293</v>
      </c>
    </row>
    <row r="530" spans="2:51" s="12" customFormat="1" ht="11.25">
      <c r="B530" s="150"/>
      <c r="D530" s="151" t="s">
        <v>302</v>
      </c>
      <c r="E530" s="152" t="s">
        <v>1</v>
      </c>
      <c r="F530" s="153" t="s">
        <v>580</v>
      </c>
      <c r="H530" s="154">
        <v>8.4600000000000009</v>
      </c>
      <c r="I530" s="155"/>
      <c r="L530" s="150"/>
      <c r="M530" s="156"/>
      <c r="T530" s="157"/>
      <c r="AT530" s="152" t="s">
        <v>302</v>
      </c>
      <c r="AU530" s="152" t="s">
        <v>85</v>
      </c>
      <c r="AV530" s="12" t="s">
        <v>85</v>
      </c>
      <c r="AW530" s="12" t="s">
        <v>32</v>
      </c>
      <c r="AX530" s="12" t="s">
        <v>76</v>
      </c>
      <c r="AY530" s="152" t="s">
        <v>293</v>
      </c>
    </row>
    <row r="531" spans="2:51" s="13" customFormat="1" ht="11.25">
      <c r="B531" s="158"/>
      <c r="D531" s="151" t="s">
        <v>302</v>
      </c>
      <c r="E531" s="159" t="s">
        <v>1</v>
      </c>
      <c r="F531" s="160" t="s">
        <v>437</v>
      </c>
      <c r="H531" s="159" t="s">
        <v>1</v>
      </c>
      <c r="I531" s="161"/>
      <c r="L531" s="158"/>
      <c r="M531" s="162"/>
      <c r="T531" s="163"/>
      <c r="AT531" s="159" t="s">
        <v>302</v>
      </c>
      <c r="AU531" s="159" t="s">
        <v>85</v>
      </c>
      <c r="AV531" s="13" t="s">
        <v>83</v>
      </c>
      <c r="AW531" s="13" t="s">
        <v>32</v>
      </c>
      <c r="AX531" s="13" t="s">
        <v>76</v>
      </c>
      <c r="AY531" s="159" t="s">
        <v>293</v>
      </c>
    </row>
    <row r="532" spans="2:51" s="12" customFormat="1" ht="11.25">
      <c r="B532" s="150"/>
      <c r="D532" s="151" t="s">
        <v>302</v>
      </c>
      <c r="E532" s="152" t="s">
        <v>1</v>
      </c>
      <c r="F532" s="153" t="s">
        <v>579</v>
      </c>
      <c r="H532" s="154">
        <v>7.05</v>
      </c>
      <c r="I532" s="155"/>
      <c r="L532" s="150"/>
      <c r="M532" s="156"/>
      <c r="T532" s="157"/>
      <c r="AT532" s="152" t="s">
        <v>302</v>
      </c>
      <c r="AU532" s="152" t="s">
        <v>85</v>
      </c>
      <c r="AV532" s="12" t="s">
        <v>85</v>
      </c>
      <c r="AW532" s="12" t="s">
        <v>32</v>
      </c>
      <c r="AX532" s="12" t="s">
        <v>76</v>
      </c>
      <c r="AY532" s="152" t="s">
        <v>293</v>
      </c>
    </row>
    <row r="533" spans="2:51" s="13" customFormat="1" ht="11.25">
      <c r="B533" s="158"/>
      <c r="D533" s="151" t="s">
        <v>302</v>
      </c>
      <c r="E533" s="159" t="s">
        <v>1</v>
      </c>
      <c r="F533" s="160" t="s">
        <v>439</v>
      </c>
      <c r="H533" s="159" t="s">
        <v>1</v>
      </c>
      <c r="I533" s="161"/>
      <c r="L533" s="158"/>
      <c r="M533" s="162"/>
      <c r="T533" s="163"/>
      <c r="AT533" s="159" t="s">
        <v>302</v>
      </c>
      <c r="AU533" s="159" t="s">
        <v>85</v>
      </c>
      <c r="AV533" s="13" t="s">
        <v>83</v>
      </c>
      <c r="AW533" s="13" t="s">
        <v>32</v>
      </c>
      <c r="AX533" s="13" t="s">
        <v>76</v>
      </c>
      <c r="AY533" s="159" t="s">
        <v>293</v>
      </c>
    </row>
    <row r="534" spans="2:51" s="12" customFormat="1" ht="11.25">
      <c r="B534" s="150"/>
      <c r="D534" s="151" t="s">
        <v>302</v>
      </c>
      <c r="E534" s="152" t="s">
        <v>1</v>
      </c>
      <c r="F534" s="153" t="s">
        <v>581</v>
      </c>
      <c r="H534" s="154">
        <v>4.2300000000000004</v>
      </c>
      <c r="I534" s="155"/>
      <c r="L534" s="150"/>
      <c r="M534" s="156"/>
      <c r="T534" s="157"/>
      <c r="AT534" s="152" t="s">
        <v>302</v>
      </c>
      <c r="AU534" s="152" t="s">
        <v>85</v>
      </c>
      <c r="AV534" s="12" t="s">
        <v>85</v>
      </c>
      <c r="AW534" s="12" t="s">
        <v>32</v>
      </c>
      <c r="AX534" s="12" t="s">
        <v>76</v>
      </c>
      <c r="AY534" s="152" t="s">
        <v>293</v>
      </c>
    </row>
    <row r="535" spans="2:51" s="13" customFormat="1" ht="11.25">
      <c r="B535" s="158"/>
      <c r="D535" s="151" t="s">
        <v>302</v>
      </c>
      <c r="E535" s="159" t="s">
        <v>1</v>
      </c>
      <c r="F535" s="160" t="s">
        <v>567</v>
      </c>
      <c r="H535" s="159" t="s">
        <v>1</v>
      </c>
      <c r="I535" s="161"/>
      <c r="L535" s="158"/>
      <c r="M535" s="162"/>
      <c r="T535" s="163"/>
      <c r="AT535" s="159" t="s">
        <v>302</v>
      </c>
      <c r="AU535" s="159" t="s">
        <v>85</v>
      </c>
      <c r="AV535" s="13" t="s">
        <v>83</v>
      </c>
      <c r="AW535" s="13" t="s">
        <v>32</v>
      </c>
      <c r="AX535" s="13" t="s">
        <v>76</v>
      </c>
      <c r="AY535" s="159" t="s">
        <v>293</v>
      </c>
    </row>
    <row r="536" spans="2:51" s="12" customFormat="1" ht="11.25">
      <c r="B536" s="150"/>
      <c r="D536" s="151" t="s">
        <v>302</v>
      </c>
      <c r="E536" s="152" t="s">
        <v>1</v>
      </c>
      <c r="F536" s="153" t="s">
        <v>579</v>
      </c>
      <c r="H536" s="154">
        <v>7.05</v>
      </c>
      <c r="I536" s="155"/>
      <c r="L536" s="150"/>
      <c r="M536" s="156"/>
      <c r="T536" s="157"/>
      <c r="AT536" s="152" t="s">
        <v>302</v>
      </c>
      <c r="AU536" s="152" t="s">
        <v>85</v>
      </c>
      <c r="AV536" s="12" t="s">
        <v>85</v>
      </c>
      <c r="AW536" s="12" t="s">
        <v>32</v>
      </c>
      <c r="AX536" s="12" t="s">
        <v>76</v>
      </c>
      <c r="AY536" s="152" t="s">
        <v>293</v>
      </c>
    </row>
    <row r="537" spans="2:51" s="13" customFormat="1" ht="22.5">
      <c r="B537" s="158"/>
      <c r="D537" s="151" t="s">
        <v>302</v>
      </c>
      <c r="E537" s="159" t="s">
        <v>1</v>
      </c>
      <c r="F537" s="160" t="s">
        <v>568</v>
      </c>
      <c r="H537" s="159" t="s">
        <v>1</v>
      </c>
      <c r="I537" s="161"/>
      <c r="L537" s="158"/>
      <c r="M537" s="162"/>
      <c r="T537" s="163"/>
      <c r="AT537" s="159" t="s">
        <v>302</v>
      </c>
      <c r="AU537" s="159" t="s">
        <v>85</v>
      </c>
      <c r="AV537" s="13" t="s">
        <v>83</v>
      </c>
      <c r="AW537" s="13" t="s">
        <v>32</v>
      </c>
      <c r="AX537" s="13" t="s">
        <v>76</v>
      </c>
      <c r="AY537" s="159" t="s">
        <v>293</v>
      </c>
    </row>
    <row r="538" spans="2:51" s="12" customFormat="1" ht="11.25">
      <c r="B538" s="150"/>
      <c r="D538" s="151" t="s">
        <v>302</v>
      </c>
      <c r="E538" s="152" t="s">
        <v>1</v>
      </c>
      <c r="F538" s="153" t="s">
        <v>580</v>
      </c>
      <c r="H538" s="154">
        <v>8.4600000000000009</v>
      </c>
      <c r="I538" s="155"/>
      <c r="L538" s="150"/>
      <c r="M538" s="156"/>
      <c r="T538" s="157"/>
      <c r="AT538" s="152" t="s">
        <v>302</v>
      </c>
      <c r="AU538" s="152" t="s">
        <v>85</v>
      </c>
      <c r="AV538" s="12" t="s">
        <v>85</v>
      </c>
      <c r="AW538" s="12" t="s">
        <v>32</v>
      </c>
      <c r="AX538" s="12" t="s">
        <v>76</v>
      </c>
      <c r="AY538" s="152" t="s">
        <v>293</v>
      </c>
    </row>
    <row r="539" spans="2:51" s="13" customFormat="1" ht="22.5">
      <c r="B539" s="158"/>
      <c r="D539" s="151" t="s">
        <v>302</v>
      </c>
      <c r="E539" s="159" t="s">
        <v>1</v>
      </c>
      <c r="F539" s="160" t="s">
        <v>443</v>
      </c>
      <c r="H539" s="159" t="s">
        <v>1</v>
      </c>
      <c r="I539" s="161"/>
      <c r="L539" s="158"/>
      <c r="M539" s="162"/>
      <c r="T539" s="163"/>
      <c r="AT539" s="159" t="s">
        <v>302</v>
      </c>
      <c r="AU539" s="159" t="s">
        <v>85</v>
      </c>
      <c r="AV539" s="13" t="s">
        <v>83</v>
      </c>
      <c r="AW539" s="13" t="s">
        <v>32</v>
      </c>
      <c r="AX539" s="13" t="s">
        <v>76</v>
      </c>
      <c r="AY539" s="159" t="s">
        <v>293</v>
      </c>
    </row>
    <row r="540" spans="2:51" s="12" customFormat="1" ht="11.25">
      <c r="B540" s="150"/>
      <c r="D540" s="151" t="s">
        <v>302</v>
      </c>
      <c r="E540" s="152" t="s">
        <v>1</v>
      </c>
      <c r="F540" s="153" t="s">
        <v>579</v>
      </c>
      <c r="H540" s="154">
        <v>7.05</v>
      </c>
      <c r="I540" s="155"/>
      <c r="L540" s="150"/>
      <c r="M540" s="156"/>
      <c r="T540" s="157"/>
      <c r="AT540" s="152" t="s">
        <v>302</v>
      </c>
      <c r="AU540" s="152" t="s">
        <v>85</v>
      </c>
      <c r="AV540" s="12" t="s">
        <v>85</v>
      </c>
      <c r="AW540" s="12" t="s">
        <v>32</v>
      </c>
      <c r="AX540" s="12" t="s">
        <v>76</v>
      </c>
      <c r="AY540" s="152" t="s">
        <v>293</v>
      </c>
    </row>
    <row r="541" spans="2:51" s="13" customFormat="1" ht="22.5">
      <c r="B541" s="158"/>
      <c r="D541" s="151" t="s">
        <v>302</v>
      </c>
      <c r="E541" s="159" t="s">
        <v>1</v>
      </c>
      <c r="F541" s="160" t="s">
        <v>569</v>
      </c>
      <c r="H541" s="159" t="s">
        <v>1</v>
      </c>
      <c r="I541" s="161"/>
      <c r="L541" s="158"/>
      <c r="M541" s="162"/>
      <c r="T541" s="163"/>
      <c r="AT541" s="159" t="s">
        <v>302</v>
      </c>
      <c r="AU541" s="159" t="s">
        <v>85</v>
      </c>
      <c r="AV541" s="13" t="s">
        <v>83</v>
      </c>
      <c r="AW541" s="13" t="s">
        <v>32</v>
      </c>
      <c r="AX541" s="13" t="s">
        <v>76</v>
      </c>
      <c r="AY541" s="159" t="s">
        <v>293</v>
      </c>
    </row>
    <row r="542" spans="2:51" s="12" customFormat="1" ht="11.25">
      <c r="B542" s="150"/>
      <c r="D542" s="151" t="s">
        <v>302</v>
      </c>
      <c r="E542" s="152" t="s">
        <v>1</v>
      </c>
      <c r="F542" s="153" t="s">
        <v>580</v>
      </c>
      <c r="H542" s="154">
        <v>8.4600000000000009</v>
      </c>
      <c r="I542" s="155"/>
      <c r="L542" s="150"/>
      <c r="M542" s="156"/>
      <c r="T542" s="157"/>
      <c r="AT542" s="152" t="s">
        <v>302</v>
      </c>
      <c r="AU542" s="152" t="s">
        <v>85</v>
      </c>
      <c r="AV542" s="12" t="s">
        <v>85</v>
      </c>
      <c r="AW542" s="12" t="s">
        <v>32</v>
      </c>
      <c r="AX542" s="12" t="s">
        <v>76</v>
      </c>
      <c r="AY542" s="152" t="s">
        <v>293</v>
      </c>
    </row>
    <row r="543" spans="2:51" s="13" customFormat="1" ht="11.25">
      <c r="B543" s="158"/>
      <c r="D543" s="151" t="s">
        <v>302</v>
      </c>
      <c r="E543" s="159" t="s">
        <v>1</v>
      </c>
      <c r="F543" s="160" t="s">
        <v>445</v>
      </c>
      <c r="H543" s="159" t="s">
        <v>1</v>
      </c>
      <c r="I543" s="161"/>
      <c r="L543" s="158"/>
      <c r="M543" s="162"/>
      <c r="T543" s="163"/>
      <c r="AT543" s="159" t="s">
        <v>302</v>
      </c>
      <c r="AU543" s="159" t="s">
        <v>85</v>
      </c>
      <c r="AV543" s="13" t="s">
        <v>83</v>
      </c>
      <c r="AW543" s="13" t="s">
        <v>32</v>
      </c>
      <c r="AX543" s="13" t="s">
        <v>76</v>
      </c>
      <c r="AY543" s="159" t="s">
        <v>293</v>
      </c>
    </row>
    <row r="544" spans="2:51" s="12" customFormat="1" ht="11.25">
      <c r="B544" s="150"/>
      <c r="D544" s="151" t="s">
        <v>302</v>
      </c>
      <c r="E544" s="152" t="s">
        <v>1</v>
      </c>
      <c r="F544" s="153" t="s">
        <v>578</v>
      </c>
      <c r="H544" s="154">
        <v>5.64</v>
      </c>
      <c r="I544" s="155"/>
      <c r="L544" s="150"/>
      <c r="M544" s="156"/>
      <c r="T544" s="157"/>
      <c r="AT544" s="152" t="s">
        <v>302</v>
      </c>
      <c r="AU544" s="152" t="s">
        <v>85</v>
      </c>
      <c r="AV544" s="12" t="s">
        <v>85</v>
      </c>
      <c r="AW544" s="12" t="s">
        <v>32</v>
      </c>
      <c r="AX544" s="12" t="s">
        <v>76</v>
      </c>
      <c r="AY544" s="152" t="s">
        <v>293</v>
      </c>
    </row>
    <row r="545" spans="2:65" s="13" customFormat="1" ht="22.5">
      <c r="B545" s="158"/>
      <c r="D545" s="151" t="s">
        <v>302</v>
      </c>
      <c r="E545" s="159" t="s">
        <v>1</v>
      </c>
      <c r="F545" s="160" t="s">
        <v>570</v>
      </c>
      <c r="H545" s="159" t="s">
        <v>1</v>
      </c>
      <c r="I545" s="161"/>
      <c r="L545" s="158"/>
      <c r="M545" s="162"/>
      <c r="T545" s="163"/>
      <c r="AT545" s="159" t="s">
        <v>302</v>
      </c>
      <c r="AU545" s="159" t="s">
        <v>85</v>
      </c>
      <c r="AV545" s="13" t="s">
        <v>83</v>
      </c>
      <c r="AW545" s="13" t="s">
        <v>32</v>
      </c>
      <c r="AX545" s="13" t="s">
        <v>76</v>
      </c>
      <c r="AY545" s="159" t="s">
        <v>293</v>
      </c>
    </row>
    <row r="546" spans="2:65" s="12" customFormat="1" ht="11.25">
      <c r="B546" s="150"/>
      <c r="D546" s="151" t="s">
        <v>302</v>
      </c>
      <c r="E546" s="152" t="s">
        <v>1</v>
      </c>
      <c r="F546" s="153" t="s">
        <v>578</v>
      </c>
      <c r="H546" s="154">
        <v>5.64</v>
      </c>
      <c r="I546" s="155"/>
      <c r="L546" s="150"/>
      <c r="M546" s="156"/>
      <c r="T546" s="157"/>
      <c r="AT546" s="152" t="s">
        <v>302</v>
      </c>
      <c r="AU546" s="152" t="s">
        <v>85</v>
      </c>
      <c r="AV546" s="12" t="s">
        <v>85</v>
      </c>
      <c r="AW546" s="12" t="s">
        <v>32</v>
      </c>
      <c r="AX546" s="12" t="s">
        <v>76</v>
      </c>
      <c r="AY546" s="152" t="s">
        <v>293</v>
      </c>
    </row>
    <row r="547" spans="2:65" s="13" customFormat="1" ht="11.25">
      <c r="B547" s="158"/>
      <c r="D547" s="151" t="s">
        <v>302</v>
      </c>
      <c r="E547" s="159" t="s">
        <v>1</v>
      </c>
      <c r="F547" s="160" t="s">
        <v>447</v>
      </c>
      <c r="H547" s="159" t="s">
        <v>1</v>
      </c>
      <c r="I547" s="161"/>
      <c r="L547" s="158"/>
      <c r="M547" s="162"/>
      <c r="T547" s="163"/>
      <c r="AT547" s="159" t="s">
        <v>302</v>
      </c>
      <c r="AU547" s="159" t="s">
        <v>85</v>
      </c>
      <c r="AV547" s="13" t="s">
        <v>83</v>
      </c>
      <c r="AW547" s="13" t="s">
        <v>32</v>
      </c>
      <c r="AX547" s="13" t="s">
        <v>76</v>
      </c>
      <c r="AY547" s="159" t="s">
        <v>293</v>
      </c>
    </row>
    <row r="548" spans="2:65" s="12" customFormat="1" ht="11.25">
      <c r="B548" s="150"/>
      <c r="D548" s="151" t="s">
        <v>302</v>
      </c>
      <c r="E548" s="152" t="s">
        <v>1</v>
      </c>
      <c r="F548" s="153" t="s">
        <v>582</v>
      </c>
      <c r="H548" s="154">
        <v>12.69</v>
      </c>
      <c r="I548" s="155"/>
      <c r="L548" s="150"/>
      <c r="M548" s="156"/>
      <c r="T548" s="157"/>
      <c r="AT548" s="152" t="s">
        <v>302</v>
      </c>
      <c r="AU548" s="152" t="s">
        <v>85</v>
      </c>
      <c r="AV548" s="12" t="s">
        <v>85</v>
      </c>
      <c r="AW548" s="12" t="s">
        <v>32</v>
      </c>
      <c r="AX548" s="12" t="s">
        <v>76</v>
      </c>
      <c r="AY548" s="152" t="s">
        <v>293</v>
      </c>
    </row>
    <row r="549" spans="2:65" s="14" customFormat="1" ht="11.25">
      <c r="B549" s="167"/>
      <c r="D549" s="151" t="s">
        <v>302</v>
      </c>
      <c r="E549" s="168" t="s">
        <v>1</v>
      </c>
      <c r="F549" s="169" t="s">
        <v>371</v>
      </c>
      <c r="H549" s="170">
        <v>148.05000000000001</v>
      </c>
      <c r="I549" s="171"/>
      <c r="L549" s="167"/>
      <c r="M549" s="172"/>
      <c r="T549" s="173"/>
      <c r="AT549" s="168" t="s">
        <v>302</v>
      </c>
      <c r="AU549" s="168" t="s">
        <v>85</v>
      </c>
      <c r="AV549" s="14" t="s">
        <v>300</v>
      </c>
      <c r="AW549" s="14" t="s">
        <v>32</v>
      </c>
      <c r="AX549" s="14" t="s">
        <v>83</v>
      </c>
      <c r="AY549" s="168" t="s">
        <v>293</v>
      </c>
    </row>
    <row r="550" spans="2:65" s="12" customFormat="1" ht="11.25">
      <c r="B550" s="150"/>
      <c r="D550" s="151" t="s">
        <v>302</v>
      </c>
      <c r="F550" s="153" t="s">
        <v>583</v>
      </c>
      <c r="H550" s="154">
        <v>0.14799999999999999</v>
      </c>
      <c r="I550" s="155"/>
      <c r="L550" s="150"/>
      <c r="M550" s="156"/>
      <c r="T550" s="157"/>
      <c r="AT550" s="152" t="s">
        <v>302</v>
      </c>
      <c r="AU550" s="152" t="s">
        <v>85</v>
      </c>
      <c r="AV550" s="12" t="s">
        <v>85</v>
      </c>
      <c r="AW550" s="12" t="s">
        <v>4</v>
      </c>
      <c r="AX550" s="12" t="s">
        <v>83</v>
      </c>
      <c r="AY550" s="152" t="s">
        <v>293</v>
      </c>
    </row>
    <row r="551" spans="2:65" s="1" customFormat="1" ht="24.2" customHeight="1">
      <c r="B551" s="32"/>
      <c r="C551" s="174" t="s">
        <v>584</v>
      </c>
      <c r="D551" s="174" t="s">
        <v>530</v>
      </c>
      <c r="E551" s="175" t="s">
        <v>585</v>
      </c>
      <c r="F551" s="176" t="s">
        <v>586</v>
      </c>
      <c r="G551" s="177" t="s">
        <v>533</v>
      </c>
      <c r="H551" s="178">
        <v>1.9330000000000001</v>
      </c>
      <c r="I551" s="179"/>
      <c r="J551" s="180">
        <f>ROUND(I551*H551,2)</f>
        <v>0</v>
      </c>
      <c r="K551" s="176" t="s">
        <v>299</v>
      </c>
      <c r="L551" s="181"/>
      <c r="M551" s="182" t="s">
        <v>1</v>
      </c>
      <c r="N551" s="183" t="s">
        <v>41</v>
      </c>
      <c r="P551" s="146">
        <f>O551*H551</f>
        <v>0</v>
      </c>
      <c r="Q551" s="146">
        <v>1</v>
      </c>
      <c r="R551" s="146">
        <f>Q551*H551</f>
        <v>1.9330000000000001</v>
      </c>
      <c r="S551" s="146">
        <v>0</v>
      </c>
      <c r="T551" s="147">
        <f>S551*H551</f>
        <v>0</v>
      </c>
      <c r="AR551" s="148" t="s">
        <v>396</v>
      </c>
      <c r="AT551" s="148" t="s">
        <v>530</v>
      </c>
      <c r="AU551" s="148" t="s">
        <v>85</v>
      </c>
      <c r="AY551" s="17" t="s">
        <v>293</v>
      </c>
      <c r="BE551" s="149">
        <f>IF(N551="základní",J551,0)</f>
        <v>0</v>
      </c>
      <c r="BF551" s="149">
        <f>IF(N551="snížená",J551,0)</f>
        <v>0</v>
      </c>
      <c r="BG551" s="149">
        <f>IF(N551="zákl. přenesená",J551,0)</f>
        <v>0</v>
      </c>
      <c r="BH551" s="149">
        <f>IF(N551="sníž. přenesená",J551,0)</f>
        <v>0</v>
      </c>
      <c r="BI551" s="149">
        <f>IF(N551="nulová",J551,0)</f>
        <v>0</v>
      </c>
      <c r="BJ551" s="17" t="s">
        <v>83</v>
      </c>
      <c r="BK551" s="149">
        <f>ROUND(I551*H551,2)</f>
        <v>0</v>
      </c>
      <c r="BL551" s="17" t="s">
        <v>300</v>
      </c>
      <c r="BM551" s="148" t="s">
        <v>587</v>
      </c>
    </row>
    <row r="552" spans="2:65" s="1" customFormat="1" ht="19.5">
      <c r="B552" s="32"/>
      <c r="D552" s="151" t="s">
        <v>324</v>
      </c>
      <c r="F552" s="184" t="s">
        <v>588</v>
      </c>
      <c r="I552" s="165"/>
      <c r="L552" s="32"/>
      <c r="M552" s="166"/>
      <c r="T552" s="56"/>
      <c r="AT552" s="17" t="s">
        <v>324</v>
      </c>
      <c r="AU552" s="17" t="s">
        <v>85</v>
      </c>
    </row>
    <row r="553" spans="2:65" s="13" customFormat="1" ht="11.25">
      <c r="B553" s="158"/>
      <c r="D553" s="151" t="s">
        <v>302</v>
      </c>
      <c r="E553" s="159" t="s">
        <v>1</v>
      </c>
      <c r="F553" s="160" t="s">
        <v>589</v>
      </c>
      <c r="H553" s="159" t="s">
        <v>1</v>
      </c>
      <c r="I553" s="161"/>
      <c r="L553" s="158"/>
      <c r="M553" s="162"/>
      <c r="T553" s="163"/>
      <c r="AT553" s="159" t="s">
        <v>302</v>
      </c>
      <c r="AU553" s="159" t="s">
        <v>85</v>
      </c>
      <c r="AV553" s="13" t="s">
        <v>83</v>
      </c>
      <c r="AW553" s="13" t="s">
        <v>32</v>
      </c>
      <c r="AX553" s="13" t="s">
        <v>76</v>
      </c>
      <c r="AY553" s="159" t="s">
        <v>293</v>
      </c>
    </row>
    <row r="554" spans="2:65" s="12" customFormat="1" ht="11.25">
      <c r="B554" s="150"/>
      <c r="D554" s="151" t="s">
        <v>302</v>
      </c>
      <c r="E554" s="152" t="s">
        <v>1</v>
      </c>
      <c r="F554" s="153" t="s">
        <v>590</v>
      </c>
      <c r="H554" s="154">
        <v>128.84</v>
      </c>
      <c r="I554" s="155"/>
      <c r="L554" s="150"/>
      <c r="M554" s="156"/>
      <c r="T554" s="157"/>
      <c r="AT554" s="152" t="s">
        <v>302</v>
      </c>
      <c r="AU554" s="152" t="s">
        <v>85</v>
      </c>
      <c r="AV554" s="12" t="s">
        <v>85</v>
      </c>
      <c r="AW554" s="12" t="s">
        <v>32</v>
      </c>
      <c r="AX554" s="12" t="s">
        <v>76</v>
      </c>
      <c r="AY554" s="152" t="s">
        <v>293</v>
      </c>
    </row>
    <row r="555" spans="2:65" s="13" customFormat="1" ht="11.25">
      <c r="B555" s="158"/>
      <c r="D555" s="151" t="s">
        <v>302</v>
      </c>
      <c r="E555" s="159" t="s">
        <v>1</v>
      </c>
      <c r="F555" s="160" t="s">
        <v>591</v>
      </c>
      <c r="H555" s="159" t="s">
        <v>1</v>
      </c>
      <c r="I555" s="161"/>
      <c r="L555" s="158"/>
      <c r="M555" s="162"/>
      <c r="T555" s="163"/>
      <c r="AT555" s="159" t="s">
        <v>302</v>
      </c>
      <c r="AU555" s="159" t="s">
        <v>85</v>
      </c>
      <c r="AV555" s="13" t="s">
        <v>83</v>
      </c>
      <c r="AW555" s="13" t="s">
        <v>32</v>
      </c>
      <c r="AX555" s="13" t="s">
        <v>76</v>
      </c>
      <c r="AY555" s="159" t="s">
        <v>293</v>
      </c>
    </row>
    <row r="556" spans="2:65" s="12" customFormat="1" ht="11.25">
      <c r="B556" s="150"/>
      <c r="D556" s="151" t="s">
        <v>302</v>
      </c>
      <c r="E556" s="152" t="s">
        <v>1</v>
      </c>
      <c r="F556" s="153" t="s">
        <v>590</v>
      </c>
      <c r="H556" s="154">
        <v>128.84</v>
      </c>
      <c r="I556" s="155"/>
      <c r="L556" s="150"/>
      <c r="M556" s="156"/>
      <c r="T556" s="157"/>
      <c r="AT556" s="152" t="s">
        <v>302</v>
      </c>
      <c r="AU556" s="152" t="s">
        <v>85</v>
      </c>
      <c r="AV556" s="12" t="s">
        <v>85</v>
      </c>
      <c r="AW556" s="12" t="s">
        <v>32</v>
      </c>
      <c r="AX556" s="12" t="s">
        <v>76</v>
      </c>
      <c r="AY556" s="152" t="s">
        <v>293</v>
      </c>
    </row>
    <row r="557" spans="2:65" s="13" customFormat="1" ht="11.25">
      <c r="B557" s="158"/>
      <c r="D557" s="151" t="s">
        <v>302</v>
      </c>
      <c r="E557" s="159" t="s">
        <v>1</v>
      </c>
      <c r="F557" s="160" t="s">
        <v>592</v>
      </c>
      <c r="H557" s="159" t="s">
        <v>1</v>
      </c>
      <c r="I557" s="161"/>
      <c r="L557" s="158"/>
      <c r="M557" s="162"/>
      <c r="T557" s="163"/>
      <c r="AT557" s="159" t="s">
        <v>302</v>
      </c>
      <c r="AU557" s="159" t="s">
        <v>85</v>
      </c>
      <c r="AV557" s="13" t="s">
        <v>83</v>
      </c>
      <c r="AW557" s="13" t="s">
        <v>32</v>
      </c>
      <c r="AX557" s="13" t="s">
        <v>76</v>
      </c>
      <c r="AY557" s="159" t="s">
        <v>293</v>
      </c>
    </row>
    <row r="558" spans="2:65" s="12" customFormat="1" ht="11.25">
      <c r="B558" s="150"/>
      <c r="D558" s="151" t="s">
        <v>302</v>
      </c>
      <c r="E558" s="152" t="s">
        <v>1</v>
      </c>
      <c r="F558" s="153" t="s">
        <v>590</v>
      </c>
      <c r="H558" s="154">
        <v>128.84</v>
      </c>
      <c r="I558" s="155"/>
      <c r="L558" s="150"/>
      <c r="M558" s="156"/>
      <c r="T558" s="157"/>
      <c r="AT558" s="152" t="s">
        <v>302</v>
      </c>
      <c r="AU558" s="152" t="s">
        <v>85</v>
      </c>
      <c r="AV558" s="12" t="s">
        <v>85</v>
      </c>
      <c r="AW558" s="12" t="s">
        <v>32</v>
      </c>
      <c r="AX558" s="12" t="s">
        <v>76</v>
      </c>
      <c r="AY558" s="152" t="s">
        <v>293</v>
      </c>
    </row>
    <row r="559" spans="2:65" s="13" customFormat="1" ht="11.25">
      <c r="B559" s="158"/>
      <c r="D559" s="151" t="s">
        <v>302</v>
      </c>
      <c r="E559" s="159" t="s">
        <v>1</v>
      </c>
      <c r="F559" s="160" t="s">
        <v>593</v>
      </c>
      <c r="H559" s="159" t="s">
        <v>1</v>
      </c>
      <c r="I559" s="161"/>
      <c r="L559" s="158"/>
      <c r="M559" s="162"/>
      <c r="T559" s="163"/>
      <c r="AT559" s="159" t="s">
        <v>302</v>
      </c>
      <c r="AU559" s="159" t="s">
        <v>85</v>
      </c>
      <c r="AV559" s="13" t="s">
        <v>83</v>
      </c>
      <c r="AW559" s="13" t="s">
        <v>32</v>
      </c>
      <c r="AX559" s="13" t="s">
        <v>76</v>
      </c>
      <c r="AY559" s="159" t="s">
        <v>293</v>
      </c>
    </row>
    <row r="560" spans="2:65" s="12" customFormat="1" ht="11.25">
      <c r="B560" s="150"/>
      <c r="D560" s="151" t="s">
        <v>302</v>
      </c>
      <c r="E560" s="152" t="s">
        <v>1</v>
      </c>
      <c r="F560" s="153" t="s">
        <v>590</v>
      </c>
      <c r="H560" s="154">
        <v>128.84</v>
      </c>
      <c r="I560" s="155"/>
      <c r="L560" s="150"/>
      <c r="M560" s="156"/>
      <c r="T560" s="157"/>
      <c r="AT560" s="152" t="s">
        <v>302</v>
      </c>
      <c r="AU560" s="152" t="s">
        <v>85</v>
      </c>
      <c r="AV560" s="12" t="s">
        <v>85</v>
      </c>
      <c r="AW560" s="12" t="s">
        <v>32</v>
      </c>
      <c r="AX560" s="12" t="s">
        <v>76</v>
      </c>
      <c r="AY560" s="152" t="s">
        <v>293</v>
      </c>
    </row>
    <row r="561" spans="2:51" s="13" customFormat="1" ht="11.25">
      <c r="B561" s="158"/>
      <c r="D561" s="151" t="s">
        <v>302</v>
      </c>
      <c r="E561" s="159" t="s">
        <v>1</v>
      </c>
      <c r="F561" s="160" t="s">
        <v>594</v>
      </c>
      <c r="H561" s="159" t="s">
        <v>1</v>
      </c>
      <c r="I561" s="161"/>
      <c r="L561" s="158"/>
      <c r="M561" s="162"/>
      <c r="T561" s="163"/>
      <c r="AT561" s="159" t="s">
        <v>302</v>
      </c>
      <c r="AU561" s="159" t="s">
        <v>85</v>
      </c>
      <c r="AV561" s="13" t="s">
        <v>83</v>
      </c>
      <c r="AW561" s="13" t="s">
        <v>32</v>
      </c>
      <c r="AX561" s="13" t="s">
        <v>76</v>
      </c>
      <c r="AY561" s="159" t="s">
        <v>293</v>
      </c>
    </row>
    <row r="562" spans="2:51" s="12" customFormat="1" ht="11.25">
      <c r="B562" s="150"/>
      <c r="D562" s="151" t="s">
        <v>302</v>
      </c>
      <c r="E562" s="152" t="s">
        <v>1</v>
      </c>
      <c r="F562" s="153" t="s">
        <v>590</v>
      </c>
      <c r="H562" s="154">
        <v>128.84</v>
      </c>
      <c r="I562" s="155"/>
      <c r="L562" s="150"/>
      <c r="M562" s="156"/>
      <c r="T562" s="157"/>
      <c r="AT562" s="152" t="s">
        <v>302</v>
      </c>
      <c r="AU562" s="152" t="s">
        <v>85</v>
      </c>
      <c r="AV562" s="12" t="s">
        <v>85</v>
      </c>
      <c r="AW562" s="12" t="s">
        <v>32</v>
      </c>
      <c r="AX562" s="12" t="s">
        <v>76</v>
      </c>
      <c r="AY562" s="152" t="s">
        <v>293</v>
      </c>
    </row>
    <row r="563" spans="2:51" s="13" customFormat="1" ht="11.25">
      <c r="B563" s="158"/>
      <c r="D563" s="151" t="s">
        <v>302</v>
      </c>
      <c r="E563" s="159" t="s">
        <v>1</v>
      </c>
      <c r="F563" s="160" t="s">
        <v>595</v>
      </c>
      <c r="H563" s="159" t="s">
        <v>1</v>
      </c>
      <c r="I563" s="161"/>
      <c r="L563" s="158"/>
      <c r="M563" s="162"/>
      <c r="T563" s="163"/>
      <c r="AT563" s="159" t="s">
        <v>302</v>
      </c>
      <c r="AU563" s="159" t="s">
        <v>85</v>
      </c>
      <c r="AV563" s="13" t="s">
        <v>83</v>
      </c>
      <c r="AW563" s="13" t="s">
        <v>32</v>
      </c>
      <c r="AX563" s="13" t="s">
        <v>76</v>
      </c>
      <c r="AY563" s="159" t="s">
        <v>293</v>
      </c>
    </row>
    <row r="564" spans="2:51" s="12" customFormat="1" ht="11.25">
      <c r="B564" s="150"/>
      <c r="D564" s="151" t="s">
        <v>302</v>
      </c>
      <c r="E564" s="152" t="s">
        <v>1</v>
      </c>
      <c r="F564" s="153" t="s">
        <v>590</v>
      </c>
      <c r="H564" s="154">
        <v>128.84</v>
      </c>
      <c r="I564" s="155"/>
      <c r="L564" s="150"/>
      <c r="M564" s="156"/>
      <c r="T564" s="157"/>
      <c r="AT564" s="152" t="s">
        <v>302</v>
      </c>
      <c r="AU564" s="152" t="s">
        <v>85</v>
      </c>
      <c r="AV564" s="12" t="s">
        <v>85</v>
      </c>
      <c r="AW564" s="12" t="s">
        <v>32</v>
      </c>
      <c r="AX564" s="12" t="s">
        <v>76</v>
      </c>
      <c r="AY564" s="152" t="s">
        <v>293</v>
      </c>
    </row>
    <row r="565" spans="2:51" s="13" customFormat="1" ht="11.25">
      <c r="B565" s="158"/>
      <c r="D565" s="151" t="s">
        <v>302</v>
      </c>
      <c r="E565" s="159" t="s">
        <v>1</v>
      </c>
      <c r="F565" s="160" t="s">
        <v>596</v>
      </c>
      <c r="H565" s="159" t="s">
        <v>1</v>
      </c>
      <c r="I565" s="161"/>
      <c r="L565" s="158"/>
      <c r="M565" s="162"/>
      <c r="T565" s="163"/>
      <c r="AT565" s="159" t="s">
        <v>302</v>
      </c>
      <c r="AU565" s="159" t="s">
        <v>85</v>
      </c>
      <c r="AV565" s="13" t="s">
        <v>83</v>
      </c>
      <c r="AW565" s="13" t="s">
        <v>32</v>
      </c>
      <c r="AX565" s="13" t="s">
        <v>76</v>
      </c>
      <c r="AY565" s="159" t="s">
        <v>293</v>
      </c>
    </row>
    <row r="566" spans="2:51" s="12" customFormat="1" ht="11.25">
      <c r="B566" s="150"/>
      <c r="D566" s="151" t="s">
        <v>302</v>
      </c>
      <c r="E566" s="152" t="s">
        <v>1</v>
      </c>
      <c r="F566" s="153" t="s">
        <v>590</v>
      </c>
      <c r="H566" s="154">
        <v>128.84</v>
      </c>
      <c r="I566" s="155"/>
      <c r="L566" s="150"/>
      <c r="M566" s="156"/>
      <c r="T566" s="157"/>
      <c r="AT566" s="152" t="s">
        <v>302</v>
      </c>
      <c r="AU566" s="152" t="s">
        <v>85</v>
      </c>
      <c r="AV566" s="12" t="s">
        <v>85</v>
      </c>
      <c r="AW566" s="12" t="s">
        <v>32</v>
      </c>
      <c r="AX566" s="12" t="s">
        <v>76</v>
      </c>
      <c r="AY566" s="152" t="s">
        <v>293</v>
      </c>
    </row>
    <row r="567" spans="2:51" s="13" customFormat="1" ht="11.25">
      <c r="B567" s="158"/>
      <c r="D567" s="151" t="s">
        <v>302</v>
      </c>
      <c r="E567" s="159" t="s">
        <v>1</v>
      </c>
      <c r="F567" s="160" t="s">
        <v>597</v>
      </c>
      <c r="H567" s="159" t="s">
        <v>1</v>
      </c>
      <c r="I567" s="161"/>
      <c r="L567" s="158"/>
      <c r="M567" s="162"/>
      <c r="T567" s="163"/>
      <c r="AT567" s="159" t="s">
        <v>302</v>
      </c>
      <c r="AU567" s="159" t="s">
        <v>85</v>
      </c>
      <c r="AV567" s="13" t="s">
        <v>83</v>
      </c>
      <c r="AW567" s="13" t="s">
        <v>32</v>
      </c>
      <c r="AX567" s="13" t="s">
        <v>76</v>
      </c>
      <c r="AY567" s="159" t="s">
        <v>293</v>
      </c>
    </row>
    <row r="568" spans="2:51" s="12" customFormat="1" ht="11.25">
      <c r="B568" s="150"/>
      <c r="D568" s="151" t="s">
        <v>302</v>
      </c>
      <c r="E568" s="152" t="s">
        <v>1</v>
      </c>
      <c r="F568" s="153" t="s">
        <v>590</v>
      </c>
      <c r="H568" s="154">
        <v>128.84</v>
      </c>
      <c r="I568" s="155"/>
      <c r="L568" s="150"/>
      <c r="M568" s="156"/>
      <c r="T568" s="157"/>
      <c r="AT568" s="152" t="s">
        <v>302</v>
      </c>
      <c r="AU568" s="152" t="s">
        <v>85</v>
      </c>
      <c r="AV568" s="12" t="s">
        <v>85</v>
      </c>
      <c r="AW568" s="12" t="s">
        <v>32</v>
      </c>
      <c r="AX568" s="12" t="s">
        <v>76</v>
      </c>
      <c r="AY568" s="152" t="s">
        <v>293</v>
      </c>
    </row>
    <row r="569" spans="2:51" s="13" customFormat="1" ht="11.25">
      <c r="B569" s="158"/>
      <c r="D569" s="151" t="s">
        <v>302</v>
      </c>
      <c r="E569" s="159" t="s">
        <v>1</v>
      </c>
      <c r="F569" s="160" t="s">
        <v>598</v>
      </c>
      <c r="H569" s="159" t="s">
        <v>1</v>
      </c>
      <c r="I569" s="161"/>
      <c r="L569" s="158"/>
      <c r="M569" s="162"/>
      <c r="T569" s="163"/>
      <c r="AT569" s="159" t="s">
        <v>302</v>
      </c>
      <c r="AU569" s="159" t="s">
        <v>85</v>
      </c>
      <c r="AV569" s="13" t="s">
        <v>83</v>
      </c>
      <c r="AW569" s="13" t="s">
        <v>32</v>
      </c>
      <c r="AX569" s="13" t="s">
        <v>76</v>
      </c>
      <c r="AY569" s="159" t="s">
        <v>293</v>
      </c>
    </row>
    <row r="570" spans="2:51" s="12" customFormat="1" ht="11.25">
      <c r="B570" s="150"/>
      <c r="D570" s="151" t="s">
        <v>302</v>
      </c>
      <c r="E570" s="152" t="s">
        <v>1</v>
      </c>
      <c r="F570" s="153" t="s">
        <v>590</v>
      </c>
      <c r="H570" s="154">
        <v>128.84</v>
      </c>
      <c r="I570" s="155"/>
      <c r="L570" s="150"/>
      <c r="M570" s="156"/>
      <c r="T570" s="157"/>
      <c r="AT570" s="152" t="s">
        <v>302</v>
      </c>
      <c r="AU570" s="152" t="s">
        <v>85</v>
      </c>
      <c r="AV570" s="12" t="s">
        <v>85</v>
      </c>
      <c r="AW570" s="12" t="s">
        <v>32</v>
      </c>
      <c r="AX570" s="12" t="s">
        <v>76</v>
      </c>
      <c r="AY570" s="152" t="s">
        <v>293</v>
      </c>
    </row>
    <row r="571" spans="2:51" s="13" customFormat="1" ht="11.25">
      <c r="B571" s="158"/>
      <c r="D571" s="151" t="s">
        <v>302</v>
      </c>
      <c r="E571" s="159" t="s">
        <v>1</v>
      </c>
      <c r="F571" s="160" t="s">
        <v>599</v>
      </c>
      <c r="H571" s="159" t="s">
        <v>1</v>
      </c>
      <c r="I571" s="161"/>
      <c r="L571" s="158"/>
      <c r="M571" s="162"/>
      <c r="T571" s="163"/>
      <c r="AT571" s="159" t="s">
        <v>302</v>
      </c>
      <c r="AU571" s="159" t="s">
        <v>85</v>
      </c>
      <c r="AV571" s="13" t="s">
        <v>83</v>
      </c>
      <c r="AW571" s="13" t="s">
        <v>32</v>
      </c>
      <c r="AX571" s="13" t="s">
        <v>76</v>
      </c>
      <c r="AY571" s="159" t="s">
        <v>293</v>
      </c>
    </row>
    <row r="572" spans="2:51" s="12" customFormat="1" ht="11.25">
      <c r="B572" s="150"/>
      <c r="D572" s="151" t="s">
        <v>302</v>
      </c>
      <c r="E572" s="152" t="s">
        <v>1</v>
      </c>
      <c r="F572" s="153" t="s">
        <v>590</v>
      </c>
      <c r="H572" s="154">
        <v>128.84</v>
      </c>
      <c r="I572" s="155"/>
      <c r="L572" s="150"/>
      <c r="M572" s="156"/>
      <c r="T572" s="157"/>
      <c r="AT572" s="152" t="s">
        <v>302</v>
      </c>
      <c r="AU572" s="152" t="s">
        <v>85</v>
      </c>
      <c r="AV572" s="12" t="s">
        <v>85</v>
      </c>
      <c r="AW572" s="12" t="s">
        <v>32</v>
      </c>
      <c r="AX572" s="12" t="s">
        <v>76</v>
      </c>
      <c r="AY572" s="152" t="s">
        <v>293</v>
      </c>
    </row>
    <row r="573" spans="2:51" s="13" customFormat="1" ht="11.25">
      <c r="B573" s="158"/>
      <c r="D573" s="151" t="s">
        <v>302</v>
      </c>
      <c r="E573" s="159" t="s">
        <v>1</v>
      </c>
      <c r="F573" s="160" t="s">
        <v>600</v>
      </c>
      <c r="H573" s="159" t="s">
        <v>1</v>
      </c>
      <c r="I573" s="161"/>
      <c r="L573" s="158"/>
      <c r="M573" s="162"/>
      <c r="T573" s="163"/>
      <c r="AT573" s="159" t="s">
        <v>302</v>
      </c>
      <c r="AU573" s="159" t="s">
        <v>85</v>
      </c>
      <c r="AV573" s="13" t="s">
        <v>83</v>
      </c>
      <c r="AW573" s="13" t="s">
        <v>32</v>
      </c>
      <c r="AX573" s="13" t="s">
        <v>76</v>
      </c>
      <c r="AY573" s="159" t="s">
        <v>293</v>
      </c>
    </row>
    <row r="574" spans="2:51" s="12" customFormat="1" ht="11.25">
      <c r="B574" s="150"/>
      <c r="D574" s="151" t="s">
        <v>302</v>
      </c>
      <c r="E574" s="152" t="s">
        <v>1</v>
      </c>
      <c r="F574" s="153" t="s">
        <v>590</v>
      </c>
      <c r="H574" s="154">
        <v>128.84</v>
      </c>
      <c r="I574" s="155"/>
      <c r="L574" s="150"/>
      <c r="M574" s="156"/>
      <c r="T574" s="157"/>
      <c r="AT574" s="152" t="s">
        <v>302</v>
      </c>
      <c r="AU574" s="152" t="s">
        <v>85</v>
      </c>
      <c r="AV574" s="12" t="s">
        <v>85</v>
      </c>
      <c r="AW574" s="12" t="s">
        <v>32</v>
      </c>
      <c r="AX574" s="12" t="s">
        <v>76</v>
      </c>
      <c r="AY574" s="152" t="s">
        <v>293</v>
      </c>
    </row>
    <row r="575" spans="2:51" s="13" customFormat="1" ht="11.25">
      <c r="B575" s="158"/>
      <c r="D575" s="151" t="s">
        <v>302</v>
      </c>
      <c r="E575" s="159" t="s">
        <v>1</v>
      </c>
      <c r="F575" s="160" t="s">
        <v>601</v>
      </c>
      <c r="H575" s="159" t="s">
        <v>1</v>
      </c>
      <c r="I575" s="161"/>
      <c r="L575" s="158"/>
      <c r="M575" s="162"/>
      <c r="T575" s="163"/>
      <c r="AT575" s="159" t="s">
        <v>302</v>
      </c>
      <c r="AU575" s="159" t="s">
        <v>85</v>
      </c>
      <c r="AV575" s="13" t="s">
        <v>83</v>
      </c>
      <c r="AW575" s="13" t="s">
        <v>32</v>
      </c>
      <c r="AX575" s="13" t="s">
        <v>76</v>
      </c>
      <c r="AY575" s="159" t="s">
        <v>293</v>
      </c>
    </row>
    <row r="576" spans="2:51" s="12" customFormat="1" ht="11.25">
      <c r="B576" s="150"/>
      <c r="D576" s="151" t="s">
        <v>302</v>
      </c>
      <c r="E576" s="152" t="s">
        <v>1</v>
      </c>
      <c r="F576" s="153" t="s">
        <v>590</v>
      </c>
      <c r="H576" s="154">
        <v>128.84</v>
      </c>
      <c r="I576" s="155"/>
      <c r="L576" s="150"/>
      <c r="M576" s="156"/>
      <c r="T576" s="157"/>
      <c r="AT576" s="152" t="s">
        <v>302</v>
      </c>
      <c r="AU576" s="152" t="s">
        <v>85</v>
      </c>
      <c r="AV576" s="12" t="s">
        <v>85</v>
      </c>
      <c r="AW576" s="12" t="s">
        <v>32</v>
      </c>
      <c r="AX576" s="12" t="s">
        <v>76</v>
      </c>
      <c r="AY576" s="152" t="s">
        <v>293</v>
      </c>
    </row>
    <row r="577" spans="2:65" s="13" customFormat="1" ht="11.25">
      <c r="B577" s="158"/>
      <c r="D577" s="151" t="s">
        <v>302</v>
      </c>
      <c r="E577" s="159" t="s">
        <v>1</v>
      </c>
      <c r="F577" s="160" t="s">
        <v>602</v>
      </c>
      <c r="H577" s="159" t="s">
        <v>1</v>
      </c>
      <c r="I577" s="161"/>
      <c r="L577" s="158"/>
      <c r="M577" s="162"/>
      <c r="T577" s="163"/>
      <c r="AT577" s="159" t="s">
        <v>302</v>
      </c>
      <c r="AU577" s="159" t="s">
        <v>85</v>
      </c>
      <c r="AV577" s="13" t="s">
        <v>83</v>
      </c>
      <c r="AW577" s="13" t="s">
        <v>32</v>
      </c>
      <c r="AX577" s="13" t="s">
        <v>76</v>
      </c>
      <c r="AY577" s="159" t="s">
        <v>293</v>
      </c>
    </row>
    <row r="578" spans="2:65" s="12" customFormat="1" ht="11.25">
      <c r="B578" s="150"/>
      <c r="D578" s="151" t="s">
        <v>302</v>
      </c>
      <c r="E578" s="152" t="s">
        <v>1</v>
      </c>
      <c r="F578" s="153" t="s">
        <v>590</v>
      </c>
      <c r="H578" s="154">
        <v>128.84</v>
      </c>
      <c r="I578" s="155"/>
      <c r="L578" s="150"/>
      <c r="M578" s="156"/>
      <c r="T578" s="157"/>
      <c r="AT578" s="152" t="s">
        <v>302</v>
      </c>
      <c r="AU578" s="152" t="s">
        <v>85</v>
      </c>
      <c r="AV578" s="12" t="s">
        <v>85</v>
      </c>
      <c r="AW578" s="12" t="s">
        <v>32</v>
      </c>
      <c r="AX578" s="12" t="s">
        <v>76</v>
      </c>
      <c r="AY578" s="152" t="s">
        <v>293</v>
      </c>
    </row>
    <row r="579" spans="2:65" s="13" customFormat="1" ht="11.25">
      <c r="B579" s="158"/>
      <c r="D579" s="151" t="s">
        <v>302</v>
      </c>
      <c r="E579" s="159" t="s">
        <v>1</v>
      </c>
      <c r="F579" s="160" t="s">
        <v>603</v>
      </c>
      <c r="H579" s="159" t="s">
        <v>1</v>
      </c>
      <c r="I579" s="161"/>
      <c r="L579" s="158"/>
      <c r="M579" s="162"/>
      <c r="T579" s="163"/>
      <c r="AT579" s="159" t="s">
        <v>302</v>
      </c>
      <c r="AU579" s="159" t="s">
        <v>85</v>
      </c>
      <c r="AV579" s="13" t="s">
        <v>83</v>
      </c>
      <c r="AW579" s="13" t="s">
        <v>32</v>
      </c>
      <c r="AX579" s="13" t="s">
        <v>76</v>
      </c>
      <c r="AY579" s="159" t="s">
        <v>293</v>
      </c>
    </row>
    <row r="580" spans="2:65" s="12" customFormat="1" ht="11.25">
      <c r="B580" s="150"/>
      <c r="D580" s="151" t="s">
        <v>302</v>
      </c>
      <c r="E580" s="152" t="s">
        <v>1</v>
      </c>
      <c r="F580" s="153" t="s">
        <v>590</v>
      </c>
      <c r="H580" s="154">
        <v>128.84</v>
      </c>
      <c r="I580" s="155"/>
      <c r="L580" s="150"/>
      <c r="M580" s="156"/>
      <c r="T580" s="157"/>
      <c r="AT580" s="152" t="s">
        <v>302</v>
      </c>
      <c r="AU580" s="152" t="s">
        <v>85</v>
      </c>
      <c r="AV580" s="12" t="s">
        <v>85</v>
      </c>
      <c r="AW580" s="12" t="s">
        <v>32</v>
      </c>
      <c r="AX580" s="12" t="s">
        <v>76</v>
      </c>
      <c r="AY580" s="152" t="s">
        <v>293</v>
      </c>
    </row>
    <row r="581" spans="2:65" s="13" customFormat="1" ht="11.25">
      <c r="B581" s="158"/>
      <c r="D581" s="151" t="s">
        <v>302</v>
      </c>
      <c r="E581" s="159" t="s">
        <v>1</v>
      </c>
      <c r="F581" s="160" t="s">
        <v>604</v>
      </c>
      <c r="H581" s="159" t="s">
        <v>1</v>
      </c>
      <c r="I581" s="161"/>
      <c r="L581" s="158"/>
      <c r="M581" s="162"/>
      <c r="T581" s="163"/>
      <c r="AT581" s="159" t="s">
        <v>302</v>
      </c>
      <c r="AU581" s="159" t="s">
        <v>85</v>
      </c>
      <c r="AV581" s="13" t="s">
        <v>83</v>
      </c>
      <c r="AW581" s="13" t="s">
        <v>32</v>
      </c>
      <c r="AX581" s="13" t="s">
        <v>76</v>
      </c>
      <c r="AY581" s="159" t="s">
        <v>293</v>
      </c>
    </row>
    <row r="582" spans="2:65" s="12" customFormat="1" ht="11.25">
      <c r="B582" s="150"/>
      <c r="D582" s="151" t="s">
        <v>302</v>
      </c>
      <c r="E582" s="152" t="s">
        <v>1</v>
      </c>
      <c r="F582" s="153" t="s">
        <v>590</v>
      </c>
      <c r="H582" s="154">
        <v>128.84</v>
      </c>
      <c r="I582" s="155"/>
      <c r="L582" s="150"/>
      <c r="M582" s="156"/>
      <c r="T582" s="157"/>
      <c r="AT582" s="152" t="s">
        <v>302</v>
      </c>
      <c r="AU582" s="152" t="s">
        <v>85</v>
      </c>
      <c r="AV582" s="12" t="s">
        <v>85</v>
      </c>
      <c r="AW582" s="12" t="s">
        <v>32</v>
      </c>
      <c r="AX582" s="12" t="s">
        <v>76</v>
      </c>
      <c r="AY582" s="152" t="s">
        <v>293</v>
      </c>
    </row>
    <row r="583" spans="2:65" s="14" customFormat="1" ht="11.25">
      <c r="B583" s="167"/>
      <c r="D583" s="151" t="s">
        <v>302</v>
      </c>
      <c r="E583" s="168" t="s">
        <v>1</v>
      </c>
      <c r="F583" s="169" t="s">
        <v>371</v>
      </c>
      <c r="H583" s="170">
        <v>1932.6</v>
      </c>
      <c r="I583" s="171"/>
      <c r="L583" s="167"/>
      <c r="M583" s="172"/>
      <c r="T583" s="173"/>
      <c r="AT583" s="168" t="s">
        <v>302</v>
      </c>
      <c r="AU583" s="168" t="s">
        <v>85</v>
      </c>
      <c r="AV583" s="14" t="s">
        <v>300</v>
      </c>
      <c r="AW583" s="14" t="s">
        <v>32</v>
      </c>
      <c r="AX583" s="14" t="s">
        <v>83</v>
      </c>
      <c r="AY583" s="168" t="s">
        <v>293</v>
      </c>
    </row>
    <row r="584" spans="2:65" s="12" customFormat="1" ht="11.25">
      <c r="B584" s="150"/>
      <c r="D584" s="151" t="s">
        <v>302</v>
      </c>
      <c r="F584" s="153" t="s">
        <v>605</v>
      </c>
      <c r="H584" s="154">
        <v>1.9330000000000001</v>
      </c>
      <c r="I584" s="155"/>
      <c r="L584" s="150"/>
      <c r="M584" s="156"/>
      <c r="T584" s="157"/>
      <c r="AT584" s="152" t="s">
        <v>302</v>
      </c>
      <c r="AU584" s="152" t="s">
        <v>85</v>
      </c>
      <c r="AV584" s="12" t="s">
        <v>85</v>
      </c>
      <c r="AW584" s="12" t="s">
        <v>4</v>
      </c>
      <c r="AX584" s="12" t="s">
        <v>83</v>
      </c>
      <c r="AY584" s="152" t="s">
        <v>293</v>
      </c>
    </row>
    <row r="585" spans="2:65" s="1" customFormat="1" ht="24.2" customHeight="1">
      <c r="B585" s="32"/>
      <c r="C585" s="174" t="s">
        <v>606</v>
      </c>
      <c r="D585" s="174" t="s">
        <v>530</v>
      </c>
      <c r="E585" s="175" t="s">
        <v>607</v>
      </c>
      <c r="F585" s="176" t="s">
        <v>608</v>
      </c>
      <c r="G585" s="177" t="s">
        <v>533</v>
      </c>
      <c r="H585" s="178">
        <v>12.135</v>
      </c>
      <c r="I585" s="179"/>
      <c r="J585" s="180">
        <f>ROUND(I585*H585,2)</f>
        <v>0</v>
      </c>
      <c r="K585" s="176" t="s">
        <v>299</v>
      </c>
      <c r="L585" s="181"/>
      <c r="M585" s="182" t="s">
        <v>1</v>
      </c>
      <c r="N585" s="183" t="s">
        <v>41</v>
      </c>
      <c r="P585" s="146">
        <f>O585*H585</f>
        <v>0</v>
      </c>
      <c r="Q585" s="146">
        <v>1</v>
      </c>
      <c r="R585" s="146">
        <f>Q585*H585</f>
        <v>12.135</v>
      </c>
      <c r="S585" s="146">
        <v>0</v>
      </c>
      <c r="T585" s="147">
        <f>S585*H585</f>
        <v>0</v>
      </c>
      <c r="AR585" s="148" t="s">
        <v>396</v>
      </c>
      <c r="AT585" s="148" t="s">
        <v>530</v>
      </c>
      <c r="AU585" s="148" t="s">
        <v>85</v>
      </c>
      <c r="AY585" s="17" t="s">
        <v>293</v>
      </c>
      <c r="BE585" s="149">
        <f>IF(N585="základní",J585,0)</f>
        <v>0</v>
      </c>
      <c r="BF585" s="149">
        <f>IF(N585="snížená",J585,0)</f>
        <v>0</v>
      </c>
      <c r="BG585" s="149">
        <f>IF(N585="zákl. přenesená",J585,0)</f>
        <v>0</v>
      </c>
      <c r="BH585" s="149">
        <f>IF(N585="sníž. přenesená",J585,0)</f>
        <v>0</v>
      </c>
      <c r="BI585" s="149">
        <f>IF(N585="nulová",J585,0)</f>
        <v>0</v>
      </c>
      <c r="BJ585" s="17" t="s">
        <v>83</v>
      </c>
      <c r="BK585" s="149">
        <f>ROUND(I585*H585,2)</f>
        <v>0</v>
      </c>
      <c r="BL585" s="17" t="s">
        <v>300</v>
      </c>
      <c r="BM585" s="148" t="s">
        <v>609</v>
      </c>
    </row>
    <row r="586" spans="2:65" s="1" customFormat="1" ht="19.5">
      <c r="B586" s="32"/>
      <c r="D586" s="151" t="s">
        <v>324</v>
      </c>
      <c r="F586" s="184" t="s">
        <v>610</v>
      </c>
      <c r="I586" s="165"/>
      <c r="L586" s="32"/>
      <c r="M586" s="166"/>
      <c r="T586" s="56"/>
      <c r="AT586" s="17" t="s">
        <v>324</v>
      </c>
      <c r="AU586" s="17" t="s">
        <v>85</v>
      </c>
    </row>
    <row r="587" spans="2:65" s="13" customFormat="1" ht="22.5">
      <c r="B587" s="158"/>
      <c r="D587" s="151" t="s">
        <v>302</v>
      </c>
      <c r="E587" s="159" t="s">
        <v>1</v>
      </c>
      <c r="F587" s="160" t="s">
        <v>611</v>
      </c>
      <c r="H587" s="159" t="s">
        <v>1</v>
      </c>
      <c r="I587" s="161"/>
      <c r="L587" s="158"/>
      <c r="M587" s="162"/>
      <c r="T587" s="163"/>
      <c r="AT587" s="159" t="s">
        <v>302</v>
      </c>
      <c r="AU587" s="159" t="s">
        <v>85</v>
      </c>
      <c r="AV587" s="13" t="s">
        <v>83</v>
      </c>
      <c r="AW587" s="13" t="s">
        <v>32</v>
      </c>
      <c r="AX587" s="13" t="s">
        <v>76</v>
      </c>
      <c r="AY587" s="159" t="s">
        <v>293</v>
      </c>
    </row>
    <row r="588" spans="2:65" s="12" customFormat="1" ht="11.25">
      <c r="B588" s="150"/>
      <c r="D588" s="151" t="s">
        <v>302</v>
      </c>
      <c r="E588" s="152" t="s">
        <v>1</v>
      </c>
      <c r="F588" s="153" t="s">
        <v>612</v>
      </c>
      <c r="H588" s="154">
        <v>433.15199999999999</v>
      </c>
      <c r="I588" s="155"/>
      <c r="L588" s="150"/>
      <c r="M588" s="156"/>
      <c r="T588" s="157"/>
      <c r="AT588" s="152" t="s">
        <v>302</v>
      </c>
      <c r="AU588" s="152" t="s">
        <v>85</v>
      </c>
      <c r="AV588" s="12" t="s">
        <v>85</v>
      </c>
      <c r="AW588" s="12" t="s">
        <v>32</v>
      </c>
      <c r="AX588" s="12" t="s">
        <v>76</v>
      </c>
      <c r="AY588" s="152" t="s">
        <v>293</v>
      </c>
    </row>
    <row r="589" spans="2:65" s="13" customFormat="1" ht="11.25">
      <c r="B589" s="158"/>
      <c r="D589" s="151" t="s">
        <v>302</v>
      </c>
      <c r="E589" s="159" t="s">
        <v>1</v>
      </c>
      <c r="F589" s="160" t="s">
        <v>548</v>
      </c>
      <c r="H589" s="159" t="s">
        <v>1</v>
      </c>
      <c r="I589" s="161"/>
      <c r="L589" s="158"/>
      <c r="M589" s="162"/>
      <c r="T589" s="163"/>
      <c r="AT589" s="159" t="s">
        <v>302</v>
      </c>
      <c r="AU589" s="159" t="s">
        <v>85</v>
      </c>
      <c r="AV589" s="13" t="s">
        <v>83</v>
      </c>
      <c r="AW589" s="13" t="s">
        <v>32</v>
      </c>
      <c r="AX589" s="13" t="s">
        <v>76</v>
      </c>
      <c r="AY589" s="159" t="s">
        <v>293</v>
      </c>
    </row>
    <row r="590" spans="2:65" s="12" customFormat="1" ht="11.25">
      <c r="B590" s="150"/>
      <c r="D590" s="151" t="s">
        <v>302</v>
      </c>
      <c r="E590" s="152" t="s">
        <v>1</v>
      </c>
      <c r="F590" s="153" t="s">
        <v>613</v>
      </c>
      <c r="H590" s="154">
        <v>211.32</v>
      </c>
      <c r="I590" s="155"/>
      <c r="L590" s="150"/>
      <c r="M590" s="156"/>
      <c r="T590" s="157"/>
      <c r="AT590" s="152" t="s">
        <v>302</v>
      </c>
      <c r="AU590" s="152" t="s">
        <v>85</v>
      </c>
      <c r="AV590" s="12" t="s">
        <v>85</v>
      </c>
      <c r="AW590" s="12" t="s">
        <v>32</v>
      </c>
      <c r="AX590" s="12" t="s">
        <v>76</v>
      </c>
      <c r="AY590" s="152" t="s">
        <v>293</v>
      </c>
    </row>
    <row r="591" spans="2:65" s="13" customFormat="1" ht="22.5">
      <c r="B591" s="158"/>
      <c r="D591" s="151" t="s">
        <v>302</v>
      </c>
      <c r="E591" s="159" t="s">
        <v>1</v>
      </c>
      <c r="F591" s="160" t="s">
        <v>466</v>
      </c>
      <c r="H591" s="159" t="s">
        <v>1</v>
      </c>
      <c r="I591" s="161"/>
      <c r="L591" s="158"/>
      <c r="M591" s="162"/>
      <c r="T591" s="163"/>
      <c r="AT591" s="159" t="s">
        <v>302</v>
      </c>
      <c r="AU591" s="159" t="s">
        <v>85</v>
      </c>
      <c r="AV591" s="13" t="s">
        <v>83</v>
      </c>
      <c r="AW591" s="13" t="s">
        <v>32</v>
      </c>
      <c r="AX591" s="13" t="s">
        <v>76</v>
      </c>
      <c r="AY591" s="159" t="s">
        <v>293</v>
      </c>
    </row>
    <row r="592" spans="2:65" s="12" customFormat="1" ht="11.25">
      <c r="B592" s="150"/>
      <c r="D592" s="151" t="s">
        <v>302</v>
      </c>
      <c r="E592" s="152" t="s">
        <v>1</v>
      </c>
      <c r="F592" s="153" t="s">
        <v>614</v>
      </c>
      <c r="H592" s="154">
        <v>469.24799999999999</v>
      </c>
      <c r="I592" s="155"/>
      <c r="L592" s="150"/>
      <c r="M592" s="156"/>
      <c r="T592" s="157"/>
      <c r="AT592" s="152" t="s">
        <v>302</v>
      </c>
      <c r="AU592" s="152" t="s">
        <v>85</v>
      </c>
      <c r="AV592" s="12" t="s">
        <v>85</v>
      </c>
      <c r="AW592" s="12" t="s">
        <v>32</v>
      </c>
      <c r="AX592" s="12" t="s">
        <v>76</v>
      </c>
      <c r="AY592" s="152" t="s">
        <v>293</v>
      </c>
    </row>
    <row r="593" spans="2:51" s="13" customFormat="1" ht="11.25">
      <c r="B593" s="158"/>
      <c r="D593" s="151" t="s">
        <v>302</v>
      </c>
      <c r="E593" s="159" t="s">
        <v>1</v>
      </c>
      <c r="F593" s="160" t="s">
        <v>550</v>
      </c>
      <c r="H593" s="159" t="s">
        <v>1</v>
      </c>
      <c r="I593" s="161"/>
      <c r="L593" s="158"/>
      <c r="M593" s="162"/>
      <c r="T593" s="163"/>
      <c r="AT593" s="159" t="s">
        <v>302</v>
      </c>
      <c r="AU593" s="159" t="s">
        <v>85</v>
      </c>
      <c r="AV593" s="13" t="s">
        <v>83</v>
      </c>
      <c r="AW593" s="13" t="s">
        <v>32</v>
      </c>
      <c r="AX593" s="13" t="s">
        <v>76</v>
      </c>
      <c r="AY593" s="159" t="s">
        <v>293</v>
      </c>
    </row>
    <row r="594" spans="2:51" s="12" customFormat="1" ht="11.25">
      <c r="B594" s="150"/>
      <c r="D594" s="151" t="s">
        <v>302</v>
      </c>
      <c r="E594" s="152" t="s">
        <v>1</v>
      </c>
      <c r="F594" s="153" t="s">
        <v>615</v>
      </c>
      <c r="H594" s="154">
        <v>264.14999999999998</v>
      </c>
      <c r="I594" s="155"/>
      <c r="L594" s="150"/>
      <c r="M594" s="156"/>
      <c r="T594" s="157"/>
      <c r="AT594" s="152" t="s">
        <v>302</v>
      </c>
      <c r="AU594" s="152" t="s">
        <v>85</v>
      </c>
      <c r="AV594" s="12" t="s">
        <v>85</v>
      </c>
      <c r="AW594" s="12" t="s">
        <v>32</v>
      </c>
      <c r="AX594" s="12" t="s">
        <v>76</v>
      </c>
      <c r="AY594" s="152" t="s">
        <v>293</v>
      </c>
    </row>
    <row r="595" spans="2:51" s="13" customFormat="1" ht="11.25">
      <c r="B595" s="158"/>
      <c r="D595" s="151" t="s">
        <v>302</v>
      </c>
      <c r="E595" s="159" t="s">
        <v>1</v>
      </c>
      <c r="F595" s="160" t="s">
        <v>552</v>
      </c>
      <c r="H595" s="159" t="s">
        <v>1</v>
      </c>
      <c r="I595" s="161"/>
      <c r="L595" s="158"/>
      <c r="M595" s="162"/>
      <c r="T595" s="163"/>
      <c r="AT595" s="159" t="s">
        <v>302</v>
      </c>
      <c r="AU595" s="159" t="s">
        <v>85</v>
      </c>
      <c r="AV595" s="13" t="s">
        <v>83</v>
      </c>
      <c r="AW595" s="13" t="s">
        <v>32</v>
      </c>
      <c r="AX595" s="13" t="s">
        <v>76</v>
      </c>
      <c r="AY595" s="159" t="s">
        <v>293</v>
      </c>
    </row>
    <row r="596" spans="2:51" s="12" customFormat="1" ht="11.25">
      <c r="B596" s="150"/>
      <c r="D596" s="151" t="s">
        <v>302</v>
      </c>
      <c r="E596" s="152" t="s">
        <v>1</v>
      </c>
      <c r="F596" s="153" t="s">
        <v>615</v>
      </c>
      <c r="H596" s="154">
        <v>264.14999999999998</v>
      </c>
      <c r="I596" s="155"/>
      <c r="L596" s="150"/>
      <c r="M596" s="156"/>
      <c r="T596" s="157"/>
      <c r="AT596" s="152" t="s">
        <v>302</v>
      </c>
      <c r="AU596" s="152" t="s">
        <v>85</v>
      </c>
      <c r="AV596" s="12" t="s">
        <v>85</v>
      </c>
      <c r="AW596" s="12" t="s">
        <v>32</v>
      </c>
      <c r="AX596" s="12" t="s">
        <v>76</v>
      </c>
      <c r="AY596" s="152" t="s">
        <v>293</v>
      </c>
    </row>
    <row r="597" spans="2:51" s="13" customFormat="1" ht="22.5">
      <c r="B597" s="158"/>
      <c r="D597" s="151" t="s">
        <v>302</v>
      </c>
      <c r="E597" s="159" t="s">
        <v>1</v>
      </c>
      <c r="F597" s="160" t="s">
        <v>473</v>
      </c>
      <c r="H597" s="159" t="s">
        <v>1</v>
      </c>
      <c r="I597" s="161"/>
      <c r="L597" s="158"/>
      <c r="M597" s="162"/>
      <c r="T597" s="163"/>
      <c r="AT597" s="159" t="s">
        <v>302</v>
      </c>
      <c r="AU597" s="159" t="s">
        <v>85</v>
      </c>
      <c r="AV597" s="13" t="s">
        <v>83</v>
      </c>
      <c r="AW597" s="13" t="s">
        <v>32</v>
      </c>
      <c r="AX597" s="13" t="s">
        <v>76</v>
      </c>
      <c r="AY597" s="159" t="s">
        <v>293</v>
      </c>
    </row>
    <row r="598" spans="2:51" s="12" customFormat="1" ht="11.25">
      <c r="B598" s="150"/>
      <c r="D598" s="151" t="s">
        <v>302</v>
      </c>
      <c r="E598" s="152" t="s">
        <v>1</v>
      </c>
      <c r="F598" s="153" t="s">
        <v>616</v>
      </c>
      <c r="H598" s="154">
        <v>478.27199999999999</v>
      </c>
      <c r="I598" s="155"/>
      <c r="L598" s="150"/>
      <c r="M598" s="156"/>
      <c r="T598" s="157"/>
      <c r="AT598" s="152" t="s">
        <v>302</v>
      </c>
      <c r="AU598" s="152" t="s">
        <v>85</v>
      </c>
      <c r="AV598" s="12" t="s">
        <v>85</v>
      </c>
      <c r="AW598" s="12" t="s">
        <v>32</v>
      </c>
      <c r="AX598" s="12" t="s">
        <v>76</v>
      </c>
      <c r="AY598" s="152" t="s">
        <v>293</v>
      </c>
    </row>
    <row r="599" spans="2:51" s="13" customFormat="1" ht="11.25">
      <c r="B599" s="158"/>
      <c r="D599" s="151" t="s">
        <v>302</v>
      </c>
      <c r="E599" s="159" t="s">
        <v>1</v>
      </c>
      <c r="F599" s="160" t="s">
        <v>553</v>
      </c>
      <c r="H599" s="159" t="s">
        <v>1</v>
      </c>
      <c r="I599" s="161"/>
      <c r="L599" s="158"/>
      <c r="M599" s="162"/>
      <c r="T599" s="163"/>
      <c r="AT599" s="159" t="s">
        <v>302</v>
      </c>
      <c r="AU599" s="159" t="s">
        <v>85</v>
      </c>
      <c r="AV599" s="13" t="s">
        <v>83</v>
      </c>
      <c r="AW599" s="13" t="s">
        <v>32</v>
      </c>
      <c r="AX599" s="13" t="s">
        <v>76</v>
      </c>
      <c r="AY599" s="159" t="s">
        <v>293</v>
      </c>
    </row>
    <row r="600" spans="2:51" s="12" customFormat="1" ht="11.25">
      <c r="B600" s="150"/>
      <c r="D600" s="151" t="s">
        <v>302</v>
      </c>
      <c r="E600" s="152" t="s">
        <v>1</v>
      </c>
      <c r="F600" s="153" t="s">
        <v>615</v>
      </c>
      <c r="H600" s="154">
        <v>264.14999999999998</v>
      </c>
      <c r="I600" s="155"/>
      <c r="L600" s="150"/>
      <c r="M600" s="156"/>
      <c r="T600" s="157"/>
      <c r="AT600" s="152" t="s">
        <v>302</v>
      </c>
      <c r="AU600" s="152" t="s">
        <v>85</v>
      </c>
      <c r="AV600" s="12" t="s">
        <v>85</v>
      </c>
      <c r="AW600" s="12" t="s">
        <v>32</v>
      </c>
      <c r="AX600" s="12" t="s">
        <v>76</v>
      </c>
      <c r="AY600" s="152" t="s">
        <v>293</v>
      </c>
    </row>
    <row r="601" spans="2:51" s="13" customFormat="1" ht="22.5">
      <c r="B601" s="158"/>
      <c r="D601" s="151" t="s">
        <v>302</v>
      </c>
      <c r="E601" s="159" t="s">
        <v>1</v>
      </c>
      <c r="F601" s="160" t="s">
        <v>479</v>
      </c>
      <c r="H601" s="159" t="s">
        <v>1</v>
      </c>
      <c r="I601" s="161"/>
      <c r="L601" s="158"/>
      <c r="M601" s="162"/>
      <c r="T601" s="163"/>
      <c r="AT601" s="159" t="s">
        <v>302</v>
      </c>
      <c r="AU601" s="159" t="s">
        <v>85</v>
      </c>
      <c r="AV601" s="13" t="s">
        <v>83</v>
      </c>
      <c r="AW601" s="13" t="s">
        <v>32</v>
      </c>
      <c r="AX601" s="13" t="s">
        <v>76</v>
      </c>
      <c r="AY601" s="159" t="s">
        <v>293</v>
      </c>
    </row>
    <row r="602" spans="2:51" s="12" customFormat="1" ht="11.25">
      <c r="B602" s="150"/>
      <c r="D602" s="151" t="s">
        <v>302</v>
      </c>
      <c r="E602" s="152" t="s">
        <v>1</v>
      </c>
      <c r="F602" s="153" t="s">
        <v>617</v>
      </c>
      <c r="H602" s="154">
        <v>992.64</v>
      </c>
      <c r="I602" s="155"/>
      <c r="L602" s="150"/>
      <c r="M602" s="156"/>
      <c r="T602" s="157"/>
      <c r="AT602" s="152" t="s">
        <v>302</v>
      </c>
      <c r="AU602" s="152" t="s">
        <v>85</v>
      </c>
      <c r="AV602" s="12" t="s">
        <v>85</v>
      </c>
      <c r="AW602" s="12" t="s">
        <v>32</v>
      </c>
      <c r="AX602" s="12" t="s">
        <v>76</v>
      </c>
      <c r="AY602" s="152" t="s">
        <v>293</v>
      </c>
    </row>
    <row r="603" spans="2:51" s="13" customFormat="1" ht="11.25">
      <c r="B603" s="158"/>
      <c r="D603" s="151" t="s">
        <v>302</v>
      </c>
      <c r="E603" s="159" t="s">
        <v>1</v>
      </c>
      <c r="F603" s="160" t="s">
        <v>554</v>
      </c>
      <c r="H603" s="159" t="s">
        <v>1</v>
      </c>
      <c r="I603" s="161"/>
      <c r="L603" s="158"/>
      <c r="M603" s="162"/>
      <c r="T603" s="163"/>
      <c r="AT603" s="159" t="s">
        <v>302</v>
      </c>
      <c r="AU603" s="159" t="s">
        <v>85</v>
      </c>
      <c r="AV603" s="13" t="s">
        <v>83</v>
      </c>
      <c r="AW603" s="13" t="s">
        <v>32</v>
      </c>
      <c r="AX603" s="13" t="s">
        <v>76</v>
      </c>
      <c r="AY603" s="159" t="s">
        <v>293</v>
      </c>
    </row>
    <row r="604" spans="2:51" s="12" customFormat="1" ht="11.25">
      <c r="B604" s="150"/>
      <c r="D604" s="151" t="s">
        <v>302</v>
      </c>
      <c r="E604" s="152" t="s">
        <v>1</v>
      </c>
      <c r="F604" s="153" t="s">
        <v>613</v>
      </c>
      <c r="H604" s="154">
        <v>211.32</v>
      </c>
      <c r="I604" s="155"/>
      <c r="L604" s="150"/>
      <c r="M604" s="156"/>
      <c r="T604" s="157"/>
      <c r="AT604" s="152" t="s">
        <v>302</v>
      </c>
      <c r="AU604" s="152" t="s">
        <v>85</v>
      </c>
      <c r="AV604" s="12" t="s">
        <v>85</v>
      </c>
      <c r="AW604" s="12" t="s">
        <v>32</v>
      </c>
      <c r="AX604" s="12" t="s">
        <v>76</v>
      </c>
      <c r="AY604" s="152" t="s">
        <v>293</v>
      </c>
    </row>
    <row r="605" spans="2:51" s="13" customFormat="1" ht="11.25">
      <c r="B605" s="158"/>
      <c r="D605" s="151" t="s">
        <v>302</v>
      </c>
      <c r="E605" s="159" t="s">
        <v>1</v>
      </c>
      <c r="F605" s="160" t="s">
        <v>427</v>
      </c>
      <c r="H605" s="159" t="s">
        <v>1</v>
      </c>
      <c r="I605" s="161"/>
      <c r="L605" s="158"/>
      <c r="M605" s="162"/>
      <c r="T605" s="163"/>
      <c r="AT605" s="159" t="s">
        <v>302</v>
      </c>
      <c r="AU605" s="159" t="s">
        <v>85</v>
      </c>
      <c r="AV605" s="13" t="s">
        <v>83</v>
      </c>
      <c r="AW605" s="13" t="s">
        <v>32</v>
      </c>
      <c r="AX605" s="13" t="s">
        <v>76</v>
      </c>
      <c r="AY605" s="159" t="s">
        <v>293</v>
      </c>
    </row>
    <row r="606" spans="2:51" s="12" customFormat="1" ht="11.25">
      <c r="B606" s="150"/>
      <c r="D606" s="151" t="s">
        <v>302</v>
      </c>
      <c r="E606" s="152" t="s">
        <v>1</v>
      </c>
      <c r="F606" s="153" t="s">
        <v>613</v>
      </c>
      <c r="H606" s="154">
        <v>211.32</v>
      </c>
      <c r="I606" s="155"/>
      <c r="L606" s="150"/>
      <c r="M606" s="156"/>
      <c r="T606" s="157"/>
      <c r="AT606" s="152" t="s">
        <v>302</v>
      </c>
      <c r="AU606" s="152" t="s">
        <v>85</v>
      </c>
      <c r="AV606" s="12" t="s">
        <v>85</v>
      </c>
      <c r="AW606" s="12" t="s">
        <v>32</v>
      </c>
      <c r="AX606" s="12" t="s">
        <v>76</v>
      </c>
      <c r="AY606" s="152" t="s">
        <v>293</v>
      </c>
    </row>
    <row r="607" spans="2:51" s="13" customFormat="1" ht="22.5">
      <c r="B607" s="158"/>
      <c r="D607" s="151" t="s">
        <v>302</v>
      </c>
      <c r="E607" s="159" t="s">
        <v>1</v>
      </c>
      <c r="F607" s="160" t="s">
        <v>487</v>
      </c>
      <c r="H607" s="159" t="s">
        <v>1</v>
      </c>
      <c r="I607" s="161"/>
      <c r="L607" s="158"/>
      <c r="M607" s="162"/>
      <c r="T607" s="163"/>
      <c r="AT607" s="159" t="s">
        <v>302</v>
      </c>
      <c r="AU607" s="159" t="s">
        <v>85</v>
      </c>
      <c r="AV607" s="13" t="s">
        <v>83</v>
      </c>
      <c r="AW607" s="13" t="s">
        <v>32</v>
      </c>
      <c r="AX607" s="13" t="s">
        <v>76</v>
      </c>
      <c r="AY607" s="159" t="s">
        <v>293</v>
      </c>
    </row>
    <row r="608" spans="2:51" s="12" customFormat="1" ht="11.25">
      <c r="B608" s="150"/>
      <c r="D608" s="151" t="s">
        <v>302</v>
      </c>
      <c r="E608" s="152" t="s">
        <v>1</v>
      </c>
      <c r="F608" s="153" t="s">
        <v>614</v>
      </c>
      <c r="H608" s="154">
        <v>469.24799999999999</v>
      </c>
      <c r="I608" s="155"/>
      <c r="L608" s="150"/>
      <c r="M608" s="156"/>
      <c r="T608" s="157"/>
      <c r="AT608" s="152" t="s">
        <v>302</v>
      </c>
      <c r="AU608" s="152" t="s">
        <v>85</v>
      </c>
      <c r="AV608" s="12" t="s">
        <v>85</v>
      </c>
      <c r="AW608" s="12" t="s">
        <v>32</v>
      </c>
      <c r="AX608" s="12" t="s">
        <v>76</v>
      </c>
      <c r="AY608" s="152" t="s">
        <v>293</v>
      </c>
    </row>
    <row r="609" spans="2:51" s="13" customFormat="1" ht="11.25">
      <c r="B609" s="158"/>
      <c r="D609" s="151" t="s">
        <v>302</v>
      </c>
      <c r="E609" s="159" t="s">
        <v>1</v>
      </c>
      <c r="F609" s="160" t="s">
        <v>556</v>
      </c>
      <c r="H609" s="159" t="s">
        <v>1</v>
      </c>
      <c r="I609" s="161"/>
      <c r="L609" s="158"/>
      <c r="M609" s="162"/>
      <c r="T609" s="163"/>
      <c r="AT609" s="159" t="s">
        <v>302</v>
      </c>
      <c r="AU609" s="159" t="s">
        <v>85</v>
      </c>
      <c r="AV609" s="13" t="s">
        <v>83</v>
      </c>
      <c r="AW609" s="13" t="s">
        <v>32</v>
      </c>
      <c r="AX609" s="13" t="s">
        <v>76</v>
      </c>
      <c r="AY609" s="159" t="s">
        <v>293</v>
      </c>
    </row>
    <row r="610" spans="2:51" s="12" customFormat="1" ht="11.25">
      <c r="B610" s="150"/>
      <c r="D610" s="151" t="s">
        <v>302</v>
      </c>
      <c r="E610" s="152" t="s">
        <v>1</v>
      </c>
      <c r="F610" s="153" t="s">
        <v>615</v>
      </c>
      <c r="H610" s="154">
        <v>264.14999999999998</v>
      </c>
      <c r="I610" s="155"/>
      <c r="L610" s="150"/>
      <c r="M610" s="156"/>
      <c r="T610" s="157"/>
      <c r="AT610" s="152" t="s">
        <v>302</v>
      </c>
      <c r="AU610" s="152" t="s">
        <v>85</v>
      </c>
      <c r="AV610" s="12" t="s">
        <v>85</v>
      </c>
      <c r="AW610" s="12" t="s">
        <v>32</v>
      </c>
      <c r="AX610" s="12" t="s">
        <v>76</v>
      </c>
      <c r="AY610" s="152" t="s">
        <v>293</v>
      </c>
    </row>
    <row r="611" spans="2:51" s="13" customFormat="1" ht="11.25">
      <c r="B611" s="158"/>
      <c r="D611" s="151" t="s">
        <v>302</v>
      </c>
      <c r="E611" s="159" t="s">
        <v>1</v>
      </c>
      <c r="F611" s="160" t="s">
        <v>558</v>
      </c>
      <c r="H611" s="159" t="s">
        <v>1</v>
      </c>
      <c r="I611" s="161"/>
      <c r="L611" s="158"/>
      <c r="M611" s="162"/>
      <c r="T611" s="163"/>
      <c r="AT611" s="159" t="s">
        <v>302</v>
      </c>
      <c r="AU611" s="159" t="s">
        <v>85</v>
      </c>
      <c r="AV611" s="13" t="s">
        <v>83</v>
      </c>
      <c r="AW611" s="13" t="s">
        <v>32</v>
      </c>
      <c r="AX611" s="13" t="s">
        <v>76</v>
      </c>
      <c r="AY611" s="159" t="s">
        <v>293</v>
      </c>
    </row>
    <row r="612" spans="2:51" s="12" customFormat="1" ht="11.25">
      <c r="B612" s="150"/>
      <c r="D612" s="151" t="s">
        <v>302</v>
      </c>
      <c r="E612" s="152" t="s">
        <v>1</v>
      </c>
      <c r="F612" s="153" t="s">
        <v>613</v>
      </c>
      <c r="H612" s="154">
        <v>211.32</v>
      </c>
      <c r="I612" s="155"/>
      <c r="L612" s="150"/>
      <c r="M612" s="156"/>
      <c r="T612" s="157"/>
      <c r="AT612" s="152" t="s">
        <v>302</v>
      </c>
      <c r="AU612" s="152" t="s">
        <v>85</v>
      </c>
      <c r="AV612" s="12" t="s">
        <v>85</v>
      </c>
      <c r="AW612" s="12" t="s">
        <v>32</v>
      </c>
      <c r="AX612" s="12" t="s">
        <v>76</v>
      </c>
      <c r="AY612" s="152" t="s">
        <v>293</v>
      </c>
    </row>
    <row r="613" spans="2:51" s="13" customFormat="1" ht="22.5">
      <c r="B613" s="158"/>
      <c r="D613" s="151" t="s">
        <v>302</v>
      </c>
      <c r="E613" s="159" t="s">
        <v>1</v>
      </c>
      <c r="F613" s="160" t="s">
        <v>493</v>
      </c>
      <c r="H613" s="159" t="s">
        <v>1</v>
      </c>
      <c r="I613" s="161"/>
      <c r="L613" s="158"/>
      <c r="M613" s="162"/>
      <c r="T613" s="163"/>
      <c r="AT613" s="159" t="s">
        <v>302</v>
      </c>
      <c r="AU613" s="159" t="s">
        <v>85</v>
      </c>
      <c r="AV613" s="13" t="s">
        <v>83</v>
      </c>
      <c r="AW613" s="13" t="s">
        <v>32</v>
      </c>
      <c r="AX613" s="13" t="s">
        <v>76</v>
      </c>
      <c r="AY613" s="159" t="s">
        <v>293</v>
      </c>
    </row>
    <row r="614" spans="2:51" s="12" customFormat="1" ht="11.25">
      <c r="B614" s="150"/>
      <c r="D614" s="151" t="s">
        <v>302</v>
      </c>
      <c r="E614" s="152" t="s">
        <v>1</v>
      </c>
      <c r="F614" s="153" t="s">
        <v>616</v>
      </c>
      <c r="H614" s="154">
        <v>478.27199999999999</v>
      </c>
      <c r="I614" s="155"/>
      <c r="L614" s="150"/>
      <c r="M614" s="156"/>
      <c r="T614" s="157"/>
      <c r="AT614" s="152" t="s">
        <v>302</v>
      </c>
      <c r="AU614" s="152" t="s">
        <v>85</v>
      </c>
      <c r="AV614" s="12" t="s">
        <v>85</v>
      </c>
      <c r="AW614" s="12" t="s">
        <v>32</v>
      </c>
      <c r="AX614" s="12" t="s">
        <v>76</v>
      </c>
      <c r="AY614" s="152" t="s">
        <v>293</v>
      </c>
    </row>
    <row r="615" spans="2:51" s="13" customFormat="1" ht="11.25">
      <c r="B615" s="158"/>
      <c r="D615" s="151" t="s">
        <v>302</v>
      </c>
      <c r="E615" s="159" t="s">
        <v>1</v>
      </c>
      <c r="F615" s="160" t="s">
        <v>431</v>
      </c>
      <c r="H615" s="159" t="s">
        <v>1</v>
      </c>
      <c r="I615" s="161"/>
      <c r="L615" s="158"/>
      <c r="M615" s="162"/>
      <c r="T615" s="163"/>
      <c r="AT615" s="159" t="s">
        <v>302</v>
      </c>
      <c r="AU615" s="159" t="s">
        <v>85</v>
      </c>
      <c r="AV615" s="13" t="s">
        <v>83</v>
      </c>
      <c r="AW615" s="13" t="s">
        <v>32</v>
      </c>
      <c r="AX615" s="13" t="s">
        <v>76</v>
      </c>
      <c r="AY615" s="159" t="s">
        <v>293</v>
      </c>
    </row>
    <row r="616" spans="2:51" s="12" customFormat="1" ht="11.25">
      <c r="B616" s="150"/>
      <c r="D616" s="151" t="s">
        <v>302</v>
      </c>
      <c r="E616" s="152" t="s">
        <v>1</v>
      </c>
      <c r="F616" s="153" t="s">
        <v>613</v>
      </c>
      <c r="H616" s="154">
        <v>211.32</v>
      </c>
      <c r="I616" s="155"/>
      <c r="L616" s="150"/>
      <c r="M616" s="156"/>
      <c r="T616" s="157"/>
      <c r="AT616" s="152" t="s">
        <v>302</v>
      </c>
      <c r="AU616" s="152" t="s">
        <v>85</v>
      </c>
      <c r="AV616" s="12" t="s">
        <v>85</v>
      </c>
      <c r="AW616" s="12" t="s">
        <v>32</v>
      </c>
      <c r="AX616" s="12" t="s">
        <v>76</v>
      </c>
      <c r="AY616" s="152" t="s">
        <v>293</v>
      </c>
    </row>
    <row r="617" spans="2:51" s="13" customFormat="1" ht="22.5">
      <c r="B617" s="158"/>
      <c r="D617" s="151" t="s">
        <v>302</v>
      </c>
      <c r="E617" s="159" t="s">
        <v>1</v>
      </c>
      <c r="F617" s="160" t="s">
        <v>499</v>
      </c>
      <c r="H617" s="159" t="s">
        <v>1</v>
      </c>
      <c r="I617" s="161"/>
      <c r="L617" s="158"/>
      <c r="M617" s="162"/>
      <c r="T617" s="163"/>
      <c r="AT617" s="159" t="s">
        <v>302</v>
      </c>
      <c r="AU617" s="159" t="s">
        <v>85</v>
      </c>
      <c r="AV617" s="13" t="s">
        <v>83</v>
      </c>
      <c r="AW617" s="13" t="s">
        <v>32</v>
      </c>
      <c r="AX617" s="13" t="s">
        <v>76</v>
      </c>
      <c r="AY617" s="159" t="s">
        <v>293</v>
      </c>
    </row>
    <row r="618" spans="2:51" s="12" customFormat="1" ht="11.25">
      <c r="B618" s="150"/>
      <c r="D618" s="151" t="s">
        <v>302</v>
      </c>
      <c r="E618" s="152" t="s">
        <v>1</v>
      </c>
      <c r="F618" s="153" t="s">
        <v>618</v>
      </c>
      <c r="H618" s="154">
        <v>893.37599999999998</v>
      </c>
      <c r="I618" s="155"/>
      <c r="L618" s="150"/>
      <c r="M618" s="156"/>
      <c r="T618" s="157"/>
      <c r="AT618" s="152" t="s">
        <v>302</v>
      </c>
      <c r="AU618" s="152" t="s">
        <v>85</v>
      </c>
      <c r="AV618" s="12" t="s">
        <v>85</v>
      </c>
      <c r="AW618" s="12" t="s">
        <v>32</v>
      </c>
      <c r="AX618" s="12" t="s">
        <v>76</v>
      </c>
      <c r="AY618" s="152" t="s">
        <v>293</v>
      </c>
    </row>
    <row r="619" spans="2:51" s="13" customFormat="1" ht="11.25">
      <c r="B619" s="158"/>
      <c r="D619" s="151" t="s">
        <v>302</v>
      </c>
      <c r="E619" s="159" t="s">
        <v>1</v>
      </c>
      <c r="F619" s="160" t="s">
        <v>560</v>
      </c>
      <c r="H619" s="159" t="s">
        <v>1</v>
      </c>
      <c r="I619" s="161"/>
      <c r="L619" s="158"/>
      <c r="M619" s="162"/>
      <c r="T619" s="163"/>
      <c r="AT619" s="159" t="s">
        <v>302</v>
      </c>
      <c r="AU619" s="159" t="s">
        <v>85</v>
      </c>
      <c r="AV619" s="13" t="s">
        <v>83</v>
      </c>
      <c r="AW619" s="13" t="s">
        <v>32</v>
      </c>
      <c r="AX619" s="13" t="s">
        <v>76</v>
      </c>
      <c r="AY619" s="159" t="s">
        <v>293</v>
      </c>
    </row>
    <row r="620" spans="2:51" s="12" customFormat="1" ht="11.25">
      <c r="B620" s="150"/>
      <c r="D620" s="151" t="s">
        <v>302</v>
      </c>
      <c r="E620" s="152" t="s">
        <v>1</v>
      </c>
      <c r="F620" s="153" t="s">
        <v>613</v>
      </c>
      <c r="H620" s="154">
        <v>211.32</v>
      </c>
      <c r="I620" s="155"/>
      <c r="L620" s="150"/>
      <c r="M620" s="156"/>
      <c r="T620" s="157"/>
      <c r="AT620" s="152" t="s">
        <v>302</v>
      </c>
      <c r="AU620" s="152" t="s">
        <v>85</v>
      </c>
      <c r="AV620" s="12" t="s">
        <v>85</v>
      </c>
      <c r="AW620" s="12" t="s">
        <v>32</v>
      </c>
      <c r="AX620" s="12" t="s">
        <v>76</v>
      </c>
      <c r="AY620" s="152" t="s">
        <v>293</v>
      </c>
    </row>
    <row r="621" spans="2:51" s="13" customFormat="1" ht="11.25">
      <c r="B621" s="158"/>
      <c r="D621" s="151" t="s">
        <v>302</v>
      </c>
      <c r="E621" s="159" t="s">
        <v>1</v>
      </c>
      <c r="F621" s="160" t="s">
        <v>561</v>
      </c>
      <c r="H621" s="159" t="s">
        <v>1</v>
      </c>
      <c r="I621" s="161"/>
      <c r="L621" s="158"/>
      <c r="M621" s="162"/>
      <c r="T621" s="163"/>
      <c r="AT621" s="159" t="s">
        <v>302</v>
      </c>
      <c r="AU621" s="159" t="s">
        <v>85</v>
      </c>
      <c r="AV621" s="13" t="s">
        <v>83</v>
      </c>
      <c r="AW621" s="13" t="s">
        <v>32</v>
      </c>
      <c r="AX621" s="13" t="s">
        <v>76</v>
      </c>
      <c r="AY621" s="159" t="s">
        <v>293</v>
      </c>
    </row>
    <row r="622" spans="2:51" s="12" customFormat="1" ht="11.25">
      <c r="B622" s="150"/>
      <c r="D622" s="151" t="s">
        <v>302</v>
      </c>
      <c r="E622" s="152" t="s">
        <v>1</v>
      </c>
      <c r="F622" s="153" t="s">
        <v>613</v>
      </c>
      <c r="H622" s="154">
        <v>211.32</v>
      </c>
      <c r="I622" s="155"/>
      <c r="L622" s="150"/>
      <c r="M622" s="156"/>
      <c r="T622" s="157"/>
      <c r="AT622" s="152" t="s">
        <v>302</v>
      </c>
      <c r="AU622" s="152" t="s">
        <v>85</v>
      </c>
      <c r="AV622" s="12" t="s">
        <v>85</v>
      </c>
      <c r="AW622" s="12" t="s">
        <v>32</v>
      </c>
      <c r="AX622" s="12" t="s">
        <v>76</v>
      </c>
      <c r="AY622" s="152" t="s">
        <v>293</v>
      </c>
    </row>
    <row r="623" spans="2:51" s="13" customFormat="1" ht="11.25">
      <c r="B623" s="158"/>
      <c r="D623" s="151" t="s">
        <v>302</v>
      </c>
      <c r="E623" s="159" t="s">
        <v>1</v>
      </c>
      <c r="F623" s="160" t="s">
        <v>562</v>
      </c>
      <c r="H623" s="159" t="s">
        <v>1</v>
      </c>
      <c r="I623" s="161"/>
      <c r="L623" s="158"/>
      <c r="M623" s="162"/>
      <c r="T623" s="163"/>
      <c r="AT623" s="159" t="s">
        <v>302</v>
      </c>
      <c r="AU623" s="159" t="s">
        <v>85</v>
      </c>
      <c r="AV623" s="13" t="s">
        <v>83</v>
      </c>
      <c r="AW623" s="13" t="s">
        <v>32</v>
      </c>
      <c r="AX623" s="13" t="s">
        <v>76</v>
      </c>
      <c r="AY623" s="159" t="s">
        <v>293</v>
      </c>
    </row>
    <row r="624" spans="2:51" s="12" customFormat="1" ht="11.25">
      <c r="B624" s="150"/>
      <c r="D624" s="151" t="s">
        <v>302</v>
      </c>
      <c r="E624" s="152" t="s">
        <v>1</v>
      </c>
      <c r="F624" s="153" t="s">
        <v>613</v>
      </c>
      <c r="H624" s="154">
        <v>211.32</v>
      </c>
      <c r="I624" s="155"/>
      <c r="L624" s="150"/>
      <c r="M624" s="156"/>
      <c r="T624" s="157"/>
      <c r="AT624" s="152" t="s">
        <v>302</v>
      </c>
      <c r="AU624" s="152" t="s">
        <v>85</v>
      </c>
      <c r="AV624" s="12" t="s">
        <v>85</v>
      </c>
      <c r="AW624" s="12" t="s">
        <v>32</v>
      </c>
      <c r="AX624" s="12" t="s">
        <v>76</v>
      </c>
      <c r="AY624" s="152" t="s">
        <v>293</v>
      </c>
    </row>
    <row r="625" spans="2:51" s="13" customFormat="1" ht="22.5">
      <c r="B625" s="158"/>
      <c r="D625" s="151" t="s">
        <v>302</v>
      </c>
      <c r="E625" s="159" t="s">
        <v>1</v>
      </c>
      <c r="F625" s="160" t="s">
        <v>505</v>
      </c>
      <c r="H625" s="159" t="s">
        <v>1</v>
      </c>
      <c r="I625" s="161"/>
      <c r="L625" s="158"/>
      <c r="M625" s="162"/>
      <c r="T625" s="163"/>
      <c r="AT625" s="159" t="s">
        <v>302</v>
      </c>
      <c r="AU625" s="159" t="s">
        <v>85</v>
      </c>
      <c r="AV625" s="13" t="s">
        <v>83</v>
      </c>
      <c r="AW625" s="13" t="s">
        <v>32</v>
      </c>
      <c r="AX625" s="13" t="s">
        <v>76</v>
      </c>
      <c r="AY625" s="159" t="s">
        <v>293</v>
      </c>
    </row>
    <row r="626" spans="2:51" s="12" customFormat="1" ht="11.25">
      <c r="B626" s="150"/>
      <c r="D626" s="151" t="s">
        <v>302</v>
      </c>
      <c r="E626" s="152" t="s">
        <v>1</v>
      </c>
      <c r="F626" s="153" t="s">
        <v>614</v>
      </c>
      <c r="H626" s="154">
        <v>469.24799999999999</v>
      </c>
      <c r="I626" s="155"/>
      <c r="L626" s="150"/>
      <c r="M626" s="156"/>
      <c r="T626" s="157"/>
      <c r="AT626" s="152" t="s">
        <v>302</v>
      </c>
      <c r="AU626" s="152" t="s">
        <v>85</v>
      </c>
      <c r="AV626" s="12" t="s">
        <v>85</v>
      </c>
      <c r="AW626" s="12" t="s">
        <v>32</v>
      </c>
      <c r="AX626" s="12" t="s">
        <v>76</v>
      </c>
      <c r="AY626" s="152" t="s">
        <v>293</v>
      </c>
    </row>
    <row r="627" spans="2:51" s="13" customFormat="1" ht="11.25">
      <c r="B627" s="158"/>
      <c r="D627" s="151" t="s">
        <v>302</v>
      </c>
      <c r="E627" s="159" t="s">
        <v>1</v>
      </c>
      <c r="F627" s="160" t="s">
        <v>563</v>
      </c>
      <c r="H627" s="159" t="s">
        <v>1</v>
      </c>
      <c r="I627" s="161"/>
      <c r="L627" s="158"/>
      <c r="M627" s="162"/>
      <c r="T627" s="163"/>
      <c r="AT627" s="159" t="s">
        <v>302</v>
      </c>
      <c r="AU627" s="159" t="s">
        <v>85</v>
      </c>
      <c r="AV627" s="13" t="s">
        <v>83</v>
      </c>
      <c r="AW627" s="13" t="s">
        <v>32</v>
      </c>
      <c r="AX627" s="13" t="s">
        <v>76</v>
      </c>
      <c r="AY627" s="159" t="s">
        <v>293</v>
      </c>
    </row>
    <row r="628" spans="2:51" s="12" customFormat="1" ht="11.25">
      <c r="B628" s="150"/>
      <c r="D628" s="151" t="s">
        <v>302</v>
      </c>
      <c r="E628" s="152" t="s">
        <v>1</v>
      </c>
      <c r="F628" s="153" t="s">
        <v>619</v>
      </c>
      <c r="H628" s="154">
        <v>316.98</v>
      </c>
      <c r="I628" s="155"/>
      <c r="L628" s="150"/>
      <c r="M628" s="156"/>
      <c r="T628" s="157"/>
      <c r="AT628" s="152" t="s">
        <v>302</v>
      </c>
      <c r="AU628" s="152" t="s">
        <v>85</v>
      </c>
      <c r="AV628" s="12" t="s">
        <v>85</v>
      </c>
      <c r="AW628" s="12" t="s">
        <v>32</v>
      </c>
      <c r="AX628" s="12" t="s">
        <v>76</v>
      </c>
      <c r="AY628" s="152" t="s">
        <v>293</v>
      </c>
    </row>
    <row r="629" spans="2:51" s="13" customFormat="1" ht="11.25">
      <c r="B629" s="158"/>
      <c r="D629" s="151" t="s">
        <v>302</v>
      </c>
      <c r="E629" s="159" t="s">
        <v>1</v>
      </c>
      <c r="F629" s="160" t="s">
        <v>437</v>
      </c>
      <c r="H629" s="159" t="s">
        <v>1</v>
      </c>
      <c r="I629" s="161"/>
      <c r="L629" s="158"/>
      <c r="M629" s="162"/>
      <c r="T629" s="163"/>
      <c r="AT629" s="159" t="s">
        <v>302</v>
      </c>
      <c r="AU629" s="159" t="s">
        <v>85</v>
      </c>
      <c r="AV629" s="13" t="s">
        <v>83</v>
      </c>
      <c r="AW629" s="13" t="s">
        <v>32</v>
      </c>
      <c r="AX629" s="13" t="s">
        <v>76</v>
      </c>
      <c r="AY629" s="159" t="s">
        <v>293</v>
      </c>
    </row>
    <row r="630" spans="2:51" s="12" customFormat="1" ht="11.25">
      <c r="B630" s="150"/>
      <c r="D630" s="151" t="s">
        <v>302</v>
      </c>
      <c r="E630" s="152" t="s">
        <v>1</v>
      </c>
      <c r="F630" s="153" t="s">
        <v>615</v>
      </c>
      <c r="H630" s="154">
        <v>264.14999999999998</v>
      </c>
      <c r="I630" s="155"/>
      <c r="L630" s="150"/>
      <c r="M630" s="156"/>
      <c r="T630" s="157"/>
      <c r="AT630" s="152" t="s">
        <v>302</v>
      </c>
      <c r="AU630" s="152" t="s">
        <v>85</v>
      </c>
      <c r="AV630" s="12" t="s">
        <v>85</v>
      </c>
      <c r="AW630" s="12" t="s">
        <v>32</v>
      </c>
      <c r="AX630" s="12" t="s">
        <v>76</v>
      </c>
      <c r="AY630" s="152" t="s">
        <v>293</v>
      </c>
    </row>
    <row r="631" spans="2:51" s="13" customFormat="1" ht="22.5">
      <c r="B631" s="158"/>
      <c r="D631" s="151" t="s">
        <v>302</v>
      </c>
      <c r="E631" s="159" t="s">
        <v>1</v>
      </c>
      <c r="F631" s="160" t="s">
        <v>510</v>
      </c>
      <c r="H631" s="159" t="s">
        <v>1</v>
      </c>
      <c r="I631" s="161"/>
      <c r="L631" s="158"/>
      <c r="M631" s="162"/>
      <c r="T631" s="163"/>
      <c r="AT631" s="159" t="s">
        <v>302</v>
      </c>
      <c r="AU631" s="159" t="s">
        <v>85</v>
      </c>
      <c r="AV631" s="13" t="s">
        <v>83</v>
      </c>
      <c r="AW631" s="13" t="s">
        <v>32</v>
      </c>
      <c r="AX631" s="13" t="s">
        <v>76</v>
      </c>
      <c r="AY631" s="159" t="s">
        <v>293</v>
      </c>
    </row>
    <row r="632" spans="2:51" s="12" customFormat="1" ht="11.25">
      <c r="B632" s="150"/>
      <c r="D632" s="151" t="s">
        <v>302</v>
      </c>
      <c r="E632" s="152" t="s">
        <v>1</v>
      </c>
      <c r="F632" s="153" t="s">
        <v>620</v>
      </c>
      <c r="H632" s="154">
        <v>496.32</v>
      </c>
      <c r="I632" s="155"/>
      <c r="L632" s="150"/>
      <c r="M632" s="156"/>
      <c r="T632" s="157"/>
      <c r="AT632" s="152" t="s">
        <v>302</v>
      </c>
      <c r="AU632" s="152" t="s">
        <v>85</v>
      </c>
      <c r="AV632" s="12" t="s">
        <v>85</v>
      </c>
      <c r="AW632" s="12" t="s">
        <v>32</v>
      </c>
      <c r="AX632" s="12" t="s">
        <v>76</v>
      </c>
      <c r="AY632" s="152" t="s">
        <v>293</v>
      </c>
    </row>
    <row r="633" spans="2:51" s="13" customFormat="1" ht="11.25">
      <c r="B633" s="158"/>
      <c r="D633" s="151" t="s">
        <v>302</v>
      </c>
      <c r="E633" s="159" t="s">
        <v>1</v>
      </c>
      <c r="F633" s="160" t="s">
        <v>439</v>
      </c>
      <c r="H633" s="159" t="s">
        <v>1</v>
      </c>
      <c r="I633" s="161"/>
      <c r="L633" s="158"/>
      <c r="M633" s="162"/>
      <c r="T633" s="163"/>
      <c r="AT633" s="159" t="s">
        <v>302</v>
      </c>
      <c r="AU633" s="159" t="s">
        <v>85</v>
      </c>
      <c r="AV633" s="13" t="s">
        <v>83</v>
      </c>
      <c r="AW633" s="13" t="s">
        <v>32</v>
      </c>
      <c r="AX633" s="13" t="s">
        <v>76</v>
      </c>
      <c r="AY633" s="159" t="s">
        <v>293</v>
      </c>
    </row>
    <row r="634" spans="2:51" s="12" customFormat="1" ht="11.25">
      <c r="B634" s="150"/>
      <c r="D634" s="151" t="s">
        <v>302</v>
      </c>
      <c r="E634" s="152" t="s">
        <v>1</v>
      </c>
      <c r="F634" s="153" t="s">
        <v>621</v>
      </c>
      <c r="H634" s="154">
        <v>158.49</v>
      </c>
      <c r="I634" s="155"/>
      <c r="L634" s="150"/>
      <c r="M634" s="156"/>
      <c r="T634" s="157"/>
      <c r="AT634" s="152" t="s">
        <v>302</v>
      </c>
      <c r="AU634" s="152" t="s">
        <v>85</v>
      </c>
      <c r="AV634" s="12" t="s">
        <v>85</v>
      </c>
      <c r="AW634" s="12" t="s">
        <v>32</v>
      </c>
      <c r="AX634" s="12" t="s">
        <v>76</v>
      </c>
      <c r="AY634" s="152" t="s">
        <v>293</v>
      </c>
    </row>
    <row r="635" spans="2:51" s="13" customFormat="1" ht="11.25">
      <c r="B635" s="158"/>
      <c r="D635" s="151" t="s">
        <v>302</v>
      </c>
      <c r="E635" s="159" t="s">
        <v>1</v>
      </c>
      <c r="F635" s="160" t="s">
        <v>567</v>
      </c>
      <c r="H635" s="159" t="s">
        <v>1</v>
      </c>
      <c r="I635" s="161"/>
      <c r="L635" s="158"/>
      <c r="M635" s="162"/>
      <c r="T635" s="163"/>
      <c r="AT635" s="159" t="s">
        <v>302</v>
      </c>
      <c r="AU635" s="159" t="s">
        <v>85</v>
      </c>
      <c r="AV635" s="13" t="s">
        <v>83</v>
      </c>
      <c r="AW635" s="13" t="s">
        <v>32</v>
      </c>
      <c r="AX635" s="13" t="s">
        <v>76</v>
      </c>
      <c r="AY635" s="159" t="s">
        <v>293</v>
      </c>
    </row>
    <row r="636" spans="2:51" s="12" customFormat="1" ht="11.25">
      <c r="B636" s="150"/>
      <c r="D636" s="151" t="s">
        <v>302</v>
      </c>
      <c r="E636" s="152" t="s">
        <v>1</v>
      </c>
      <c r="F636" s="153" t="s">
        <v>615</v>
      </c>
      <c r="H636" s="154">
        <v>264.14999999999998</v>
      </c>
      <c r="I636" s="155"/>
      <c r="L636" s="150"/>
      <c r="M636" s="156"/>
      <c r="T636" s="157"/>
      <c r="AT636" s="152" t="s">
        <v>302</v>
      </c>
      <c r="AU636" s="152" t="s">
        <v>85</v>
      </c>
      <c r="AV636" s="12" t="s">
        <v>85</v>
      </c>
      <c r="AW636" s="12" t="s">
        <v>32</v>
      </c>
      <c r="AX636" s="12" t="s">
        <v>76</v>
      </c>
      <c r="AY636" s="152" t="s">
        <v>293</v>
      </c>
    </row>
    <row r="637" spans="2:51" s="13" customFormat="1" ht="22.5">
      <c r="B637" s="158"/>
      <c r="D637" s="151" t="s">
        <v>302</v>
      </c>
      <c r="E637" s="159" t="s">
        <v>1</v>
      </c>
      <c r="F637" s="160" t="s">
        <v>517</v>
      </c>
      <c r="H637" s="159" t="s">
        <v>1</v>
      </c>
      <c r="I637" s="161"/>
      <c r="L637" s="158"/>
      <c r="M637" s="162"/>
      <c r="T637" s="163"/>
      <c r="AT637" s="159" t="s">
        <v>302</v>
      </c>
      <c r="AU637" s="159" t="s">
        <v>85</v>
      </c>
      <c r="AV637" s="13" t="s">
        <v>83</v>
      </c>
      <c r="AW637" s="13" t="s">
        <v>32</v>
      </c>
      <c r="AX637" s="13" t="s">
        <v>76</v>
      </c>
      <c r="AY637" s="159" t="s">
        <v>293</v>
      </c>
    </row>
    <row r="638" spans="2:51" s="12" customFormat="1" ht="11.25">
      <c r="B638" s="150"/>
      <c r="D638" s="151" t="s">
        <v>302</v>
      </c>
      <c r="E638" s="152" t="s">
        <v>1</v>
      </c>
      <c r="F638" s="153" t="s">
        <v>614</v>
      </c>
      <c r="H638" s="154">
        <v>469.24799999999999</v>
      </c>
      <c r="I638" s="155"/>
      <c r="L638" s="150"/>
      <c r="M638" s="156"/>
      <c r="T638" s="157"/>
      <c r="AT638" s="152" t="s">
        <v>302</v>
      </c>
      <c r="AU638" s="152" t="s">
        <v>85</v>
      </c>
      <c r="AV638" s="12" t="s">
        <v>85</v>
      </c>
      <c r="AW638" s="12" t="s">
        <v>32</v>
      </c>
      <c r="AX638" s="12" t="s">
        <v>76</v>
      </c>
      <c r="AY638" s="152" t="s">
        <v>293</v>
      </c>
    </row>
    <row r="639" spans="2:51" s="13" customFormat="1" ht="22.5">
      <c r="B639" s="158"/>
      <c r="D639" s="151" t="s">
        <v>302</v>
      </c>
      <c r="E639" s="159" t="s">
        <v>1</v>
      </c>
      <c r="F639" s="160" t="s">
        <v>568</v>
      </c>
      <c r="H639" s="159" t="s">
        <v>1</v>
      </c>
      <c r="I639" s="161"/>
      <c r="L639" s="158"/>
      <c r="M639" s="162"/>
      <c r="T639" s="163"/>
      <c r="AT639" s="159" t="s">
        <v>302</v>
      </c>
      <c r="AU639" s="159" t="s">
        <v>85</v>
      </c>
      <c r="AV639" s="13" t="s">
        <v>83</v>
      </c>
      <c r="AW639" s="13" t="s">
        <v>32</v>
      </c>
      <c r="AX639" s="13" t="s">
        <v>76</v>
      </c>
      <c r="AY639" s="159" t="s">
        <v>293</v>
      </c>
    </row>
    <row r="640" spans="2:51" s="12" customFormat="1" ht="11.25">
      <c r="B640" s="150"/>
      <c r="D640" s="151" t="s">
        <v>302</v>
      </c>
      <c r="E640" s="152" t="s">
        <v>1</v>
      </c>
      <c r="F640" s="153" t="s">
        <v>619</v>
      </c>
      <c r="H640" s="154">
        <v>316.98</v>
      </c>
      <c r="I640" s="155"/>
      <c r="L640" s="150"/>
      <c r="M640" s="156"/>
      <c r="T640" s="157"/>
      <c r="AT640" s="152" t="s">
        <v>302</v>
      </c>
      <c r="AU640" s="152" t="s">
        <v>85</v>
      </c>
      <c r="AV640" s="12" t="s">
        <v>85</v>
      </c>
      <c r="AW640" s="12" t="s">
        <v>32</v>
      </c>
      <c r="AX640" s="12" t="s">
        <v>76</v>
      </c>
      <c r="AY640" s="152" t="s">
        <v>293</v>
      </c>
    </row>
    <row r="641" spans="2:51" s="13" customFormat="1" ht="22.5">
      <c r="B641" s="158"/>
      <c r="D641" s="151" t="s">
        <v>302</v>
      </c>
      <c r="E641" s="159" t="s">
        <v>1</v>
      </c>
      <c r="F641" s="160" t="s">
        <v>443</v>
      </c>
      <c r="H641" s="159" t="s">
        <v>1</v>
      </c>
      <c r="I641" s="161"/>
      <c r="L641" s="158"/>
      <c r="M641" s="162"/>
      <c r="T641" s="163"/>
      <c r="AT641" s="159" t="s">
        <v>302</v>
      </c>
      <c r="AU641" s="159" t="s">
        <v>85</v>
      </c>
      <c r="AV641" s="13" t="s">
        <v>83</v>
      </c>
      <c r="AW641" s="13" t="s">
        <v>32</v>
      </c>
      <c r="AX641" s="13" t="s">
        <v>76</v>
      </c>
      <c r="AY641" s="159" t="s">
        <v>293</v>
      </c>
    </row>
    <row r="642" spans="2:51" s="12" customFormat="1" ht="11.25">
      <c r="B642" s="150"/>
      <c r="D642" s="151" t="s">
        <v>302</v>
      </c>
      <c r="E642" s="152" t="s">
        <v>1</v>
      </c>
      <c r="F642" s="153" t="s">
        <v>615</v>
      </c>
      <c r="H642" s="154">
        <v>264.14999999999998</v>
      </c>
      <c r="I642" s="155"/>
      <c r="L642" s="150"/>
      <c r="M642" s="156"/>
      <c r="T642" s="157"/>
      <c r="AT642" s="152" t="s">
        <v>302</v>
      </c>
      <c r="AU642" s="152" t="s">
        <v>85</v>
      </c>
      <c r="AV642" s="12" t="s">
        <v>85</v>
      </c>
      <c r="AW642" s="12" t="s">
        <v>32</v>
      </c>
      <c r="AX642" s="12" t="s">
        <v>76</v>
      </c>
      <c r="AY642" s="152" t="s">
        <v>293</v>
      </c>
    </row>
    <row r="643" spans="2:51" s="13" customFormat="1" ht="22.5">
      <c r="B643" s="158"/>
      <c r="D643" s="151" t="s">
        <v>302</v>
      </c>
      <c r="E643" s="159" t="s">
        <v>1</v>
      </c>
      <c r="F643" s="160" t="s">
        <v>521</v>
      </c>
      <c r="H643" s="159" t="s">
        <v>1</v>
      </c>
      <c r="I643" s="161"/>
      <c r="L643" s="158"/>
      <c r="M643" s="162"/>
      <c r="T643" s="163"/>
      <c r="AT643" s="159" t="s">
        <v>302</v>
      </c>
      <c r="AU643" s="159" t="s">
        <v>85</v>
      </c>
      <c r="AV643" s="13" t="s">
        <v>83</v>
      </c>
      <c r="AW643" s="13" t="s">
        <v>32</v>
      </c>
      <c r="AX643" s="13" t="s">
        <v>76</v>
      </c>
      <c r="AY643" s="159" t="s">
        <v>293</v>
      </c>
    </row>
    <row r="644" spans="2:51" s="12" customFormat="1" ht="11.25">
      <c r="B644" s="150"/>
      <c r="D644" s="151" t="s">
        <v>302</v>
      </c>
      <c r="E644" s="152" t="s">
        <v>1</v>
      </c>
      <c r="F644" s="153" t="s">
        <v>614</v>
      </c>
      <c r="H644" s="154">
        <v>469.24799999999999</v>
      </c>
      <c r="I644" s="155"/>
      <c r="L644" s="150"/>
      <c r="M644" s="156"/>
      <c r="T644" s="157"/>
      <c r="AT644" s="152" t="s">
        <v>302</v>
      </c>
      <c r="AU644" s="152" t="s">
        <v>85</v>
      </c>
      <c r="AV644" s="12" t="s">
        <v>85</v>
      </c>
      <c r="AW644" s="12" t="s">
        <v>32</v>
      </c>
      <c r="AX644" s="12" t="s">
        <v>76</v>
      </c>
      <c r="AY644" s="152" t="s">
        <v>293</v>
      </c>
    </row>
    <row r="645" spans="2:51" s="13" customFormat="1" ht="22.5">
      <c r="B645" s="158"/>
      <c r="D645" s="151" t="s">
        <v>302</v>
      </c>
      <c r="E645" s="159" t="s">
        <v>1</v>
      </c>
      <c r="F645" s="160" t="s">
        <v>569</v>
      </c>
      <c r="H645" s="159" t="s">
        <v>1</v>
      </c>
      <c r="I645" s="161"/>
      <c r="L645" s="158"/>
      <c r="M645" s="162"/>
      <c r="T645" s="163"/>
      <c r="AT645" s="159" t="s">
        <v>302</v>
      </c>
      <c r="AU645" s="159" t="s">
        <v>85</v>
      </c>
      <c r="AV645" s="13" t="s">
        <v>83</v>
      </c>
      <c r="AW645" s="13" t="s">
        <v>32</v>
      </c>
      <c r="AX645" s="13" t="s">
        <v>76</v>
      </c>
      <c r="AY645" s="159" t="s">
        <v>293</v>
      </c>
    </row>
    <row r="646" spans="2:51" s="12" customFormat="1" ht="11.25">
      <c r="B646" s="150"/>
      <c r="D646" s="151" t="s">
        <v>302</v>
      </c>
      <c r="E646" s="152" t="s">
        <v>1</v>
      </c>
      <c r="F646" s="153" t="s">
        <v>619</v>
      </c>
      <c r="H646" s="154">
        <v>316.98</v>
      </c>
      <c r="I646" s="155"/>
      <c r="L646" s="150"/>
      <c r="M646" s="156"/>
      <c r="T646" s="157"/>
      <c r="AT646" s="152" t="s">
        <v>302</v>
      </c>
      <c r="AU646" s="152" t="s">
        <v>85</v>
      </c>
      <c r="AV646" s="12" t="s">
        <v>85</v>
      </c>
      <c r="AW646" s="12" t="s">
        <v>32</v>
      </c>
      <c r="AX646" s="12" t="s">
        <v>76</v>
      </c>
      <c r="AY646" s="152" t="s">
        <v>293</v>
      </c>
    </row>
    <row r="647" spans="2:51" s="13" customFormat="1" ht="11.25">
      <c r="B647" s="158"/>
      <c r="D647" s="151" t="s">
        <v>302</v>
      </c>
      <c r="E647" s="159" t="s">
        <v>1</v>
      </c>
      <c r="F647" s="160" t="s">
        <v>445</v>
      </c>
      <c r="H647" s="159" t="s">
        <v>1</v>
      </c>
      <c r="I647" s="161"/>
      <c r="L647" s="158"/>
      <c r="M647" s="162"/>
      <c r="T647" s="163"/>
      <c r="AT647" s="159" t="s">
        <v>302</v>
      </c>
      <c r="AU647" s="159" t="s">
        <v>85</v>
      </c>
      <c r="AV647" s="13" t="s">
        <v>83</v>
      </c>
      <c r="AW647" s="13" t="s">
        <v>32</v>
      </c>
      <c r="AX647" s="13" t="s">
        <v>76</v>
      </c>
      <c r="AY647" s="159" t="s">
        <v>293</v>
      </c>
    </row>
    <row r="648" spans="2:51" s="12" customFormat="1" ht="11.25">
      <c r="B648" s="150"/>
      <c r="D648" s="151" t="s">
        <v>302</v>
      </c>
      <c r="E648" s="152" t="s">
        <v>1</v>
      </c>
      <c r="F648" s="153" t="s">
        <v>613</v>
      </c>
      <c r="H648" s="154">
        <v>211.32</v>
      </c>
      <c r="I648" s="155"/>
      <c r="L648" s="150"/>
      <c r="M648" s="156"/>
      <c r="T648" s="157"/>
      <c r="AT648" s="152" t="s">
        <v>302</v>
      </c>
      <c r="AU648" s="152" t="s">
        <v>85</v>
      </c>
      <c r="AV648" s="12" t="s">
        <v>85</v>
      </c>
      <c r="AW648" s="12" t="s">
        <v>32</v>
      </c>
      <c r="AX648" s="12" t="s">
        <v>76</v>
      </c>
      <c r="AY648" s="152" t="s">
        <v>293</v>
      </c>
    </row>
    <row r="649" spans="2:51" s="13" customFormat="1" ht="22.5">
      <c r="B649" s="158"/>
      <c r="D649" s="151" t="s">
        <v>302</v>
      </c>
      <c r="E649" s="159" t="s">
        <v>1</v>
      </c>
      <c r="F649" s="160" t="s">
        <v>525</v>
      </c>
      <c r="H649" s="159" t="s">
        <v>1</v>
      </c>
      <c r="I649" s="161"/>
      <c r="L649" s="158"/>
      <c r="M649" s="162"/>
      <c r="T649" s="163"/>
      <c r="AT649" s="159" t="s">
        <v>302</v>
      </c>
      <c r="AU649" s="159" t="s">
        <v>85</v>
      </c>
      <c r="AV649" s="13" t="s">
        <v>83</v>
      </c>
      <c r="AW649" s="13" t="s">
        <v>32</v>
      </c>
      <c r="AX649" s="13" t="s">
        <v>76</v>
      </c>
      <c r="AY649" s="159" t="s">
        <v>293</v>
      </c>
    </row>
    <row r="650" spans="2:51" s="12" customFormat="1" ht="11.25">
      <c r="B650" s="150"/>
      <c r="D650" s="151" t="s">
        <v>302</v>
      </c>
      <c r="E650" s="152" t="s">
        <v>1</v>
      </c>
      <c r="F650" s="153" t="s">
        <v>614</v>
      </c>
      <c r="H650" s="154">
        <v>469.24799999999999</v>
      </c>
      <c r="I650" s="155"/>
      <c r="L650" s="150"/>
      <c r="M650" s="156"/>
      <c r="T650" s="157"/>
      <c r="AT650" s="152" t="s">
        <v>302</v>
      </c>
      <c r="AU650" s="152" t="s">
        <v>85</v>
      </c>
      <c r="AV650" s="12" t="s">
        <v>85</v>
      </c>
      <c r="AW650" s="12" t="s">
        <v>32</v>
      </c>
      <c r="AX650" s="12" t="s">
        <v>76</v>
      </c>
      <c r="AY650" s="152" t="s">
        <v>293</v>
      </c>
    </row>
    <row r="651" spans="2:51" s="13" customFormat="1" ht="22.5">
      <c r="B651" s="158"/>
      <c r="D651" s="151" t="s">
        <v>302</v>
      </c>
      <c r="E651" s="159" t="s">
        <v>1</v>
      </c>
      <c r="F651" s="160" t="s">
        <v>570</v>
      </c>
      <c r="H651" s="159" t="s">
        <v>1</v>
      </c>
      <c r="I651" s="161"/>
      <c r="L651" s="158"/>
      <c r="M651" s="162"/>
      <c r="T651" s="163"/>
      <c r="AT651" s="159" t="s">
        <v>302</v>
      </c>
      <c r="AU651" s="159" t="s">
        <v>85</v>
      </c>
      <c r="AV651" s="13" t="s">
        <v>83</v>
      </c>
      <c r="AW651" s="13" t="s">
        <v>32</v>
      </c>
      <c r="AX651" s="13" t="s">
        <v>76</v>
      </c>
      <c r="AY651" s="159" t="s">
        <v>293</v>
      </c>
    </row>
    <row r="652" spans="2:51" s="12" customFormat="1" ht="11.25">
      <c r="B652" s="150"/>
      <c r="D652" s="151" t="s">
        <v>302</v>
      </c>
      <c r="E652" s="152" t="s">
        <v>1</v>
      </c>
      <c r="F652" s="153" t="s">
        <v>613</v>
      </c>
      <c r="H652" s="154">
        <v>211.32</v>
      </c>
      <c r="I652" s="155"/>
      <c r="L652" s="150"/>
      <c r="M652" s="156"/>
      <c r="T652" s="157"/>
      <c r="AT652" s="152" t="s">
        <v>302</v>
      </c>
      <c r="AU652" s="152" t="s">
        <v>85</v>
      </c>
      <c r="AV652" s="12" t="s">
        <v>85</v>
      </c>
      <c r="AW652" s="12" t="s">
        <v>32</v>
      </c>
      <c r="AX652" s="12" t="s">
        <v>76</v>
      </c>
      <c r="AY652" s="152" t="s">
        <v>293</v>
      </c>
    </row>
    <row r="653" spans="2:51" s="13" customFormat="1" ht="11.25">
      <c r="B653" s="158"/>
      <c r="D653" s="151" t="s">
        <v>302</v>
      </c>
      <c r="E653" s="159" t="s">
        <v>1</v>
      </c>
      <c r="F653" s="160" t="s">
        <v>447</v>
      </c>
      <c r="H653" s="159" t="s">
        <v>1</v>
      </c>
      <c r="I653" s="161"/>
      <c r="L653" s="158"/>
      <c r="M653" s="162"/>
      <c r="T653" s="163"/>
      <c r="AT653" s="159" t="s">
        <v>302</v>
      </c>
      <c r="AU653" s="159" t="s">
        <v>85</v>
      </c>
      <c r="AV653" s="13" t="s">
        <v>83</v>
      </c>
      <c r="AW653" s="13" t="s">
        <v>32</v>
      </c>
      <c r="AX653" s="13" t="s">
        <v>76</v>
      </c>
      <c r="AY653" s="159" t="s">
        <v>293</v>
      </c>
    </row>
    <row r="654" spans="2:51" s="12" customFormat="1" ht="11.25">
      <c r="B654" s="150"/>
      <c r="D654" s="151" t="s">
        <v>302</v>
      </c>
      <c r="E654" s="152" t="s">
        <v>1</v>
      </c>
      <c r="F654" s="153" t="s">
        <v>622</v>
      </c>
      <c r="H654" s="154">
        <v>475.47</v>
      </c>
      <c r="I654" s="155"/>
      <c r="L654" s="150"/>
      <c r="M654" s="156"/>
      <c r="T654" s="157"/>
      <c r="AT654" s="152" t="s">
        <v>302</v>
      </c>
      <c r="AU654" s="152" t="s">
        <v>85</v>
      </c>
      <c r="AV654" s="12" t="s">
        <v>85</v>
      </c>
      <c r="AW654" s="12" t="s">
        <v>32</v>
      </c>
      <c r="AX654" s="12" t="s">
        <v>76</v>
      </c>
      <c r="AY654" s="152" t="s">
        <v>293</v>
      </c>
    </row>
    <row r="655" spans="2:51" s="14" customFormat="1" ht="11.25">
      <c r="B655" s="167"/>
      <c r="D655" s="151" t="s">
        <v>302</v>
      </c>
      <c r="E655" s="168" t="s">
        <v>1</v>
      </c>
      <c r="F655" s="169" t="s">
        <v>371</v>
      </c>
      <c r="H655" s="170">
        <v>12134.67</v>
      </c>
      <c r="I655" s="171"/>
      <c r="L655" s="167"/>
      <c r="M655" s="172"/>
      <c r="T655" s="173"/>
      <c r="AT655" s="168" t="s">
        <v>302</v>
      </c>
      <c r="AU655" s="168" t="s">
        <v>85</v>
      </c>
      <c r="AV655" s="14" t="s">
        <v>300</v>
      </c>
      <c r="AW655" s="14" t="s">
        <v>32</v>
      </c>
      <c r="AX655" s="14" t="s">
        <v>83</v>
      </c>
      <c r="AY655" s="168" t="s">
        <v>293</v>
      </c>
    </row>
    <row r="656" spans="2:51" s="12" customFormat="1" ht="11.25">
      <c r="B656" s="150"/>
      <c r="D656" s="151" t="s">
        <v>302</v>
      </c>
      <c r="F656" s="153" t="s">
        <v>623</v>
      </c>
      <c r="H656" s="154">
        <v>12.135</v>
      </c>
      <c r="I656" s="155"/>
      <c r="L656" s="150"/>
      <c r="M656" s="156"/>
      <c r="T656" s="157"/>
      <c r="AT656" s="152" t="s">
        <v>302</v>
      </c>
      <c r="AU656" s="152" t="s">
        <v>85</v>
      </c>
      <c r="AV656" s="12" t="s">
        <v>85</v>
      </c>
      <c r="AW656" s="12" t="s">
        <v>4</v>
      </c>
      <c r="AX656" s="12" t="s">
        <v>83</v>
      </c>
      <c r="AY656" s="152" t="s">
        <v>293</v>
      </c>
    </row>
    <row r="657" spans="2:65" s="1" customFormat="1" ht="24.2" customHeight="1">
      <c r="B657" s="32"/>
      <c r="C657" s="174" t="s">
        <v>624</v>
      </c>
      <c r="D657" s="174" t="s">
        <v>530</v>
      </c>
      <c r="E657" s="175" t="s">
        <v>625</v>
      </c>
      <c r="F657" s="176" t="s">
        <v>626</v>
      </c>
      <c r="G657" s="177" t="s">
        <v>533</v>
      </c>
      <c r="H657" s="178">
        <v>2.0739999999999998</v>
      </c>
      <c r="I657" s="179"/>
      <c r="J657" s="180">
        <f>ROUND(I657*H657,2)</f>
        <v>0</v>
      </c>
      <c r="K657" s="176" t="s">
        <v>299</v>
      </c>
      <c r="L657" s="181"/>
      <c r="M657" s="182" t="s">
        <v>1</v>
      </c>
      <c r="N657" s="183" t="s">
        <v>41</v>
      </c>
      <c r="P657" s="146">
        <f>O657*H657</f>
        <v>0</v>
      </c>
      <c r="Q657" s="146">
        <v>1</v>
      </c>
      <c r="R657" s="146">
        <f>Q657*H657</f>
        <v>2.0739999999999998</v>
      </c>
      <c r="S657" s="146">
        <v>0</v>
      </c>
      <c r="T657" s="147">
        <f>S657*H657</f>
        <v>0</v>
      </c>
      <c r="AR657" s="148" t="s">
        <v>396</v>
      </c>
      <c r="AT657" s="148" t="s">
        <v>530</v>
      </c>
      <c r="AU657" s="148" t="s">
        <v>85</v>
      </c>
      <c r="AY657" s="17" t="s">
        <v>293</v>
      </c>
      <c r="BE657" s="149">
        <f>IF(N657="základní",J657,0)</f>
        <v>0</v>
      </c>
      <c r="BF657" s="149">
        <f>IF(N657="snížená",J657,0)</f>
        <v>0</v>
      </c>
      <c r="BG657" s="149">
        <f>IF(N657="zákl. přenesená",J657,0)</f>
        <v>0</v>
      </c>
      <c r="BH657" s="149">
        <f>IF(N657="sníž. přenesená",J657,0)</f>
        <v>0</v>
      </c>
      <c r="BI657" s="149">
        <f>IF(N657="nulová",J657,0)</f>
        <v>0</v>
      </c>
      <c r="BJ657" s="17" t="s">
        <v>83</v>
      </c>
      <c r="BK657" s="149">
        <f>ROUND(I657*H657,2)</f>
        <v>0</v>
      </c>
      <c r="BL657" s="17" t="s">
        <v>300</v>
      </c>
      <c r="BM657" s="148" t="s">
        <v>627</v>
      </c>
    </row>
    <row r="658" spans="2:65" s="1" customFormat="1" ht="19.5">
      <c r="B658" s="32"/>
      <c r="D658" s="151" t="s">
        <v>324</v>
      </c>
      <c r="F658" s="184" t="s">
        <v>628</v>
      </c>
      <c r="I658" s="165"/>
      <c r="L658" s="32"/>
      <c r="M658" s="166"/>
      <c r="T658" s="56"/>
      <c r="AT658" s="17" t="s">
        <v>324</v>
      </c>
      <c r="AU658" s="17" t="s">
        <v>85</v>
      </c>
    </row>
    <row r="659" spans="2:65" s="13" customFormat="1" ht="22.5">
      <c r="B659" s="158"/>
      <c r="D659" s="151" t="s">
        <v>302</v>
      </c>
      <c r="E659" s="159" t="s">
        <v>1</v>
      </c>
      <c r="F659" s="160" t="s">
        <v>629</v>
      </c>
      <c r="H659" s="159" t="s">
        <v>1</v>
      </c>
      <c r="I659" s="161"/>
      <c r="L659" s="158"/>
      <c r="M659" s="162"/>
      <c r="T659" s="163"/>
      <c r="AT659" s="159" t="s">
        <v>302</v>
      </c>
      <c r="AU659" s="159" t="s">
        <v>85</v>
      </c>
      <c r="AV659" s="13" t="s">
        <v>83</v>
      </c>
      <c r="AW659" s="13" t="s">
        <v>32</v>
      </c>
      <c r="AX659" s="13" t="s">
        <v>76</v>
      </c>
      <c r="AY659" s="159" t="s">
        <v>293</v>
      </c>
    </row>
    <row r="660" spans="2:65" s="12" customFormat="1" ht="11.25">
      <c r="B660" s="150"/>
      <c r="D660" s="151" t="s">
        <v>302</v>
      </c>
      <c r="E660" s="152" t="s">
        <v>1</v>
      </c>
      <c r="F660" s="153" t="s">
        <v>630</v>
      </c>
      <c r="H660" s="154">
        <v>98.784000000000006</v>
      </c>
      <c r="I660" s="155"/>
      <c r="L660" s="150"/>
      <c r="M660" s="156"/>
      <c r="T660" s="157"/>
      <c r="AT660" s="152" t="s">
        <v>302</v>
      </c>
      <c r="AU660" s="152" t="s">
        <v>85</v>
      </c>
      <c r="AV660" s="12" t="s">
        <v>85</v>
      </c>
      <c r="AW660" s="12" t="s">
        <v>32</v>
      </c>
      <c r="AX660" s="12" t="s">
        <v>76</v>
      </c>
      <c r="AY660" s="152" t="s">
        <v>293</v>
      </c>
    </row>
    <row r="661" spans="2:65" s="13" customFormat="1" ht="22.5">
      <c r="B661" s="158"/>
      <c r="D661" s="151" t="s">
        <v>302</v>
      </c>
      <c r="E661" s="159" t="s">
        <v>1</v>
      </c>
      <c r="F661" s="160" t="s">
        <v>631</v>
      </c>
      <c r="H661" s="159" t="s">
        <v>1</v>
      </c>
      <c r="I661" s="161"/>
      <c r="L661" s="158"/>
      <c r="M661" s="162"/>
      <c r="T661" s="163"/>
      <c r="AT661" s="159" t="s">
        <v>302</v>
      </c>
      <c r="AU661" s="159" t="s">
        <v>85</v>
      </c>
      <c r="AV661" s="13" t="s">
        <v>83</v>
      </c>
      <c r="AW661" s="13" t="s">
        <v>32</v>
      </c>
      <c r="AX661" s="13" t="s">
        <v>76</v>
      </c>
      <c r="AY661" s="159" t="s">
        <v>293</v>
      </c>
    </row>
    <row r="662" spans="2:65" s="12" customFormat="1" ht="11.25">
      <c r="B662" s="150"/>
      <c r="D662" s="151" t="s">
        <v>302</v>
      </c>
      <c r="E662" s="152" t="s">
        <v>1</v>
      </c>
      <c r="F662" s="153" t="s">
        <v>632</v>
      </c>
      <c r="H662" s="154">
        <v>197.56800000000001</v>
      </c>
      <c r="I662" s="155"/>
      <c r="L662" s="150"/>
      <c r="M662" s="156"/>
      <c r="T662" s="157"/>
      <c r="AT662" s="152" t="s">
        <v>302</v>
      </c>
      <c r="AU662" s="152" t="s">
        <v>85</v>
      </c>
      <c r="AV662" s="12" t="s">
        <v>85</v>
      </c>
      <c r="AW662" s="12" t="s">
        <v>32</v>
      </c>
      <c r="AX662" s="12" t="s">
        <v>76</v>
      </c>
      <c r="AY662" s="152" t="s">
        <v>293</v>
      </c>
    </row>
    <row r="663" spans="2:65" s="13" customFormat="1" ht="22.5">
      <c r="B663" s="158"/>
      <c r="D663" s="151" t="s">
        <v>302</v>
      </c>
      <c r="E663" s="159" t="s">
        <v>1</v>
      </c>
      <c r="F663" s="160" t="s">
        <v>633</v>
      </c>
      <c r="H663" s="159" t="s">
        <v>1</v>
      </c>
      <c r="I663" s="161"/>
      <c r="L663" s="158"/>
      <c r="M663" s="162"/>
      <c r="T663" s="163"/>
      <c r="AT663" s="159" t="s">
        <v>302</v>
      </c>
      <c r="AU663" s="159" t="s">
        <v>85</v>
      </c>
      <c r="AV663" s="13" t="s">
        <v>83</v>
      </c>
      <c r="AW663" s="13" t="s">
        <v>32</v>
      </c>
      <c r="AX663" s="13" t="s">
        <v>76</v>
      </c>
      <c r="AY663" s="159" t="s">
        <v>293</v>
      </c>
    </row>
    <row r="664" spans="2:65" s="12" customFormat="1" ht="11.25">
      <c r="B664" s="150"/>
      <c r="D664" s="151" t="s">
        <v>302</v>
      </c>
      <c r="E664" s="152" t="s">
        <v>1</v>
      </c>
      <c r="F664" s="153" t="s">
        <v>630</v>
      </c>
      <c r="H664" s="154">
        <v>98.784000000000006</v>
      </c>
      <c r="I664" s="155"/>
      <c r="L664" s="150"/>
      <c r="M664" s="156"/>
      <c r="T664" s="157"/>
      <c r="AT664" s="152" t="s">
        <v>302</v>
      </c>
      <c r="AU664" s="152" t="s">
        <v>85</v>
      </c>
      <c r="AV664" s="12" t="s">
        <v>85</v>
      </c>
      <c r="AW664" s="12" t="s">
        <v>32</v>
      </c>
      <c r="AX664" s="12" t="s">
        <v>76</v>
      </c>
      <c r="AY664" s="152" t="s">
        <v>293</v>
      </c>
    </row>
    <row r="665" spans="2:65" s="13" customFormat="1" ht="22.5">
      <c r="B665" s="158"/>
      <c r="D665" s="151" t="s">
        <v>302</v>
      </c>
      <c r="E665" s="159" t="s">
        <v>1</v>
      </c>
      <c r="F665" s="160" t="s">
        <v>634</v>
      </c>
      <c r="H665" s="159" t="s">
        <v>1</v>
      </c>
      <c r="I665" s="161"/>
      <c r="L665" s="158"/>
      <c r="M665" s="162"/>
      <c r="T665" s="163"/>
      <c r="AT665" s="159" t="s">
        <v>302</v>
      </c>
      <c r="AU665" s="159" t="s">
        <v>85</v>
      </c>
      <c r="AV665" s="13" t="s">
        <v>83</v>
      </c>
      <c r="AW665" s="13" t="s">
        <v>32</v>
      </c>
      <c r="AX665" s="13" t="s">
        <v>76</v>
      </c>
      <c r="AY665" s="159" t="s">
        <v>293</v>
      </c>
    </row>
    <row r="666" spans="2:65" s="12" customFormat="1" ht="11.25">
      <c r="B666" s="150"/>
      <c r="D666" s="151" t="s">
        <v>302</v>
      </c>
      <c r="E666" s="152" t="s">
        <v>1</v>
      </c>
      <c r="F666" s="153" t="s">
        <v>632</v>
      </c>
      <c r="H666" s="154">
        <v>197.56800000000001</v>
      </c>
      <c r="I666" s="155"/>
      <c r="L666" s="150"/>
      <c r="M666" s="156"/>
      <c r="T666" s="157"/>
      <c r="AT666" s="152" t="s">
        <v>302</v>
      </c>
      <c r="AU666" s="152" t="s">
        <v>85</v>
      </c>
      <c r="AV666" s="12" t="s">
        <v>85</v>
      </c>
      <c r="AW666" s="12" t="s">
        <v>32</v>
      </c>
      <c r="AX666" s="12" t="s">
        <v>76</v>
      </c>
      <c r="AY666" s="152" t="s">
        <v>293</v>
      </c>
    </row>
    <row r="667" spans="2:65" s="13" customFormat="1" ht="22.5">
      <c r="B667" s="158"/>
      <c r="D667" s="151" t="s">
        <v>302</v>
      </c>
      <c r="E667" s="159" t="s">
        <v>1</v>
      </c>
      <c r="F667" s="160" t="s">
        <v>635</v>
      </c>
      <c r="H667" s="159" t="s">
        <v>1</v>
      </c>
      <c r="I667" s="161"/>
      <c r="L667" s="158"/>
      <c r="M667" s="162"/>
      <c r="T667" s="163"/>
      <c r="AT667" s="159" t="s">
        <v>302</v>
      </c>
      <c r="AU667" s="159" t="s">
        <v>85</v>
      </c>
      <c r="AV667" s="13" t="s">
        <v>83</v>
      </c>
      <c r="AW667" s="13" t="s">
        <v>32</v>
      </c>
      <c r="AX667" s="13" t="s">
        <v>76</v>
      </c>
      <c r="AY667" s="159" t="s">
        <v>293</v>
      </c>
    </row>
    <row r="668" spans="2:65" s="12" customFormat="1" ht="11.25">
      <c r="B668" s="150"/>
      <c r="D668" s="151" t="s">
        <v>302</v>
      </c>
      <c r="E668" s="152" t="s">
        <v>1</v>
      </c>
      <c r="F668" s="153" t="s">
        <v>632</v>
      </c>
      <c r="H668" s="154">
        <v>197.56800000000001</v>
      </c>
      <c r="I668" s="155"/>
      <c r="L668" s="150"/>
      <c r="M668" s="156"/>
      <c r="T668" s="157"/>
      <c r="AT668" s="152" t="s">
        <v>302</v>
      </c>
      <c r="AU668" s="152" t="s">
        <v>85</v>
      </c>
      <c r="AV668" s="12" t="s">
        <v>85</v>
      </c>
      <c r="AW668" s="12" t="s">
        <v>32</v>
      </c>
      <c r="AX668" s="12" t="s">
        <v>76</v>
      </c>
      <c r="AY668" s="152" t="s">
        <v>293</v>
      </c>
    </row>
    <row r="669" spans="2:65" s="13" customFormat="1" ht="22.5">
      <c r="B669" s="158"/>
      <c r="D669" s="151" t="s">
        <v>302</v>
      </c>
      <c r="E669" s="159" t="s">
        <v>1</v>
      </c>
      <c r="F669" s="160" t="s">
        <v>636</v>
      </c>
      <c r="H669" s="159" t="s">
        <v>1</v>
      </c>
      <c r="I669" s="161"/>
      <c r="L669" s="158"/>
      <c r="M669" s="162"/>
      <c r="T669" s="163"/>
      <c r="AT669" s="159" t="s">
        <v>302</v>
      </c>
      <c r="AU669" s="159" t="s">
        <v>85</v>
      </c>
      <c r="AV669" s="13" t="s">
        <v>83</v>
      </c>
      <c r="AW669" s="13" t="s">
        <v>32</v>
      </c>
      <c r="AX669" s="13" t="s">
        <v>76</v>
      </c>
      <c r="AY669" s="159" t="s">
        <v>293</v>
      </c>
    </row>
    <row r="670" spans="2:65" s="12" customFormat="1" ht="11.25">
      <c r="B670" s="150"/>
      <c r="D670" s="151" t="s">
        <v>302</v>
      </c>
      <c r="E670" s="152" t="s">
        <v>1</v>
      </c>
      <c r="F670" s="153" t="s">
        <v>630</v>
      </c>
      <c r="H670" s="154">
        <v>98.784000000000006</v>
      </c>
      <c r="I670" s="155"/>
      <c r="L670" s="150"/>
      <c r="M670" s="156"/>
      <c r="T670" s="157"/>
      <c r="AT670" s="152" t="s">
        <v>302</v>
      </c>
      <c r="AU670" s="152" t="s">
        <v>85</v>
      </c>
      <c r="AV670" s="12" t="s">
        <v>85</v>
      </c>
      <c r="AW670" s="12" t="s">
        <v>32</v>
      </c>
      <c r="AX670" s="12" t="s">
        <v>76</v>
      </c>
      <c r="AY670" s="152" t="s">
        <v>293</v>
      </c>
    </row>
    <row r="671" spans="2:65" s="13" customFormat="1" ht="22.5">
      <c r="B671" s="158"/>
      <c r="D671" s="151" t="s">
        <v>302</v>
      </c>
      <c r="E671" s="159" t="s">
        <v>1</v>
      </c>
      <c r="F671" s="160" t="s">
        <v>637</v>
      </c>
      <c r="H671" s="159" t="s">
        <v>1</v>
      </c>
      <c r="I671" s="161"/>
      <c r="L671" s="158"/>
      <c r="M671" s="162"/>
      <c r="T671" s="163"/>
      <c r="AT671" s="159" t="s">
        <v>302</v>
      </c>
      <c r="AU671" s="159" t="s">
        <v>85</v>
      </c>
      <c r="AV671" s="13" t="s">
        <v>83</v>
      </c>
      <c r="AW671" s="13" t="s">
        <v>32</v>
      </c>
      <c r="AX671" s="13" t="s">
        <v>76</v>
      </c>
      <c r="AY671" s="159" t="s">
        <v>293</v>
      </c>
    </row>
    <row r="672" spans="2:65" s="12" customFormat="1" ht="11.25">
      <c r="B672" s="150"/>
      <c r="D672" s="151" t="s">
        <v>302</v>
      </c>
      <c r="E672" s="152" t="s">
        <v>1</v>
      </c>
      <c r="F672" s="153" t="s">
        <v>638</v>
      </c>
      <c r="H672" s="154">
        <v>296.35199999999998</v>
      </c>
      <c r="I672" s="155"/>
      <c r="L672" s="150"/>
      <c r="M672" s="156"/>
      <c r="T672" s="157"/>
      <c r="AT672" s="152" t="s">
        <v>302</v>
      </c>
      <c r="AU672" s="152" t="s">
        <v>85</v>
      </c>
      <c r="AV672" s="12" t="s">
        <v>85</v>
      </c>
      <c r="AW672" s="12" t="s">
        <v>32</v>
      </c>
      <c r="AX672" s="12" t="s">
        <v>76</v>
      </c>
      <c r="AY672" s="152" t="s">
        <v>293</v>
      </c>
    </row>
    <row r="673" spans="2:65" s="13" customFormat="1" ht="22.5">
      <c r="B673" s="158"/>
      <c r="D673" s="151" t="s">
        <v>302</v>
      </c>
      <c r="E673" s="159" t="s">
        <v>1</v>
      </c>
      <c r="F673" s="160" t="s">
        <v>639</v>
      </c>
      <c r="H673" s="159" t="s">
        <v>1</v>
      </c>
      <c r="I673" s="161"/>
      <c r="L673" s="158"/>
      <c r="M673" s="162"/>
      <c r="T673" s="163"/>
      <c r="AT673" s="159" t="s">
        <v>302</v>
      </c>
      <c r="AU673" s="159" t="s">
        <v>85</v>
      </c>
      <c r="AV673" s="13" t="s">
        <v>83</v>
      </c>
      <c r="AW673" s="13" t="s">
        <v>32</v>
      </c>
      <c r="AX673" s="13" t="s">
        <v>76</v>
      </c>
      <c r="AY673" s="159" t="s">
        <v>293</v>
      </c>
    </row>
    <row r="674" spans="2:65" s="12" customFormat="1" ht="11.25">
      <c r="B674" s="150"/>
      <c r="D674" s="151" t="s">
        <v>302</v>
      </c>
      <c r="E674" s="152" t="s">
        <v>1</v>
      </c>
      <c r="F674" s="153" t="s">
        <v>632</v>
      </c>
      <c r="H674" s="154">
        <v>197.56800000000001</v>
      </c>
      <c r="I674" s="155"/>
      <c r="L674" s="150"/>
      <c r="M674" s="156"/>
      <c r="T674" s="157"/>
      <c r="AT674" s="152" t="s">
        <v>302</v>
      </c>
      <c r="AU674" s="152" t="s">
        <v>85</v>
      </c>
      <c r="AV674" s="12" t="s">
        <v>85</v>
      </c>
      <c r="AW674" s="12" t="s">
        <v>32</v>
      </c>
      <c r="AX674" s="12" t="s">
        <v>76</v>
      </c>
      <c r="AY674" s="152" t="s">
        <v>293</v>
      </c>
    </row>
    <row r="675" spans="2:65" s="13" customFormat="1" ht="22.5">
      <c r="B675" s="158"/>
      <c r="D675" s="151" t="s">
        <v>302</v>
      </c>
      <c r="E675" s="159" t="s">
        <v>1</v>
      </c>
      <c r="F675" s="160" t="s">
        <v>640</v>
      </c>
      <c r="H675" s="159" t="s">
        <v>1</v>
      </c>
      <c r="I675" s="161"/>
      <c r="L675" s="158"/>
      <c r="M675" s="162"/>
      <c r="T675" s="163"/>
      <c r="AT675" s="159" t="s">
        <v>302</v>
      </c>
      <c r="AU675" s="159" t="s">
        <v>85</v>
      </c>
      <c r="AV675" s="13" t="s">
        <v>83</v>
      </c>
      <c r="AW675" s="13" t="s">
        <v>32</v>
      </c>
      <c r="AX675" s="13" t="s">
        <v>76</v>
      </c>
      <c r="AY675" s="159" t="s">
        <v>293</v>
      </c>
    </row>
    <row r="676" spans="2:65" s="12" customFormat="1" ht="11.25">
      <c r="B676" s="150"/>
      <c r="D676" s="151" t="s">
        <v>302</v>
      </c>
      <c r="E676" s="152" t="s">
        <v>1</v>
      </c>
      <c r="F676" s="153" t="s">
        <v>630</v>
      </c>
      <c r="H676" s="154">
        <v>98.784000000000006</v>
      </c>
      <c r="I676" s="155"/>
      <c r="L676" s="150"/>
      <c r="M676" s="156"/>
      <c r="T676" s="157"/>
      <c r="AT676" s="152" t="s">
        <v>302</v>
      </c>
      <c r="AU676" s="152" t="s">
        <v>85</v>
      </c>
      <c r="AV676" s="12" t="s">
        <v>85</v>
      </c>
      <c r="AW676" s="12" t="s">
        <v>32</v>
      </c>
      <c r="AX676" s="12" t="s">
        <v>76</v>
      </c>
      <c r="AY676" s="152" t="s">
        <v>293</v>
      </c>
    </row>
    <row r="677" spans="2:65" s="13" customFormat="1" ht="22.5">
      <c r="B677" s="158"/>
      <c r="D677" s="151" t="s">
        <v>302</v>
      </c>
      <c r="E677" s="159" t="s">
        <v>1</v>
      </c>
      <c r="F677" s="160" t="s">
        <v>641</v>
      </c>
      <c r="H677" s="159" t="s">
        <v>1</v>
      </c>
      <c r="I677" s="161"/>
      <c r="L677" s="158"/>
      <c r="M677" s="162"/>
      <c r="T677" s="163"/>
      <c r="AT677" s="159" t="s">
        <v>302</v>
      </c>
      <c r="AU677" s="159" t="s">
        <v>85</v>
      </c>
      <c r="AV677" s="13" t="s">
        <v>83</v>
      </c>
      <c r="AW677" s="13" t="s">
        <v>32</v>
      </c>
      <c r="AX677" s="13" t="s">
        <v>76</v>
      </c>
      <c r="AY677" s="159" t="s">
        <v>293</v>
      </c>
    </row>
    <row r="678" spans="2:65" s="12" customFormat="1" ht="11.25">
      <c r="B678" s="150"/>
      <c r="D678" s="151" t="s">
        <v>302</v>
      </c>
      <c r="E678" s="152" t="s">
        <v>1</v>
      </c>
      <c r="F678" s="153" t="s">
        <v>632</v>
      </c>
      <c r="H678" s="154">
        <v>197.56800000000001</v>
      </c>
      <c r="I678" s="155"/>
      <c r="L678" s="150"/>
      <c r="M678" s="156"/>
      <c r="T678" s="157"/>
      <c r="AT678" s="152" t="s">
        <v>302</v>
      </c>
      <c r="AU678" s="152" t="s">
        <v>85</v>
      </c>
      <c r="AV678" s="12" t="s">
        <v>85</v>
      </c>
      <c r="AW678" s="12" t="s">
        <v>32</v>
      </c>
      <c r="AX678" s="12" t="s">
        <v>76</v>
      </c>
      <c r="AY678" s="152" t="s">
        <v>293</v>
      </c>
    </row>
    <row r="679" spans="2:65" s="13" customFormat="1" ht="22.5">
      <c r="B679" s="158"/>
      <c r="D679" s="151" t="s">
        <v>302</v>
      </c>
      <c r="E679" s="159" t="s">
        <v>1</v>
      </c>
      <c r="F679" s="160" t="s">
        <v>642</v>
      </c>
      <c r="H679" s="159" t="s">
        <v>1</v>
      </c>
      <c r="I679" s="161"/>
      <c r="L679" s="158"/>
      <c r="M679" s="162"/>
      <c r="T679" s="163"/>
      <c r="AT679" s="159" t="s">
        <v>302</v>
      </c>
      <c r="AU679" s="159" t="s">
        <v>85</v>
      </c>
      <c r="AV679" s="13" t="s">
        <v>83</v>
      </c>
      <c r="AW679" s="13" t="s">
        <v>32</v>
      </c>
      <c r="AX679" s="13" t="s">
        <v>76</v>
      </c>
      <c r="AY679" s="159" t="s">
        <v>293</v>
      </c>
    </row>
    <row r="680" spans="2:65" s="12" customFormat="1" ht="11.25">
      <c r="B680" s="150"/>
      <c r="D680" s="151" t="s">
        <v>302</v>
      </c>
      <c r="E680" s="152" t="s">
        <v>1</v>
      </c>
      <c r="F680" s="153" t="s">
        <v>632</v>
      </c>
      <c r="H680" s="154">
        <v>197.56800000000001</v>
      </c>
      <c r="I680" s="155"/>
      <c r="L680" s="150"/>
      <c r="M680" s="156"/>
      <c r="T680" s="157"/>
      <c r="AT680" s="152" t="s">
        <v>302</v>
      </c>
      <c r="AU680" s="152" t="s">
        <v>85</v>
      </c>
      <c r="AV680" s="12" t="s">
        <v>85</v>
      </c>
      <c r="AW680" s="12" t="s">
        <v>32</v>
      </c>
      <c r="AX680" s="12" t="s">
        <v>76</v>
      </c>
      <c r="AY680" s="152" t="s">
        <v>293</v>
      </c>
    </row>
    <row r="681" spans="2:65" s="13" customFormat="1" ht="22.5">
      <c r="B681" s="158"/>
      <c r="D681" s="151" t="s">
        <v>302</v>
      </c>
      <c r="E681" s="159" t="s">
        <v>1</v>
      </c>
      <c r="F681" s="160" t="s">
        <v>643</v>
      </c>
      <c r="H681" s="159" t="s">
        <v>1</v>
      </c>
      <c r="I681" s="161"/>
      <c r="L681" s="158"/>
      <c r="M681" s="162"/>
      <c r="T681" s="163"/>
      <c r="AT681" s="159" t="s">
        <v>302</v>
      </c>
      <c r="AU681" s="159" t="s">
        <v>85</v>
      </c>
      <c r="AV681" s="13" t="s">
        <v>83</v>
      </c>
      <c r="AW681" s="13" t="s">
        <v>32</v>
      </c>
      <c r="AX681" s="13" t="s">
        <v>76</v>
      </c>
      <c r="AY681" s="159" t="s">
        <v>293</v>
      </c>
    </row>
    <row r="682" spans="2:65" s="12" customFormat="1" ht="11.25">
      <c r="B682" s="150"/>
      <c r="D682" s="151" t="s">
        <v>302</v>
      </c>
      <c r="E682" s="152" t="s">
        <v>1</v>
      </c>
      <c r="F682" s="153" t="s">
        <v>632</v>
      </c>
      <c r="H682" s="154">
        <v>197.56800000000001</v>
      </c>
      <c r="I682" s="155"/>
      <c r="L682" s="150"/>
      <c r="M682" s="156"/>
      <c r="T682" s="157"/>
      <c r="AT682" s="152" t="s">
        <v>302</v>
      </c>
      <c r="AU682" s="152" t="s">
        <v>85</v>
      </c>
      <c r="AV682" s="12" t="s">
        <v>85</v>
      </c>
      <c r="AW682" s="12" t="s">
        <v>32</v>
      </c>
      <c r="AX682" s="12" t="s">
        <v>76</v>
      </c>
      <c r="AY682" s="152" t="s">
        <v>293</v>
      </c>
    </row>
    <row r="683" spans="2:65" s="14" customFormat="1" ht="11.25">
      <c r="B683" s="167"/>
      <c r="D683" s="151" t="s">
        <v>302</v>
      </c>
      <c r="E683" s="168" t="s">
        <v>1</v>
      </c>
      <c r="F683" s="169" t="s">
        <v>371</v>
      </c>
      <c r="H683" s="170">
        <v>2074.4639999999999</v>
      </c>
      <c r="I683" s="171"/>
      <c r="L683" s="167"/>
      <c r="M683" s="172"/>
      <c r="T683" s="173"/>
      <c r="AT683" s="168" t="s">
        <v>302</v>
      </c>
      <c r="AU683" s="168" t="s">
        <v>85</v>
      </c>
      <c r="AV683" s="14" t="s">
        <v>300</v>
      </c>
      <c r="AW683" s="14" t="s">
        <v>32</v>
      </c>
      <c r="AX683" s="14" t="s">
        <v>83</v>
      </c>
      <c r="AY683" s="168" t="s">
        <v>293</v>
      </c>
    </row>
    <row r="684" spans="2:65" s="12" customFormat="1" ht="11.25">
      <c r="B684" s="150"/>
      <c r="D684" s="151" t="s">
        <v>302</v>
      </c>
      <c r="F684" s="153" t="s">
        <v>644</v>
      </c>
      <c r="H684" s="154">
        <v>2.0739999999999998</v>
      </c>
      <c r="I684" s="155"/>
      <c r="L684" s="150"/>
      <c r="M684" s="156"/>
      <c r="T684" s="157"/>
      <c r="AT684" s="152" t="s">
        <v>302</v>
      </c>
      <c r="AU684" s="152" t="s">
        <v>85</v>
      </c>
      <c r="AV684" s="12" t="s">
        <v>85</v>
      </c>
      <c r="AW684" s="12" t="s">
        <v>4</v>
      </c>
      <c r="AX684" s="12" t="s">
        <v>83</v>
      </c>
      <c r="AY684" s="152" t="s">
        <v>293</v>
      </c>
    </row>
    <row r="685" spans="2:65" s="1" customFormat="1" ht="21.75" customHeight="1">
      <c r="B685" s="32"/>
      <c r="C685" s="174" t="s">
        <v>645</v>
      </c>
      <c r="D685" s="174" t="s">
        <v>530</v>
      </c>
      <c r="E685" s="175" t="s">
        <v>646</v>
      </c>
      <c r="F685" s="176" t="s">
        <v>647</v>
      </c>
      <c r="G685" s="177" t="s">
        <v>533</v>
      </c>
      <c r="H685" s="178">
        <v>7.5330000000000004</v>
      </c>
      <c r="I685" s="179"/>
      <c r="J685" s="180">
        <f>ROUND(I685*H685,2)</f>
        <v>0</v>
      </c>
      <c r="K685" s="176" t="s">
        <v>299</v>
      </c>
      <c r="L685" s="181"/>
      <c r="M685" s="182" t="s">
        <v>1</v>
      </c>
      <c r="N685" s="183" t="s">
        <v>41</v>
      </c>
      <c r="P685" s="146">
        <f>O685*H685</f>
        <v>0</v>
      </c>
      <c r="Q685" s="146">
        <v>1</v>
      </c>
      <c r="R685" s="146">
        <f>Q685*H685</f>
        <v>7.5330000000000004</v>
      </c>
      <c r="S685" s="146">
        <v>0</v>
      </c>
      <c r="T685" s="147">
        <f>S685*H685</f>
        <v>0</v>
      </c>
      <c r="AR685" s="148" t="s">
        <v>396</v>
      </c>
      <c r="AT685" s="148" t="s">
        <v>530</v>
      </c>
      <c r="AU685" s="148" t="s">
        <v>85</v>
      </c>
      <c r="AY685" s="17" t="s">
        <v>293</v>
      </c>
      <c r="BE685" s="149">
        <f>IF(N685="základní",J685,0)</f>
        <v>0</v>
      </c>
      <c r="BF685" s="149">
        <f>IF(N685="snížená",J685,0)</f>
        <v>0</v>
      </c>
      <c r="BG685" s="149">
        <f>IF(N685="zákl. přenesená",J685,0)</f>
        <v>0</v>
      </c>
      <c r="BH685" s="149">
        <f>IF(N685="sníž. přenesená",J685,0)</f>
        <v>0</v>
      </c>
      <c r="BI685" s="149">
        <f>IF(N685="nulová",J685,0)</f>
        <v>0</v>
      </c>
      <c r="BJ685" s="17" t="s">
        <v>83</v>
      </c>
      <c r="BK685" s="149">
        <f>ROUND(I685*H685,2)</f>
        <v>0</v>
      </c>
      <c r="BL685" s="17" t="s">
        <v>300</v>
      </c>
      <c r="BM685" s="148" t="s">
        <v>648</v>
      </c>
    </row>
    <row r="686" spans="2:65" s="1" customFormat="1" ht="19.5">
      <c r="B686" s="32"/>
      <c r="D686" s="151" t="s">
        <v>324</v>
      </c>
      <c r="F686" s="184" t="s">
        <v>649</v>
      </c>
      <c r="I686" s="165"/>
      <c r="L686" s="32"/>
      <c r="M686" s="166"/>
      <c r="T686" s="56"/>
      <c r="AT686" s="17" t="s">
        <v>324</v>
      </c>
      <c r="AU686" s="17" t="s">
        <v>85</v>
      </c>
    </row>
    <row r="687" spans="2:65" s="13" customFormat="1" ht="22.5">
      <c r="B687" s="158"/>
      <c r="D687" s="151" t="s">
        <v>302</v>
      </c>
      <c r="E687" s="159" t="s">
        <v>1</v>
      </c>
      <c r="F687" s="160" t="s">
        <v>650</v>
      </c>
      <c r="H687" s="159" t="s">
        <v>1</v>
      </c>
      <c r="I687" s="161"/>
      <c r="L687" s="158"/>
      <c r="M687" s="162"/>
      <c r="T687" s="163"/>
      <c r="AT687" s="159" t="s">
        <v>302</v>
      </c>
      <c r="AU687" s="159" t="s">
        <v>85</v>
      </c>
      <c r="AV687" s="13" t="s">
        <v>83</v>
      </c>
      <c r="AW687" s="13" t="s">
        <v>32</v>
      </c>
      <c r="AX687" s="13" t="s">
        <v>76</v>
      </c>
      <c r="AY687" s="159" t="s">
        <v>293</v>
      </c>
    </row>
    <row r="688" spans="2:65" s="12" customFormat="1" ht="11.25">
      <c r="B688" s="150"/>
      <c r="D688" s="151" t="s">
        <v>302</v>
      </c>
      <c r="E688" s="152" t="s">
        <v>1</v>
      </c>
      <c r="F688" s="153" t="s">
        <v>651</v>
      </c>
      <c r="H688" s="154">
        <v>359.88</v>
      </c>
      <c r="I688" s="155"/>
      <c r="L688" s="150"/>
      <c r="M688" s="156"/>
      <c r="T688" s="157"/>
      <c r="AT688" s="152" t="s">
        <v>302</v>
      </c>
      <c r="AU688" s="152" t="s">
        <v>85</v>
      </c>
      <c r="AV688" s="12" t="s">
        <v>85</v>
      </c>
      <c r="AW688" s="12" t="s">
        <v>32</v>
      </c>
      <c r="AX688" s="12" t="s">
        <v>76</v>
      </c>
      <c r="AY688" s="152" t="s">
        <v>293</v>
      </c>
    </row>
    <row r="689" spans="2:51" s="13" customFormat="1" ht="22.5">
      <c r="B689" s="158"/>
      <c r="D689" s="151" t="s">
        <v>302</v>
      </c>
      <c r="E689" s="159" t="s">
        <v>1</v>
      </c>
      <c r="F689" s="160" t="s">
        <v>631</v>
      </c>
      <c r="H689" s="159" t="s">
        <v>1</v>
      </c>
      <c r="I689" s="161"/>
      <c r="L689" s="158"/>
      <c r="M689" s="162"/>
      <c r="T689" s="163"/>
      <c r="AT689" s="159" t="s">
        <v>302</v>
      </c>
      <c r="AU689" s="159" t="s">
        <v>85</v>
      </c>
      <c r="AV689" s="13" t="s">
        <v>83</v>
      </c>
      <c r="AW689" s="13" t="s">
        <v>32</v>
      </c>
      <c r="AX689" s="13" t="s">
        <v>76</v>
      </c>
      <c r="AY689" s="159" t="s">
        <v>293</v>
      </c>
    </row>
    <row r="690" spans="2:51" s="12" customFormat="1" ht="11.25">
      <c r="B690" s="150"/>
      <c r="D690" s="151" t="s">
        <v>302</v>
      </c>
      <c r="E690" s="152" t="s">
        <v>1</v>
      </c>
      <c r="F690" s="153" t="s">
        <v>652</v>
      </c>
      <c r="H690" s="154">
        <v>719.77200000000005</v>
      </c>
      <c r="I690" s="155"/>
      <c r="L690" s="150"/>
      <c r="M690" s="156"/>
      <c r="T690" s="157"/>
      <c r="AT690" s="152" t="s">
        <v>302</v>
      </c>
      <c r="AU690" s="152" t="s">
        <v>85</v>
      </c>
      <c r="AV690" s="12" t="s">
        <v>85</v>
      </c>
      <c r="AW690" s="12" t="s">
        <v>32</v>
      </c>
      <c r="AX690" s="12" t="s">
        <v>76</v>
      </c>
      <c r="AY690" s="152" t="s">
        <v>293</v>
      </c>
    </row>
    <row r="691" spans="2:51" s="13" customFormat="1" ht="22.5">
      <c r="B691" s="158"/>
      <c r="D691" s="151" t="s">
        <v>302</v>
      </c>
      <c r="E691" s="159" t="s">
        <v>1</v>
      </c>
      <c r="F691" s="160" t="s">
        <v>633</v>
      </c>
      <c r="H691" s="159" t="s">
        <v>1</v>
      </c>
      <c r="I691" s="161"/>
      <c r="L691" s="158"/>
      <c r="M691" s="162"/>
      <c r="T691" s="163"/>
      <c r="AT691" s="159" t="s">
        <v>302</v>
      </c>
      <c r="AU691" s="159" t="s">
        <v>85</v>
      </c>
      <c r="AV691" s="13" t="s">
        <v>83</v>
      </c>
      <c r="AW691" s="13" t="s">
        <v>32</v>
      </c>
      <c r="AX691" s="13" t="s">
        <v>76</v>
      </c>
      <c r="AY691" s="159" t="s">
        <v>293</v>
      </c>
    </row>
    <row r="692" spans="2:51" s="12" customFormat="1" ht="11.25">
      <c r="B692" s="150"/>
      <c r="D692" s="151" t="s">
        <v>302</v>
      </c>
      <c r="E692" s="152" t="s">
        <v>1</v>
      </c>
      <c r="F692" s="153" t="s">
        <v>653</v>
      </c>
      <c r="H692" s="154">
        <v>357.84</v>
      </c>
      <c r="I692" s="155"/>
      <c r="L692" s="150"/>
      <c r="M692" s="156"/>
      <c r="T692" s="157"/>
      <c r="AT692" s="152" t="s">
        <v>302</v>
      </c>
      <c r="AU692" s="152" t="s">
        <v>85</v>
      </c>
      <c r="AV692" s="12" t="s">
        <v>85</v>
      </c>
      <c r="AW692" s="12" t="s">
        <v>32</v>
      </c>
      <c r="AX692" s="12" t="s">
        <v>76</v>
      </c>
      <c r="AY692" s="152" t="s">
        <v>293</v>
      </c>
    </row>
    <row r="693" spans="2:51" s="13" customFormat="1" ht="22.5">
      <c r="B693" s="158"/>
      <c r="D693" s="151" t="s">
        <v>302</v>
      </c>
      <c r="E693" s="159" t="s">
        <v>1</v>
      </c>
      <c r="F693" s="160" t="s">
        <v>634</v>
      </c>
      <c r="H693" s="159" t="s">
        <v>1</v>
      </c>
      <c r="I693" s="161"/>
      <c r="L693" s="158"/>
      <c r="M693" s="162"/>
      <c r="T693" s="163"/>
      <c r="AT693" s="159" t="s">
        <v>302</v>
      </c>
      <c r="AU693" s="159" t="s">
        <v>85</v>
      </c>
      <c r="AV693" s="13" t="s">
        <v>83</v>
      </c>
      <c r="AW693" s="13" t="s">
        <v>32</v>
      </c>
      <c r="AX693" s="13" t="s">
        <v>76</v>
      </c>
      <c r="AY693" s="159" t="s">
        <v>293</v>
      </c>
    </row>
    <row r="694" spans="2:51" s="12" customFormat="1" ht="11.25">
      <c r="B694" s="150"/>
      <c r="D694" s="151" t="s">
        <v>302</v>
      </c>
      <c r="E694" s="152" t="s">
        <v>1</v>
      </c>
      <c r="F694" s="153" t="s">
        <v>652</v>
      </c>
      <c r="H694" s="154">
        <v>719.77200000000005</v>
      </c>
      <c r="I694" s="155"/>
      <c r="L694" s="150"/>
      <c r="M694" s="156"/>
      <c r="T694" s="157"/>
      <c r="AT694" s="152" t="s">
        <v>302</v>
      </c>
      <c r="AU694" s="152" t="s">
        <v>85</v>
      </c>
      <c r="AV694" s="12" t="s">
        <v>85</v>
      </c>
      <c r="AW694" s="12" t="s">
        <v>32</v>
      </c>
      <c r="AX694" s="12" t="s">
        <v>76</v>
      </c>
      <c r="AY694" s="152" t="s">
        <v>293</v>
      </c>
    </row>
    <row r="695" spans="2:51" s="13" customFormat="1" ht="22.5">
      <c r="B695" s="158"/>
      <c r="D695" s="151" t="s">
        <v>302</v>
      </c>
      <c r="E695" s="159" t="s">
        <v>1</v>
      </c>
      <c r="F695" s="160" t="s">
        <v>635</v>
      </c>
      <c r="H695" s="159" t="s">
        <v>1</v>
      </c>
      <c r="I695" s="161"/>
      <c r="L695" s="158"/>
      <c r="M695" s="162"/>
      <c r="T695" s="163"/>
      <c r="AT695" s="159" t="s">
        <v>302</v>
      </c>
      <c r="AU695" s="159" t="s">
        <v>85</v>
      </c>
      <c r="AV695" s="13" t="s">
        <v>83</v>
      </c>
      <c r="AW695" s="13" t="s">
        <v>32</v>
      </c>
      <c r="AX695" s="13" t="s">
        <v>76</v>
      </c>
      <c r="AY695" s="159" t="s">
        <v>293</v>
      </c>
    </row>
    <row r="696" spans="2:51" s="12" customFormat="1" ht="11.25">
      <c r="B696" s="150"/>
      <c r="D696" s="151" t="s">
        <v>302</v>
      </c>
      <c r="E696" s="152" t="s">
        <v>1</v>
      </c>
      <c r="F696" s="153" t="s">
        <v>654</v>
      </c>
      <c r="H696" s="154">
        <v>748.90800000000002</v>
      </c>
      <c r="I696" s="155"/>
      <c r="L696" s="150"/>
      <c r="M696" s="156"/>
      <c r="T696" s="157"/>
      <c r="AT696" s="152" t="s">
        <v>302</v>
      </c>
      <c r="AU696" s="152" t="s">
        <v>85</v>
      </c>
      <c r="AV696" s="12" t="s">
        <v>85</v>
      </c>
      <c r="AW696" s="12" t="s">
        <v>32</v>
      </c>
      <c r="AX696" s="12" t="s">
        <v>76</v>
      </c>
      <c r="AY696" s="152" t="s">
        <v>293</v>
      </c>
    </row>
    <row r="697" spans="2:51" s="13" customFormat="1" ht="22.5">
      <c r="B697" s="158"/>
      <c r="D697" s="151" t="s">
        <v>302</v>
      </c>
      <c r="E697" s="159" t="s">
        <v>1</v>
      </c>
      <c r="F697" s="160" t="s">
        <v>636</v>
      </c>
      <c r="H697" s="159" t="s">
        <v>1</v>
      </c>
      <c r="I697" s="161"/>
      <c r="L697" s="158"/>
      <c r="M697" s="162"/>
      <c r="T697" s="163"/>
      <c r="AT697" s="159" t="s">
        <v>302</v>
      </c>
      <c r="AU697" s="159" t="s">
        <v>85</v>
      </c>
      <c r="AV697" s="13" t="s">
        <v>83</v>
      </c>
      <c r="AW697" s="13" t="s">
        <v>32</v>
      </c>
      <c r="AX697" s="13" t="s">
        <v>76</v>
      </c>
      <c r="AY697" s="159" t="s">
        <v>293</v>
      </c>
    </row>
    <row r="698" spans="2:51" s="12" customFormat="1" ht="11.25">
      <c r="B698" s="150"/>
      <c r="D698" s="151" t="s">
        <v>302</v>
      </c>
      <c r="E698" s="152" t="s">
        <v>1</v>
      </c>
      <c r="F698" s="153" t="s">
        <v>653</v>
      </c>
      <c r="H698" s="154">
        <v>357.84</v>
      </c>
      <c r="I698" s="155"/>
      <c r="L698" s="150"/>
      <c r="M698" s="156"/>
      <c r="T698" s="157"/>
      <c r="AT698" s="152" t="s">
        <v>302</v>
      </c>
      <c r="AU698" s="152" t="s">
        <v>85</v>
      </c>
      <c r="AV698" s="12" t="s">
        <v>85</v>
      </c>
      <c r="AW698" s="12" t="s">
        <v>32</v>
      </c>
      <c r="AX698" s="12" t="s">
        <v>76</v>
      </c>
      <c r="AY698" s="152" t="s">
        <v>293</v>
      </c>
    </row>
    <row r="699" spans="2:51" s="13" customFormat="1" ht="22.5">
      <c r="B699" s="158"/>
      <c r="D699" s="151" t="s">
        <v>302</v>
      </c>
      <c r="E699" s="159" t="s">
        <v>1</v>
      </c>
      <c r="F699" s="160" t="s">
        <v>637</v>
      </c>
      <c r="H699" s="159" t="s">
        <v>1</v>
      </c>
      <c r="I699" s="161"/>
      <c r="L699" s="158"/>
      <c r="M699" s="162"/>
      <c r="T699" s="163"/>
      <c r="AT699" s="159" t="s">
        <v>302</v>
      </c>
      <c r="AU699" s="159" t="s">
        <v>85</v>
      </c>
      <c r="AV699" s="13" t="s">
        <v>83</v>
      </c>
      <c r="AW699" s="13" t="s">
        <v>32</v>
      </c>
      <c r="AX699" s="13" t="s">
        <v>76</v>
      </c>
      <c r="AY699" s="159" t="s">
        <v>293</v>
      </c>
    </row>
    <row r="700" spans="2:51" s="12" customFormat="1" ht="11.25">
      <c r="B700" s="150"/>
      <c r="D700" s="151" t="s">
        <v>302</v>
      </c>
      <c r="E700" s="152" t="s">
        <v>1</v>
      </c>
      <c r="F700" s="153" t="s">
        <v>655</v>
      </c>
      <c r="H700" s="154">
        <v>1079.652</v>
      </c>
      <c r="I700" s="155"/>
      <c r="L700" s="150"/>
      <c r="M700" s="156"/>
      <c r="T700" s="157"/>
      <c r="AT700" s="152" t="s">
        <v>302</v>
      </c>
      <c r="AU700" s="152" t="s">
        <v>85</v>
      </c>
      <c r="AV700" s="12" t="s">
        <v>85</v>
      </c>
      <c r="AW700" s="12" t="s">
        <v>32</v>
      </c>
      <c r="AX700" s="12" t="s">
        <v>76</v>
      </c>
      <c r="AY700" s="152" t="s">
        <v>293</v>
      </c>
    </row>
    <row r="701" spans="2:51" s="13" customFormat="1" ht="22.5">
      <c r="B701" s="158"/>
      <c r="D701" s="151" t="s">
        <v>302</v>
      </c>
      <c r="E701" s="159" t="s">
        <v>1</v>
      </c>
      <c r="F701" s="160" t="s">
        <v>639</v>
      </c>
      <c r="H701" s="159" t="s">
        <v>1</v>
      </c>
      <c r="I701" s="161"/>
      <c r="L701" s="158"/>
      <c r="M701" s="162"/>
      <c r="T701" s="163"/>
      <c r="AT701" s="159" t="s">
        <v>302</v>
      </c>
      <c r="AU701" s="159" t="s">
        <v>85</v>
      </c>
      <c r="AV701" s="13" t="s">
        <v>83</v>
      </c>
      <c r="AW701" s="13" t="s">
        <v>32</v>
      </c>
      <c r="AX701" s="13" t="s">
        <v>76</v>
      </c>
      <c r="AY701" s="159" t="s">
        <v>293</v>
      </c>
    </row>
    <row r="702" spans="2:51" s="12" customFormat="1" ht="11.25">
      <c r="B702" s="150"/>
      <c r="D702" s="151" t="s">
        <v>302</v>
      </c>
      <c r="E702" s="152" t="s">
        <v>1</v>
      </c>
      <c r="F702" s="153" t="s">
        <v>656</v>
      </c>
      <c r="H702" s="154">
        <v>690.12</v>
      </c>
      <c r="I702" s="155"/>
      <c r="L702" s="150"/>
      <c r="M702" s="156"/>
      <c r="T702" s="157"/>
      <c r="AT702" s="152" t="s">
        <v>302</v>
      </c>
      <c r="AU702" s="152" t="s">
        <v>85</v>
      </c>
      <c r="AV702" s="12" t="s">
        <v>85</v>
      </c>
      <c r="AW702" s="12" t="s">
        <v>32</v>
      </c>
      <c r="AX702" s="12" t="s">
        <v>76</v>
      </c>
      <c r="AY702" s="152" t="s">
        <v>293</v>
      </c>
    </row>
    <row r="703" spans="2:51" s="13" customFormat="1" ht="22.5">
      <c r="B703" s="158"/>
      <c r="D703" s="151" t="s">
        <v>302</v>
      </c>
      <c r="E703" s="159" t="s">
        <v>1</v>
      </c>
      <c r="F703" s="160" t="s">
        <v>640</v>
      </c>
      <c r="H703" s="159" t="s">
        <v>1</v>
      </c>
      <c r="I703" s="161"/>
      <c r="L703" s="158"/>
      <c r="M703" s="162"/>
      <c r="T703" s="163"/>
      <c r="AT703" s="159" t="s">
        <v>302</v>
      </c>
      <c r="AU703" s="159" t="s">
        <v>85</v>
      </c>
      <c r="AV703" s="13" t="s">
        <v>83</v>
      </c>
      <c r="AW703" s="13" t="s">
        <v>32</v>
      </c>
      <c r="AX703" s="13" t="s">
        <v>76</v>
      </c>
      <c r="AY703" s="159" t="s">
        <v>293</v>
      </c>
    </row>
    <row r="704" spans="2:51" s="12" customFormat="1" ht="11.25">
      <c r="B704" s="150"/>
      <c r="D704" s="151" t="s">
        <v>302</v>
      </c>
      <c r="E704" s="152" t="s">
        <v>1</v>
      </c>
      <c r="F704" s="153" t="s">
        <v>653</v>
      </c>
      <c r="H704" s="154">
        <v>357.84</v>
      </c>
      <c r="I704" s="155"/>
      <c r="L704" s="150"/>
      <c r="M704" s="156"/>
      <c r="T704" s="157"/>
      <c r="AT704" s="152" t="s">
        <v>302</v>
      </c>
      <c r="AU704" s="152" t="s">
        <v>85</v>
      </c>
      <c r="AV704" s="12" t="s">
        <v>85</v>
      </c>
      <c r="AW704" s="12" t="s">
        <v>32</v>
      </c>
      <c r="AX704" s="12" t="s">
        <v>76</v>
      </c>
      <c r="AY704" s="152" t="s">
        <v>293</v>
      </c>
    </row>
    <row r="705" spans="2:65" s="13" customFormat="1" ht="22.5">
      <c r="B705" s="158"/>
      <c r="D705" s="151" t="s">
        <v>302</v>
      </c>
      <c r="E705" s="159" t="s">
        <v>1</v>
      </c>
      <c r="F705" s="160" t="s">
        <v>641</v>
      </c>
      <c r="H705" s="159" t="s">
        <v>1</v>
      </c>
      <c r="I705" s="161"/>
      <c r="L705" s="158"/>
      <c r="M705" s="162"/>
      <c r="T705" s="163"/>
      <c r="AT705" s="159" t="s">
        <v>302</v>
      </c>
      <c r="AU705" s="159" t="s">
        <v>85</v>
      </c>
      <c r="AV705" s="13" t="s">
        <v>83</v>
      </c>
      <c r="AW705" s="13" t="s">
        <v>32</v>
      </c>
      <c r="AX705" s="13" t="s">
        <v>76</v>
      </c>
      <c r="AY705" s="159" t="s">
        <v>293</v>
      </c>
    </row>
    <row r="706" spans="2:65" s="12" customFormat="1" ht="11.25">
      <c r="B706" s="150"/>
      <c r="D706" s="151" t="s">
        <v>302</v>
      </c>
      <c r="E706" s="152" t="s">
        <v>1</v>
      </c>
      <c r="F706" s="153" t="s">
        <v>657</v>
      </c>
      <c r="H706" s="154">
        <v>705.45600000000002</v>
      </c>
      <c r="I706" s="155"/>
      <c r="L706" s="150"/>
      <c r="M706" s="156"/>
      <c r="T706" s="157"/>
      <c r="AT706" s="152" t="s">
        <v>302</v>
      </c>
      <c r="AU706" s="152" t="s">
        <v>85</v>
      </c>
      <c r="AV706" s="12" t="s">
        <v>85</v>
      </c>
      <c r="AW706" s="12" t="s">
        <v>32</v>
      </c>
      <c r="AX706" s="12" t="s">
        <v>76</v>
      </c>
      <c r="AY706" s="152" t="s">
        <v>293</v>
      </c>
    </row>
    <row r="707" spans="2:65" s="13" customFormat="1" ht="22.5">
      <c r="B707" s="158"/>
      <c r="D707" s="151" t="s">
        <v>302</v>
      </c>
      <c r="E707" s="159" t="s">
        <v>1</v>
      </c>
      <c r="F707" s="160" t="s">
        <v>642</v>
      </c>
      <c r="H707" s="159" t="s">
        <v>1</v>
      </c>
      <c r="I707" s="161"/>
      <c r="L707" s="158"/>
      <c r="M707" s="162"/>
      <c r="T707" s="163"/>
      <c r="AT707" s="159" t="s">
        <v>302</v>
      </c>
      <c r="AU707" s="159" t="s">
        <v>85</v>
      </c>
      <c r="AV707" s="13" t="s">
        <v>83</v>
      </c>
      <c r="AW707" s="13" t="s">
        <v>32</v>
      </c>
      <c r="AX707" s="13" t="s">
        <v>76</v>
      </c>
      <c r="AY707" s="159" t="s">
        <v>293</v>
      </c>
    </row>
    <row r="708" spans="2:65" s="12" customFormat="1" ht="11.25">
      <c r="B708" s="150"/>
      <c r="D708" s="151" t="s">
        <v>302</v>
      </c>
      <c r="E708" s="152" t="s">
        <v>1</v>
      </c>
      <c r="F708" s="153" t="s">
        <v>658</v>
      </c>
      <c r="H708" s="154">
        <v>715.68</v>
      </c>
      <c r="I708" s="155"/>
      <c r="L708" s="150"/>
      <c r="M708" s="156"/>
      <c r="T708" s="157"/>
      <c r="AT708" s="152" t="s">
        <v>302</v>
      </c>
      <c r="AU708" s="152" t="s">
        <v>85</v>
      </c>
      <c r="AV708" s="12" t="s">
        <v>85</v>
      </c>
      <c r="AW708" s="12" t="s">
        <v>32</v>
      </c>
      <c r="AX708" s="12" t="s">
        <v>76</v>
      </c>
      <c r="AY708" s="152" t="s">
        <v>293</v>
      </c>
    </row>
    <row r="709" spans="2:65" s="13" customFormat="1" ht="22.5">
      <c r="B709" s="158"/>
      <c r="D709" s="151" t="s">
        <v>302</v>
      </c>
      <c r="E709" s="159" t="s">
        <v>1</v>
      </c>
      <c r="F709" s="160" t="s">
        <v>643</v>
      </c>
      <c r="H709" s="159" t="s">
        <v>1</v>
      </c>
      <c r="I709" s="161"/>
      <c r="L709" s="158"/>
      <c r="M709" s="162"/>
      <c r="T709" s="163"/>
      <c r="AT709" s="159" t="s">
        <v>302</v>
      </c>
      <c r="AU709" s="159" t="s">
        <v>85</v>
      </c>
      <c r="AV709" s="13" t="s">
        <v>83</v>
      </c>
      <c r="AW709" s="13" t="s">
        <v>32</v>
      </c>
      <c r="AX709" s="13" t="s">
        <v>76</v>
      </c>
      <c r="AY709" s="159" t="s">
        <v>293</v>
      </c>
    </row>
    <row r="710" spans="2:65" s="12" customFormat="1" ht="11.25">
      <c r="B710" s="150"/>
      <c r="D710" s="151" t="s">
        <v>302</v>
      </c>
      <c r="E710" s="152" t="s">
        <v>1</v>
      </c>
      <c r="F710" s="153" t="s">
        <v>652</v>
      </c>
      <c r="H710" s="154">
        <v>719.77200000000005</v>
      </c>
      <c r="I710" s="155"/>
      <c r="L710" s="150"/>
      <c r="M710" s="156"/>
      <c r="T710" s="157"/>
      <c r="AT710" s="152" t="s">
        <v>302</v>
      </c>
      <c r="AU710" s="152" t="s">
        <v>85</v>
      </c>
      <c r="AV710" s="12" t="s">
        <v>85</v>
      </c>
      <c r="AW710" s="12" t="s">
        <v>32</v>
      </c>
      <c r="AX710" s="12" t="s">
        <v>76</v>
      </c>
      <c r="AY710" s="152" t="s">
        <v>293</v>
      </c>
    </row>
    <row r="711" spans="2:65" s="14" customFormat="1" ht="11.25">
      <c r="B711" s="167"/>
      <c r="D711" s="151" t="s">
        <v>302</v>
      </c>
      <c r="E711" s="168" t="s">
        <v>1</v>
      </c>
      <c r="F711" s="169" t="s">
        <v>371</v>
      </c>
      <c r="H711" s="170">
        <v>7532.5320000000002</v>
      </c>
      <c r="I711" s="171"/>
      <c r="L711" s="167"/>
      <c r="M711" s="172"/>
      <c r="T711" s="173"/>
      <c r="AT711" s="168" t="s">
        <v>302</v>
      </c>
      <c r="AU711" s="168" t="s">
        <v>85</v>
      </c>
      <c r="AV711" s="14" t="s">
        <v>300</v>
      </c>
      <c r="AW711" s="14" t="s">
        <v>32</v>
      </c>
      <c r="AX711" s="14" t="s">
        <v>83</v>
      </c>
      <c r="AY711" s="168" t="s">
        <v>293</v>
      </c>
    </row>
    <row r="712" spans="2:65" s="12" customFormat="1" ht="11.25">
      <c r="B712" s="150"/>
      <c r="D712" s="151" t="s">
        <v>302</v>
      </c>
      <c r="F712" s="153" t="s">
        <v>659</v>
      </c>
      <c r="H712" s="154">
        <v>7.5330000000000004</v>
      </c>
      <c r="I712" s="155"/>
      <c r="L712" s="150"/>
      <c r="M712" s="156"/>
      <c r="T712" s="157"/>
      <c r="AT712" s="152" t="s">
        <v>302</v>
      </c>
      <c r="AU712" s="152" t="s">
        <v>85</v>
      </c>
      <c r="AV712" s="12" t="s">
        <v>85</v>
      </c>
      <c r="AW712" s="12" t="s">
        <v>4</v>
      </c>
      <c r="AX712" s="12" t="s">
        <v>83</v>
      </c>
      <c r="AY712" s="152" t="s">
        <v>293</v>
      </c>
    </row>
    <row r="713" spans="2:65" s="1" customFormat="1" ht="16.5" customHeight="1">
      <c r="B713" s="32"/>
      <c r="C713" s="174" t="s">
        <v>660</v>
      </c>
      <c r="D713" s="174" t="s">
        <v>530</v>
      </c>
      <c r="E713" s="175" t="s">
        <v>661</v>
      </c>
      <c r="F713" s="176" t="s">
        <v>662</v>
      </c>
      <c r="G713" s="177" t="s">
        <v>533</v>
      </c>
      <c r="H713" s="178">
        <v>22.792000000000002</v>
      </c>
      <c r="I713" s="179"/>
      <c r="J713" s="180">
        <f>ROUND(I713*H713,2)</f>
        <v>0</v>
      </c>
      <c r="K713" s="176" t="s">
        <v>299</v>
      </c>
      <c r="L713" s="181"/>
      <c r="M713" s="182" t="s">
        <v>1</v>
      </c>
      <c r="N713" s="183" t="s">
        <v>41</v>
      </c>
      <c r="P713" s="146">
        <f>O713*H713</f>
        <v>0</v>
      </c>
      <c r="Q713" s="146">
        <v>1</v>
      </c>
      <c r="R713" s="146">
        <f>Q713*H713</f>
        <v>22.792000000000002</v>
      </c>
      <c r="S713" s="146">
        <v>0</v>
      </c>
      <c r="T713" s="147">
        <f>S713*H713</f>
        <v>0</v>
      </c>
      <c r="AR713" s="148" t="s">
        <v>396</v>
      </c>
      <c r="AT713" s="148" t="s">
        <v>530</v>
      </c>
      <c r="AU713" s="148" t="s">
        <v>85</v>
      </c>
      <c r="AY713" s="17" t="s">
        <v>293</v>
      </c>
      <c r="BE713" s="149">
        <f>IF(N713="základní",J713,0)</f>
        <v>0</v>
      </c>
      <c r="BF713" s="149">
        <f>IF(N713="snížená",J713,0)</f>
        <v>0</v>
      </c>
      <c r="BG713" s="149">
        <f>IF(N713="zákl. přenesená",J713,0)</f>
        <v>0</v>
      </c>
      <c r="BH713" s="149">
        <f>IF(N713="sníž. přenesená",J713,0)</f>
        <v>0</v>
      </c>
      <c r="BI713" s="149">
        <f>IF(N713="nulová",J713,0)</f>
        <v>0</v>
      </c>
      <c r="BJ713" s="17" t="s">
        <v>83</v>
      </c>
      <c r="BK713" s="149">
        <f>ROUND(I713*H713,2)</f>
        <v>0</v>
      </c>
      <c r="BL713" s="17" t="s">
        <v>300</v>
      </c>
      <c r="BM713" s="148" t="s">
        <v>663</v>
      </c>
    </row>
    <row r="714" spans="2:65" s="1" customFormat="1" ht="19.5">
      <c r="B714" s="32"/>
      <c r="D714" s="151" t="s">
        <v>324</v>
      </c>
      <c r="F714" s="184" t="s">
        <v>664</v>
      </c>
      <c r="I714" s="165"/>
      <c r="L714" s="32"/>
      <c r="M714" s="166"/>
      <c r="T714" s="56"/>
      <c r="AT714" s="17" t="s">
        <v>324</v>
      </c>
      <c r="AU714" s="17" t="s">
        <v>85</v>
      </c>
    </row>
    <row r="715" spans="2:65" s="13" customFormat="1" ht="22.5">
      <c r="B715" s="158"/>
      <c r="D715" s="151" t="s">
        <v>302</v>
      </c>
      <c r="E715" s="159" t="s">
        <v>1</v>
      </c>
      <c r="F715" s="160" t="s">
        <v>420</v>
      </c>
      <c r="H715" s="159" t="s">
        <v>1</v>
      </c>
      <c r="I715" s="161"/>
      <c r="L715" s="158"/>
      <c r="M715" s="162"/>
      <c r="T715" s="163"/>
      <c r="AT715" s="159" t="s">
        <v>302</v>
      </c>
      <c r="AU715" s="159" t="s">
        <v>85</v>
      </c>
      <c r="AV715" s="13" t="s">
        <v>83</v>
      </c>
      <c r="AW715" s="13" t="s">
        <v>32</v>
      </c>
      <c r="AX715" s="13" t="s">
        <v>76</v>
      </c>
      <c r="AY715" s="159" t="s">
        <v>293</v>
      </c>
    </row>
    <row r="716" spans="2:65" s="12" customFormat="1" ht="11.25">
      <c r="B716" s="150"/>
      <c r="D716" s="151" t="s">
        <v>302</v>
      </c>
      <c r="E716" s="152" t="s">
        <v>1</v>
      </c>
      <c r="F716" s="153" t="s">
        <v>665</v>
      </c>
      <c r="H716" s="154">
        <v>1303.24</v>
      </c>
      <c r="I716" s="155"/>
      <c r="L716" s="150"/>
      <c r="M716" s="156"/>
      <c r="T716" s="157"/>
      <c r="AT716" s="152" t="s">
        <v>302</v>
      </c>
      <c r="AU716" s="152" t="s">
        <v>85</v>
      </c>
      <c r="AV716" s="12" t="s">
        <v>85</v>
      </c>
      <c r="AW716" s="12" t="s">
        <v>32</v>
      </c>
      <c r="AX716" s="12" t="s">
        <v>76</v>
      </c>
      <c r="AY716" s="152" t="s">
        <v>293</v>
      </c>
    </row>
    <row r="717" spans="2:65" s="13" customFormat="1" ht="22.5">
      <c r="B717" s="158"/>
      <c r="D717" s="151" t="s">
        <v>302</v>
      </c>
      <c r="E717" s="159" t="s">
        <v>1</v>
      </c>
      <c r="F717" s="160" t="s">
        <v>422</v>
      </c>
      <c r="H717" s="159" t="s">
        <v>1</v>
      </c>
      <c r="I717" s="161"/>
      <c r="L717" s="158"/>
      <c r="M717" s="162"/>
      <c r="T717" s="163"/>
      <c r="AT717" s="159" t="s">
        <v>302</v>
      </c>
      <c r="AU717" s="159" t="s">
        <v>85</v>
      </c>
      <c r="AV717" s="13" t="s">
        <v>83</v>
      </c>
      <c r="AW717" s="13" t="s">
        <v>32</v>
      </c>
      <c r="AX717" s="13" t="s">
        <v>76</v>
      </c>
      <c r="AY717" s="159" t="s">
        <v>293</v>
      </c>
    </row>
    <row r="718" spans="2:65" s="12" customFormat="1" ht="11.25">
      <c r="B718" s="150"/>
      <c r="D718" s="151" t="s">
        <v>302</v>
      </c>
      <c r="E718" s="152" t="s">
        <v>1</v>
      </c>
      <c r="F718" s="153" t="s">
        <v>666</v>
      </c>
      <c r="H718" s="154">
        <v>1225.6099999999999</v>
      </c>
      <c r="I718" s="155"/>
      <c r="L718" s="150"/>
      <c r="M718" s="156"/>
      <c r="T718" s="157"/>
      <c r="AT718" s="152" t="s">
        <v>302</v>
      </c>
      <c r="AU718" s="152" t="s">
        <v>85</v>
      </c>
      <c r="AV718" s="12" t="s">
        <v>85</v>
      </c>
      <c r="AW718" s="12" t="s">
        <v>32</v>
      </c>
      <c r="AX718" s="12" t="s">
        <v>76</v>
      </c>
      <c r="AY718" s="152" t="s">
        <v>293</v>
      </c>
    </row>
    <row r="719" spans="2:65" s="13" customFormat="1" ht="22.5">
      <c r="B719" s="158"/>
      <c r="D719" s="151" t="s">
        <v>302</v>
      </c>
      <c r="E719" s="159" t="s">
        <v>1</v>
      </c>
      <c r="F719" s="160" t="s">
        <v>424</v>
      </c>
      <c r="H719" s="159" t="s">
        <v>1</v>
      </c>
      <c r="I719" s="161"/>
      <c r="L719" s="158"/>
      <c r="M719" s="162"/>
      <c r="T719" s="163"/>
      <c r="AT719" s="159" t="s">
        <v>302</v>
      </c>
      <c r="AU719" s="159" t="s">
        <v>85</v>
      </c>
      <c r="AV719" s="13" t="s">
        <v>83</v>
      </c>
      <c r="AW719" s="13" t="s">
        <v>32</v>
      </c>
      <c r="AX719" s="13" t="s">
        <v>76</v>
      </c>
      <c r="AY719" s="159" t="s">
        <v>293</v>
      </c>
    </row>
    <row r="720" spans="2:65" s="12" customFormat="1" ht="11.25">
      <c r="B720" s="150"/>
      <c r="D720" s="151" t="s">
        <v>302</v>
      </c>
      <c r="E720" s="152" t="s">
        <v>1</v>
      </c>
      <c r="F720" s="153" t="s">
        <v>666</v>
      </c>
      <c r="H720" s="154">
        <v>1225.6099999999999</v>
      </c>
      <c r="I720" s="155"/>
      <c r="L720" s="150"/>
      <c r="M720" s="156"/>
      <c r="T720" s="157"/>
      <c r="AT720" s="152" t="s">
        <v>302</v>
      </c>
      <c r="AU720" s="152" t="s">
        <v>85</v>
      </c>
      <c r="AV720" s="12" t="s">
        <v>85</v>
      </c>
      <c r="AW720" s="12" t="s">
        <v>32</v>
      </c>
      <c r="AX720" s="12" t="s">
        <v>76</v>
      </c>
      <c r="AY720" s="152" t="s">
        <v>293</v>
      </c>
    </row>
    <row r="721" spans="2:51" s="13" customFormat="1" ht="22.5">
      <c r="B721" s="158"/>
      <c r="D721" s="151" t="s">
        <v>302</v>
      </c>
      <c r="E721" s="159" t="s">
        <v>1</v>
      </c>
      <c r="F721" s="160" t="s">
        <v>425</v>
      </c>
      <c r="H721" s="159" t="s">
        <v>1</v>
      </c>
      <c r="I721" s="161"/>
      <c r="L721" s="158"/>
      <c r="M721" s="162"/>
      <c r="T721" s="163"/>
      <c r="AT721" s="159" t="s">
        <v>302</v>
      </c>
      <c r="AU721" s="159" t="s">
        <v>85</v>
      </c>
      <c r="AV721" s="13" t="s">
        <v>83</v>
      </c>
      <c r="AW721" s="13" t="s">
        <v>32</v>
      </c>
      <c r="AX721" s="13" t="s">
        <v>76</v>
      </c>
      <c r="AY721" s="159" t="s">
        <v>293</v>
      </c>
    </row>
    <row r="722" spans="2:51" s="12" customFormat="1" ht="11.25">
      <c r="B722" s="150"/>
      <c r="D722" s="151" t="s">
        <v>302</v>
      </c>
      <c r="E722" s="152" t="s">
        <v>1</v>
      </c>
      <c r="F722" s="153" t="s">
        <v>667</v>
      </c>
      <c r="H722" s="154">
        <v>1225.94</v>
      </c>
      <c r="I722" s="155"/>
      <c r="L722" s="150"/>
      <c r="M722" s="156"/>
      <c r="T722" s="157"/>
      <c r="AT722" s="152" t="s">
        <v>302</v>
      </c>
      <c r="AU722" s="152" t="s">
        <v>85</v>
      </c>
      <c r="AV722" s="12" t="s">
        <v>85</v>
      </c>
      <c r="AW722" s="12" t="s">
        <v>32</v>
      </c>
      <c r="AX722" s="12" t="s">
        <v>76</v>
      </c>
      <c r="AY722" s="152" t="s">
        <v>293</v>
      </c>
    </row>
    <row r="723" spans="2:51" s="13" customFormat="1" ht="22.5">
      <c r="B723" s="158"/>
      <c r="D723" s="151" t="s">
        <v>302</v>
      </c>
      <c r="E723" s="159" t="s">
        <v>1</v>
      </c>
      <c r="F723" s="160" t="s">
        <v>426</v>
      </c>
      <c r="H723" s="159" t="s">
        <v>1</v>
      </c>
      <c r="I723" s="161"/>
      <c r="L723" s="158"/>
      <c r="M723" s="162"/>
      <c r="T723" s="163"/>
      <c r="AT723" s="159" t="s">
        <v>302</v>
      </c>
      <c r="AU723" s="159" t="s">
        <v>85</v>
      </c>
      <c r="AV723" s="13" t="s">
        <v>83</v>
      </c>
      <c r="AW723" s="13" t="s">
        <v>32</v>
      </c>
      <c r="AX723" s="13" t="s">
        <v>76</v>
      </c>
      <c r="AY723" s="159" t="s">
        <v>293</v>
      </c>
    </row>
    <row r="724" spans="2:51" s="12" customFormat="1" ht="11.25">
      <c r="B724" s="150"/>
      <c r="D724" s="151" t="s">
        <v>302</v>
      </c>
      <c r="E724" s="152" t="s">
        <v>1</v>
      </c>
      <c r="F724" s="153" t="s">
        <v>668</v>
      </c>
      <c r="H724" s="154">
        <v>1101.52</v>
      </c>
      <c r="I724" s="155"/>
      <c r="L724" s="150"/>
      <c r="M724" s="156"/>
      <c r="T724" s="157"/>
      <c r="AT724" s="152" t="s">
        <v>302</v>
      </c>
      <c r="AU724" s="152" t="s">
        <v>85</v>
      </c>
      <c r="AV724" s="12" t="s">
        <v>85</v>
      </c>
      <c r="AW724" s="12" t="s">
        <v>32</v>
      </c>
      <c r="AX724" s="12" t="s">
        <v>76</v>
      </c>
      <c r="AY724" s="152" t="s">
        <v>293</v>
      </c>
    </row>
    <row r="725" spans="2:51" s="13" customFormat="1" ht="11.25">
      <c r="B725" s="158"/>
      <c r="D725" s="151" t="s">
        <v>302</v>
      </c>
      <c r="E725" s="159" t="s">
        <v>1</v>
      </c>
      <c r="F725" s="160" t="s">
        <v>427</v>
      </c>
      <c r="H725" s="159" t="s">
        <v>1</v>
      </c>
      <c r="I725" s="161"/>
      <c r="L725" s="158"/>
      <c r="M725" s="162"/>
      <c r="T725" s="163"/>
      <c r="AT725" s="159" t="s">
        <v>302</v>
      </c>
      <c r="AU725" s="159" t="s">
        <v>85</v>
      </c>
      <c r="AV725" s="13" t="s">
        <v>83</v>
      </c>
      <c r="AW725" s="13" t="s">
        <v>32</v>
      </c>
      <c r="AX725" s="13" t="s">
        <v>76</v>
      </c>
      <c r="AY725" s="159" t="s">
        <v>293</v>
      </c>
    </row>
    <row r="726" spans="2:51" s="12" customFormat="1" ht="11.25">
      <c r="B726" s="150"/>
      <c r="D726" s="151" t="s">
        <v>302</v>
      </c>
      <c r="E726" s="152" t="s">
        <v>1</v>
      </c>
      <c r="F726" s="153" t="s">
        <v>669</v>
      </c>
      <c r="H726" s="154">
        <v>496.36</v>
      </c>
      <c r="I726" s="155"/>
      <c r="L726" s="150"/>
      <c r="M726" s="156"/>
      <c r="T726" s="157"/>
      <c r="AT726" s="152" t="s">
        <v>302</v>
      </c>
      <c r="AU726" s="152" t="s">
        <v>85</v>
      </c>
      <c r="AV726" s="12" t="s">
        <v>85</v>
      </c>
      <c r="AW726" s="12" t="s">
        <v>32</v>
      </c>
      <c r="AX726" s="12" t="s">
        <v>76</v>
      </c>
      <c r="AY726" s="152" t="s">
        <v>293</v>
      </c>
    </row>
    <row r="727" spans="2:51" s="13" customFormat="1" ht="22.5">
      <c r="B727" s="158"/>
      <c r="D727" s="151" t="s">
        <v>302</v>
      </c>
      <c r="E727" s="159" t="s">
        <v>1</v>
      </c>
      <c r="F727" s="160" t="s">
        <v>429</v>
      </c>
      <c r="H727" s="159" t="s">
        <v>1</v>
      </c>
      <c r="I727" s="161"/>
      <c r="L727" s="158"/>
      <c r="M727" s="162"/>
      <c r="T727" s="163"/>
      <c r="AT727" s="159" t="s">
        <v>302</v>
      </c>
      <c r="AU727" s="159" t="s">
        <v>85</v>
      </c>
      <c r="AV727" s="13" t="s">
        <v>83</v>
      </c>
      <c r="AW727" s="13" t="s">
        <v>32</v>
      </c>
      <c r="AX727" s="13" t="s">
        <v>76</v>
      </c>
      <c r="AY727" s="159" t="s">
        <v>293</v>
      </c>
    </row>
    <row r="728" spans="2:51" s="12" customFormat="1" ht="11.25">
      <c r="B728" s="150"/>
      <c r="D728" s="151" t="s">
        <v>302</v>
      </c>
      <c r="E728" s="152" t="s">
        <v>1</v>
      </c>
      <c r="F728" s="153" t="s">
        <v>670</v>
      </c>
      <c r="H728" s="154">
        <v>1427.33</v>
      </c>
      <c r="I728" s="155"/>
      <c r="L728" s="150"/>
      <c r="M728" s="156"/>
      <c r="T728" s="157"/>
      <c r="AT728" s="152" t="s">
        <v>302</v>
      </c>
      <c r="AU728" s="152" t="s">
        <v>85</v>
      </c>
      <c r="AV728" s="12" t="s">
        <v>85</v>
      </c>
      <c r="AW728" s="12" t="s">
        <v>32</v>
      </c>
      <c r="AX728" s="12" t="s">
        <v>76</v>
      </c>
      <c r="AY728" s="152" t="s">
        <v>293</v>
      </c>
    </row>
    <row r="729" spans="2:51" s="13" customFormat="1" ht="22.5">
      <c r="B729" s="158"/>
      <c r="D729" s="151" t="s">
        <v>302</v>
      </c>
      <c r="E729" s="159" t="s">
        <v>1</v>
      </c>
      <c r="F729" s="160" t="s">
        <v>430</v>
      </c>
      <c r="H729" s="159" t="s">
        <v>1</v>
      </c>
      <c r="I729" s="161"/>
      <c r="L729" s="158"/>
      <c r="M729" s="162"/>
      <c r="T729" s="163"/>
      <c r="AT729" s="159" t="s">
        <v>302</v>
      </c>
      <c r="AU729" s="159" t="s">
        <v>85</v>
      </c>
      <c r="AV729" s="13" t="s">
        <v>83</v>
      </c>
      <c r="AW729" s="13" t="s">
        <v>32</v>
      </c>
      <c r="AX729" s="13" t="s">
        <v>76</v>
      </c>
      <c r="AY729" s="159" t="s">
        <v>293</v>
      </c>
    </row>
    <row r="730" spans="2:51" s="12" customFormat="1" ht="11.25">
      <c r="B730" s="150"/>
      <c r="D730" s="151" t="s">
        <v>302</v>
      </c>
      <c r="E730" s="152" t="s">
        <v>1</v>
      </c>
      <c r="F730" s="153" t="s">
        <v>668</v>
      </c>
      <c r="H730" s="154">
        <v>1101.52</v>
      </c>
      <c r="I730" s="155"/>
      <c r="L730" s="150"/>
      <c r="M730" s="156"/>
      <c r="T730" s="157"/>
      <c r="AT730" s="152" t="s">
        <v>302</v>
      </c>
      <c r="AU730" s="152" t="s">
        <v>85</v>
      </c>
      <c r="AV730" s="12" t="s">
        <v>85</v>
      </c>
      <c r="AW730" s="12" t="s">
        <v>32</v>
      </c>
      <c r="AX730" s="12" t="s">
        <v>76</v>
      </c>
      <c r="AY730" s="152" t="s">
        <v>293</v>
      </c>
    </row>
    <row r="731" spans="2:51" s="13" customFormat="1" ht="11.25">
      <c r="B731" s="158"/>
      <c r="D731" s="151" t="s">
        <v>302</v>
      </c>
      <c r="E731" s="159" t="s">
        <v>1</v>
      </c>
      <c r="F731" s="160" t="s">
        <v>431</v>
      </c>
      <c r="H731" s="159" t="s">
        <v>1</v>
      </c>
      <c r="I731" s="161"/>
      <c r="L731" s="158"/>
      <c r="M731" s="162"/>
      <c r="T731" s="163"/>
      <c r="AT731" s="159" t="s">
        <v>302</v>
      </c>
      <c r="AU731" s="159" t="s">
        <v>85</v>
      </c>
      <c r="AV731" s="13" t="s">
        <v>83</v>
      </c>
      <c r="AW731" s="13" t="s">
        <v>32</v>
      </c>
      <c r="AX731" s="13" t="s">
        <v>76</v>
      </c>
      <c r="AY731" s="159" t="s">
        <v>293</v>
      </c>
    </row>
    <row r="732" spans="2:51" s="12" customFormat="1" ht="11.25">
      <c r="B732" s="150"/>
      <c r="D732" s="151" t="s">
        <v>302</v>
      </c>
      <c r="E732" s="152" t="s">
        <v>1</v>
      </c>
      <c r="F732" s="153" t="s">
        <v>671</v>
      </c>
      <c r="H732" s="154">
        <v>687.56</v>
      </c>
      <c r="I732" s="155"/>
      <c r="L732" s="150"/>
      <c r="M732" s="156"/>
      <c r="T732" s="157"/>
      <c r="AT732" s="152" t="s">
        <v>302</v>
      </c>
      <c r="AU732" s="152" t="s">
        <v>85</v>
      </c>
      <c r="AV732" s="12" t="s">
        <v>85</v>
      </c>
      <c r="AW732" s="12" t="s">
        <v>32</v>
      </c>
      <c r="AX732" s="12" t="s">
        <v>76</v>
      </c>
      <c r="AY732" s="152" t="s">
        <v>293</v>
      </c>
    </row>
    <row r="733" spans="2:51" s="13" customFormat="1" ht="22.5">
      <c r="B733" s="158"/>
      <c r="D733" s="151" t="s">
        <v>302</v>
      </c>
      <c r="E733" s="159" t="s">
        <v>1</v>
      </c>
      <c r="F733" s="160" t="s">
        <v>432</v>
      </c>
      <c r="H733" s="159" t="s">
        <v>1</v>
      </c>
      <c r="I733" s="161"/>
      <c r="L733" s="158"/>
      <c r="M733" s="162"/>
      <c r="T733" s="163"/>
      <c r="AT733" s="159" t="s">
        <v>302</v>
      </c>
      <c r="AU733" s="159" t="s">
        <v>85</v>
      </c>
      <c r="AV733" s="13" t="s">
        <v>83</v>
      </c>
      <c r="AW733" s="13" t="s">
        <v>32</v>
      </c>
      <c r="AX733" s="13" t="s">
        <v>76</v>
      </c>
      <c r="AY733" s="159" t="s">
        <v>293</v>
      </c>
    </row>
    <row r="734" spans="2:51" s="12" customFormat="1" ht="11.25">
      <c r="B734" s="150"/>
      <c r="D734" s="151" t="s">
        <v>302</v>
      </c>
      <c r="E734" s="152" t="s">
        <v>1</v>
      </c>
      <c r="F734" s="153" t="s">
        <v>672</v>
      </c>
      <c r="H734" s="154">
        <v>1073.8</v>
      </c>
      <c r="I734" s="155"/>
      <c r="L734" s="150"/>
      <c r="M734" s="156"/>
      <c r="T734" s="157"/>
      <c r="AT734" s="152" t="s">
        <v>302</v>
      </c>
      <c r="AU734" s="152" t="s">
        <v>85</v>
      </c>
      <c r="AV734" s="12" t="s">
        <v>85</v>
      </c>
      <c r="AW734" s="12" t="s">
        <v>32</v>
      </c>
      <c r="AX734" s="12" t="s">
        <v>76</v>
      </c>
      <c r="AY734" s="152" t="s">
        <v>293</v>
      </c>
    </row>
    <row r="735" spans="2:51" s="13" customFormat="1" ht="22.5">
      <c r="B735" s="158"/>
      <c r="D735" s="151" t="s">
        <v>302</v>
      </c>
      <c r="E735" s="159" t="s">
        <v>1</v>
      </c>
      <c r="F735" s="160" t="s">
        <v>433</v>
      </c>
      <c r="H735" s="159" t="s">
        <v>1</v>
      </c>
      <c r="I735" s="161"/>
      <c r="L735" s="158"/>
      <c r="M735" s="162"/>
      <c r="T735" s="163"/>
      <c r="AT735" s="159" t="s">
        <v>302</v>
      </c>
      <c r="AU735" s="159" t="s">
        <v>85</v>
      </c>
      <c r="AV735" s="13" t="s">
        <v>83</v>
      </c>
      <c r="AW735" s="13" t="s">
        <v>32</v>
      </c>
      <c r="AX735" s="13" t="s">
        <v>76</v>
      </c>
      <c r="AY735" s="159" t="s">
        <v>293</v>
      </c>
    </row>
    <row r="736" spans="2:51" s="12" customFormat="1" ht="11.25">
      <c r="B736" s="150"/>
      <c r="D736" s="151" t="s">
        <v>302</v>
      </c>
      <c r="E736" s="152" t="s">
        <v>1</v>
      </c>
      <c r="F736" s="153" t="s">
        <v>668</v>
      </c>
      <c r="H736" s="154">
        <v>1101.52</v>
      </c>
      <c r="I736" s="155"/>
      <c r="L736" s="150"/>
      <c r="M736" s="156"/>
      <c r="T736" s="157"/>
      <c r="AT736" s="152" t="s">
        <v>302</v>
      </c>
      <c r="AU736" s="152" t="s">
        <v>85</v>
      </c>
      <c r="AV736" s="12" t="s">
        <v>85</v>
      </c>
      <c r="AW736" s="12" t="s">
        <v>32</v>
      </c>
      <c r="AX736" s="12" t="s">
        <v>76</v>
      </c>
      <c r="AY736" s="152" t="s">
        <v>293</v>
      </c>
    </row>
    <row r="737" spans="2:51" s="13" customFormat="1" ht="22.5">
      <c r="B737" s="158"/>
      <c r="D737" s="151" t="s">
        <v>302</v>
      </c>
      <c r="E737" s="159" t="s">
        <v>1</v>
      </c>
      <c r="F737" s="160" t="s">
        <v>434</v>
      </c>
      <c r="H737" s="159" t="s">
        <v>1</v>
      </c>
      <c r="I737" s="161"/>
      <c r="L737" s="158"/>
      <c r="M737" s="162"/>
      <c r="T737" s="163"/>
      <c r="AT737" s="159" t="s">
        <v>302</v>
      </c>
      <c r="AU737" s="159" t="s">
        <v>85</v>
      </c>
      <c r="AV737" s="13" t="s">
        <v>83</v>
      </c>
      <c r="AW737" s="13" t="s">
        <v>32</v>
      </c>
      <c r="AX737" s="13" t="s">
        <v>76</v>
      </c>
      <c r="AY737" s="159" t="s">
        <v>293</v>
      </c>
    </row>
    <row r="738" spans="2:51" s="12" customFormat="1" ht="11.25">
      <c r="B738" s="150"/>
      <c r="D738" s="151" t="s">
        <v>302</v>
      </c>
      <c r="E738" s="152" t="s">
        <v>1</v>
      </c>
      <c r="F738" s="153" t="s">
        <v>668</v>
      </c>
      <c r="H738" s="154">
        <v>1101.52</v>
      </c>
      <c r="I738" s="155"/>
      <c r="L738" s="150"/>
      <c r="M738" s="156"/>
      <c r="T738" s="157"/>
      <c r="AT738" s="152" t="s">
        <v>302</v>
      </c>
      <c r="AU738" s="152" t="s">
        <v>85</v>
      </c>
      <c r="AV738" s="12" t="s">
        <v>85</v>
      </c>
      <c r="AW738" s="12" t="s">
        <v>32</v>
      </c>
      <c r="AX738" s="12" t="s">
        <v>76</v>
      </c>
      <c r="AY738" s="152" t="s">
        <v>293</v>
      </c>
    </row>
    <row r="739" spans="2:51" s="13" customFormat="1" ht="22.5">
      <c r="B739" s="158"/>
      <c r="D739" s="151" t="s">
        <v>302</v>
      </c>
      <c r="E739" s="159" t="s">
        <v>1</v>
      </c>
      <c r="F739" s="160" t="s">
        <v>435</v>
      </c>
      <c r="H739" s="159" t="s">
        <v>1</v>
      </c>
      <c r="I739" s="161"/>
      <c r="L739" s="158"/>
      <c r="M739" s="162"/>
      <c r="T739" s="163"/>
      <c r="AT739" s="159" t="s">
        <v>302</v>
      </c>
      <c r="AU739" s="159" t="s">
        <v>85</v>
      </c>
      <c r="AV739" s="13" t="s">
        <v>83</v>
      </c>
      <c r="AW739" s="13" t="s">
        <v>32</v>
      </c>
      <c r="AX739" s="13" t="s">
        <v>76</v>
      </c>
      <c r="AY739" s="159" t="s">
        <v>293</v>
      </c>
    </row>
    <row r="740" spans="2:51" s="12" customFormat="1" ht="11.25">
      <c r="B740" s="150"/>
      <c r="D740" s="151" t="s">
        <v>302</v>
      </c>
      <c r="E740" s="152" t="s">
        <v>1</v>
      </c>
      <c r="F740" s="153" t="s">
        <v>673</v>
      </c>
      <c r="H740" s="154">
        <v>1349.7</v>
      </c>
      <c r="I740" s="155"/>
      <c r="L740" s="150"/>
      <c r="M740" s="156"/>
      <c r="T740" s="157"/>
      <c r="AT740" s="152" t="s">
        <v>302</v>
      </c>
      <c r="AU740" s="152" t="s">
        <v>85</v>
      </c>
      <c r="AV740" s="12" t="s">
        <v>85</v>
      </c>
      <c r="AW740" s="12" t="s">
        <v>32</v>
      </c>
      <c r="AX740" s="12" t="s">
        <v>76</v>
      </c>
      <c r="AY740" s="152" t="s">
        <v>293</v>
      </c>
    </row>
    <row r="741" spans="2:51" s="13" customFormat="1" ht="11.25">
      <c r="B741" s="158"/>
      <c r="D741" s="151" t="s">
        <v>302</v>
      </c>
      <c r="E741" s="159" t="s">
        <v>1</v>
      </c>
      <c r="F741" s="160" t="s">
        <v>437</v>
      </c>
      <c r="H741" s="159" t="s">
        <v>1</v>
      </c>
      <c r="I741" s="161"/>
      <c r="L741" s="158"/>
      <c r="M741" s="162"/>
      <c r="T741" s="163"/>
      <c r="AT741" s="159" t="s">
        <v>302</v>
      </c>
      <c r="AU741" s="159" t="s">
        <v>85</v>
      </c>
      <c r="AV741" s="13" t="s">
        <v>83</v>
      </c>
      <c r="AW741" s="13" t="s">
        <v>32</v>
      </c>
      <c r="AX741" s="13" t="s">
        <v>76</v>
      </c>
      <c r="AY741" s="159" t="s">
        <v>293</v>
      </c>
    </row>
    <row r="742" spans="2:51" s="12" customFormat="1" ht="11.25">
      <c r="B742" s="150"/>
      <c r="D742" s="151" t="s">
        <v>302</v>
      </c>
      <c r="E742" s="152" t="s">
        <v>1</v>
      </c>
      <c r="F742" s="153" t="s">
        <v>674</v>
      </c>
      <c r="H742" s="154">
        <v>620.45000000000005</v>
      </c>
      <c r="I742" s="155"/>
      <c r="L742" s="150"/>
      <c r="M742" s="156"/>
      <c r="T742" s="157"/>
      <c r="AT742" s="152" t="s">
        <v>302</v>
      </c>
      <c r="AU742" s="152" t="s">
        <v>85</v>
      </c>
      <c r="AV742" s="12" t="s">
        <v>85</v>
      </c>
      <c r="AW742" s="12" t="s">
        <v>32</v>
      </c>
      <c r="AX742" s="12" t="s">
        <v>76</v>
      </c>
      <c r="AY742" s="152" t="s">
        <v>293</v>
      </c>
    </row>
    <row r="743" spans="2:51" s="13" customFormat="1" ht="11.25">
      <c r="B743" s="158"/>
      <c r="D743" s="151" t="s">
        <v>302</v>
      </c>
      <c r="E743" s="159" t="s">
        <v>1</v>
      </c>
      <c r="F743" s="160" t="s">
        <v>439</v>
      </c>
      <c r="H743" s="159" t="s">
        <v>1</v>
      </c>
      <c r="I743" s="161"/>
      <c r="L743" s="158"/>
      <c r="M743" s="162"/>
      <c r="T743" s="163"/>
      <c r="AT743" s="159" t="s">
        <v>302</v>
      </c>
      <c r="AU743" s="159" t="s">
        <v>85</v>
      </c>
      <c r="AV743" s="13" t="s">
        <v>83</v>
      </c>
      <c r="AW743" s="13" t="s">
        <v>32</v>
      </c>
      <c r="AX743" s="13" t="s">
        <v>76</v>
      </c>
      <c r="AY743" s="159" t="s">
        <v>293</v>
      </c>
    </row>
    <row r="744" spans="2:51" s="12" customFormat="1" ht="11.25">
      <c r="B744" s="150"/>
      <c r="D744" s="151" t="s">
        <v>302</v>
      </c>
      <c r="E744" s="152" t="s">
        <v>1</v>
      </c>
      <c r="F744" s="153" t="s">
        <v>675</v>
      </c>
      <c r="H744" s="154">
        <v>389.1</v>
      </c>
      <c r="I744" s="155"/>
      <c r="L744" s="150"/>
      <c r="M744" s="156"/>
      <c r="T744" s="157"/>
      <c r="AT744" s="152" t="s">
        <v>302</v>
      </c>
      <c r="AU744" s="152" t="s">
        <v>85</v>
      </c>
      <c r="AV744" s="12" t="s">
        <v>85</v>
      </c>
      <c r="AW744" s="12" t="s">
        <v>32</v>
      </c>
      <c r="AX744" s="12" t="s">
        <v>76</v>
      </c>
      <c r="AY744" s="152" t="s">
        <v>293</v>
      </c>
    </row>
    <row r="745" spans="2:51" s="13" customFormat="1" ht="22.5">
      <c r="B745" s="158"/>
      <c r="D745" s="151" t="s">
        <v>302</v>
      </c>
      <c r="E745" s="159" t="s">
        <v>1</v>
      </c>
      <c r="F745" s="160" t="s">
        <v>441</v>
      </c>
      <c r="H745" s="159" t="s">
        <v>1</v>
      </c>
      <c r="I745" s="161"/>
      <c r="L745" s="158"/>
      <c r="M745" s="162"/>
      <c r="T745" s="163"/>
      <c r="AT745" s="159" t="s">
        <v>302</v>
      </c>
      <c r="AU745" s="159" t="s">
        <v>85</v>
      </c>
      <c r="AV745" s="13" t="s">
        <v>83</v>
      </c>
      <c r="AW745" s="13" t="s">
        <v>32</v>
      </c>
      <c r="AX745" s="13" t="s">
        <v>76</v>
      </c>
      <c r="AY745" s="159" t="s">
        <v>293</v>
      </c>
    </row>
    <row r="746" spans="2:51" s="12" customFormat="1" ht="11.25">
      <c r="B746" s="150"/>
      <c r="D746" s="151" t="s">
        <v>302</v>
      </c>
      <c r="E746" s="152" t="s">
        <v>1</v>
      </c>
      <c r="F746" s="153" t="s">
        <v>676</v>
      </c>
      <c r="H746" s="154">
        <v>1253.6600000000001</v>
      </c>
      <c r="I746" s="155"/>
      <c r="L746" s="150"/>
      <c r="M746" s="156"/>
      <c r="T746" s="157"/>
      <c r="AT746" s="152" t="s">
        <v>302</v>
      </c>
      <c r="AU746" s="152" t="s">
        <v>85</v>
      </c>
      <c r="AV746" s="12" t="s">
        <v>85</v>
      </c>
      <c r="AW746" s="12" t="s">
        <v>32</v>
      </c>
      <c r="AX746" s="12" t="s">
        <v>76</v>
      </c>
      <c r="AY746" s="152" t="s">
        <v>293</v>
      </c>
    </row>
    <row r="747" spans="2:51" s="13" customFormat="1" ht="22.5">
      <c r="B747" s="158"/>
      <c r="D747" s="151" t="s">
        <v>302</v>
      </c>
      <c r="E747" s="159" t="s">
        <v>1</v>
      </c>
      <c r="F747" s="160" t="s">
        <v>442</v>
      </c>
      <c r="H747" s="159" t="s">
        <v>1</v>
      </c>
      <c r="I747" s="161"/>
      <c r="L747" s="158"/>
      <c r="M747" s="162"/>
      <c r="T747" s="163"/>
      <c r="AT747" s="159" t="s">
        <v>302</v>
      </c>
      <c r="AU747" s="159" t="s">
        <v>85</v>
      </c>
      <c r="AV747" s="13" t="s">
        <v>83</v>
      </c>
      <c r="AW747" s="13" t="s">
        <v>32</v>
      </c>
      <c r="AX747" s="13" t="s">
        <v>76</v>
      </c>
      <c r="AY747" s="159" t="s">
        <v>293</v>
      </c>
    </row>
    <row r="748" spans="2:51" s="12" customFormat="1" ht="11.25">
      <c r="B748" s="150"/>
      <c r="D748" s="151" t="s">
        <v>302</v>
      </c>
      <c r="E748" s="152" t="s">
        <v>1</v>
      </c>
      <c r="F748" s="153" t="s">
        <v>673</v>
      </c>
      <c r="H748" s="154">
        <v>1349.7</v>
      </c>
      <c r="I748" s="155"/>
      <c r="L748" s="150"/>
      <c r="M748" s="156"/>
      <c r="T748" s="157"/>
      <c r="AT748" s="152" t="s">
        <v>302</v>
      </c>
      <c r="AU748" s="152" t="s">
        <v>85</v>
      </c>
      <c r="AV748" s="12" t="s">
        <v>85</v>
      </c>
      <c r="AW748" s="12" t="s">
        <v>32</v>
      </c>
      <c r="AX748" s="12" t="s">
        <v>76</v>
      </c>
      <c r="AY748" s="152" t="s">
        <v>293</v>
      </c>
    </row>
    <row r="749" spans="2:51" s="13" customFormat="1" ht="22.5">
      <c r="B749" s="158"/>
      <c r="D749" s="151" t="s">
        <v>302</v>
      </c>
      <c r="E749" s="159" t="s">
        <v>1</v>
      </c>
      <c r="F749" s="160" t="s">
        <v>443</v>
      </c>
      <c r="H749" s="159" t="s">
        <v>1</v>
      </c>
      <c r="I749" s="161"/>
      <c r="L749" s="158"/>
      <c r="M749" s="162"/>
      <c r="T749" s="163"/>
      <c r="AT749" s="159" t="s">
        <v>302</v>
      </c>
      <c r="AU749" s="159" t="s">
        <v>85</v>
      </c>
      <c r="AV749" s="13" t="s">
        <v>83</v>
      </c>
      <c r="AW749" s="13" t="s">
        <v>32</v>
      </c>
      <c r="AX749" s="13" t="s">
        <v>76</v>
      </c>
      <c r="AY749" s="159" t="s">
        <v>293</v>
      </c>
    </row>
    <row r="750" spans="2:51" s="12" customFormat="1" ht="11.25">
      <c r="B750" s="150"/>
      <c r="D750" s="151" t="s">
        <v>302</v>
      </c>
      <c r="E750" s="152" t="s">
        <v>1</v>
      </c>
      <c r="F750" s="153" t="s">
        <v>674</v>
      </c>
      <c r="H750" s="154">
        <v>620.45000000000005</v>
      </c>
      <c r="I750" s="155"/>
      <c r="L750" s="150"/>
      <c r="M750" s="156"/>
      <c r="T750" s="157"/>
      <c r="AT750" s="152" t="s">
        <v>302</v>
      </c>
      <c r="AU750" s="152" t="s">
        <v>85</v>
      </c>
      <c r="AV750" s="12" t="s">
        <v>85</v>
      </c>
      <c r="AW750" s="12" t="s">
        <v>32</v>
      </c>
      <c r="AX750" s="12" t="s">
        <v>76</v>
      </c>
      <c r="AY750" s="152" t="s">
        <v>293</v>
      </c>
    </row>
    <row r="751" spans="2:51" s="13" customFormat="1" ht="22.5">
      <c r="B751" s="158"/>
      <c r="D751" s="151" t="s">
        <v>302</v>
      </c>
      <c r="E751" s="159" t="s">
        <v>1</v>
      </c>
      <c r="F751" s="160" t="s">
        <v>444</v>
      </c>
      <c r="H751" s="159" t="s">
        <v>1</v>
      </c>
      <c r="I751" s="161"/>
      <c r="L751" s="158"/>
      <c r="M751" s="162"/>
      <c r="T751" s="163"/>
      <c r="AT751" s="159" t="s">
        <v>302</v>
      </c>
      <c r="AU751" s="159" t="s">
        <v>85</v>
      </c>
      <c r="AV751" s="13" t="s">
        <v>83</v>
      </c>
      <c r="AW751" s="13" t="s">
        <v>32</v>
      </c>
      <c r="AX751" s="13" t="s">
        <v>76</v>
      </c>
      <c r="AY751" s="159" t="s">
        <v>293</v>
      </c>
    </row>
    <row r="752" spans="2:51" s="12" customFormat="1" ht="11.25">
      <c r="B752" s="150"/>
      <c r="D752" s="151" t="s">
        <v>302</v>
      </c>
      <c r="E752" s="152" t="s">
        <v>1</v>
      </c>
      <c r="F752" s="153" t="s">
        <v>673</v>
      </c>
      <c r="H752" s="154">
        <v>1349.7</v>
      </c>
      <c r="I752" s="155"/>
      <c r="L752" s="150"/>
      <c r="M752" s="156"/>
      <c r="T752" s="157"/>
      <c r="AT752" s="152" t="s">
        <v>302</v>
      </c>
      <c r="AU752" s="152" t="s">
        <v>85</v>
      </c>
      <c r="AV752" s="12" t="s">
        <v>85</v>
      </c>
      <c r="AW752" s="12" t="s">
        <v>32</v>
      </c>
      <c r="AX752" s="12" t="s">
        <v>76</v>
      </c>
      <c r="AY752" s="152" t="s">
        <v>293</v>
      </c>
    </row>
    <row r="753" spans="2:65" s="13" customFormat="1" ht="11.25">
      <c r="B753" s="158"/>
      <c r="D753" s="151" t="s">
        <v>302</v>
      </c>
      <c r="E753" s="159" t="s">
        <v>1</v>
      </c>
      <c r="F753" s="160" t="s">
        <v>445</v>
      </c>
      <c r="H753" s="159" t="s">
        <v>1</v>
      </c>
      <c r="I753" s="161"/>
      <c r="L753" s="158"/>
      <c r="M753" s="162"/>
      <c r="T753" s="163"/>
      <c r="AT753" s="159" t="s">
        <v>302</v>
      </c>
      <c r="AU753" s="159" t="s">
        <v>85</v>
      </c>
      <c r="AV753" s="13" t="s">
        <v>83</v>
      </c>
      <c r="AW753" s="13" t="s">
        <v>32</v>
      </c>
      <c r="AX753" s="13" t="s">
        <v>76</v>
      </c>
      <c r="AY753" s="159" t="s">
        <v>293</v>
      </c>
    </row>
    <row r="754" spans="2:65" s="12" customFormat="1" ht="11.25">
      <c r="B754" s="150"/>
      <c r="D754" s="151" t="s">
        <v>302</v>
      </c>
      <c r="E754" s="152" t="s">
        <v>1</v>
      </c>
      <c r="F754" s="153" t="s">
        <v>669</v>
      </c>
      <c r="H754" s="154">
        <v>496.36</v>
      </c>
      <c r="I754" s="155"/>
      <c r="L754" s="150"/>
      <c r="M754" s="156"/>
      <c r="T754" s="157"/>
      <c r="AT754" s="152" t="s">
        <v>302</v>
      </c>
      <c r="AU754" s="152" t="s">
        <v>85</v>
      </c>
      <c r="AV754" s="12" t="s">
        <v>85</v>
      </c>
      <c r="AW754" s="12" t="s">
        <v>32</v>
      </c>
      <c r="AX754" s="12" t="s">
        <v>76</v>
      </c>
      <c r="AY754" s="152" t="s">
        <v>293</v>
      </c>
    </row>
    <row r="755" spans="2:65" s="13" customFormat="1" ht="22.5">
      <c r="B755" s="158"/>
      <c r="D755" s="151" t="s">
        <v>302</v>
      </c>
      <c r="E755" s="159" t="s">
        <v>1</v>
      </c>
      <c r="F755" s="160" t="s">
        <v>446</v>
      </c>
      <c r="H755" s="159" t="s">
        <v>1</v>
      </c>
      <c r="I755" s="161"/>
      <c r="L755" s="158"/>
      <c r="M755" s="162"/>
      <c r="T755" s="163"/>
      <c r="AT755" s="159" t="s">
        <v>302</v>
      </c>
      <c r="AU755" s="159" t="s">
        <v>85</v>
      </c>
      <c r="AV755" s="13" t="s">
        <v>83</v>
      </c>
      <c r="AW755" s="13" t="s">
        <v>32</v>
      </c>
      <c r="AX755" s="13" t="s">
        <v>76</v>
      </c>
      <c r="AY755" s="159" t="s">
        <v>293</v>
      </c>
    </row>
    <row r="756" spans="2:65" s="12" customFormat="1" ht="11.25">
      <c r="B756" s="150"/>
      <c r="D756" s="151" t="s">
        <v>302</v>
      </c>
      <c r="E756" s="152" t="s">
        <v>1</v>
      </c>
      <c r="F756" s="153" t="s">
        <v>677</v>
      </c>
      <c r="H756" s="154">
        <v>1123.96</v>
      </c>
      <c r="I756" s="155"/>
      <c r="L756" s="150"/>
      <c r="M756" s="156"/>
      <c r="T756" s="157"/>
      <c r="AT756" s="152" t="s">
        <v>302</v>
      </c>
      <c r="AU756" s="152" t="s">
        <v>85</v>
      </c>
      <c r="AV756" s="12" t="s">
        <v>85</v>
      </c>
      <c r="AW756" s="12" t="s">
        <v>32</v>
      </c>
      <c r="AX756" s="12" t="s">
        <v>76</v>
      </c>
      <c r="AY756" s="152" t="s">
        <v>293</v>
      </c>
    </row>
    <row r="757" spans="2:65" s="13" customFormat="1" ht="11.25">
      <c r="B757" s="158"/>
      <c r="D757" s="151" t="s">
        <v>302</v>
      </c>
      <c r="E757" s="159" t="s">
        <v>1</v>
      </c>
      <c r="F757" s="160" t="s">
        <v>447</v>
      </c>
      <c r="H757" s="159" t="s">
        <v>1</v>
      </c>
      <c r="I757" s="161"/>
      <c r="L757" s="158"/>
      <c r="M757" s="162"/>
      <c r="T757" s="163"/>
      <c r="AT757" s="159" t="s">
        <v>302</v>
      </c>
      <c r="AU757" s="159" t="s">
        <v>85</v>
      </c>
      <c r="AV757" s="13" t="s">
        <v>83</v>
      </c>
      <c r="AW757" s="13" t="s">
        <v>32</v>
      </c>
      <c r="AX757" s="13" t="s">
        <v>76</v>
      </c>
      <c r="AY757" s="159" t="s">
        <v>293</v>
      </c>
    </row>
    <row r="758" spans="2:65" s="12" customFormat="1" ht="11.25">
      <c r="B758" s="150"/>
      <c r="D758" s="151" t="s">
        <v>302</v>
      </c>
      <c r="E758" s="152" t="s">
        <v>1</v>
      </c>
      <c r="F758" s="153" t="s">
        <v>678</v>
      </c>
      <c r="H758" s="154">
        <v>1167.3</v>
      </c>
      <c r="I758" s="155"/>
      <c r="L758" s="150"/>
      <c r="M758" s="156"/>
      <c r="T758" s="157"/>
      <c r="AT758" s="152" t="s">
        <v>302</v>
      </c>
      <c r="AU758" s="152" t="s">
        <v>85</v>
      </c>
      <c r="AV758" s="12" t="s">
        <v>85</v>
      </c>
      <c r="AW758" s="12" t="s">
        <v>32</v>
      </c>
      <c r="AX758" s="12" t="s">
        <v>76</v>
      </c>
      <c r="AY758" s="152" t="s">
        <v>293</v>
      </c>
    </row>
    <row r="759" spans="2:65" s="14" customFormat="1" ht="11.25">
      <c r="B759" s="167"/>
      <c r="D759" s="151" t="s">
        <v>302</v>
      </c>
      <c r="E759" s="168" t="s">
        <v>1</v>
      </c>
      <c r="F759" s="169" t="s">
        <v>371</v>
      </c>
      <c r="H759" s="170">
        <v>22791.91</v>
      </c>
      <c r="I759" s="171"/>
      <c r="L759" s="167"/>
      <c r="M759" s="172"/>
      <c r="T759" s="173"/>
      <c r="AT759" s="168" t="s">
        <v>302</v>
      </c>
      <c r="AU759" s="168" t="s">
        <v>85</v>
      </c>
      <c r="AV759" s="14" t="s">
        <v>300</v>
      </c>
      <c r="AW759" s="14" t="s">
        <v>32</v>
      </c>
      <c r="AX759" s="14" t="s">
        <v>83</v>
      </c>
      <c r="AY759" s="168" t="s">
        <v>293</v>
      </c>
    </row>
    <row r="760" spans="2:65" s="12" customFormat="1" ht="11.25">
      <c r="B760" s="150"/>
      <c r="D760" s="151" t="s">
        <v>302</v>
      </c>
      <c r="F760" s="153" t="s">
        <v>679</v>
      </c>
      <c r="H760" s="154">
        <v>22.792000000000002</v>
      </c>
      <c r="I760" s="155"/>
      <c r="L760" s="150"/>
      <c r="M760" s="156"/>
      <c r="T760" s="157"/>
      <c r="AT760" s="152" t="s">
        <v>302</v>
      </c>
      <c r="AU760" s="152" t="s">
        <v>85</v>
      </c>
      <c r="AV760" s="12" t="s">
        <v>85</v>
      </c>
      <c r="AW760" s="12" t="s">
        <v>4</v>
      </c>
      <c r="AX760" s="12" t="s">
        <v>83</v>
      </c>
      <c r="AY760" s="152" t="s">
        <v>293</v>
      </c>
    </row>
    <row r="761" spans="2:65" s="1" customFormat="1" ht="21.75" customHeight="1">
      <c r="B761" s="32"/>
      <c r="C761" s="137" t="s">
        <v>680</v>
      </c>
      <c r="D761" s="137" t="s">
        <v>295</v>
      </c>
      <c r="E761" s="138" t="s">
        <v>681</v>
      </c>
      <c r="F761" s="139" t="s">
        <v>682</v>
      </c>
      <c r="G761" s="140" t="s">
        <v>311</v>
      </c>
      <c r="H761" s="141">
        <v>7561.9669999999996</v>
      </c>
      <c r="I761" s="142"/>
      <c r="J761" s="143">
        <f>ROUND(I761*H761,2)</f>
        <v>0</v>
      </c>
      <c r="K761" s="139" t="s">
        <v>299</v>
      </c>
      <c r="L761" s="32"/>
      <c r="M761" s="144" t="s">
        <v>1</v>
      </c>
      <c r="N761" s="145" t="s">
        <v>41</v>
      </c>
      <c r="P761" s="146">
        <f>O761*H761</f>
        <v>0</v>
      </c>
      <c r="Q761" s="146">
        <v>0</v>
      </c>
      <c r="R761" s="146">
        <f>Q761*H761</f>
        <v>0</v>
      </c>
      <c r="S761" s="146">
        <v>0</v>
      </c>
      <c r="T761" s="147">
        <f>S761*H761</f>
        <v>0</v>
      </c>
      <c r="AR761" s="148" t="s">
        <v>300</v>
      </c>
      <c r="AT761" s="148" t="s">
        <v>295</v>
      </c>
      <c r="AU761" s="148" t="s">
        <v>85</v>
      </c>
      <c r="AY761" s="17" t="s">
        <v>293</v>
      </c>
      <c r="BE761" s="149">
        <f>IF(N761="základní",J761,0)</f>
        <v>0</v>
      </c>
      <c r="BF761" s="149">
        <f>IF(N761="snížená",J761,0)</f>
        <v>0</v>
      </c>
      <c r="BG761" s="149">
        <f>IF(N761="zákl. přenesená",J761,0)</f>
        <v>0</v>
      </c>
      <c r="BH761" s="149">
        <f>IF(N761="sníž. přenesená",J761,0)</f>
        <v>0</v>
      </c>
      <c r="BI761" s="149">
        <f>IF(N761="nulová",J761,0)</f>
        <v>0</v>
      </c>
      <c r="BJ761" s="17" t="s">
        <v>83</v>
      </c>
      <c r="BK761" s="149">
        <f>ROUND(I761*H761,2)</f>
        <v>0</v>
      </c>
      <c r="BL761" s="17" t="s">
        <v>300</v>
      </c>
      <c r="BM761" s="148" t="s">
        <v>683</v>
      </c>
    </row>
    <row r="762" spans="2:65" s="12" customFormat="1" ht="22.5">
      <c r="B762" s="150"/>
      <c r="D762" s="151" t="s">
        <v>302</v>
      </c>
      <c r="E762" s="152" t="s">
        <v>241</v>
      </c>
      <c r="F762" s="153" t="s">
        <v>684</v>
      </c>
      <c r="H762" s="154">
        <v>6871.2129999999997</v>
      </c>
      <c r="I762" s="155"/>
      <c r="L762" s="150"/>
      <c r="M762" s="156"/>
      <c r="T762" s="157"/>
      <c r="AT762" s="152" t="s">
        <v>302</v>
      </c>
      <c r="AU762" s="152" t="s">
        <v>85</v>
      </c>
      <c r="AV762" s="12" t="s">
        <v>85</v>
      </c>
      <c r="AW762" s="12" t="s">
        <v>32</v>
      </c>
      <c r="AX762" s="12" t="s">
        <v>76</v>
      </c>
      <c r="AY762" s="152" t="s">
        <v>293</v>
      </c>
    </row>
    <row r="763" spans="2:65" s="12" customFormat="1" ht="11.25">
      <c r="B763" s="150"/>
      <c r="D763" s="151" t="s">
        <v>302</v>
      </c>
      <c r="E763" s="152" t="s">
        <v>1</v>
      </c>
      <c r="F763" s="153" t="s">
        <v>685</v>
      </c>
      <c r="H763" s="154">
        <v>690.75400000000002</v>
      </c>
      <c r="I763" s="155"/>
      <c r="L763" s="150"/>
      <c r="M763" s="156"/>
      <c r="T763" s="157"/>
      <c r="AT763" s="152" t="s">
        <v>302</v>
      </c>
      <c r="AU763" s="152" t="s">
        <v>85</v>
      </c>
      <c r="AV763" s="12" t="s">
        <v>85</v>
      </c>
      <c r="AW763" s="12" t="s">
        <v>32</v>
      </c>
      <c r="AX763" s="12" t="s">
        <v>76</v>
      </c>
      <c r="AY763" s="152" t="s">
        <v>293</v>
      </c>
    </row>
    <row r="764" spans="2:65" s="14" customFormat="1" ht="11.25">
      <c r="B764" s="167"/>
      <c r="D764" s="151" t="s">
        <v>302</v>
      </c>
      <c r="E764" s="168" t="s">
        <v>1</v>
      </c>
      <c r="F764" s="169" t="s">
        <v>371</v>
      </c>
      <c r="H764" s="170">
        <v>7561.9669999999996</v>
      </c>
      <c r="I764" s="171"/>
      <c r="L764" s="167"/>
      <c r="M764" s="172"/>
      <c r="T764" s="173"/>
      <c r="AT764" s="168" t="s">
        <v>302</v>
      </c>
      <c r="AU764" s="168" t="s">
        <v>85</v>
      </c>
      <c r="AV764" s="14" t="s">
        <v>300</v>
      </c>
      <c r="AW764" s="14" t="s">
        <v>32</v>
      </c>
      <c r="AX764" s="14" t="s">
        <v>83</v>
      </c>
      <c r="AY764" s="168" t="s">
        <v>293</v>
      </c>
    </row>
    <row r="765" spans="2:65" s="1" customFormat="1" ht="37.9" customHeight="1">
      <c r="B765" s="32"/>
      <c r="C765" s="137" t="s">
        <v>686</v>
      </c>
      <c r="D765" s="137" t="s">
        <v>295</v>
      </c>
      <c r="E765" s="138" t="s">
        <v>687</v>
      </c>
      <c r="F765" s="139" t="s">
        <v>688</v>
      </c>
      <c r="G765" s="140" t="s">
        <v>311</v>
      </c>
      <c r="H765" s="141">
        <v>6871.2129999999997</v>
      </c>
      <c r="I765" s="142"/>
      <c r="J765" s="143">
        <f>ROUND(I765*H765,2)</f>
        <v>0</v>
      </c>
      <c r="K765" s="139" t="s">
        <v>299</v>
      </c>
      <c r="L765" s="32"/>
      <c r="M765" s="144" t="s">
        <v>1</v>
      </c>
      <c r="N765" s="145" t="s">
        <v>41</v>
      </c>
      <c r="P765" s="146">
        <f>O765*H765</f>
        <v>0</v>
      </c>
      <c r="Q765" s="146">
        <v>0</v>
      </c>
      <c r="R765" s="146">
        <f>Q765*H765</f>
        <v>0</v>
      </c>
      <c r="S765" s="146">
        <v>0</v>
      </c>
      <c r="T765" s="147">
        <f>S765*H765</f>
        <v>0</v>
      </c>
      <c r="AR765" s="148" t="s">
        <v>300</v>
      </c>
      <c r="AT765" s="148" t="s">
        <v>295</v>
      </c>
      <c r="AU765" s="148" t="s">
        <v>85</v>
      </c>
      <c r="AY765" s="17" t="s">
        <v>293</v>
      </c>
      <c r="BE765" s="149">
        <f>IF(N765="základní",J765,0)</f>
        <v>0</v>
      </c>
      <c r="BF765" s="149">
        <f>IF(N765="snížená",J765,0)</f>
        <v>0</v>
      </c>
      <c r="BG765" s="149">
        <f>IF(N765="zákl. přenesená",J765,0)</f>
        <v>0</v>
      </c>
      <c r="BH765" s="149">
        <f>IF(N765="sníž. přenesená",J765,0)</f>
        <v>0</v>
      </c>
      <c r="BI765" s="149">
        <f>IF(N765="nulová",J765,0)</f>
        <v>0</v>
      </c>
      <c r="BJ765" s="17" t="s">
        <v>83</v>
      </c>
      <c r="BK765" s="149">
        <f>ROUND(I765*H765,2)</f>
        <v>0</v>
      </c>
      <c r="BL765" s="17" t="s">
        <v>300</v>
      </c>
      <c r="BM765" s="148" t="s">
        <v>689</v>
      </c>
    </row>
    <row r="766" spans="2:65" s="12" customFormat="1" ht="11.25">
      <c r="B766" s="150"/>
      <c r="D766" s="151" t="s">
        <v>302</v>
      </c>
      <c r="E766" s="152" t="s">
        <v>237</v>
      </c>
      <c r="F766" s="153" t="s">
        <v>241</v>
      </c>
      <c r="H766" s="154">
        <v>6871.2129999999997</v>
      </c>
      <c r="I766" s="155"/>
      <c r="L766" s="150"/>
      <c r="M766" s="156"/>
      <c r="T766" s="157"/>
      <c r="AT766" s="152" t="s">
        <v>302</v>
      </c>
      <c r="AU766" s="152" t="s">
        <v>85</v>
      </c>
      <c r="AV766" s="12" t="s">
        <v>85</v>
      </c>
      <c r="AW766" s="12" t="s">
        <v>32</v>
      </c>
      <c r="AX766" s="12" t="s">
        <v>83</v>
      </c>
      <c r="AY766" s="152" t="s">
        <v>293</v>
      </c>
    </row>
    <row r="767" spans="2:65" s="1" customFormat="1" ht="21.75" customHeight="1">
      <c r="B767" s="32"/>
      <c r="C767" s="137" t="s">
        <v>7</v>
      </c>
      <c r="D767" s="137" t="s">
        <v>295</v>
      </c>
      <c r="E767" s="138" t="s">
        <v>690</v>
      </c>
      <c r="F767" s="139" t="s">
        <v>691</v>
      </c>
      <c r="G767" s="140" t="s">
        <v>311</v>
      </c>
      <c r="H767" s="141">
        <v>7561.9669999999996</v>
      </c>
      <c r="I767" s="142"/>
      <c r="J767" s="143">
        <f>ROUND(I767*H767,2)</f>
        <v>0</v>
      </c>
      <c r="K767" s="139" t="s">
        <v>299</v>
      </c>
      <c r="L767" s="32"/>
      <c r="M767" s="144" t="s">
        <v>1</v>
      </c>
      <c r="N767" s="145" t="s">
        <v>41</v>
      </c>
      <c r="P767" s="146">
        <f>O767*H767</f>
        <v>0</v>
      </c>
      <c r="Q767" s="146">
        <v>0</v>
      </c>
      <c r="R767" s="146">
        <f>Q767*H767</f>
        <v>0</v>
      </c>
      <c r="S767" s="146">
        <v>0</v>
      </c>
      <c r="T767" s="147">
        <f>S767*H767</f>
        <v>0</v>
      </c>
      <c r="AR767" s="148" t="s">
        <v>300</v>
      </c>
      <c r="AT767" s="148" t="s">
        <v>295</v>
      </c>
      <c r="AU767" s="148" t="s">
        <v>85</v>
      </c>
      <c r="AY767" s="17" t="s">
        <v>293</v>
      </c>
      <c r="BE767" s="149">
        <f>IF(N767="základní",J767,0)</f>
        <v>0</v>
      </c>
      <c r="BF767" s="149">
        <f>IF(N767="snížená",J767,0)</f>
        <v>0</v>
      </c>
      <c r="BG767" s="149">
        <f>IF(N767="zákl. přenesená",J767,0)</f>
        <v>0</v>
      </c>
      <c r="BH767" s="149">
        <f>IF(N767="sníž. přenesená",J767,0)</f>
        <v>0</v>
      </c>
      <c r="BI767" s="149">
        <f>IF(N767="nulová",J767,0)</f>
        <v>0</v>
      </c>
      <c r="BJ767" s="17" t="s">
        <v>83</v>
      </c>
      <c r="BK767" s="149">
        <f>ROUND(I767*H767,2)</f>
        <v>0</v>
      </c>
      <c r="BL767" s="17" t="s">
        <v>300</v>
      </c>
      <c r="BM767" s="148" t="s">
        <v>692</v>
      </c>
    </row>
    <row r="768" spans="2:65" s="12" customFormat="1" ht="11.25">
      <c r="B768" s="150"/>
      <c r="D768" s="151" t="s">
        <v>302</v>
      </c>
      <c r="E768" s="152" t="s">
        <v>1</v>
      </c>
      <c r="F768" s="153" t="s">
        <v>693</v>
      </c>
      <c r="H768" s="154">
        <v>7561.9669999999996</v>
      </c>
      <c r="I768" s="155"/>
      <c r="L768" s="150"/>
      <c r="M768" s="156"/>
      <c r="T768" s="157"/>
      <c r="AT768" s="152" t="s">
        <v>302</v>
      </c>
      <c r="AU768" s="152" t="s">
        <v>85</v>
      </c>
      <c r="AV768" s="12" t="s">
        <v>85</v>
      </c>
      <c r="AW768" s="12" t="s">
        <v>32</v>
      </c>
      <c r="AX768" s="12" t="s">
        <v>83</v>
      </c>
      <c r="AY768" s="152" t="s">
        <v>293</v>
      </c>
    </row>
    <row r="769" spans="2:65" s="1" customFormat="1" ht="24.2" customHeight="1">
      <c r="B769" s="32"/>
      <c r="C769" s="137" t="s">
        <v>694</v>
      </c>
      <c r="D769" s="137" t="s">
        <v>295</v>
      </c>
      <c r="E769" s="138" t="s">
        <v>695</v>
      </c>
      <c r="F769" s="139" t="s">
        <v>696</v>
      </c>
      <c r="G769" s="140" t="s">
        <v>311</v>
      </c>
      <c r="H769" s="141">
        <v>421.28</v>
      </c>
      <c r="I769" s="142"/>
      <c r="J769" s="143">
        <f>ROUND(I769*H769,2)</f>
        <v>0</v>
      </c>
      <c r="K769" s="139" t="s">
        <v>299</v>
      </c>
      <c r="L769" s="32"/>
      <c r="M769" s="144" t="s">
        <v>1</v>
      </c>
      <c r="N769" s="145" t="s">
        <v>41</v>
      </c>
      <c r="P769" s="146">
        <f>O769*H769</f>
        <v>0</v>
      </c>
      <c r="Q769" s="146">
        <v>0</v>
      </c>
      <c r="R769" s="146">
        <f>Q769*H769</f>
        <v>0</v>
      </c>
      <c r="S769" s="146">
        <v>0</v>
      </c>
      <c r="T769" s="147">
        <f>S769*H769</f>
        <v>0</v>
      </c>
      <c r="AR769" s="148" t="s">
        <v>300</v>
      </c>
      <c r="AT769" s="148" t="s">
        <v>295</v>
      </c>
      <c r="AU769" s="148" t="s">
        <v>85</v>
      </c>
      <c r="AY769" s="17" t="s">
        <v>293</v>
      </c>
      <c r="BE769" s="149">
        <f>IF(N769="základní",J769,0)</f>
        <v>0</v>
      </c>
      <c r="BF769" s="149">
        <f>IF(N769="snížená",J769,0)</f>
        <v>0</v>
      </c>
      <c r="BG769" s="149">
        <f>IF(N769="zákl. přenesená",J769,0)</f>
        <v>0</v>
      </c>
      <c r="BH769" s="149">
        <f>IF(N769="sníž. přenesená",J769,0)</f>
        <v>0</v>
      </c>
      <c r="BI769" s="149">
        <f>IF(N769="nulová",J769,0)</f>
        <v>0</v>
      </c>
      <c r="BJ769" s="17" t="s">
        <v>83</v>
      </c>
      <c r="BK769" s="149">
        <f>ROUND(I769*H769,2)</f>
        <v>0</v>
      </c>
      <c r="BL769" s="17" t="s">
        <v>300</v>
      </c>
      <c r="BM769" s="148" t="s">
        <v>697</v>
      </c>
    </row>
    <row r="770" spans="2:65" s="12" customFormat="1" ht="11.25">
      <c r="B770" s="150"/>
      <c r="D770" s="151" t="s">
        <v>302</v>
      </c>
      <c r="E770" s="152" t="s">
        <v>235</v>
      </c>
      <c r="F770" s="153" t="s">
        <v>698</v>
      </c>
      <c r="H770" s="154">
        <v>421.28</v>
      </c>
      <c r="I770" s="155"/>
      <c r="L770" s="150"/>
      <c r="M770" s="156"/>
      <c r="T770" s="157"/>
      <c r="AT770" s="152" t="s">
        <v>302</v>
      </c>
      <c r="AU770" s="152" t="s">
        <v>85</v>
      </c>
      <c r="AV770" s="12" t="s">
        <v>85</v>
      </c>
      <c r="AW770" s="12" t="s">
        <v>32</v>
      </c>
      <c r="AX770" s="12" t="s">
        <v>83</v>
      </c>
      <c r="AY770" s="152" t="s">
        <v>293</v>
      </c>
    </row>
    <row r="771" spans="2:65" s="1" customFormat="1" ht="24.2" customHeight="1">
      <c r="B771" s="32"/>
      <c r="C771" s="137" t="s">
        <v>699</v>
      </c>
      <c r="D771" s="137" t="s">
        <v>295</v>
      </c>
      <c r="E771" s="138" t="s">
        <v>700</v>
      </c>
      <c r="F771" s="139" t="s">
        <v>701</v>
      </c>
      <c r="G771" s="140" t="s">
        <v>533</v>
      </c>
      <c r="H771" s="141">
        <v>13055.305</v>
      </c>
      <c r="I771" s="142"/>
      <c r="J771" s="143">
        <f>ROUND(I771*H771,2)</f>
        <v>0</v>
      </c>
      <c r="K771" s="139" t="s">
        <v>299</v>
      </c>
      <c r="L771" s="32"/>
      <c r="M771" s="144" t="s">
        <v>1</v>
      </c>
      <c r="N771" s="145" t="s">
        <v>41</v>
      </c>
      <c r="P771" s="146">
        <f>O771*H771</f>
        <v>0</v>
      </c>
      <c r="Q771" s="146">
        <v>0</v>
      </c>
      <c r="R771" s="146">
        <f>Q771*H771</f>
        <v>0</v>
      </c>
      <c r="S771" s="146">
        <v>0</v>
      </c>
      <c r="T771" s="147">
        <f>S771*H771</f>
        <v>0</v>
      </c>
      <c r="AR771" s="148" t="s">
        <v>300</v>
      </c>
      <c r="AT771" s="148" t="s">
        <v>295</v>
      </c>
      <c r="AU771" s="148" t="s">
        <v>85</v>
      </c>
      <c r="AY771" s="17" t="s">
        <v>293</v>
      </c>
      <c r="BE771" s="149">
        <f>IF(N771="základní",J771,0)</f>
        <v>0</v>
      </c>
      <c r="BF771" s="149">
        <f>IF(N771="snížená",J771,0)</f>
        <v>0</v>
      </c>
      <c r="BG771" s="149">
        <f>IF(N771="zákl. přenesená",J771,0)</f>
        <v>0</v>
      </c>
      <c r="BH771" s="149">
        <f>IF(N771="sníž. přenesená",J771,0)</f>
        <v>0</v>
      </c>
      <c r="BI771" s="149">
        <f>IF(N771="nulová",J771,0)</f>
        <v>0</v>
      </c>
      <c r="BJ771" s="17" t="s">
        <v>83</v>
      </c>
      <c r="BK771" s="149">
        <f>ROUND(I771*H771,2)</f>
        <v>0</v>
      </c>
      <c r="BL771" s="17" t="s">
        <v>300</v>
      </c>
      <c r="BM771" s="148" t="s">
        <v>702</v>
      </c>
    </row>
    <row r="772" spans="2:65" s="12" customFormat="1" ht="11.25">
      <c r="B772" s="150"/>
      <c r="D772" s="151" t="s">
        <v>302</v>
      </c>
      <c r="E772" s="152" t="s">
        <v>1</v>
      </c>
      <c r="F772" s="153" t="s">
        <v>703</v>
      </c>
      <c r="H772" s="154">
        <v>13055.305</v>
      </c>
      <c r="I772" s="155"/>
      <c r="L772" s="150"/>
      <c r="M772" s="156"/>
      <c r="T772" s="157"/>
      <c r="AT772" s="152" t="s">
        <v>302</v>
      </c>
      <c r="AU772" s="152" t="s">
        <v>85</v>
      </c>
      <c r="AV772" s="12" t="s">
        <v>85</v>
      </c>
      <c r="AW772" s="12" t="s">
        <v>32</v>
      </c>
      <c r="AX772" s="12" t="s">
        <v>83</v>
      </c>
      <c r="AY772" s="152" t="s">
        <v>293</v>
      </c>
    </row>
    <row r="773" spans="2:65" s="1" customFormat="1" ht="16.5" customHeight="1">
      <c r="B773" s="32"/>
      <c r="C773" s="137" t="s">
        <v>704</v>
      </c>
      <c r="D773" s="137" t="s">
        <v>295</v>
      </c>
      <c r="E773" s="138" t="s">
        <v>705</v>
      </c>
      <c r="F773" s="139" t="s">
        <v>706</v>
      </c>
      <c r="G773" s="140" t="s">
        <v>311</v>
      </c>
      <c r="H773" s="141">
        <v>6871.2129999999997</v>
      </c>
      <c r="I773" s="142"/>
      <c r="J773" s="143">
        <f>ROUND(I773*H773,2)</f>
        <v>0</v>
      </c>
      <c r="K773" s="139" t="s">
        <v>299</v>
      </c>
      <c r="L773" s="32"/>
      <c r="M773" s="144" t="s">
        <v>1</v>
      </c>
      <c r="N773" s="145" t="s">
        <v>41</v>
      </c>
      <c r="P773" s="146">
        <f>O773*H773</f>
        <v>0</v>
      </c>
      <c r="Q773" s="146">
        <v>0</v>
      </c>
      <c r="R773" s="146">
        <f>Q773*H773</f>
        <v>0</v>
      </c>
      <c r="S773" s="146">
        <v>0</v>
      </c>
      <c r="T773" s="147">
        <f>S773*H773</f>
        <v>0</v>
      </c>
      <c r="AR773" s="148" t="s">
        <v>300</v>
      </c>
      <c r="AT773" s="148" t="s">
        <v>295</v>
      </c>
      <c r="AU773" s="148" t="s">
        <v>85</v>
      </c>
      <c r="AY773" s="17" t="s">
        <v>293</v>
      </c>
      <c r="BE773" s="149">
        <f>IF(N773="základní",J773,0)</f>
        <v>0</v>
      </c>
      <c r="BF773" s="149">
        <f>IF(N773="snížená",J773,0)</f>
        <v>0</v>
      </c>
      <c r="BG773" s="149">
        <f>IF(N773="zákl. přenesená",J773,0)</f>
        <v>0</v>
      </c>
      <c r="BH773" s="149">
        <f>IF(N773="sníž. přenesená",J773,0)</f>
        <v>0</v>
      </c>
      <c r="BI773" s="149">
        <f>IF(N773="nulová",J773,0)</f>
        <v>0</v>
      </c>
      <c r="BJ773" s="17" t="s">
        <v>83</v>
      </c>
      <c r="BK773" s="149">
        <f>ROUND(I773*H773,2)</f>
        <v>0</v>
      </c>
      <c r="BL773" s="17" t="s">
        <v>300</v>
      </c>
      <c r="BM773" s="148" t="s">
        <v>707</v>
      </c>
    </row>
    <row r="774" spans="2:65" s="12" customFormat="1" ht="11.25">
      <c r="B774" s="150"/>
      <c r="D774" s="151" t="s">
        <v>302</v>
      </c>
      <c r="E774" s="152" t="s">
        <v>1</v>
      </c>
      <c r="F774" s="153" t="s">
        <v>237</v>
      </c>
      <c r="H774" s="154">
        <v>6871.2129999999997</v>
      </c>
      <c r="I774" s="155"/>
      <c r="L774" s="150"/>
      <c r="M774" s="156"/>
      <c r="T774" s="157"/>
      <c r="AT774" s="152" t="s">
        <v>302</v>
      </c>
      <c r="AU774" s="152" t="s">
        <v>85</v>
      </c>
      <c r="AV774" s="12" t="s">
        <v>85</v>
      </c>
      <c r="AW774" s="12" t="s">
        <v>32</v>
      </c>
      <c r="AX774" s="12" t="s">
        <v>83</v>
      </c>
      <c r="AY774" s="152" t="s">
        <v>293</v>
      </c>
    </row>
    <row r="775" spans="2:65" s="1" customFormat="1" ht="16.5" customHeight="1">
      <c r="B775" s="32"/>
      <c r="C775" s="137" t="s">
        <v>708</v>
      </c>
      <c r="D775" s="137" t="s">
        <v>295</v>
      </c>
      <c r="E775" s="138" t="s">
        <v>709</v>
      </c>
      <c r="F775" s="139" t="s">
        <v>710</v>
      </c>
      <c r="G775" s="140" t="s">
        <v>711</v>
      </c>
      <c r="H775" s="141">
        <v>4603</v>
      </c>
      <c r="I775" s="142"/>
      <c r="J775" s="143">
        <f>ROUND(I775*H775,2)</f>
        <v>0</v>
      </c>
      <c r="K775" s="139" t="s">
        <v>1</v>
      </c>
      <c r="L775" s="32"/>
      <c r="M775" s="144" t="s">
        <v>1</v>
      </c>
      <c r="N775" s="145" t="s">
        <v>41</v>
      </c>
      <c r="P775" s="146">
        <f>O775*H775</f>
        <v>0</v>
      </c>
      <c r="Q775" s="146">
        <v>8.3000000000000001E-3</v>
      </c>
      <c r="R775" s="146">
        <f>Q775*H775</f>
        <v>38.204900000000002</v>
      </c>
      <c r="S775" s="146">
        <v>0</v>
      </c>
      <c r="T775" s="147">
        <f>S775*H775</f>
        <v>0</v>
      </c>
      <c r="AR775" s="148" t="s">
        <v>300</v>
      </c>
      <c r="AT775" s="148" t="s">
        <v>295</v>
      </c>
      <c r="AU775" s="148" t="s">
        <v>85</v>
      </c>
      <c r="AY775" s="17" t="s">
        <v>293</v>
      </c>
      <c r="BE775" s="149">
        <f>IF(N775="základní",J775,0)</f>
        <v>0</v>
      </c>
      <c r="BF775" s="149">
        <f>IF(N775="snížená",J775,0)</f>
        <v>0</v>
      </c>
      <c r="BG775" s="149">
        <f>IF(N775="zákl. přenesená",J775,0)</f>
        <v>0</v>
      </c>
      <c r="BH775" s="149">
        <f>IF(N775="sníž. přenesená",J775,0)</f>
        <v>0</v>
      </c>
      <c r="BI775" s="149">
        <f>IF(N775="nulová",J775,0)</f>
        <v>0</v>
      </c>
      <c r="BJ775" s="17" t="s">
        <v>83</v>
      </c>
      <c r="BK775" s="149">
        <f>ROUND(I775*H775,2)</f>
        <v>0</v>
      </c>
      <c r="BL775" s="17" t="s">
        <v>300</v>
      </c>
      <c r="BM775" s="148" t="s">
        <v>712</v>
      </c>
    </row>
    <row r="776" spans="2:65" s="13" customFormat="1" ht="11.25">
      <c r="B776" s="158"/>
      <c r="D776" s="151" t="s">
        <v>302</v>
      </c>
      <c r="E776" s="159" t="s">
        <v>1</v>
      </c>
      <c r="F776" s="160" t="s">
        <v>713</v>
      </c>
      <c r="H776" s="159" t="s">
        <v>1</v>
      </c>
      <c r="I776" s="161"/>
      <c r="L776" s="158"/>
      <c r="M776" s="162"/>
      <c r="T776" s="163"/>
      <c r="AT776" s="159" t="s">
        <v>302</v>
      </c>
      <c r="AU776" s="159" t="s">
        <v>85</v>
      </c>
      <c r="AV776" s="13" t="s">
        <v>83</v>
      </c>
      <c r="AW776" s="13" t="s">
        <v>32</v>
      </c>
      <c r="AX776" s="13" t="s">
        <v>76</v>
      </c>
      <c r="AY776" s="159" t="s">
        <v>293</v>
      </c>
    </row>
    <row r="777" spans="2:65" s="12" customFormat="1" ht="22.5">
      <c r="B777" s="150"/>
      <c r="D777" s="151" t="s">
        <v>302</v>
      </c>
      <c r="E777" s="152" t="s">
        <v>1</v>
      </c>
      <c r="F777" s="153" t="s">
        <v>714</v>
      </c>
      <c r="H777" s="154">
        <v>1776</v>
      </c>
      <c r="I777" s="155"/>
      <c r="L777" s="150"/>
      <c r="M777" s="156"/>
      <c r="T777" s="157"/>
      <c r="AT777" s="152" t="s">
        <v>302</v>
      </c>
      <c r="AU777" s="152" t="s">
        <v>85</v>
      </c>
      <c r="AV777" s="12" t="s">
        <v>85</v>
      </c>
      <c r="AW777" s="12" t="s">
        <v>32</v>
      </c>
      <c r="AX777" s="12" t="s">
        <v>76</v>
      </c>
      <c r="AY777" s="152" t="s">
        <v>293</v>
      </c>
    </row>
    <row r="778" spans="2:65" s="13" customFormat="1" ht="11.25">
      <c r="B778" s="158"/>
      <c r="D778" s="151" t="s">
        <v>302</v>
      </c>
      <c r="E778" s="159" t="s">
        <v>1</v>
      </c>
      <c r="F778" s="160" t="s">
        <v>715</v>
      </c>
      <c r="H778" s="159" t="s">
        <v>1</v>
      </c>
      <c r="I778" s="161"/>
      <c r="L778" s="158"/>
      <c r="M778" s="162"/>
      <c r="T778" s="163"/>
      <c r="AT778" s="159" t="s">
        <v>302</v>
      </c>
      <c r="AU778" s="159" t="s">
        <v>85</v>
      </c>
      <c r="AV778" s="13" t="s">
        <v>83</v>
      </c>
      <c r="AW778" s="13" t="s">
        <v>32</v>
      </c>
      <c r="AX778" s="13" t="s">
        <v>76</v>
      </c>
      <c r="AY778" s="159" t="s">
        <v>293</v>
      </c>
    </row>
    <row r="779" spans="2:65" s="12" customFormat="1" ht="11.25">
      <c r="B779" s="150"/>
      <c r="D779" s="151" t="s">
        <v>302</v>
      </c>
      <c r="E779" s="152" t="s">
        <v>1</v>
      </c>
      <c r="F779" s="153" t="s">
        <v>716</v>
      </c>
      <c r="H779" s="154">
        <v>187</v>
      </c>
      <c r="I779" s="155"/>
      <c r="L779" s="150"/>
      <c r="M779" s="156"/>
      <c r="T779" s="157"/>
      <c r="AT779" s="152" t="s">
        <v>302</v>
      </c>
      <c r="AU779" s="152" t="s">
        <v>85</v>
      </c>
      <c r="AV779" s="12" t="s">
        <v>85</v>
      </c>
      <c r="AW779" s="12" t="s">
        <v>32</v>
      </c>
      <c r="AX779" s="12" t="s">
        <v>76</v>
      </c>
      <c r="AY779" s="152" t="s">
        <v>293</v>
      </c>
    </row>
    <row r="780" spans="2:65" s="13" customFormat="1" ht="11.25">
      <c r="B780" s="158"/>
      <c r="D780" s="151" t="s">
        <v>302</v>
      </c>
      <c r="E780" s="159" t="s">
        <v>1</v>
      </c>
      <c r="F780" s="160" t="s">
        <v>717</v>
      </c>
      <c r="H780" s="159" t="s">
        <v>1</v>
      </c>
      <c r="I780" s="161"/>
      <c r="L780" s="158"/>
      <c r="M780" s="162"/>
      <c r="T780" s="163"/>
      <c r="AT780" s="159" t="s">
        <v>302</v>
      </c>
      <c r="AU780" s="159" t="s">
        <v>85</v>
      </c>
      <c r="AV780" s="13" t="s">
        <v>83</v>
      </c>
      <c r="AW780" s="13" t="s">
        <v>32</v>
      </c>
      <c r="AX780" s="13" t="s">
        <v>76</v>
      </c>
      <c r="AY780" s="159" t="s">
        <v>293</v>
      </c>
    </row>
    <row r="781" spans="2:65" s="12" customFormat="1" ht="11.25">
      <c r="B781" s="150"/>
      <c r="D781" s="151" t="s">
        <v>302</v>
      </c>
      <c r="E781" s="152" t="s">
        <v>1</v>
      </c>
      <c r="F781" s="153" t="s">
        <v>718</v>
      </c>
      <c r="H781" s="154">
        <v>196</v>
      </c>
      <c r="I781" s="155"/>
      <c r="L781" s="150"/>
      <c r="M781" s="156"/>
      <c r="T781" s="157"/>
      <c r="AT781" s="152" t="s">
        <v>302</v>
      </c>
      <c r="AU781" s="152" t="s">
        <v>85</v>
      </c>
      <c r="AV781" s="12" t="s">
        <v>85</v>
      </c>
      <c r="AW781" s="12" t="s">
        <v>32</v>
      </c>
      <c r="AX781" s="12" t="s">
        <v>76</v>
      </c>
      <c r="AY781" s="152" t="s">
        <v>293</v>
      </c>
    </row>
    <row r="782" spans="2:65" s="13" customFormat="1" ht="11.25">
      <c r="B782" s="158"/>
      <c r="D782" s="151" t="s">
        <v>302</v>
      </c>
      <c r="E782" s="159" t="s">
        <v>1</v>
      </c>
      <c r="F782" s="160" t="s">
        <v>719</v>
      </c>
      <c r="H782" s="159" t="s">
        <v>1</v>
      </c>
      <c r="I782" s="161"/>
      <c r="L782" s="158"/>
      <c r="M782" s="162"/>
      <c r="T782" s="163"/>
      <c r="AT782" s="159" t="s">
        <v>302</v>
      </c>
      <c r="AU782" s="159" t="s">
        <v>85</v>
      </c>
      <c r="AV782" s="13" t="s">
        <v>83</v>
      </c>
      <c r="AW782" s="13" t="s">
        <v>32</v>
      </c>
      <c r="AX782" s="13" t="s">
        <v>76</v>
      </c>
      <c r="AY782" s="159" t="s">
        <v>293</v>
      </c>
    </row>
    <row r="783" spans="2:65" s="12" customFormat="1" ht="11.25">
      <c r="B783" s="150"/>
      <c r="D783" s="151" t="s">
        <v>302</v>
      </c>
      <c r="E783" s="152" t="s">
        <v>1</v>
      </c>
      <c r="F783" s="153" t="s">
        <v>720</v>
      </c>
      <c r="H783" s="154">
        <v>211</v>
      </c>
      <c r="I783" s="155"/>
      <c r="L783" s="150"/>
      <c r="M783" s="156"/>
      <c r="T783" s="157"/>
      <c r="AT783" s="152" t="s">
        <v>302</v>
      </c>
      <c r="AU783" s="152" t="s">
        <v>85</v>
      </c>
      <c r="AV783" s="12" t="s">
        <v>85</v>
      </c>
      <c r="AW783" s="12" t="s">
        <v>32</v>
      </c>
      <c r="AX783" s="12" t="s">
        <v>76</v>
      </c>
      <c r="AY783" s="152" t="s">
        <v>293</v>
      </c>
    </row>
    <row r="784" spans="2:65" s="13" customFormat="1" ht="11.25">
      <c r="B784" s="158"/>
      <c r="D784" s="151" t="s">
        <v>302</v>
      </c>
      <c r="E784" s="159" t="s">
        <v>1</v>
      </c>
      <c r="F784" s="160" t="s">
        <v>721</v>
      </c>
      <c r="H784" s="159" t="s">
        <v>1</v>
      </c>
      <c r="I784" s="161"/>
      <c r="L784" s="158"/>
      <c r="M784" s="162"/>
      <c r="T784" s="163"/>
      <c r="AT784" s="159" t="s">
        <v>302</v>
      </c>
      <c r="AU784" s="159" t="s">
        <v>85</v>
      </c>
      <c r="AV784" s="13" t="s">
        <v>83</v>
      </c>
      <c r="AW784" s="13" t="s">
        <v>32</v>
      </c>
      <c r="AX784" s="13" t="s">
        <v>76</v>
      </c>
      <c r="AY784" s="159" t="s">
        <v>293</v>
      </c>
    </row>
    <row r="785" spans="2:51" s="12" customFormat="1" ht="11.25">
      <c r="B785" s="150"/>
      <c r="D785" s="151" t="s">
        <v>302</v>
      </c>
      <c r="E785" s="152" t="s">
        <v>1</v>
      </c>
      <c r="F785" s="153" t="s">
        <v>722</v>
      </c>
      <c r="H785" s="154">
        <v>363</v>
      </c>
      <c r="I785" s="155"/>
      <c r="L785" s="150"/>
      <c r="M785" s="156"/>
      <c r="T785" s="157"/>
      <c r="AT785" s="152" t="s">
        <v>302</v>
      </c>
      <c r="AU785" s="152" t="s">
        <v>85</v>
      </c>
      <c r="AV785" s="12" t="s">
        <v>85</v>
      </c>
      <c r="AW785" s="12" t="s">
        <v>32</v>
      </c>
      <c r="AX785" s="12" t="s">
        <v>76</v>
      </c>
      <c r="AY785" s="152" t="s">
        <v>293</v>
      </c>
    </row>
    <row r="786" spans="2:51" s="13" customFormat="1" ht="11.25">
      <c r="B786" s="158"/>
      <c r="D786" s="151" t="s">
        <v>302</v>
      </c>
      <c r="E786" s="159" t="s">
        <v>1</v>
      </c>
      <c r="F786" s="160" t="s">
        <v>723</v>
      </c>
      <c r="H786" s="159" t="s">
        <v>1</v>
      </c>
      <c r="I786" s="161"/>
      <c r="L786" s="158"/>
      <c r="M786" s="162"/>
      <c r="T786" s="163"/>
      <c r="AT786" s="159" t="s">
        <v>302</v>
      </c>
      <c r="AU786" s="159" t="s">
        <v>85</v>
      </c>
      <c r="AV786" s="13" t="s">
        <v>83</v>
      </c>
      <c r="AW786" s="13" t="s">
        <v>32</v>
      </c>
      <c r="AX786" s="13" t="s">
        <v>76</v>
      </c>
      <c r="AY786" s="159" t="s">
        <v>293</v>
      </c>
    </row>
    <row r="787" spans="2:51" s="12" customFormat="1" ht="11.25">
      <c r="B787" s="150"/>
      <c r="D787" s="151" t="s">
        <v>302</v>
      </c>
      <c r="E787" s="152" t="s">
        <v>1</v>
      </c>
      <c r="F787" s="153" t="s">
        <v>724</v>
      </c>
      <c r="H787" s="154">
        <v>182</v>
      </c>
      <c r="I787" s="155"/>
      <c r="L787" s="150"/>
      <c r="M787" s="156"/>
      <c r="T787" s="157"/>
      <c r="AT787" s="152" t="s">
        <v>302</v>
      </c>
      <c r="AU787" s="152" t="s">
        <v>85</v>
      </c>
      <c r="AV787" s="12" t="s">
        <v>85</v>
      </c>
      <c r="AW787" s="12" t="s">
        <v>32</v>
      </c>
      <c r="AX787" s="12" t="s">
        <v>76</v>
      </c>
      <c r="AY787" s="152" t="s">
        <v>293</v>
      </c>
    </row>
    <row r="788" spans="2:51" s="13" customFormat="1" ht="11.25">
      <c r="B788" s="158"/>
      <c r="D788" s="151" t="s">
        <v>302</v>
      </c>
      <c r="E788" s="159" t="s">
        <v>1</v>
      </c>
      <c r="F788" s="160" t="s">
        <v>725</v>
      </c>
      <c r="H788" s="159" t="s">
        <v>1</v>
      </c>
      <c r="I788" s="161"/>
      <c r="L788" s="158"/>
      <c r="M788" s="162"/>
      <c r="T788" s="163"/>
      <c r="AT788" s="159" t="s">
        <v>302</v>
      </c>
      <c r="AU788" s="159" t="s">
        <v>85</v>
      </c>
      <c r="AV788" s="13" t="s">
        <v>83</v>
      </c>
      <c r="AW788" s="13" t="s">
        <v>32</v>
      </c>
      <c r="AX788" s="13" t="s">
        <v>76</v>
      </c>
      <c r="AY788" s="159" t="s">
        <v>293</v>
      </c>
    </row>
    <row r="789" spans="2:51" s="12" customFormat="1" ht="11.25">
      <c r="B789" s="150"/>
      <c r="D789" s="151" t="s">
        <v>302</v>
      </c>
      <c r="E789" s="152" t="s">
        <v>1</v>
      </c>
      <c r="F789" s="153" t="s">
        <v>726</v>
      </c>
      <c r="H789" s="154">
        <v>455</v>
      </c>
      <c r="I789" s="155"/>
      <c r="L789" s="150"/>
      <c r="M789" s="156"/>
      <c r="T789" s="157"/>
      <c r="AT789" s="152" t="s">
        <v>302</v>
      </c>
      <c r="AU789" s="152" t="s">
        <v>85</v>
      </c>
      <c r="AV789" s="12" t="s">
        <v>85</v>
      </c>
      <c r="AW789" s="12" t="s">
        <v>32</v>
      </c>
      <c r="AX789" s="12" t="s">
        <v>76</v>
      </c>
      <c r="AY789" s="152" t="s">
        <v>293</v>
      </c>
    </row>
    <row r="790" spans="2:51" s="13" customFormat="1" ht="22.5">
      <c r="B790" s="158"/>
      <c r="D790" s="151" t="s">
        <v>302</v>
      </c>
      <c r="E790" s="159" t="s">
        <v>1</v>
      </c>
      <c r="F790" s="160" t="s">
        <v>727</v>
      </c>
      <c r="H790" s="159" t="s">
        <v>1</v>
      </c>
      <c r="I790" s="161"/>
      <c r="L790" s="158"/>
      <c r="M790" s="162"/>
      <c r="T790" s="163"/>
      <c r="AT790" s="159" t="s">
        <v>302</v>
      </c>
      <c r="AU790" s="159" t="s">
        <v>85</v>
      </c>
      <c r="AV790" s="13" t="s">
        <v>83</v>
      </c>
      <c r="AW790" s="13" t="s">
        <v>32</v>
      </c>
      <c r="AX790" s="13" t="s">
        <v>76</v>
      </c>
      <c r="AY790" s="159" t="s">
        <v>293</v>
      </c>
    </row>
    <row r="791" spans="2:51" s="12" customFormat="1" ht="11.25">
      <c r="B791" s="150"/>
      <c r="D791" s="151" t="s">
        <v>302</v>
      </c>
      <c r="E791" s="152" t="s">
        <v>1</v>
      </c>
      <c r="F791" s="153" t="s">
        <v>728</v>
      </c>
      <c r="H791" s="154">
        <v>319</v>
      </c>
      <c r="I791" s="155"/>
      <c r="L791" s="150"/>
      <c r="M791" s="156"/>
      <c r="T791" s="157"/>
      <c r="AT791" s="152" t="s">
        <v>302</v>
      </c>
      <c r="AU791" s="152" t="s">
        <v>85</v>
      </c>
      <c r="AV791" s="12" t="s">
        <v>85</v>
      </c>
      <c r="AW791" s="12" t="s">
        <v>32</v>
      </c>
      <c r="AX791" s="12" t="s">
        <v>76</v>
      </c>
      <c r="AY791" s="152" t="s">
        <v>293</v>
      </c>
    </row>
    <row r="792" spans="2:51" s="13" customFormat="1" ht="22.5">
      <c r="B792" s="158"/>
      <c r="D792" s="151" t="s">
        <v>302</v>
      </c>
      <c r="E792" s="159" t="s">
        <v>1</v>
      </c>
      <c r="F792" s="160" t="s">
        <v>729</v>
      </c>
      <c r="H792" s="159" t="s">
        <v>1</v>
      </c>
      <c r="I792" s="161"/>
      <c r="L792" s="158"/>
      <c r="M792" s="162"/>
      <c r="T792" s="163"/>
      <c r="AT792" s="159" t="s">
        <v>302</v>
      </c>
      <c r="AU792" s="159" t="s">
        <v>85</v>
      </c>
      <c r="AV792" s="13" t="s">
        <v>83</v>
      </c>
      <c r="AW792" s="13" t="s">
        <v>32</v>
      </c>
      <c r="AX792" s="13" t="s">
        <v>76</v>
      </c>
      <c r="AY792" s="159" t="s">
        <v>293</v>
      </c>
    </row>
    <row r="793" spans="2:51" s="12" customFormat="1" ht="11.25">
      <c r="B793" s="150"/>
      <c r="D793" s="151" t="s">
        <v>302</v>
      </c>
      <c r="E793" s="152" t="s">
        <v>1</v>
      </c>
      <c r="F793" s="153" t="s">
        <v>720</v>
      </c>
      <c r="H793" s="154">
        <v>211</v>
      </c>
      <c r="I793" s="155"/>
      <c r="L793" s="150"/>
      <c r="M793" s="156"/>
      <c r="T793" s="157"/>
      <c r="AT793" s="152" t="s">
        <v>302</v>
      </c>
      <c r="AU793" s="152" t="s">
        <v>85</v>
      </c>
      <c r="AV793" s="12" t="s">
        <v>85</v>
      </c>
      <c r="AW793" s="12" t="s">
        <v>32</v>
      </c>
      <c r="AX793" s="12" t="s">
        <v>76</v>
      </c>
      <c r="AY793" s="152" t="s">
        <v>293</v>
      </c>
    </row>
    <row r="794" spans="2:51" s="13" customFormat="1" ht="22.5">
      <c r="B794" s="158"/>
      <c r="D794" s="151" t="s">
        <v>302</v>
      </c>
      <c r="E794" s="159" t="s">
        <v>1</v>
      </c>
      <c r="F794" s="160" t="s">
        <v>730</v>
      </c>
      <c r="H794" s="159" t="s">
        <v>1</v>
      </c>
      <c r="I794" s="161"/>
      <c r="L794" s="158"/>
      <c r="M794" s="162"/>
      <c r="T794" s="163"/>
      <c r="AT794" s="159" t="s">
        <v>302</v>
      </c>
      <c r="AU794" s="159" t="s">
        <v>85</v>
      </c>
      <c r="AV794" s="13" t="s">
        <v>83</v>
      </c>
      <c r="AW794" s="13" t="s">
        <v>32</v>
      </c>
      <c r="AX794" s="13" t="s">
        <v>76</v>
      </c>
      <c r="AY794" s="159" t="s">
        <v>293</v>
      </c>
    </row>
    <row r="795" spans="2:51" s="12" customFormat="1" ht="11.25">
      <c r="B795" s="150"/>
      <c r="D795" s="151" t="s">
        <v>302</v>
      </c>
      <c r="E795" s="152" t="s">
        <v>1</v>
      </c>
      <c r="F795" s="153" t="s">
        <v>731</v>
      </c>
      <c r="H795" s="154">
        <v>171</v>
      </c>
      <c r="I795" s="155"/>
      <c r="L795" s="150"/>
      <c r="M795" s="156"/>
      <c r="T795" s="157"/>
      <c r="AT795" s="152" t="s">
        <v>302</v>
      </c>
      <c r="AU795" s="152" t="s">
        <v>85</v>
      </c>
      <c r="AV795" s="12" t="s">
        <v>85</v>
      </c>
      <c r="AW795" s="12" t="s">
        <v>32</v>
      </c>
      <c r="AX795" s="12" t="s">
        <v>76</v>
      </c>
      <c r="AY795" s="152" t="s">
        <v>293</v>
      </c>
    </row>
    <row r="796" spans="2:51" s="13" customFormat="1" ht="22.5">
      <c r="B796" s="158"/>
      <c r="D796" s="151" t="s">
        <v>302</v>
      </c>
      <c r="E796" s="159" t="s">
        <v>1</v>
      </c>
      <c r="F796" s="160" t="s">
        <v>732</v>
      </c>
      <c r="H796" s="159" t="s">
        <v>1</v>
      </c>
      <c r="I796" s="161"/>
      <c r="L796" s="158"/>
      <c r="M796" s="162"/>
      <c r="T796" s="163"/>
      <c r="AT796" s="159" t="s">
        <v>302</v>
      </c>
      <c r="AU796" s="159" t="s">
        <v>85</v>
      </c>
      <c r="AV796" s="13" t="s">
        <v>83</v>
      </c>
      <c r="AW796" s="13" t="s">
        <v>32</v>
      </c>
      <c r="AX796" s="13" t="s">
        <v>76</v>
      </c>
      <c r="AY796" s="159" t="s">
        <v>293</v>
      </c>
    </row>
    <row r="797" spans="2:51" s="12" customFormat="1" ht="11.25">
      <c r="B797" s="150"/>
      <c r="D797" s="151" t="s">
        <v>302</v>
      </c>
      <c r="E797" s="152" t="s">
        <v>1</v>
      </c>
      <c r="F797" s="153" t="s">
        <v>720</v>
      </c>
      <c r="H797" s="154">
        <v>211</v>
      </c>
      <c r="I797" s="155"/>
      <c r="L797" s="150"/>
      <c r="M797" s="156"/>
      <c r="T797" s="157"/>
      <c r="AT797" s="152" t="s">
        <v>302</v>
      </c>
      <c r="AU797" s="152" t="s">
        <v>85</v>
      </c>
      <c r="AV797" s="12" t="s">
        <v>85</v>
      </c>
      <c r="AW797" s="12" t="s">
        <v>32</v>
      </c>
      <c r="AX797" s="12" t="s">
        <v>76</v>
      </c>
      <c r="AY797" s="152" t="s">
        <v>293</v>
      </c>
    </row>
    <row r="798" spans="2:51" s="13" customFormat="1" ht="22.5">
      <c r="B798" s="158"/>
      <c r="D798" s="151" t="s">
        <v>302</v>
      </c>
      <c r="E798" s="159" t="s">
        <v>1</v>
      </c>
      <c r="F798" s="160" t="s">
        <v>733</v>
      </c>
      <c r="H798" s="159" t="s">
        <v>1</v>
      </c>
      <c r="I798" s="161"/>
      <c r="L798" s="158"/>
      <c r="M798" s="162"/>
      <c r="T798" s="163"/>
      <c r="AT798" s="159" t="s">
        <v>302</v>
      </c>
      <c r="AU798" s="159" t="s">
        <v>85</v>
      </c>
      <c r="AV798" s="13" t="s">
        <v>83</v>
      </c>
      <c r="AW798" s="13" t="s">
        <v>32</v>
      </c>
      <c r="AX798" s="13" t="s">
        <v>76</v>
      </c>
      <c r="AY798" s="159" t="s">
        <v>293</v>
      </c>
    </row>
    <row r="799" spans="2:51" s="12" customFormat="1" ht="11.25">
      <c r="B799" s="150"/>
      <c r="D799" s="151" t="s">
        <v>302</v>
      </c>
      <c r="E799" s="152" t="s">
        <v>1</v>
      </c>
      <c r="F799" s="153" t="s">
        <v>734</v>
      </c>
      <c r="H799" s="154">
        <v>160</v>
      </c>
      <c r="I799" s="155"/>
      <c r="L799" s="150"/>
      <c r="M799" s="156"/>
      <c r="T799" s="157"/>
      <c r="AT799" s="152" t="s">
        <v>302</v>
      </c>
      <c r="AU799" s="152" t="s">
        <v>85</v>
      </c>
      <c r="AV799" s="12" t="s">
        <v>85</v>
      </c>
      <c r="AW799" s="12" t="s">
        <v>32</v>
      </c>
      <c r="AX799" s="12" t="s">
        <v>76</v>
      </c>
      <c r="AY799" s="152" t="s">
        <v>293</v>
      </c>
    </row>
    <row r="800" spans="2:51" s="13" customFormat="1" ht="22.5">
      <c r="B800" s="158"/>
      <c r="D800" s="151" t="s">
        <v>302</v>
      </c>
      <c r="E800" s="159" t="s">
        <v>1</v>
      </c>
      <c r="F800" s="160" t="s">
        <v>735</v>
      </c>
      <c r="H800" s="159" t="s">
        <v>1</v>
      </c>
      <c r="I800" s="161"/>
      <c r="L800" s="158"/>
      <c r="M800" s="162"/>
      <c r="T800" s="163"/>
      <c r="AT800" s="159" t="s">
        <v>302</v>
      </c>
      <c r="AU800" s="159" t="s">
        <v>85</v>
      </c>
      <c r="AV800" s="13" t="s">
        <v>83</v>
      </c>
      <c r="AW800" s="13" t="s">
        <v>32</v>
      </c>
      <c r="AX800" s="13" t="s">
        <v>76</v>
      </c>
      <c r="AY800" s="159" t="s">
        <v>293</v>
      </c>
    </row>
    <row r="801" spans="2:65" s="12" customFormat="1" ht="11.25">
      <c r="B801" s="150"/>
      <c r="D801" s="151" t="s">
        <v>302</v>
      </c>
      <c r="E801" s="152" t="s">
        <v>1</v>
      </c>
      <c r="F801" s="153" t="s">
        <v>736</v>
      </c>
      <c r="H801" s="154">
        <v>161</v>
      </c>
      <c r="I801" s="155"/>
      <c r="L801" s="150"/>
      <c r="M801" s="156"/>
      <c r="T801" s="157"/>
      <c r="AT801" s="152" t="s">
        <v>302</v>
      </c>
      <c r="AU801" s="152" t="s">
        <v>85</v>
      </c>
      <c r="AV801" s="12" t="s">
        <v>85</v>
      </c>
      <c r="AW801" s="12" t="s">
        <v>32</v>
      </c>
      <c r="AX801" s="12" t="s">
        <v>76</v>
      </c>
      <c r="AY801" s="152" t="s">
        <v>293</v>
      </c>
    </row>
    <row r="802" spans="2:65" s="14" customFormat="1" ht="11.25">
      <c r="B802" s="167"/>
      <c r="D802" s="151" t="s">
        <v>302</v>
      </c>
      <c r="E802" s="168" t="s">
        <v>1</v>
      </c>
      <c r="F802" s="169" t="s">
        <v>371</v>
      </c>
      <c r="H802" s="170">
        <v>4603</v>
      </c>
      <c r="I802" s="171"/>
      <c r="L802" s="167"/>
      <c r="M802" s="172"/>
      <c r="T802" s="173"/>
      <c r="AT802" s="168" t="s">
        <v>302</v>
      </c>
      <c r="AU802" s="168" t="s">
        <v>85</v>
      </c>
      <c r="AV802" s="14" t="s">
        <v>300</v>
      </c>
      <c r="AW802" s="14" t="s">
        <v>32</v>
      </c>
      <c r="AX802" s="14" t="s">
        <v>83</v>
      </c>
      <c r="AY802" s="168" t="s">
        <v>293</v>
      </c>
    </row>
    <row r="803" spans="2:65" s="1" customFormat="1" ht="16.5" customHeight="1">
      <c r="B803" s="32"/>
      <c r="C803" s="137" t="s">
        <v>737</v>
      </c>
      <c r="D803" s="137" t="s">
        <v>295</v>
      </c>
      <c r="E803" s="138" t="s">
        <v>738</v>
      </c>
      <c r="F803" s="139" t="s">
        <v>739</v>
      </c>
      <c r="G803" s="140" t="s">
        <v>711</v>
      </c>
      <c r="H803" s="141">
        <v>315</v>
      </c>
      <c r="I803" s="142"/>
      <c r="J803" s="143">
        <f>ROUND(I803*H803,2)</f>
        <v>0</v>
      </c>
      <c r="K803" s="139" t="s">
        <v>1</v>
      </c>
      <c r="L803" s="32"/>
      <c r="M803" s="144" t="s">
        <v>1</v>
      </c>
      <c r="N803" s="145" t="s">
        <v>41</v>
      </c>
      <c r="P803" s="146">
        <f>O803*H803</f>
        <v>0</v>
      </c>
      <c r="Q803" s="146">
        <v>8.3000000000000001E-3</v>
      </c>
      <c r="R803" s="146">
        <f>Q803*H803</f>
        <v>2.6145</v>
      </c>
      <c r="S803" s="146">
        <v>0</v>
      </c>
      <c r="T803" s="147">
        <f>S803*H803</f>
        <v>0</v>
      </c>
      <c r="AR803" s="148" t="s">
        <v>300</v>
      </c>
      <c r="AT803" s="148" t="s">
        <v>295</v>
      </c>
      <c r="AU803" s="148" t="s">
        <v>85</v>
      </c>
      <c r="AY803" s="17" t="s">
        <v>293</v>
      </c>
      <c r="BE803" s="149">
        <f>IF(N803="základní",J803,0)</f>
        <v>0</v>
      </c>
      <c r="BF803" s="149">
        <f>IF(N803="snížená",J803,0)</f>
        <v>0</v>
      </c>
      <c r="BG803" s="149">
        <f>IF(N803="zákl. přenesená",J803,0)</f>
        <v>0</v>
      </c>
      <c r="BH803" s="149">
        <f>IF(N803="sníž. přenesená",J803,0)</f>
        <v>0</v>
      </c>
      <c r="BI803" s="149">
        <f>IF(N803="nulová",J803,0)</f>
        <v>0</v>
      </c>
      <c r="BJ803" s="17" t="s">
        <v>83</v>
      </c>
      <c r="BK803" s="149">
        <f>ROUND(I803*H803,2)</f>
        <v>0</v>
      </c>
      <c r="BL803" s="17" t="s">
        <v>300</v>
      </c>
      <c r="BM803" s="148" t="s">
        <v>740</v>
      </c>
    </row>
    <row r="804" spans="2:65" s="13" customFormat="1" ht="11.25">
      <c r="B804" s="158"/>
      <c r="D804" s="151" t="s">
        <v>302</v>
      </c>
      <c r="E804" s="159" t="s">
        <v>1</v>
      </c>
      <c r="F804" s="160" t="s">
        <v>715</v>
      </c>
      <c r="H804" s="159" t="s">
        <v>1</v>
      </c>
      <c r="I804" s="161"/>
      <c r="L804" s="158"/>
      <c r="M804" s="162"/>
      <c r="T804" s="163"/>
      <c r="AT804" s="159" t="s">
        <v>302</v>
      </c>
      <c r="AU804" s="159" t="s">
        <v>85</v>
      </c>
      <c r="AV804" s="13" t="s">
        <v>83</v>
      </c>
      <c r="AW804" s="13" t="s">
        <v>32</v>
      </c>
      <c r="AX804" s="13" t="s">
        <v>76</v>
      </c>
      <c r="AY804" s="159" t="s">
        <v>293</v>
      </c>
    </row>
    <row r="805" spans="2:65" s="12" customFormat="1" ht="11.25">
      <c r="B805" s="150"/>
      <c r="D805" s="151" t="s">
        <v>302</v>
      </c>
      <c r="E805" s="152" t="s">
        <v>1</v>
      </c>
      <c r="F805" s="153" t="s">
        <v>741</v>
      </c>
      <c r="H805" s="154">
        <v>15</v>
      </c>
      <c r="I805" s="155"/>
      <c r="L805" s="150"/>
      <c r="M805" s="156"/>
      <c r="T805" s="157"/>
      <c r="AT805" s="152" t="s">
        <v>302</v>
      </c>
      <c r="AU805" s="152" t="s">
        <v>85</v>
      </c>
      <c r="AV805" s="12" t="s">
        <v>85</v>
      </c>
      <c r="AW805" s="12" t="s">
        <v>32</v>
      </c>
      <c r="AX805" s="12" t="s">
        <v>76</v>
      </c>
      <c r="AY805" s="152" t="s">
        <v>293</v>
      </c>
    </row>
    <row r="806" spans="2:65" s="13" customFormat="1" ht="11.25">
      <c r="B806" s="158"/>
      <c r="D806" s="151" t="s">
        <v>302</v>
      </c>
      <c r="E806" s="159" t="s">
        <v>1</v>
      </c>
      <c r="F806" s="160" t="s">
        <v>717</v>
      </c>
      <c r="H806" s="159" t="s">
        <v>1</v>
      </c>
      <c r="I806" s="161"/>
      <c r="L806" s="158"/>
      <c r="M806" s="162"/>
      <c r="T806" s="163"/>
      <c r="AT806" s="159" t="s">
        <v>302</v>
      </c>
      <c r="AU806" s="159" t="s">
        <v>85</v>
      </c>
      <c r="AV806" s="13" t="s">
        <v>83</v>
      </c>
      <c r="AW806" s="13" t="s">
        <v>32</v>
      </c>
      <c r="AX806" s="13" t="s">
        <v>76</v>
      </c>
      <c r="AY806" s="159" t="s">
        <v>293</v>
      </c>
    </row>
    <row r="807" spans="2:65" s="12" customFormat="1" ht="11.25">
      <c r="B807" s="150"/>
      <c r="D807" s="151" t="s">
        <v>302</v>
      </c>
      <c r="E807" s="152" t="s">
        <v>1</v>
      </c>
      <c r="F807" s="153" t="s">
        <v>742</v>
      </c>
      <c r="H807" s="154">
        <v>30</v>
      </c>
      <c r="I807" s="155"/>
      <c r="L807" s="150"/>
      <c r="M807" s="156"/>
      <c r="T807" s="157"/>
      <c r="AT807" s="152" t="s">
        <v>302</v>
      </c>
      <c r="AU807" s="152" t="s">
        <v>85</v>
      </c>
      <c r="AV807" s="12" t="s">
        <v>85</v>
      </c>
      <c r="AW807" s="12" t="s">
        <v>32</v>
      </c>
      <c r="AX807" s="12" t="s">
        <v>76</v>
      </c>
      <c r="AY807" s="152" t="s">
        <v>293</v>
      </c>
    </row>
    <row r="808" spans="2:65" s="13" customFormat="1" ht="11.25">
      <c r="B808" s="158"/>
      <c r="D808" s="151" t="s">
        <v>302</v>
      </c>
      <c r="E808" s="159" t="s">
        <v>1</v>
      </c>
      <c r="F808" s="160" t="s">
        <v>719</v>
      </c>
      <c r="H808" s="159" t="s">
        <v>1</v>
      </c>
      <c r="I808" s="161"/>
      <c r="L808" s="158"/>
      <c r="M808" s="162"/>
      <c r="T808" s="163"/>
      <c r="AT808" s="159" t="s">
        <v>302</v>
      </c>
      <c r="AU808" s="159" t="s">
        <v>85</v>
      </c>
      <c r="AV808" s="13" t="s">
        <v>83</v>
      </c>
      <c r="AW808" s="13" t="s">
        <v>32</v>
      </c>
      <c r="AX808" s="13" t="s">
        <v>76</v>
      </c>
      <c r="AY808" s="159" t="s">
        <v>293</v>
      </c>
    </row>
    <row r="809" spans="2:65" s="12" customFormat="1" ht="11.25">
      <c r="B809" s="150"/>
      <c r="D809" s="151" t="s">
        <v>302</v>
      </c>
      <c r="E809" s="152" t="s">
        <v>1</v>
      </c>
      <c r="F809" s="153" t="s">
        <v>741</v>
      </c>
      <c r="H809" s="154">
        <v>15</v>
      </c>
      <c r="I809" s="155"/>
      <c r="L809" s="150"/>
      <c r="M809" s="156"/>
      <c r="T809" s="157"/>
      <c r="AT809" s="152" t="s">
        <v>302</v>
      </c>
      <c r="AU809" s="152" t="s">
        <v>85</v>
      </c>
      <c r="AV809" s="12" t="s">
        <v>85</v>
      </c>
      <c r="AW809" s="12" t="s">
        <v>32</v>
      </c>
      <c r="AX809" s="12" t="s">
        <v>76</v>
      </c>
      <c r="AY809" s="152" t="s">
        <v>293</v>
      </c>
    </row>
    <row r="810" spans="2:65" s="13" customFormat="1" ht="11.25">
      <c r="B810" s="158"/>
      <c r="D810" s="151" t="s">
        <v>302</v>
      </c>
      <c r="E810" s="159" t="s">
        <v>1</v>
      </c>
      <c r="F810" s="160" t="s">
        <v>721</v>
      </c>
      <c r="H810" s="159" t="s">
        <v>1</v>
      </c>
      <c r="I810" s="161"/>
      <c r="L810" s="158"/>
      <c r="M810" s="162"/>
      <c r="T810" s="163"/>
      <c r="AT810" s="159" t="s">
        <v>302</v>
      </c>
      <c r="AU810" s="159" t="s">
        <v>85</v>
      </c>
      <c r="AV810" s="13" t="s">
        <v>83</v>
      </c>
      <c r="AW810" s="13" t="s">
        <v>32</v>
      </c>
      <c r="AX810" s="13" t="s">
        <v>76</v>
      </c>
      <c r="AY810" s="159" t="s">
        <v>293</v>
      </c>
    </row>
    <row r="811" spans="2:65" s="12" customFormat="1" ht="11.25">
      <c r="B811" s="150"/>
      <c r="D811" s="151" t="s">
        <v>302</v>
      </c>
      <c r="E811" s="152" t="s">
        <v>1</v>
      </c>
      <c r="F811" s="153" t="s">
        <v>741</v>
      </c>
      <c r="H811" s="154">
        <v>15</v>
      </c>
      <c r="I811" s="155"/>
      <c r="L811" s="150"/>
      <c r="M811" s="156"/>
      <c r="T811" s="157"/>
      <c r="AT811" s="152" t="s">
        <v>302</v>
      </c>
      <c r="AU811" s="152" t="s">
        <v>85</v>
      </c>
      <c r="AV811" s="12" t="s">
        <v>85</v>
      </c>
      <c r="AW811" s="12" t="s">
        <v>32</v>
      </c>
      <c r="AX811" s="12" t="s">
        <v>76</v>
      </c>
      <c r="AY811" s="152" t="s">
        <v>293</v>
      </c>
    </row>
    <row r="812" spans="2:65" s="13" customFormat="1" ht="11.25">
      <c r="B812" s="158"/>
      <c r="D812" s="151" t="s">
        <v>302</v>
      </c>
      <c r="E812" s="159" t="s">
        <v>1</v>
      </c>
      <c r="F812" s="160" t="s">
        <v>723</v>
      </c>
      <c r="H812" s="159" t="s">
        <v>1</v>
      </c>
      <c r="I812" s="161"/>
      <c r="L812" s="158"/>
      <c r="M812" s="162"/>
      <c r="T812" s="163"/>
      <c r="AT812" s="159" t="s">
        <v>302</v>
      </c>
      <c r="AU812" s="159" t="s">
        <v>85</v>
      </c>
      <c r="AV812" s="13" t="s">
        <v>83</v>
      </c>
      <c r="AW812" s="13" t="s">
        <v>32</v>
      </c>
      <c r="AX812" s="13" t="s">
        <v>76</v>
      </c>
      <c r="AY812" s="159" t="s">
        <v>293</v>
      </c>
    </row>
    <row r="813" spans="2:65" s="12" customFormat="1" ht="11.25">
      <c r="B813" s="150"/>
      <c r="D813" s="151" t="s">
        <v>302</v>
      </c>
      <c r="E813" s="152" t="s">
        <v>1</v>
      </c>
      <c r="F813" s="153" t="s">
        <v>742</v>
      </c>
      <c r="H813" s="154">
        <v>30</v>
      </c>
      <c r="I813" s="155"/>
      <c r="L813" s="150"/>
      <c r="M813" s="156"/>
      <c r="T813" s="157"/>
      <c r="AT813" s="152" t="s">
        <v>302</v>
      </c>
      <c r="AU813" s="152" t="s">
        <v>85</v>
      </c>
      <c r="AV813" s="12" t="s">
        <v>85</v>
      </c>
      <c r="AW813" s="12" t="s">
        <v>32</v>
      </c>
      <c r="AX813" s="12" t="s">
        <v>76</v>
      </c>
      <c r="AY813" s="152" t="s">
        <v>293</v>
      </c>
    </row>
    <row r="814" spans="2:65" s="13" customFormat="1" ht="22.5">
      <c r="B814" s="158"/>
      <c r="D814" s="151" t="s">
        <v>302</v>
      </c>
      <c r="E814" s="159" t="s">
        <v>1</v>
      </c>
      <c r="F814" s="160" t="s">
        <v>727</v>
      </c>
      <c r="H814" s="159" t="s">
        <v>1</v>
      </c>
      <c r="I814" s="161"/>
      <c r="L814" s="158"/>
      <c r="M814" s="162"/>
      <c r="T814" s="163"/>
      <c r="AT814" s="159" t="s">
        <v>302</v>
      </c>
      <c r="AU814" s="159" t="s">
        <v>85</v>
      </c>
      <c r="AV814" s="13" t="s">
        <v>83</v>
      </c>
      <c r="AW814" s="13" t="s">
        <v>32</v>
      </c>
      <c r="AX814" s="13" t="s">
        <v>76</v>
      </c>
      <c r="AY814" s="159" t="s">
        <v>293</v>
      </c>
    </row>
    <row r="815" spans="2:65" s="12" customFormat="1" ht="11.25">
      <c r="B815" s="150"/>
      <c r="D815" s="151" t="s">
        <v>302</v>
      </c>
      <c r="E815" s="152" t="s">
        <v>1</v>
      </c>
      <c r="F815" s="153" t="s">
        <v>743</v>
      </c>
      <c r="H815" s="154">
        <v>45</v>
      </c>
      <c r="I815" s="155"/>
      <c r="L815" s="150"/>
      <c r="M815" s="156"/>
      <c r="T815" s="157"/>
      <c r="AT815" s="152" t="s">
        <v>302</v>
      </c>
      <c r="AU815" s="152" t="s">
        <v>85</v>
      </c>
      <c r="AV815" s="12" t="s">
        <v>85</v>
      </c>
      <c r="AW815" s="12" t="s">
        <v>32</v>
      </c>
      <c r="AX815" s="12" t="s">
        <v>76</v>
      </c>
      <c r="AY815" s="152" t="s">
        <v>293</v>
      </c>
    </row>
    <row r="816" spans="2:65" s="13" customFormat="1" ht="22.5">
      <c r="B816" s="158"/>
      <c r="D816" s="151" t="s">
        <v>302</v>
      </c>
      <c r="E816" s="159" t="s">
        <v>1</v>
      </c>
      <c r="F816" s="160" t="s">
        <v>729</v>
      </c>
      <c r="H816" s="159" t="s">
        <v>1</v>
      </c>
      <c r="I816" s="161"/>
      <c r="L816" s="158"/>
      <c r="M816" s="162"/>
      <c r="T816" s="163"/>
      <c r="AT816" s="159" t="s">
        <v>302</v>
      </c>
      <c r="AU816" s="159" t="s">
        <v>85</v>
      </c>
      <c r="AV816" s="13" t="s">
        <v>83</v>
      </c>
      <c r="AW816" s="13" t="s">
        <v>32</v>
      </c>
      <c r="AX816" s="13" t="s">
        <v>76</v>
      </c>
      <c r="AY816" s="159" t="s">
        <v>293</v>
      </c>
    </row>
    <row r="817" spans="2:65" s="12" customFormat="1" ht="11.25">
      <c r="B817" s="150"/>
      <c r="D817" s="151" t="s">
        <v>302</v>
      </c>
      <c r="E817" s="152" t="s">
        <v>1</v>
      </c>
      <c r="F817" s="153" t="s">
        <v>741</v>
      </c>
      <c r="H817" s="154">
        <v>15</v>
      </c>
      <c r="I817" s="155"/>
      <c r="L817" s="150"/>
      <c r="M817" s="156"/>
      <c r="T817" s="157"/>
      <c r="AT817" s="152" t="s">
        <v>302</v>
      </c>
      <c r="AU817" s="152" t="s">
        <v>85</v>
      </c>
      <c r="AV817" s="12" t="s">
        <v>85</v>
      </c>
      <c r="AW817" s="12" t="s">
        <v>32</v>
      </c>
      <c r="AX817" s="12" t="s">
        <v>76</v>
      </c>
      <c r="AY817" s="152" t="s">
        <v>293</v>
      </c>
    </row>
    <row r="818" spans="2:65" s="13" customFormat="1" ht="22.5">
      <c r="B818" s="158"/>
      <c r="D818" s="151" t="s">
        <v>302</v>
      </c>
      <c r="E818" s="159" t="s">
        <v>1</v>
      </c>
      <c r="F818" s="160" t="s">
        <v>730</v>
      </c>
      <c r="H818" s="159" t="s">
        <v>1</v>
      </c>
      <c r="I818" s="161"/>
      <c r="L818" s="158"/>
      <c r="M818" s="162"/>
      <c r="T818" s="163"/>
      <c r="AT818" s="159" t="s">
        <v>302</v>
      </c>
      <c r="AU818" s="159" t="s">
        <v>85</v>
      </c>
      <c r="AV818" s="13" t="s">
        <v>83</v>
      </c>
      <c r="AW818" s="13" t="s">
        <v>32</v>
      </c>
      <c r="AX818" s="13" t="s">
        <v>76</v>
      </c>
      <c r="AY818" s="159" t="s">
        <v>293</v>
      </c>
    </row>
    <row r="819" spans="2:65" s="12" customFormat="1" ht="11.25">
      <c r="B819" s="150"/>
      <c r="D819" s="151" t="s">
        <v>302</v>
      </c>
      <c r="E819" s="152" t="s">
        <v>1</v>
      </c>
      <c r="F819" s="153" t="s">
        <v>744</v>
      </c>
      <c r="H819" s="154">
        <v>55</v>
      </c>
      <c r="I819" s="155"/>
      <c r="L819" s="150"/>
      <c r="M819" s="156"/>
      <c r="T819" s="157"/>
      <c r="AT819" s="152" t="s">
        <v>302</v>
      </c>
      <c r="AU819" s="152" t="s">
        <v>85</v>
      </c>
      <c r="AV819" s="12" t="s">
        <v>85</v>
      </c>
      <c r="AW819" s="12" t="s">
        <v>32</v>
      </c>
      <c r="AX819" s="12" t="s">
        <v>76</v>
      </c>
      <c r="AY819" s="152" t="s">
        <v>293</v>
      </c>
    </row>
    <row r="820" spans="2:65" s="13" customFormat="1" ht="22.5">
      <c r="B820" s="158"/>
      <c r="D820" s="151" t="s">
        <v>302</v>
      </c>
      <c r="E820" s="159" t="s">
        <v>1</v>
      </c>
      <c r="F820" s="160" t="s">
        <v>732</v>
      </c>
      <c r="H820" s="159" t="s">
        <v>1</v>
      </c>
      <c r="I820" s="161"/>
      <c r="L820" s="158"/>
      <c r="M820" s="162"/>
      <c r="T820" s="163"/>
      <c r="AT820" s="159" t="s">
        <v>302</v>
      </c>
      <c r="AU820" s="159" t="s">
        <v>85</v>
      </c>
      <c r="AV820" s="13" t="s">
        <v>83</v>
      </c>
      <c r="AW820" s="13" t="s">
        <v>32</v>
      </c>
      <c r="AX820" s="13" t="s">
        <v>76</v>
      </c>
      <c r="AY820" s="159" t="s">
        <v>293</v>
      </c>
    </row>
    <row r="821" spans="2:65" s="12" customFormat="1" ht="11.25">
      <c r="B821" s="150"/>
      <c r="D821" s="151" t="s">
        <v>302</v>
      </c>
      <c r="E821" s="152" t="s">
        <v>1</v>
      </c>
      <c r="F821" s="153" t="s">
        <v>741</v>
      </c>
      <c r="H821" s="154">
        <v>15</v>
      </c>
      <c r="I821" s="155"/>
      <c r="L821" s="150"/>
      <c r="M821" s="156"/>
      <c r="T821" s="157"/>
      <c r="AT821" s="152" t="s">
        <v>302</v>
      </c>
      <c r="AU821" s="152" t="s">
        <v>85</v>
      </c>
      <c r="AV821" s="12" t="s">
        <v>85</v>
      </c>
      <c r="AW821" s="12" t="s">
        <v>32</v>
      </c>
      <c r="AX821" s="12" t="s">
        <v>76</v>
      </c>
      <c r="AY821" s="152" t="s">
        <v>293</v>
      </c>
    </row>
    <row r="822" spans="2:65" s="13" customFormat="1" ht="22.5">
      <c r="B822" s="158"/>
      <c r="D822" s="151" t="s">
        <v>302</v>
      </c>
      <c r="E822" s="159" t="s">
        <v>1</v>
      </c>
      <c r="F822" s="160" t="s">
        <v>733</v>
      </c>
      <c r="H822" s="159" t="s">
        <v>1</v>
      </c>
      <c r="I822" s="161"/>
      <c r="L822" s="158"/>
      <c r="M822" s="162"/>
      <c r="T822" s="163"/>
      <c r="AT822" s="159" t="s">
        <v>302</v>
      </c>
      <c r="AU822" s="159" t="s">
        <v>85</v>
      </c>
      <c r="AV822" s="13" t="s">
        <v>83</v>
      </c>
      <c r="AW822" s="13" t="s">
        <v>32</v>
      </c>
      <c r="AX822" s="13" t="s">
        <v>76</v>
      </c>
      <c r="AY822" s="159" t="s">
        <v>293</v>
      </c>
    </row>
    <row r="823" spans="2:65" s="12" customFormat="1" ht="11.25">
      <c r="B823" s="150"/>
      <c r="D823" s="151" t="s">
        <v>302</v>
      </c>
      <c r="E823" s="152" t="s">
        <v>1</v>
      </c>
      <c r="F823" s="153" t="s">
        <v>741</v>
      </c>
      <c r="H823" s="154">
        <v>15</v>
      </c>
      <c r="I823" s="155"/>
      <c r="L823" s="150"/>
      <c r="M823" s="156"/>
      <c r="T823" s="157"/>
      <c r="AT823" s="152" t="s">
        <v>302</v>
      </c>
      <c r="AU823" s="152" t="s">
        <v>85</v>
      </c>
      <c r="AV823" s="12" t="s">
        <v>85</v>
      </c>
      <c r="AW823" s="12" t="s">
        <v>32</v>
      </c>
      <c r="AX823" s="12" t="s">
        <v>76</v>
      </c>
      <c r="AY823" s="152" t="s">
        <v>293</v>
      </c>
    </row>
    <row r="824" spans="2:65" s="13" customFormat="1" ht="22.5">
      <c r="B824" s="158"/>
      <c r="D824" s="151" t="s">
        <v>302</v>
      </c>
      <c r="E824" s="159" t="s">
        <v>1</v>
      </c>
      <c r="F824" s="160" t="s">
        <v>735</v>
      </c>
      <c r="H824" s="159" t="s">
        <v>1</v>
      </c>
      <c r="I824" s="161"/>
      <c r="L824" s="158"/>
      <c r="M824" s="162"/>
      <c r="T824" s="163"/>
      <c r="AT824" s="159" t="s">
        <v>302</v>
      </c>
      <c r="AU824" s="159" t="s">
        <v>85</v>
      </c>
      <c r="AV824" s="13" t="s">
        <v>83</v>
      </c>
      <c r="AW824" s="13" t="s">
        <v>32</v>
      </c>
      <c r="AX824" s="13" t="s">
        <v>76</v>
      </c>
      <c r="AY824" s="159" t="s">
        <v>293</v>
      </c>
    </row>
    <row r="825" spans="2:65" s="12" customFormat="1" ht="11.25">
      <c r="B825" s="150"/>
      <c r="D825" s="151" t="s">
        <v>302</v>
      </c>
      <c r="E825" s="152" t="s">
        <v>1</v>
      </c>
      <c r="F825" s="153" t="s">
        <v>745</v>
      </c>
      <c r="H825" s="154">
        <v>65</v>
      </c>
      <c r="I825" s="155"/>
      <c r="L825" s="150"/>
      <c r="M825" s="156"/>
      <c r="T825" s="157"/>
      <c r="AT825" s="152" t="s">
        <v>302</v>
      </c>
      <c r="AU825" s="152" t="s">
        <v>85</v>
      </c>
      <c r="AV825" s="12" t="s">
        <v>85</v>
      </c>
      <c r="AW825" s="12" t="s">
        <v>32</v>
      </c>
      <c r="AX825" s="12" t="s">
        <v>76</v>
      </c>
      <c r="AY825" s="152" t="s">
        <v>293</v>
      </c>
    </row>
    <row r="826" spans="2:65" s="14" customFormat="1" ht="11.25">
      <c r="B826" s="167"/>
      <c r="D826" s="151" t="s">
        <v>302</v>
      </c>
      <c r="E826" s="168" t="s">
        <v>1</v>
      </c>
      <c r="F826" s="169" t="s">
        <v>371</v>
      </c>
      <c r="H826" s="170">
        <v>315</v>
      </c>
      <c r="I826" s="171"/>
      <c r="L826" s="167"/>
      <c r="M826" s="172"/>
      <c r="T826" s="173"/>
      <c r="AT826" s="168" t="s">
        <v>302</v>
      </c>
      <c r="AU826" s="168" t="s">
        <v>85</v>
      </c>
      <c r="AV826" s="14" t="s">
        <v>300</v>
      </c>
      <c r="AW826" s="14" t="s">
        <v>32</v>
      </c>
      <c r="AX826" s="14" t="s">
        <v>83</v>
      </c>
      <c r="AY826" s="168" t="s">
        <v>293</v>
      </c>
    </row>
    <row r="827" spans="2:65" s="1" customFormat="1" ht="16.5" customHeight="1">
      <c r="B827" s="32"/>
      <c r="C827" s="137" t="s">
        <v>746</v>
      </c>
      <c r="D827" s="137" t="s">
        <v>295</v>
      </c>
      <c r="E827" s="138" t="s">
        <v>747</v>
      </c>
      <c r="F827" s="139" t="s">
        <v>748</v>
      </c>
      <c r="G827" s="140" t="s">
        <v>711</v>
      </c>
      <c r="H827" s="141">
        <v>6290</v>
      </c>
      <c r="I827" s="142"/>
      <c r="J827" s="143">
        <f>ROUND(I827*H827,2)</f>
        <v>0</v>
      </c>
      <c r="K827" s="139" t="s">
        <v>1</v>
      </c>
      <c r="L827" s="32"/>
      <c r="M827" s="144" t="s">
        <v>1</v>
      </c>
      <c r="N827" s="145" t="s">
        <v>41</v>
      </c>
      <c r="P827" s="146">
        <f>O827*H827</f>
        <v>0</v>
      </c>
      <c r="Q827" s="146">
        <v>8.3000000000000001E-3</v>
      </c>
      <c r="R827" s="146">
        <f>Q827*H827</f>
        <v>52.207000000000001</v>
      </c>
      <c r="S827" s="146">
        <v>0</v>
      </c>
      <c r="T827" s="147">
        <f>S827*H827</f>
        <v>0</v>
      </c>
      <c r="AR827" s="148" t="s">
        <v>300</v>
      </c>
      <c r="AT827" s="148" t="s">
        <v>295</v>
      </c>
      <c r="AU827" s="148" t="s">
        <v>85</v>
      </c>
      <c r="AY827" s="17" t="s">
        <v>293</v>
      </c>
      <c r="BE827" s="149">
        <f>IF(N827="základní",J827,0)</f>
        <v>0</v>
      </c>
      <c r="BF827" s="149">
        <f>IF(N827="snížená",J827,0)</f>
        <v>0</v>
      </c>
      <c r="BG827" s="149">
        <f>IF(N827="zákl. přenesená",J827,0)</f>
        <v>0</v>
      </c>
      <c r="BH827" s="149">
        <f>IF(N827="sníž. přenesená",J827,0)</f>
        <v>0</v>
      </c>
      <c r="BI827" s="149">
        <f>IF(N827="nulová",J827,0)</f>
        <v>0</v>
      </c>
      <c r="BJ827" s="17" t="s">
        <v>83</v>
      </c>
      <c r="BK827" s="149">
        <f>ROUND(I827*H827,2)</f>
        <v>0</v>
      </c>
      <c r="BL827" s="17" t="s">
        <v>300</v>
      </c>
      <c r="BM827" s="148" t="s">
        <v>749</v>
      </c>
    </row>
    <row r="828" spans="2:65" s="12" customFormat="1" ht="11.25">
      <c r="B828" s="150"/>
      <c r="D828" s="151" t="s">
        <v>302</v>
      </c>
      <c r="E828" s="152" t="s">
        <v>1</v>
      </c>
      <c r="F828" s="153" t="s">
        <v>750</v>
      </c>
      <c r="H828" s="154">
        <v>1950</v>
      </c>
      <c r="I828" s="155"/>
      <c r="L828" s="150"/>
      <c r="M828" s="156"/>
      <c r="T828" s="157"/>
      <c r="AT828" s="152" t="s">
        <v>302</v>
      </c>
      <c r="AU828" s="152" t="s">
        <v>85</v>
      </c>
      <c r="AV828" s="12" t="s">
        <v>85</v>
      </c>
      <c r="AW828" s="12" t="s">
        <v>32</v>
      </c>
      <c r="AX828" s="12" t="s">
        <v>76</v>
      </c>
      <c r="AY828" s="152" t="s">
        <v>293</v>
      </c>
    </row>
    <row r="829" spans="2:65" s="12" customFormat="1" ht="11.25">
      <c r="B829" s="150"/>
      <c r="D829" s="151" t="s">
        <v>302</v>
      </c>
      <c r="E829" s="152" t="s">
        <v>1</v>
      </c>
      <c r="F829" s="153" t="s">
        <v>751</v>
      </c>
      <c r="H829" s="154">
        <v>220</v>
      </c>
      <c r="I829" s="155"/>
      <c r="L829" s="150"/>
      <c r="M829" s="156"/>
      <c r="T829" s="157"/>
      <c r="AT829" s="152" t="s">
        <v>302</v>
      </c>
      <c r="AU829" s="152" t="s">
        <v>85</v>
      </c>
      <c r="AV829" s="12" t="s">
        <v>85</v>
      </c>
      <c r="AW829" s="12" t="s">
        <v>32</v>
      </c>
      <c r="AX829" s="12" t="s">
        <v>76</v>
      </c>
      <c r="AY829" s="152" t="s">
        <v>293</v>
      </c>
    </row>
    <row r="830" spans="2:65" s="12" customFormat="1" ht="11.25">
      <c r="B830" s="150"/>
      <c r="D830" s="151" t="s">
        <v>302</v>
      </c>
      <c r="E830" s="152" t="s">
        <v>1</v>
      </c>
      <c r="F830" s="153" t="s">
        <v>752</v>
      </c>
      <c r="H830" s="154">
        <v>345</v>
      </c>
      <c r="I830" s="155"/>
      <c r="L830" s="150"/>
      <c r="M830" s="156"/>
      <c r="T830" s="157"/>
      <c r="AT830" s="152" t="s">
        <v>302</v>
      </c>
      <c r="AU830" s="152" t="s">
        <v>85</v>
      </c>
      <c r="AV830" s="12" t="s">
        <v>85</v>
      </c>
      <c r="AW830" s="12" t="s">
        <v>32</v>
      </c>
      <c r="AX830" s="12" t="s">
        <v>76</v>
      </c>
      <c r="AY830" s="152" t="s">
        <v>293</v>
      </c>
    </row>
    <row r="831" spans="2:65" s="12" customFormat="1" ht="11.25">
      <c r="B831" s="150"/>
      <c r="D831" s="151" t="s">
        <v>302</v>
      </c>
      <c r="E831" s="152" t="s">
        <v>1</v>
      </c>
      <c r="F831" s="153" t="s">
        <v>753</v>
      </c>
      <c r="H831" s="154">
        <v>345</v>
      </c>
      <c r="I831" s="155"/>
      <c r="L831" s="150"/>
      <c r="M831" s="156"/>
      <c r="T831" s="157"/>
      <c r="AT831" s="152" t="s">
        <v>302</v>
      </c>
      <c r="AU831" s="152" t="s">
        <v>85</v>
      </c>
      <c r="AV831" s="12" t="s">
        <v>85</v>
      </c>
      <c r="AW831" s="12" t="s">
        <v>32</v>
      </c>
      <c r="AX831" s="12" t="s">
        <v>76</v>
      </c>
      <c r="AY831" s="152" t="s">
        <v>293</v>
      </c>
    </row>
    <row r="832" spans="2:65" s="12" customFormat="1" ht="11.25">
      <c r="B832" s="150"/>
      <c r="D832" s="151" t="s">
        <v>302</v>
      </c>
      <c r="E832" s="152" t="s">
        <v>1</v>
      </c>
      <c r="F832" s="153" t="s">
        <v>754</v>
      </c>
      <c r="H832" s="154">
        <v>550</v>
      </c>
      <c r="I832" s="155"/>
      <c r="L832" s="150"/>
      <c r="M832" s="156"/>
      <c r="T832" s="157"/>
      <c r="AT832" s="152" t="s">
        <v>302</v>
      </c>
      <c r="AU832" s="152" t="s">
        <v>85</v>
      </c>
      <c r="AV832" s="12" t="s">
        <v>85</v>
      </c>
      <c r="AW832" s="12" t="s">
        <v>32</v>
      </c>
      <c r="AX832" s="12" t="s">
        <v>76</v>
      </c>
      <c r="AY832" s="152" t="s">
        <v>293</v>
      </c>
    </row>
    <row r="833" spans="2:65" s="12" customFormat="1" ht="11.25">
      <c r="B833" s="150"/>
      <c r="D833" s="151" t="s">
        <v>302</v>
      </c>
      <c r="E833" s="152" t="s">
        <v>1</v>
      </c>
      <c r="F833" s="153" t="s">
        <v>755</v>
      </c>
      <c r="H833" s="154">
        <v>235</v>
      </c>
      <c r="I833" s="155"/>
      <c r="L833" s="150"/>
      <c r="M833" s="156"/>
      <c r="T833" s="157"/>
      <c r="AT833" s="152" t="s">
        <v>302</v>
      </c>
      <c r="AU833" s="152" t="s">
        <v>85</v>
      </c>
      <c r="AV833" s="12" t="s">
        <v>85</v>
      </c>
      <c r="AW833" s="12" t="s">
        <v>32</v>
      </c>
      <c r="AX833" s="12" t="s">
        <v>76</v>
      </c>
      <c r="AY833" s="152" t="s">
        <v>293</v>
      </c>
    </row>
    <row r="834" spans="2:65" s="12" customFormat="1" ht="11.25">
      <c r="B834" s="150"/>
      <c r="D834" s="151" t="s">
        <v>302</v>
      </c>
      <c r="E834" s="152" t="s">
        <v>1</v>
      </c>
      <c r="F834" s="153" t="s">
        <v>756</v>
      </c>
      <c r="H834" s="154">
        <v>420</v>
      </c>
      <c r="I834" s="155"/>
      <c r="L834" s="150"/>
      <c r="M834" s="156"/>
      <c r="T834" s="157"/>
      <c r="AT834" s="152" t="s">
        <v>302</v>
      </c>
      <c r="AU834" s="152" t="s">
        <v>85</v>
      </c>
      <c r="AV834" s="12" t="s">
        <v>85</v>
      </c>
      <c r="AW834" s="12" t="s">
        <v>32</v>
      </c>
      <c r="AX834" s="12" t="s">
        <v>76</v>
      </c>
      <c r="AY834" s="152" t="s">
        <v>293</v>
      </c>
    </row>
    <row r="835" spans="2:65" s="12" customFormat="1" ht="11.25">
      <c r="B835" s="150"/>
      <c r="D835" s="151" t="s">
        <v>302</v>
      </c>
      <c r="E835" s="152" t="s">
        <v>1</v>
      </c>
      <c r="F835" s="153" t="s">
        <v>757</v>
      </c>
      <c r="H835" s="154">
        <v>440</v>
      </c>
      <c r="I835" s="155"/>
      <c r="L835" s="150"/>
      <c r="M835" s="156"/>
      <c r="T835" s="157"/>
      <c r="AT835" s="152" t="s">
        <v>302</v>
      </c>
      <c r="AU835" s="152" t="s">
        <v>85</v>
      </c>
      <c r="AV835" s="12" t="s">
        <v>85</v>
      </c>
      <c r="AW835" s="12" t="s">
        <v>32</v>
      </c>
      <c r="AX835" s="12" t="s">
        <v>76</v>
      </c>
      <c r="AY835" s="152" t="s">
        <v>293</v>
      </c>
    </row>
    <row r="836" spans="2:65" s="12" customFormat="1" ht="11.25">
      <c r="B836" s="150"/>
      <c r="D836" s="151" t="s">
        <v>302</v>
      </c>
      <c r="E836" s="152" t="s">
        <v>1</v>
      </c>
      <c r="F836" s="153" t="s">
        <v>758</v>
      </c>
      <c r="H836" s="154">
        <v>345</v>
      </c>
      <c r="I836" s="155"/>
      <c r="L836" s="150"/>
      <c r="M836" s="156"/>
      <c r="T836" s="157"/>
      <c r="AT836" s="152" t="s">
        <v>302</v>
      </c>
      <c r="AU836" s="152" t="s">
        <v>85</v>
      </c>
      <c r="AV836" s="12" t="s">
        <v>85</v>
      </c>
      <c r="AW836" s="12" t="s">
        <v>32</v>
      </c>
      <c r="AX836" s="12" t="s">
        <v>76</v>
      </c>
      <c r="AY836" s="152" t="s">
        <v>293</v>
      </c>
    </row>
    <row r="837" spans="2:65" s="12" customFormat="1" ht="11.25">
      <c r="B837" s="150"/>
      <c r="D837" s="151" t="s">
        <v>302</v>
      </c>
      <c r="E837" s="152" t="s">
        <v>1</v>
      </c>
      <c r="F837" s="153" t="s">
        <v>759</v>
      </c>
      <c r="H837" s="154">
        <v>345</v>
      </c>
      <c r="I837" s="155"/>
      <c r="L837" s="150"/>
      <c r="M837" s="156"/>
      <c r="T837" s="157"/>
      <c r="AT837" s="152" t="s">
        <v>302</v>
      </c>
      <c r="AU837" s="152" t="s">
        <v>85</v>
      </c>
      <c r="AV837" s="12" t="s">
        <v>85</v>
      </c>
      <c r="AW837" s="12" t="s">
        <v>32</v>
      </c>
      <c r="AX837" s="12" t="s">
        <v>76</v>
      </c>
      <c r="AY837" s="152" t="s">
        <v>293</v>
      </c>
    </row>
    <row r="838" spans="2:65" s="12" customFormat="1" ht="22.5">
      <c r="B838" s="150"/>
      <c r="D838" s="151" t="s">
        <v>302</v>
      </c>
      <c r="E838" s="152" t="s">
        <v>1</v>
      </c>
      <c r="F838" s="153" t="s">
        <v>760</v>
      </c>
      <c r="H838" s="154">
        <v>345</v>
      </c>
      <c r="I838" s="155"/>
      <c r="L838" s="150"/>
      <c r="M838" s="156"/>
      <c r="T838" s="157"/>
      <c r="AT838" s="152" t="s">
        <v>302</v>
      </c>
      <c r="AU838" s="152" t="s">
        <v>85</v>
      </c>
      <c r="AV838" s="12" t="s">
        <v>85</v>
      </c>
      <c r="AW838" s="12" t="s">
        <v>32</v>
      </c>
      <c r="AX838" s="12" t="s">
        <v>76</v>
      </c>
      <c r="AY838" s="152" t="s">
        <v>293</v>
      </c>
    </row>
    <row r="839" spans="2:65" s="12" customFormat="1" ht="11.25">
      <c r="B839" s="150"/>
      <c r="D839" s="151" t="s">
        <v>302</v>
      </c>
      <c r="E839" s="152" t="s">
        <v>1</v>
      </c>
      <c r="F839" s="153" t="s">
        <v>761</v>
      </c>
      <c r="H839" s="154">
        <v>405</v>
      </c>
      <c r="I839" s="155"/>
      <c r="L839" s="150"/>
      <c r="M839" s="156"/>
      <c r="T839" s="157"/>
      <c r="AT839" s="152" t="s">
        <v>302</v>
      </c>
      <c r="AU839" s="152" t="s">
        <v>85</v>
      </c>
      <c r="AV839" s="12" t="s">
        <v>85</v>
      </c>
      <c r="AW839" s="12" t="s">
        <v>32</v>
      </c>
      <c r="AX839" s="12" t="s">
        <v>76</v>
      </c>
      <c r="AY839" s="152" t="s">
        <v>293</v>
      </c>
    </row>
    <row r="840" spans="2:65" s="12" customFormat="1" ht="11.25">
      <c r="B840" s="150"/>
      <c r="D840" s="151" t="s">
        <v>302</v>
      </c>
      <c r="E840" s="152" t="s">
        <v>1</v>
      </c>
      <c r="F840" s="153" t="s">
        <v>762</v>
      </c>
      <c r="H840" s="154">
        <v>345</v>
      </c>
      <c r="I840" s="155"/>
      <c r="L840" s="150"/>
      <c r="M840" s="156"/>
      <c r="T840" s="157"/>
      <c r="AT840" s="152" t="s">
        <v>302</v>
      </c>
      <c r="AU840" s="152" t="s">
        <v>85</v>
      </c>
      <c r="AV840" s="12" t="s">
        <v>85</v>
      </c>
      <c r="AW840" s="12" t="s">
        <v>32</v>
      </c>
      <c r="AX840" s="12" t="s">
        <v>76</v>
      </c>
      <c r="AY840" s="152" t="s">
        <v>293</v>
      </c>
    </row>
    <row r="841" spans="2:65" s="14" customFormat="1" ht="11.25">
      <c r="B841" s="167"/>
      <c r="D841" s="151" t="s">
        <v>302</v>
      </c>
      <c r="E841" s="168" t="s">
        <v>1</v>
      </c>
      <c r="F841" s="169" t="s">
        <v>371</v>
      </c>
      <c r="H841" s="170">
        <v>6290</v>
      </c>
      <c r="I841" s="171"/>
      <c r="L841" s="167"/>
      <c r="M841" s="172"/>
      <c r="T841" s="173"/>
      <c r="AT841" s="168" t="s">
        <v>302</v>
      </c>
      <c r="AU841" s="168" t="s">
        <v>85</v>
      </c>
      <c r="AV841" s="14" t="s">
        <v>300</v>
      </c>
      <c r="AW841" s="14" t="s">
        <v>32</v>
      </c>
      <c r="AX841" s="14" t="s">
        <v>83</v>
      </c>
      <c r="AY841" s="168" t="s">
        <v>293</v>
      </c>
    </row>
    <row r="842" spans="2:65" s="11" customFormat="1" ht="22.9" customHeight="1">
      <c r="B842" s="125"/>
      <c r="D842" s="126" t="s">
        <v>75</v>
      </c>
      <c r="E842" s="135" t="s">
        <v>85</v>
      </c>
      <c r="F842" s="135" t="s">
        <v>763</v>
      </c>
      <c r="I842" s="128"/>
      <c r="J842" s="136">
        <f>BK842</f>
        <v>0</v>
      </c>
      <c r="L842" s="125"/>
      <c r="M842" s="130"/>
      <c r="P842" s="131">
        <f>SUM(P843:P1050)</f>
        <v>0</v>
      </c>
      <c r="R842" s="131">
        <f>SUM(R843:R1050)</f>
        <v>335.12531548000004</v>
      </c>
      <c r="T842" s="132">
        <f>SUM(T843:T1050)</f>
        <v>0</v>
      </c>
      <c r="AR842" s="126" t="s">
        <v>83</v>
      </c>
      <c r="AT842" s="133" t="s">
        <v>75</v>
      </c>
      <c r="AU842" s="133" t="s">
        <v>83</v>
      </c>
      <c r="AY842" s="126" t="s">
        <v>293</v>
      </c>
      <c r="BK842" s="134">
        <f>SUM(BK843:BK1050)</f>
        <v>0</v>
      </c>
    </row>
    <row r="843" spans="2:65" s="1" customFormat="1" ht="24.2" customHeight="1">
      <c r="B843" s="32"/>
      <c r="C843" s="137" t="s">
        <v>764</v>
      </c>
      <c r="D843" s="137" t="s">
        <v>295</v>
      </c>
      <c r="E843" s="138" t="s">
        <v>765</v>
      </c>
      <c r="F843" s="139" t="s">
        <v>766</v>
      </c>
      <c r="G843" s="140" t="s">
        <v>767</v>
      </c>
      <c r="H843" s="141">
        <v>186.13300000000001</v>
      </c>
      <c r="I843" s="142"/>
      <c r="J843" s="143">
        <f>ROUND(I843*H843,2)</f>
        <v>0</v>
      </c>
      <c r="K843" s="139" t="s">
        <v>299</v>
      </c>
      <c r="L843" s="32"/>
      <c r="M843" s="144" t="s">
        <v>1</v>
      </c>
      <c r="N843" s="145" t="s">
        <v>41</v>
      </c>
      <c r="P843" s="146">
        <f>O843*H843</f>
        <v>0</v>
      </c>
      <c r="Q843" s="146">
        <v>1.7000000000000001E-4</v>
      </c>
      <c r="R843" s="146">
        <f>Q843*H843</f>
        <v>3.1642610000000002E-2</v>
      </c>
      <c r="S843" s="146">
        <v>0</v>
      </c>
      <c r="T843" s="147">
        <f>S843*H843</f>
        <v>0</v>
      </c>
      <c r="AR843" s="148" t="s">
        <v>300</v>
      </c>
      <c r="AT843" s="148" t="s">
        <v>295</v>
      </c>
      <c r="AU843" s="148" t="s">
        <v>85</v>
      </c>
      <c r="AY843" s="17" t="s">
        <v>293</v>
      </c>
      <c r="BE843" s="149">
        <f>IF(N843="základní",J843,0)</f>
        <v>0</v>
      </c>
      <c r="BF843" s="149">
        <f>IF(N843="snížená",J843,0)</f>
        <v>0</v>
      </c>
      <c r="BG843" s="149">
        <f>IF(N843="zákl. přenesená",J843,0)</f>
        <v>0</v>
      </c>
      <c r="BH843" s="149">
        <f>IF(N843="sníž. přenesená",J843,0)</f>
        <v>0</v>
      </c>
      <c r="BI843" s="149">
        <f>IF(N843="nulová",J843,0)</f>
        <v>0</v>
      </c>
      <c r="BJ843" s="17" t="s">
        <v>83</v>
      </c>
      <c r="BK843" s="149">
        <f>ROUND(I843*H843,2)</f>
        <v>0</v>
      </c>
      <c r="BL843" s="17" t="s">
        <v>300</v>
      </c>
      <c r="BM843" s="148" t="s">
        <v>768</v>
      </c>
    </row>
    <row r="844" spans="2:65" s="13" customFormat="1" ht="11.25">
      <c r="B844" s="158"/>
      <c r="D844" s="151" t="s">
        <v>302</v>
      </c>
      <c r="E844" s="159" t="s">
        <v>1</v>
      </c>
      <c r="F844" s="160" t="s">
        <v>769</v>
      </c>
      <c r="H844" s="159" t="s">
        <v>1</v>
      </c>
      <c r="I844" s="161"/>
      <c r="L844" s="158"/>
      <c r="M844" s="162"/>
      <c r="T844" s="163"/>
      <c r="AT844" s="159" t="s">
        <v>302</v>
      </c>
      <c r="AU844" s="159" t="s">
        <v>85</v>
      </c>
      <c r="AV844" s="13" t="s">
        <v>83</v>
      </c>
      <c r="AW844" s="13" t="s">
        <v>32</v>
      </c>
      <c r="AX844" s="13" t="s">
        <v>76</v>
      </c>
      <c r="AY844" s="159" t="s">
        <v>293</v>
      </c>
    </row>
    <row r="845" spans="2:65" s="12" customFormat="1" ht="11.25">
      <c r="B845" s="150"/>
      <c r="D845" s="151" t="s">
        <v>302</v>
      </c>
      <c r="E845" s="152" t="s">
        <v>1</v>
      </c>
      <c r="F845" s="153" t="s">
        <v>770</v>
      </c>
      <c r="H845" s="154">
        <v>167.80199999999999</v>
      </c>
      <c r="I845" s="155"/>
      <c r="L845" s="150"/>
      <c r="M845" s="156"/>
      <c r="T845" s="157"/>
      <c r="AT845" s="152" t="s">
        <v>302</v>
      </c>
      <c r="AU845" s="152" t="s">
        <v>85</v>
      </c>
      <c r="AV845" s="12" t="s">
        <v>85</v>
      </c>
      <c r="AW845" s="12" t="s">
        <v>32</v>
      </c>
      <c r="AX845" s="12" t="s">
        <v>76</v>
      </c>
      <c r="AY845" s="152" t="s">
        <v>293</v>
      </c>
    </row>
    <row r="846" spans="2:65" s="13" customFormat="1" ht="11.25">
      <c r="B846" s="158"/>
      <c r="D846" s="151" t="s">
        <v>302</v>
      </c>
      <c r="E846" s="159" t="s">
        <v>1</v>
      </c>
      <c r="F846" s="160" t="s">
        <v>771</v>
      </c>
      <c r="H846" s="159" t="s">
        <v>1</v>
      </c>
      <c r="I846" s="161"/>
      <c r="L846" s="158"/>
      <c r="M846" s="162"/>
      <c r="T846" s="163"/>
      <c r="AT846" s="159" t="s">
        <v>302</v>
      </c>
      <c r="AU846" s="159" t="s">
        <v>85</v>
      </c>
      <c r="AV846" s="13" t="s">
        <v>83</v>
      </c>
      <c r="AW846" s="13" t="s">
        <v>32</v>
      </c>
      <c r="AX846" s="13" t="s">
        <v>76</v>
      </c>
      <c r="AY846" s="159" t="s">
        <v>293</v>
      </c>
    </row>
    <row r="847" spans="2:65" s="12" customFormat="1" ht="11.25">
      <c r="B847" s="150"/>
      <c r="D847" s="151" t="s">
        <v>302</v>
      </c>
      <c r="E847" s="152" t="s">
        <v>1</v>
      </c>
      <c r="F847" s="153" t="s">
        <v>772</v>
      </c>
      <c r="H847" s="154">
        <v>18.331</v>
      </c>
      <c r="I847" s="155"/>
      <c r="L847" s="150"/>
      <c r="M847" s="156"/>
      <c r="T847" s="157"/>
      <c r="AT847" s="152" t="s">
        <v>302</v>
      </c>
      <c r="AU847" s="152" t="s">
        <v>85</v>
      </c>
      <c r="AV847" s="12" t="s">
        <v>85</v>
      </c>
      <c r="AW847" s="12" t="s">
        <v>32</v>
      </c>
      <c r="AX847" s="12" t="s">
        <v>76</v>
      </c>
      <c r="AY847" s="152" t="s">
        <v>293</v>
      </c>
    </row>
    <row r="848" spans="2:65" s="14" customFormat="1" ht="11.25">
      <c r="B848" s="167"/>
      <c r="D848" s="151" t="s">
        <v>302</v>
      </c>
      <c r="E848" s="168" t="s">
        <v>1</v>
      </c>
      <c r="F848" s="169" t="s">
        <v>371</v>
      </c>
      <c r="H848" s="170">
        <v>186.13299999999998</v>
      </c>
      <c r="I848" s="171"/>
      <c r="L848" s="167"/>
      <c r="M848" s="172"/>
      <c r="T848" s="173"/>
      <c r="AT848" s="168" t="s">
        <v>302</v>
      </c>
      <c r="AU848" s="168" t="s">
        <v>85</v>
      </c>
      <c r="AV848" s="14" t="s">
        <v>300</v>
      </c>
      <c r="AW848" s="14" t="s">
        <v>32</v>
      </c>
      <c r="AX848" s="14" t="s">
        <v>83</v>
      </c>
      <c r="AY848" s="168" t="s">
        <v>293</v>
      </c>
    </row>
    <row r="849" spans="2:65" s="1" customFormat="1" ht="24.2" customHeight="1">
      <c r="B849" s="32"/>
      <c r="C849" s="174" t="s">
        <v>773</v>
      </c>
      <c r="D849" s="174" t="s">
        <v>530</v>
      </c>
      <c r="E849" s="175" t="s">
        <v>774</v>
      </c>
      <c r="F849" s="176" t="s">
        <v>775</v>
      </c>
      <c r="G849" s="177" t="s">
        <v>767</v>
      </c>
      <c r="H849" s="178">
        <v>186.13300000000001</v>
      </c>
      <c r="I849" s="179"/>
      <c r="J849" s="180">
        <f>ROUND(I849*H849,2)</f>
        <v>0</v>
      </c>
      <c r="K849" s="176" t="s">
        <v>299</v>
      </c>
      <c r="L849" s="181"/>
      <c r="M849" s="182" t="s">
        <v>1</v>
      </c>
      <c r="N849" s="183" t="s">
        <v>41</v>
      </c>
      <c r="P849" s="146">
        <f>O849*H849</f>
        <v>0</v>
      </c>
      <c r="Q849" s="146">
        <v>2.9999999999999997E-4</v>
      </c>
      <c r="R849" s="146">
        <f>Q849*H849</f>
        <v>5.5839899999999998E-2</v>
      </c>
      <c r="S849" s="146">
        <v>0</v>
      </c>
      <c r="T849" s="147">
        <f>S849*H849</f>
        <v>0</v>
      </c>
      <c r="AR849" s="148" t="s">
        <v>396</v>
      </c>
      <c r="AT849" s="148" t="s">
        <v>530</v>
      </c>
      <c r="AU849" s="148" t="s">
        <v>85</v>
      </c>
      <c r="AY849" s="17" t="s">
        <v>293</v>
      </c>
      <c r="BE849" s="149">
        <f>IF(N849="základní",J849,0)</f>
        <v>0</v>
      </c>
      <c r="BF849" s="149">
        <f>IF(N849="snížená",J849,0)</f>
        <v>0</v>
      </c>
      <c r="BG849" s="149">
        <f>IF(N849="zákl. přenesená",J849,0)</f>
        <v>0</v>
      </c>
      <c r="BH849" s="149">
        <f>IF(N849="sníž. přenesená",J849,0)</f>
        <v>0</v>
      </c>
      <c r="BI849" s="149">
        <f>IF(N849="nulová",J849,0)</f>
        <v>0</v>
      </c>
      <c r="BJ849" s="17" t="s">
        <v>83</v>
      </c>
      <c r="BK849" s="149">
        <f>ROUND(I849*H849,2)</f>
        <v>0</v>
      </c>
      <c r="BL849" s="17" t="s">
        <v>300</v>
      </c>
      <c r="BM849" s="148" t="s">
        <v>776</v>
      </c>
    </row>
    <row r="850" spans="2:65" s="1" customFormat="1" ht="37.9" customHeight="1">
      <c r="B850" s="32"/>
      <c r="C850" s="137" t="s">
        <v>777</v>
      </c>
      <c r="D850" s="137" t="s">
        <v>295</v>
      </c>
      <c r="E850" s="138" t="s">
        <v>778</v>
      </c>
      <c r="F850" s="139" t="s">
        <v>779</v>
      </c>
      <c r="G850" s="140" t="s">
        <v>711</v>
      </c>
      <c r="H850" s="141">
        <v>58.38</v>
      </c>
      <c r="I850" s="142"/>
      <c r="J850" s="143">
        <f>ROUND(I850*H850,2)</f>
        <v>0</v>
      </c>
      <c r="K850" s="139" t="s">
        <v>299</v>
      </c>
      <c r="L850" s="32"/>
      <c r="M850" s="144" t="s">
        <v>1</v>
      </c>
      <c r="N850" s="145" t="s">
        <v>41</v>
      </c>
      <c r="P850" s="146">
        <f>O850*H850</f>
        <v>0</v>
      </c>
      <c r="Q850" s="146">
        <v>0.20469000000000001</v>
      </c>
      <c r="R850" s="146">
        <f>Q850*H850</f>
        <v>11.949802200000001</v>
      </c>
      <c r="S850" s="146">
        <v>0</v>
      </c>
      <c r="T850" s="147">
        <f>S850*H850</f>
        <v>0</v>
      </c>
      <c r="AR850" s="148" t="s">
        <v>300</v>
      </c>
      <c r="AT850" s="148" t="s">
        <v>295</v>
      </c>
      <c r="AU850" s="148" t="s">
        <v>85</v>
      </c>
      <c r="AY850" s="17" t="s">
        <v>293</v>
      </c>
      <c r="BE850" s="149">
        <f>IF(N850="základní",J850,0)</f>
        <v>0</v>
      </c>
      <c r="BF850" s="149">
        <f>IF(N850="snížená",J850,0)</f>
        <v>0</v>
      </c>
      <c r="BG850" s="149">
        <f>IF(N850="zákl. přenesená",J850,0)</f>
        <v>0</v>
      </c>
      <c r="BH850" s="149">
        <f>IF(N850="sníž. přenesená",J850,0)</f>
        <v>0</v>
      </c>
      <c r="BI850" s="149">
        <f>IF(N850="nulová",J850,0)</f>
        <v>0</v>
      </c>
      <c r="BJ850" s="17" t="s">
        <v>83</v>
      </c>
      <c r="BK850" s="149">
        <f>ROUND(I850*H850,2)</f>
        <v>0</v>
      </c>
      <c r="BL850" s="17" t="s">
        <v>300</v>
      </c>
      <c r="BM850" s="148" t="s">
        <v>780</v>
      </c>
    </row>
    <row r="851" spans="2:65" s="13" customFormat="1" ht="11.25">
      <c r="B851" s="158"/>
      <c r="D851" s="151" t="s">
        <v>302</v>
      </c>
      <c r="E851" s="159" t="s">
        <v>1</v>
      </c>
      <c r="F851" s="160" t="s">
        <v>771</v>
      </c>
      <c r="H851" s="159" t="s">
        <v>1</v>
      </c>
      <c r="I851" s="161"/>
      <c r="L851" s="158"/>
      <c r="M851" s="162"/>
      <c r="T851" s="163"/>
      <c r="AT851" s="159" t="s">
        <v>302</v>
      </c>
      <c r="AU851" s="159" t="s">
        <v>85</v>
      </c>
      <c r="AV851" s="13" t="s">
        <v>83</v>
      </c>
      <c r="AW851" s="13" t="s">
        <v>32</v>
      </c>
      <c r="AX851" s="13" t="s">
        <v>76</v>
      </c>
      <c r="AY851" s="159" t="s">
        <v>293</v>
      </c>
    </row>
    <row r="852" spans="2:65" s="12" customFormat="1" ht="33.75">
      <c r="B852" s="150"/>
      <c r="D852" s="151" t="s">
        <v>302</v>
      </c>
      <c r="E852" s="152" t="s">
        <v>1</v>
      </c>
      <c r="F852" s="153" t="s">
        <v>781</v>
      </c>
      <c r="H852" s="154">
        <v>58.38</v>
      </c>
      <c r="I852" s="155"/>
      <c r="L852" s="150"/>
      <c r="M852" s="156"/>
      <c r="T852" s="157"/>
      <c r="AT852" s="152" t="s">
        <v>302</v>
      </c>
      <c r="AU852" s="152" t="s">
        <v>85</v>
      </c>
      <c r="AV852" s="12" t="s">
        <v>85</v>
      </c>
      <c r="AW852" s="12" t="s">
        <v>32</v>
      </c>
      <c r="AX852" s="12" t="s">
        <v>83</v>
      </c>
      <c r="AY852" s="152" t="s">
        <v>293</v>
      </c>
    </row>
    <row r="853" spans="2:65" s="1" customFormat="1" ht="37.9" customHeight="1">
      <c r="B853" s="32"/>
      <c r="C853" s="137" t="s">
        <v>782</v>
      </c>
      <c r="D853" s="137" t="s">
        <v>295</v>
      </c>
      <c r="E853" s="138" t="s">
        <v>783</v>
      </c>
      <c r="F853" s="139" t="s">
        <v>784</v>
      </c>
      <c r="G853" s="140" t="s">
        <v>711</v>
      </c>
      <c r="H853" s="141">
        <v>213.76</v>
      </c>
      <c r="I853" s="142"/>
      <c r="J853" s="143">
        <f>ROUND(I853*H853,2)</f>
        <v>0</v>
      </c>
      <c r="K853" s="139" t="s">
        <v>299</v>
      </c>
      <c r="L853" s="32"/>
      <c r="M853" s="144" t="s">
        <v>1</v>
      </c>
      <c r="N853" s="145" t="s">
        <v>41</v>
      </c>
      <c r="P853" s="146">
        <f>O853*H853</f>
        <v>0</v>
      </c>
      <c r="Q853" s="146">
        <v>0.57499</v>
      </c>
      <c r="R853" s="146">
        <f>Q853*H853</f>
        <v>122.90986239999999</v>
      </c>
      <c r="S853" s="146">
        <v>0</v>
      </c>
      <c r="T853" s="147">
        <f>S853*H853</f>
        <v>0</v>
      </c>
      <c r="AR853" s="148" t="s">
        <v>300</v>
      </c>
      <c r="AT853" s="148" t="s">
        <v>295</v>
      </c>
      <c r="AU853" s="148" t="s">
        <v>85</v>
      </c>
      <c r="AY853" s="17" t="s">
        <v>293</v>
      </c>
      <c r="BE853" s="149">
        <f>IF(N853="základní",J853,0)</f>
        <v>0</v>
      </c>
      <c r="BF853" s="149">
        <f>IF(N853="snížená",J853,0)</f>
        <v>0</v>
      </c>
      <c r="BG853" s="149">
        <f>IF(N853="zákl. přenesená",J853,0)</f>
        <v>0</v>
      </c>
      <c r="BH853" s="149">
        <f>IF(N853="sníž. přenesená",J853,0)</f>
        <v>0</v>
      </c>
      <c r="BI853" s="149">
        <f>IF(N853="nulová",J853,0)</f>
        <v>0</v>
      </c>
      <c r="BJ853" s="17" t="s">
        <v>83</v>
      </c>
      <c r="BK853" s="149">
        <f>ROUND(I853*H853,2)</f>
        <v>0</v>
      </c>
      <c r="BL853" s="17" t="s">
        <v>300</v>
      </c>
      <c r="BM853" s="148" t="s">
        <v>785</v>
      </c>
    </row>
    <row r="854" spans="2:65" s="12" customFormat="1" ht="11.25">
      <c r="B854" s="150"/>
      <c r="D854" s="151" t="s">
        <v>302</v>
      </c>
      <c r="E854" s="152" t="s">
        <v>1</v>
      </c>
      <c r="F854" s="153" t="s">
        <v>786</v>
      </c>
      <c r="H854" s="154">
        <v>213.76</v>
      </c>
      <c r="I854" s="155"/>
      <c r="L854" s="150"/>
      <c r="M854" s="156"/>
      <c r="T854" s="157"/>
      <c r="AT854" s="152" t="s">
        <v>302</v>
      </c>
      <c r="AU854" s="152" t="s">
        <v>85</v>
      </c>
      <c r="AV854" s="12" t="s">
        <v>85</v>
      </c>
      <c r="AW854" s="12" t="s">
        <v>32</v>
      </c>
      <c r="AX854" s="12" t="s">
        <v>83</v>
      </c>
      <c r="AY854" s="152" t="s">
        <v>293</v>
      </c>
    </row>
    <row r="855" spans="2:65" s="1" customFormat="1" ht="24.2" customHeight="1">
      <c r="B855" s="32"/>
      <c r="C855" s="137" t="s">
        <v>787</v>
      </c>
      <c r="D855" s="137" t="s">
        <v>295</v>
      </c>
      <c r="E855" s="138" t="s">
        <v>788</v>
      </c>
      <c r="F855" s="139" t="s">
        <v>789</v>
      </c>
      <c r="G855" s="140" t="s">
        <v>711</v>
      </c>
      <c r="H855" s="141">
        <v>272.14</v>
      </c>
      <c r="I855" s="142"/>
      <c r="J855" s="143">
        <f>ROUND(I855*H855,2)</f>
        <v>0</v>
      </c>
      <c r="K855" s="139" t="s">
        <v>299</v>
      </c>
      <c r="L855" s="32"/>
      <c r="M855" s="144" t="s">
        <v>1</v>
      </c>
      <c r="N855" s="145" t="s">
        <v>41</v>
      </c>
      <c r="P855" s="146">
        <f>O855*H855</f>
        <v>0</v>
      </c>
      <c r="Q855" s="146">
        <v>0</v>
      </c>
      <c r="R855" s="146">
        <f>Q855*H855</f>
        <v>0</v>
      </c>
      <c r="S855" s="146">
        <v>0</v>
      </c>
      <c r="T855" s="147">
        <f>S855*H855</f>
        <v>0</v>
      </c>
      <c r="AR855" s="148" t="s">
        <v>300</v>
      </c>
      <c r="AT855" s="148" t="s">
        <v>295</v>
      </c>
      <c r="AU855" s="148" t="s">
        <v>85</v>
      </c>
      <c r="AY855" s="17" t="s">
        <v>293</v>
      </c>
      <c r="BE855" s="149">
        <f>IF(N855="základní",J855,0)</f>
        <v>0</v>
      </c>
      <c r="BF855" s="149">
        <f>IF(N855="snížená",J855,0)</f>
        <v>0</v>
      </c>
      <c r="BG855" s="149">
        <f>IF(N855="zákl. přenesená",J855,0)</f>
        <v>0</v>
      </c>
      <c r="BH855" s="149">
        <f>IF(N855="sníž. přenesená",J855,0)</f>
        <v>0</v>
      </c>
      <c r="BI855" s="149">
        <f>IF(N855="nulová",J855,0)</f>
        <v>0</v>
      </c>
      <c r="BJ855" s="17" t="s">
        <v>83</v>
      </c>
      <c r="BK855" s="149">
        <f>ROUND(I855*H855,2)</f>
        <v>0</v>
      </c>
      <c r="BL855" s="17" t="s">
        <v>300</v>
      </c>
      <c r="BM855" s="148" t="s">
        <v>790</v>
      </c>
    </row>
    <row r="856" spans="2:65" s="1" customFormat="1" ht="16.5" customHeight="1">
      <c r="B856" s="32"/>
      <c r="C856" s="137" t="s">
        <v>791</v>
      </c>
      <c r="D856" s="137" t="s">
        <v>295</v>
      </c>
      <c r="E856" s="138" t="s">
        <v>792</v>
      </c>
      <c r="F856" s="139" t="s">
        <v>793</v>
      </c>
      <c r="G856" s="140" t="s">
        <v>767</v>
      </c>
      <c r="H856" s="141">
        <v>512.92100000000005</v>
      </c>
      <c r="I856" s="142"/>
      <c r="J856" s="143">
        <f>ROUND(I856*H856,2)</f>
        <v>0</v>
      </c>
      <c r="K856" s="139" t="s">
        <v>299</v>
      </c>
      <c r="L856" s="32"/>
      <c r="M856" s="144" t="s">
        <v>1</v>
      </c>
      <c r="N856" s="145" t="s">
        <v>41</v>
      </c>
      <c r="P856" s="146">
        <f>O856*H856</f>
        <v>0</v>
      </c>
      <c r="Q856" s="146">
        <v>2.0000000000000002E-5</v>
      </c>
      <c r="R856" s="146">
        <f>Q856*H856</f>
        <v>1.0258420000000002E-2</v>
      </c>
      <c r="S856" s="146">
        <v>0</v>
      </c>
      <c r="T856" s="147">
        <f>S856*H856</f>
        <v>0</v>
      </c>
      <c r="AR856" s="148" t="s">
        <v>300</v>
      </c>
      <c r="AT856" s="148" t="s">
        <v>295</v>
      </c>
      <c r="AU856" s="148" t="s">
        <v>85</v>
      </c>
      <c r="AY856" s="17" t="s">
        <v>293</v>
      </c>
      <c r="BE856" s="149">
        <f>IF(N856="základní",J856,0)</f>
        <v>0</v>
      </c>
      <c r="BF856" s="149">
        <f>IF(N856="snížená",J856,0)</f>
        <v>0</v>
      </c>
      <c r="BG856" s="149">
        <f>IF(N856="zákl. přenesená",J856,0)</f>
        <v>0</v>
      </c>
      <c r="BH856" s="149">
        <f>IF(N856="sníž. přenesená",J856,0)</f>
        <v>0</v>
      </c>
      <c r="BI856" s="149">
        <f>IF(N856="nulová",J856,0)</f>
        <v>0</v>
      </c>
      <c r="BJ856" s="17" t="s">
        <v>83</v>
      </c>
      <c r="BK856" s="149">
        <f>ROUND(I856*H856,2)</f>
        <v>0</v>
      </c>
      <c r="BL856" s="17" t="s">
        <v>300</v>
      </c>
      <c r="BM856" s="148" t="s">
        <v>794</v>
      </c>
    </row>
    <row r="857" spans="2:65" s="13" customFormat="1" ht="11.25">
      <c r="B857" s="158"/>
      <c r="D857" s="151" t="s">
        <v>302</v>
      </c>
      <c r="E857" s="159" t="s">
        <v>1</v>
      </c>
      <c r="F857" s="160" t="s">
        <v>795</v>
      </c>
      <c r="H857" s="159" t="s">
        <v>1</v>
      </c>
      <c r="I857" s="161"/>
      <c r="L857" s="158"/>
      <c r="M857" s="162"/>
      <c r="T857" s="163"/>
      <c r="AT857" s="159" t="s">
        <v>302</v>
      </c>
      <c r="AU857" s="159" t="s">
        <v>85</v>
      </c>
      <c r="AV857" s="13" t="s">
        <v>83</v>
      </c>
      <c r="AW857" s="13" t="s">
        <v>32</v>
      </c>
      <c r="AX857" s="13" t="s">
        <v>76</v>
      </c>
      <c r="AY857" s="159" t="s">
        <v>293</v>
      </c>
    </row>
    <row r="858" spans="2:65" s="12" customFormat="1" ht="33.75">
      <c r="B858" s="150"/>
      <c r="D858" s="151" t="s">
        <v>302</v>
      </c>
      <c r="E858" s="152" t="s">
        <v>1</v>
      </c>
      <c r="F858" s="153" t="s">
        <v>796</v>
      </c>
      <c r="H858" s="154">
        <v>196.875</v>
      </c>
      <c r="I858" s="155"/>
      <c r="L858" s="150"/>
      <c r="M858" s="156"/>
      <c r="T858" s="157"/>
      <c r="AT858" s="152" t="s">
        <v>302</v>
      </c>
      <c r="AU858" s="152" t="s">
        <v>85</v>
      </c>
      <c r="AV858" s="12" t="s">
        <v>85</v>
      </c>
      <c r="AW858" s="12" t="s">
        <v>32</v>
      </c>
      <c r="AX858" s="12" t="s">
        <v>76</v>
      </c>
      <c r="AY858" s="152" t="s">
        <v>293</v>
      </c>
    </row>
    <row r="859" spans="2:65" s="12" customFormat="1" ht="22.5">
      <c r="B859" s="150"/>
      <c r="D859" s="151" t="s">
        <v>302</v>
      </c>
      <c r="E859" s="152" t="s">
        <v>1</v>
      </c>
      <c r="F859" s="153" t="s">
        <v>797</v>
      </c>
      <c r="H859" s="154">
        <v>18.782</v>
      </c>
      <c r="I859" s="155"/>
      <c r="L859" s="150"/>
      <c r="M859" s="156"/>
      <c r="T859" s="157"/>
      <c r="AT859" s="152" t="s">
        <v>302</v>
      </c>
      <c r="AU859" s="152" t="s">
        <v>85</v>
      </c>
      <c r="AV859" s="12" t="s">
        <v>85</v>
      </c>
      <c r="AW859" s="12" t="s">
        <v>32</v>
      </c>
      <c r="AX859" s="12" t="s">
        <v>76</v>
      </c>
      <c r="AY859" s="152" t="s">
        <v>293</v>
      </c>
    </row>
    <row r="860" spans="2:65" s="12" customFormat="1" ht="11.25">
      <c r="B860" s="150"/>
      <c r="D860" s="151" t="s">
        <v>302</v>
      </c>
      <c r="E860" s="152" t="s">
        <v>1</v>
      </c>
      <c r="F860" s="153" t="s">
        <v>798</v>
      </c>
      <c r="H860" s="154">
        <v>22.911999999999999</v>
      </c>
      <c r="I860" s="155"/>
      <c r="L860" s="150"/>
      <c r="M860" s="156"/>
      <c r="T860" s="157"/>
      <c r="AT860" s="152" t="s">
        <v>302</v>
      </c>
      <c r="AU860" s="152" t="s">
        <v>85</v>
      </c>
      <c r="AV860" s="12" t="s">
        <v>85</v>
      </c>
      <c r="AW860" s="12" t="s">
        <v>32</v>
      </c>
      <c r="AX860" s="12" t="s">
        <v>76</v>
      </c>
      <c r="AY860" s="152" t="s">
        <v>293</v>
      </c>
    </row>
    <row r="861" spans="2:65" s="12" customFormat="1" ht="11.25">
      <c r="B861" s="150"/>
      <c r="D861" s="151" t="s">
        <v>302</v>
      </c>
      <c r="E861" s="152" t="s">
        <v>1</v>
      </c>
      <c r="F861" s="153" t="s">
        <v>799</v>
      </c>
      <c r="H861" s="154">
        <v>23.997</v>
      </c>
      <c r="I861" s="155"/>
      <c r="L861" s="150"/>
      <c r="M861" s="156"/>
      <c r="T861" s="157"/>
      <c r="AT861" s="152" t="s">
        <v>302</v>
      </c>
      <c r="AU861" s="152" t="s">
        <v>85</v>
      </c>
      <c r="AV861" s="12" t="s">
        <v>85</v>
      </c>
      <c r="AW861" s="12" t="s">
        <v>32</v>
      </c>
      <c r="AX861" s="12" t="s">
        <v>76</v>
      </c>
      <c r="AY861" s="152" t="s">
        <v>293</v>
      </c>
    </row>
    <row r="862" spans="2:65" s="12" customFormat="1" ht="11.25">
      <c r="B862" s="150"/>
      <c r="D862" s="151" t="s">
        <v>302</v>
      </c>
      <c r="E862" s="152" t="s">
        <v>1</v>
      </c>
      <c r="F862" s="153" t="s">
        <v>800</v>
      </c>
      <c r="H862" s="154">
        <v>36.777000000000001</v>
      </c>
      <c r="I862" s="155"/>
      <c r="L862" s="150"/>
      <c r="M862" s="156"/>
      <c r="T862" s="157"/>
      <c r="AT862" s="152" t="s">
        <v>302</v>
      </c>
      <c r="AU862" s="152" t="s">
        <v>85</v>
      </c>
      <c r="AV862" s="12" t="s">
        <v>85</v>
      </c>
      <c r="AW862" s="12" t="s">
        <v>32</v>
      </c>
      <c r="AX862" s="12" t="s">
        <v>76</v>
      </c>
      <c r="AY862" s="152" t="s">
        <v>293</v>
      </c>
    </row>
    <row r="863" spans="2:65" s="12" customFormat="1" ht="11.25">
      <c r="B863" s="150"/>
      <c r="D863" s="151" t="s">
        <v>302</v>
      </c>
      <c r="E863" s="152" t="s">
        <v>1</v>
      </c>
      <c r="F863" s="153" t="s">
        <v>801</v>
      </c>
      <c r="H863" s="154">
        <v>18.177</v>
      </c>
      <c r="I863" s="155"/>
      <c r="L863" s="150"/>
      <c r="M863" s="156"/>
      <c r="T863" s="157"/>
      <c r="AT863" s="152" t="s">
        <v>302</v>
      </c>
      <c r="AU863" s="152" t="s">
        <v>85</v>
      </c>
      <c r="AV863" s="12" t="s">
        <v>85</v>
      </c>
      <c r="AW863" s="12" t="s">
        <v>32</v>
      </c>
      <c r="AX863" s="12" t="s">
        <v>76</v>
      </c>
      <c r="AY863" s="152" t="s">
        <v>293</v>
      </c>
    </row>
    <row r="864" spans="2:65" s="12" customFormat="1" ht="22.5">
      <c r="B864" s="150"/>
      <c r="D864" s="151" t="s">
        <v>302</v>
      </c>
      <c r="E864" s="152" t="s">
        <v>1</v>
      </c>
      <c r="F864" s="153" t="s">
        <v>802</v>
      </c>
      <c r="H864" s="154">
        <v>43.215000000000003</v>
      </c>
      <c r="I864" s="155"/>
      <c r="L864" s="150"/>
      <c r="M864" s="156"/>
      <c r="T864" s="157"/>
      <c r="AT864" s="152" t="s">
        <v>302</v>
      </c>
      <c r="AU864" s="152" t="s">
        <v>85</v>
      </c>
      <c r="AV864" s="12" t="s">
        <v>85</v>
      </c>
      <c r="AW864" s="12" t="s">
        <v>32</v>
      </c>
      <c r="AX864" s="12" t="s">
        <v>76</v>
      </c>
      <c r="AY864" s="152" t="s">
        <v>293</v>
      </c>
    </row>
    <row r="865" spans="2:65" s="12" customFormat="1" ht="22.5">
      <c r="B865" s="150"/>
      <c r="D865" s="151" t="s">
        <v>302</v>
      </c>
      <c r="E865" s="152" t="s">
        <v>1</v>
      </c>
      <c r="F865" s="153" t="s">
        <v>803</v>
      </c>
      <c r="H865" s="154">
        <v>33.088000000000001</v>
      </c>
      <c r="I865" s="155"/>
      <c r="L865" s="150"/>
      <c r="M865" s="156"/>
      <c r="T865" s="157"/>
      <c r="AT865" s="152" t="s">
        <v>302</v>
      </c>
      <c r="AU865" s="152" t="s">
        <v>85</v>
      </c>
      <c r="AV865" s="12" t="s">
        <v>85</v>
      </c>
      <c r="AW865" s="12" t="s">
        <v>32</v>
      </c>
      <c r="AX865" s="12" t="s">
        <v>76</v>
      </c>
      <c r="AY865" s="152" t="s">
        <v>293</v>
      </c>
    </row>
    <row r="866" spans="2:65" s="12" customFormat="1" ht="11.25">
      <c r="B866" s="150"/>
      <c r="D866" s="151" t="s">
        <v>302</v>
      </c>
      <c r="E866" s="152" t="s">
        <v>1</v>
      </c>
      <c r="F866" s="153" t="s">
        <v>804</v>
      </c>
      <c r="H866" s="154">
        <v>22.911999999999999</v>
      </c>
      <c r="I866" s="155"/>
      <c r="L866" s="150"/>
      <c r="M866" s="156"/>
      <c r="T866" s="157"/>
      <c r="AT866" s="152" t="s">
        <v>302</v>
      </c>
      <c r="AU866" s="152" t="s">
        <v>85</v>
      </c>
      <c r="AV866" s="12" t="s">
        <v>85</v>
      </c>
      <c r="AW866" s="12" t="s">
        <v>32</v>
      </c>
      <c r="AX866" s="12" t="s">
        <v>76</v>
      </c>
      <c r="AY866" s="152" t="s">
        <v>293</v>
      </c>
    </row>
    <row r="867" spans="2:65" s="12" customFormat="1" ht="11.25">
      <c r="B867" s="150"/>
      <c r="D867" s="151" t="s">
        <v>302</v>
      </c>
      <c r="E867" s="152" t="s">
        <v>1</v>
      </c>
      <c r="F867" s="153" t="s">
        <v>805</v>
      </c>
      <c r="H867" s="154">
        <v>24.021999999999998</v>
      </c>
      <c r="I867" s="155"/>
      <c r="L867" s="150"/>
      <c r="M867" s="156"/>
      <c r="T867" s="157"/>
      <c r="AT867" s="152" t="s">
        <v>302</v>
      </c>
      <c r="AU867" s="152" t="s">
        <v>85</v>
      </c>
      <c r="AV867" s="12" t="s">
        <v>85</v>
      </c>
      <c r="AW867" s="12" t="s">
        <v>32</v>
      </c>
      <c r="AX867" s="12" t="s">
        <v>76</v>
      </c>
      <c r="AY867" s="152" t="s">
        <v>293</v>
      </c>
    </row>
    <row r="868" spans="2:65" s="12" customFormat="1" ht="22.5">
      <c r="B868" s="150"/>
      <c r="D868" s="151" t="s">
        <v>302</v>
      </c>
      <c r="E868" s="152" t="s">
        <v>1</v>
      </c>
      <c r="F868" s="153" t="s">
        <v>806</v>
      </c>
      <c r="H868" s="154">
        <v>22.911999999999999</v>
      </c>
      <c r="I868" s="155"/>
      <c r="L868" s="150"/>
      <c r="M868" s="156"/>
      <c r="T868" s="157"/>
      <c r="AT868" s="152" t="s">
        <v>302</v>
      </c>
      <c r="AU868" s="152" t="s">
        <v>85</v>
      </c>
      <c r="AV868" s="12" t="s">
        <v>85</v>
      </c>
      <c r="AW868" s="12" t="s">
        <v>32</v>
      </c>
      <c r="AX868" s="12" t="s">
        <v>76</v>
      </c>
      <c r="AY868" s="152" t="s">
        <v>293</v>
      </c>
    </row>
    <row r="869" spans="2:65" s="12" customFormat="1" ht="11.25">
      <c r="B869" s="150"/>
      <c r="D869" s="151" t="s">
        <v>302</v>
      </c>
      <c r="E869" s="152" t="s">
        <v>1</v>
      </c>
      <c r="F869" s="153" t="s">
        <v>807</v>
      </c>
      <c r="H869" s="154">
        <v>25.29</v>
      </c>
      <c r="I869" s="155"/>
      <c r="L869" s="150"/>
      <c r="M869" s="156"/>
      <c r="T869" s="157"/>
      <c r="AT869" s="152" t="s">
        <v>302</v>
      </c>
      <c r="AU869" s="152" t="s">
        <v>85</v>
      </c>
      <c r="AV869" s="12" t="s">
        <v>85</v>
      </c>
      <c r="AW869" s="12" t="s">
        <v>32</v>
      </c>
      <c r="AX869" s="12" t="s">
        <v>76</v>
      </c>
      <c r="AY869" s="152" t="s">
        <v>293</v>
      </c>
    </row>
    <row r="870" spans="2:65" s="12" customFormat="1" ht="11.25">
      <c r="B870" s="150"/>
      <c r="D870" s="151" t="s">
        <v>302</v>
      </c>
      <c r="E870" s="152" t="s">
        <v>1</v>
      </c>
      <c r="F870" s="153" t="s">
        <v>808</v>
      </c>
      <c r="H870" s="154">
        <v>23.962</v>
      </c>
      <c r="I870" s="155"/>
      <c r="L870" s="150"/>
      <c r="M870" s="156"/>
      <c r="T870" s="157"/>
      <c r="AT870" s="152" t="s">
        <v>302</v>
      </c>
      <c r="AU870" s="152" t="s">
        <v>85</v>
      </c>
      <c r="AV870" s="12" t="s">
        <v>85</v>
      </c>
      <c r="AW870" s="12" t="s">
        <v>32</v>
      </c>
      <c r="AX870" s="12" t="s">
        <v>76</v>
      </c>
      <c r="AY870" s="152" t="s">
        <v>293</v>
      </c>
    </row>
    <row r="871" spans="2:65" s="14" customFormat="1" ht="11.25">
      <c r="B871" s="167"/>
      <c r="D871" s="151" t="s">
        <v>302</v>
      </c>
      <c r="E871" s="168" t="s">
        <v>1</v>
      </c>
      <c r="F871" s="169" t="s">
        <v>371</v>
      </c>
      <c r="H871" s="170">
        <v>512.92100000000005</v>
      </c>
      <c r="I871" s="171"/>
      <c r="L871" s="167"/>
      <c r="M871" s="172"/>
      <c r="T871" s="173"/>
      <c r="AT871" s="168" t="s">
        <v>302</v>
      </c>
      <c r="AU871" s="168" t="s">
        <v>85</v>
      </c>
      <c r="AV871" s="14" t="s">
        <v>300</v>
      </c>
      <c r="AW871" s="14" t="s">
        <v>32</v>
      </c>
      <c r="AX871" s="14" t="s">
        <v>83</v>
      </c>
      <c r="AY871" s="168" t="s">
        <v>293</v>
      </c>
    </row>
    <row r="872" spans="2:65" s="1" customFormat="1" ht="24.2" customHeight="1">
      <c r="B872" s="32"/>
      <c r="C872" s="137" t="s">
        <v>809</v>
      </c>
      <c r="D872" s="137" t="s">
        <v>295</v>
      </c>
      <c r="E872" s="138" t="s">
        <v>810</v>
      </c>
      <c r="F872" s="139" t="s">
        <v>811</v>
      </c>
      <c r="G872" s="140" t="s">
        <v>711</v>
      </c>
      <c r="H872" s="141">
        <v>11443.013000000001</v>
      </c>
      <c r="I872" s="142"/>
      <c r="J872" s="143">
        <f>ROUND(I872*H872,2)</f>
        <v>0</v>
      </c>
      <c r="K872" s="139" t="s">
        <v>299</v>
      </c>
      <c r="L872" s="32"/>
      <c r="M872" s="144" t="s">
        <v>1</v>
      </c>
      <c r="N872" s="145" t="s">
        <v>41</v>
      </c>
      <c r="P872" s="146">
        <f>O872*H872</f>
        <v>0</v>
      </c>
      <c r="Q872" s="146">
        <v>1.4999999999999999E-4</v>
      </c>
      <c r="R872" s="146">
        <f>Q872*H872</f>
        <v>1.7164519499999999</v>
      </c>
      <c r="S872" s="146">
        <v>0</v>
      </c>
      <c r="T872" s="147">
        <f>S872*H872</f>
        <v>0</v>
      </c>
      <c r="AR872" s="148" t="s">
        <v>300</v>
      </c>
      <c r="AT872" s="148" t="s">
        <v>295</v>
      </c>
      <c r="AU872" s="148" t="s">
        <v>85</v>
      </c>
      <c r="AY872" s="17" t="s">
        <v>293</v>
      </c>
      <c r="BE872" s="149">
        <f>IF(N872="základní",J872,0)</f>
        <v>0</v>
      </c>
      <c r="BF872" s="149">
        <f>IF(N872="snížená",J872,0)</f>
        <v>0</v>
      </c>
      <c r="BG872" s="149">
        <f>IF(N872="zákl. přenesená",J872,0)</f>
        <v>0</v>
      </c>
      <c r="BH872" s="149">
        <f>IF(N872="sníž. přenesená",J872,0)</f>
        <v>0</v>
      </c>
      <c r="BI872" s="149">
        <f>IF(N872="nulová",J872,0)</f>
        <v>0</v>
      </c>
      <c r="BJ872" s="17" t="s">
        <v>83</v>
      </c>
      <c r="BK872" s="149">
        <f>ROUND(I872*H872,2)</f>
        <v>0</v>
      </c>
      <c r="BL872" s="17" t="s">
        <v>300</v>
      </c>
      <c r="BM872" s="148" t="s">
        <v>812</v>
      </c>
    </row>
    <row r="873" spans="2:65" s="12" customFormat="1" ht="11.25">
      <c r="B873" s="150"/>
      <c r="D873" s="151" t="s">
        <v>302</v>
      </c>
      <c r="E873" s="152" t="s">
        <v>1</v>
      </c>
      <c r="F873" s="153" t="s">
        <v>750</v>
      </c>
      <c r="H873" s="154">
        <v>1950</v>
      </c>
      <c r="I873" s="155"/>
      <c r="L873" s="150"/>
      <c r="M873" s="156"/>
      <c r="T873" s="157"/>
      <c r="AT873" s="152" t="s">
        <v>302</v>
      </c>
      <c r="AU873" s="152" t="s">
        <v>85</v>
      </c>
      <c r="AV873" s="12" t="s">
        <v>85</v>
      </c>
      <c r="AW873" s="12" t="s">
        <v>32</v>
      </c>
      <c r="AX873" s="12" t="s">
        <v>76</v>
      </c>
      <c r="AY873" s="152" t="s">
        <v>293</v>
      </c>
    </row>
    <row r="874" spans="2:65" s="12" customFormat="1" ht="11.25">
      <c r="B874" s="150"/>
      <c r="D874" s="151" t="s">
        <v>302</v>
      </c>
      <c r="E874" s="152" t="s">
        <v>1</v>
      </c>
      <c r="F874" s="153" t="s">
        <v>751</v>
      </c>
      <c r="H874" s="154">
        <v>220</v>
      </c>
      <c r="I874" s="155"/>
      <c r="L874" s="150"/>
      <c r="M874" s="156"/>
      <c r="T874" s="157"/>
      <c r="AT874" s="152" t="s">
        <v>302</v>
      </c>
      <c r="AU874" s="152" t="s">
        <v>85</v>
      </c>
      <c r="AV874" s="12" t="s">
        <v>85</v>
      </c>
      <c r="AW874" s="12" t="s">
        <v>32</v>
      </c>
      <c r="AX874" s="12" t="s">
        <v>76</v>
      </c>
      <c r="AY874" s="152" t="s">
        <v>293</v>
      </c>
    </row>
    <row r="875" spans="2:65" s="12" customFormat="1" ht="11.25">
      <c r="B875" s="150"/>
      <c r="D875" s="151" t="s">
        <v>302</v>
      </c>
      <c r="E875" s="152" t="s">
        <v>1</v>
      </c>
      <c r="F875" s="153" t="s">
        <v>752</v>
      </c>
      <c r="H875" s="154">
        <v>345</v>
      </c>
      <c r="I875" s="155"/>
      <c r="L875" s="150"/>
      <c r="M875" s="156"/>
      <c r="T875" s="157"/>
      <c r="AT875" s="152" t="s">
        <v>302</v>
      </c>
      <c r="AU875" s="152" t="s">
        <v>85</v>
      </c>
      <c r="AV875" s="12" t="s">
        <v>85</v>
      </c>
      <c r="AW875" s="12" t="s">
        <v>32</v>
      </c>
      <c r="AX875" s="12" t="s">
        <v>76</v>
      </c>
      <c r="AY875" s="152" t="s">
        <v>293</v>
      </c>
    </row>
    <row r="876" spans="2:65" s="12" customFormat="1" ht="11.25">
      <c r="B876" s="150"/>
      <c r="D876" s="151" t="s">
        <v>302</v>
      </c>
      <c r="E876" s="152" t="s">
        <v>1</v>
      </c>
      <c r="F876" s="153" t="s">
        <v>753</v>
      </c>
      <c r="H876" s="154">
        <v>345</v>
      </c>
      <c r="I876" s="155"/>
      <c r="L876" s="150"/>
      <c r="M876" s="156"/>
      <c r="T876" s="157"/>
      <c r="AT876" s="152" t="s">
        <v>302</v>
      </c>
      <c r="AU876" s="152" t="s">
        <v>85</v>
      </c>
      <c r="AV876" s="12" t="s">
        <v>85</v>
      </c>
      <c r="AW876" s="12" t="s">
        <v>32</v>
      </c>
      <c r="AX876" s="12" t="s">
        <v>76</v>
      </c>
      <c r="AY876" s="152" t="s">
        <v>293</v>
      </c>
    </row>
    <row r="877" spans="2:65" s="12" customFormat="1" ht="11.25">
      <c r="B877" s="150"/>
      <c r="D877" s="151" t="s">
        <v>302</v>
      </c>
      <c r="E877" s="152" t="s">
        <v>1</v>
      </c>
      <c r="F877" s="153" t="s">
        <v>754</v>
      </c>
      <c r="H877" s="154">
        <v>550</v>
      </c>
      <c r="I877" s="155"/>
      <c r="L877" s="150"/>
      <c r="M877" s="156"/>
      <c r="T877" s="157"/>
      <c r="AT877" s="152" t="s">
        <v>302</v>
      </c>
      <c r="AU877" s="152" t="s">
        <v>85</v>
      </c>
      <c r="AV877" s="12" t="s">
        <v>85</v>
      </c>
      <c r="AW877" s="12" t="s">
        <v>32</v>
      </c>
      <c r="AX877" s="12" t="s">
        <v>76</v>
      </c>
      <c r="AY877" s="152" t="s">
        <v>293</v>
      </c>
    </row>
    <row r="878" spans="2:65" s="12" customFormat="1" ht="11.25">
      <c r="B878" s="150"/>
      <c r="D878" s="151" t="s">
        <v>302</v>
      </c>
      <c r="E878" s="152" t="s">
        <v>1</v>
      </c>
      <c r="F878" s="153" t="s">
        <v>755</v>
      </c>
      <c r="H878" s="154">
        <v>235</v>
      </c>
      <c r="I878" s="155"/>
      <c r="L878" s="150"/>
      <c r="M878" s="156"/>
      <c r="T878" s="157"/>
      <c r="AT878" s="152" t="s">
        <v>302</v>
      </c>
      <c r="AU878" s="152" t="s">
        <v>85</v>
      </c>
      <c r="AV878" s="12" t="s">
        <v>85</v>
      </c>
      <c r="AW878" s="12" t="s">
        <v>32</v>
      </c>
      <c r="AX878" s="12" t="s">
        <v>76</v>
      </c>
      <c r="AY878" s="152" t="s">
        <v>293</v>
      </c>
    </row>
    <row r="879" spans="2:65" s="12" customFormat="1" ht="11.25">
      <c r="B879" s="150"/>
      <c r="D879" s="151" t="s">
        <v>302</v>
      </c>
      <c r="E879" s="152" t="s">
        <v>1</v>
      </c>
      <c r="F879" s="153" t="s">
        <v>756</v>
      </c>
      <c r="H879" s="154">
        <v>420</v>
      </c>
      <c r="I879" s="155"/>
      <c r="L879" s="150"/>
      <c r="M879" s="156"/>
      <c r="T879" s="157"/>
      <c r="AT879" s="152" t="s">
        <v>302</v>
      </c>
      <c r="AU879" s="152" t="s">
        <v>85</v>
      </c>
      <c r="AV879" s="12" t="s">
        <v>85</v>
      </c>
      <c r="AW879" s="12" t="s">
        <v>32</v>
      </c>
      <c r="AX879" s="12" t="s">
        <v>76</v>
      </c>
      <c r="AY879" s="152" t="s">
        <v>293</v>
      </c>
    </row>
    <row r="880" spans="2:65" s="12" customFormat="1" ht="11.25">
      <c r="B880" s="150"/>
      <c r="D880" s="151" t="s">
        <v>302</v>
      </c>
      <c r="E880" s="152" t="s">
        <v>1</v>
      </c>
      <c r="F880" s="153" t="s">
        <v>757</v>
      </c>
      <c r="H880" s="154">
        <v>440</v>
      </c>
      <c r="I880" s="155"/>
      <c r="L880" s="150"/>
      <c r="M880" s="156"/>
      <c r="T880" s="157"/>
      <c r="AT880" s="152" t="s">
        <v>302</v>
      </c>
      <c r="AU880" s="152" t="s">
        <v>85</v>
      </c>
      <c r="AV880" s="12" t="s">
        <v>85</v>
      </c>
      <c r="AW880" s="12" t="s">
        <v>32</v>
      </c>
      <c r="AX880" s="12" t="s">
        <v>76</v>
      </c>
      <c r="AY880" s="152" t="s">
        <v>293</v>
      </c>
    </row>
    <row r="881" spans="2:51" s="12" customFormat="1" ht="11.25">
      <c r="B881" s="150"/>
      <c r="D881" s="151" t="s">
        <v>302</v>
      </c>
      <c r="E881" s="152" t="s">
        <v>1</v>
      </c>
      <c r="F881" s="153" t="s">
        <v>758</v>
      </c>
      <c r="H881" s="154">
        <v>345</v>
      </c>
      <c r="I881" s="155"/>
      <c r="L881" s="150"/>
      <c r="M881" s="156"/>
      <c r="T881" s="157"/>
      <c r="AT881" s="152" t="s">
        <v>302</v>
      </c>
      <c r="AU881" s="152" t="s">
        <v>85</v>
      </c>
      <c r="AV881" s="12" t="s">
        <v>85</v>
      </c>
      <c r="AW881" s="12" t="s">
        <v>32</v>
      </c>
      <c r="AX881" s="12" t="s">
        <v>76</v>
      </c>
      <c r="AY881" s="152" t="s">
        <v>293</v>
      </c>
    </row>
    <row r="882" spans="2:51" s="12" customFormat="1" ht="11.25">
      <c r="B882" s="150"/>
      <c r="D882" s="151" t="s">
        <v>302</v>
      </c>
      <c r="E882" s="152" t="s">
        <v>1</v>
      </c>
      <c r="F882" s="153" t="s">
        <v>759</v>
      </c>
      <c r="H882" s="154">
        <v>345</v>
      </c>
      <c r="I882" s="155"/>
      <c r="L882" s="150"/>
      <c r="M882" s="156"/>
      <c r="T882" s="157"/>
      <c r="AT882" s="152" t="s">
        <v>302</v>
      </c>
      <c r="AU882" s="152" t="s">
        <v>85</v>
      </c>
      <c r="AV882" s="12" t="s">
        <v>85</v>
      </c>
      <c r="AW882" s="12" t="s">
        <v>32</v>
      </c>
      <c r="AX882" s="12" t="s">
        <v>76</v>
      </c>
      <c r="AY882" s="152" t="s">
        <v>293</v>
      </c>
    </row>
    <row r="883" spans="2:51" s="12" customFormat="1" ht="22.5">
      <c r="B883" s="150"/>
      <c r="D883" s="151" t="s">
        <v>302</v>
      </c>
      <c r="E883" s="152" t="s">
        <v>1</v>
      </c>
      <c r="F883" s="153" t="s">
        <v>760</v>
      </c>
      <c r="H883" s="154">
        <v>345</v>
      </c>
      <c r="I883" s="155"/>
      <c r="L883" s="150"/>
      <c r="M883" s="156"/>
      <c r="T883" s="157"/>
      <c r="AT883" s="152" t="s">
        <v>302</v>
      </c>
      <c r="AU883" s="152" t="s">
        <v>85</v>
      </c>
      <c r="AV883" s="12" t="s">
        <v>85</v>
      </c>
      <c r="AW883" s="12" t="s">
        <v>32</v>
      </c>
      <c r="AX883" s="12" t="s">
        <v>76</v>
      </c>
      <c r="AY883" s="152" t="s">
        <v>293</v>
      </c>
    </row>
    <row r="884" spans="2:51" s="12" customFormat="1" ht="11.25">
      <c r="B884" s="150"/>
      <c r="D884" s="151" t="s">
        <v>302</v>
      </c>
      <c r="E884" s="152" t="s">
        <v>1</v>
      </c>
      <c r="F884" s="153" t="s">
        <v>761</v>
      </c>
      <c r="H884" s="154">
        <v>405</v>
      </c>
      <c r="I884" s="155"/>
      <c r="L884" s="150"/>
      <c r="M884" s="156"/>
      <c r="T884" s="157"/>
      <c r="AT884" s="152" t="s">
        <v>302</v>
      </c>
      <c r="AU884" s="152" t="s">
        <v>85</v>
      </c>
      <c r="AV884" s="12" t="s">
        <v>85</v>
      </c>
      <c r="AW884" s="12" t="s">
        <v>32</v>
      </c>
      <c r="AX884" s="12" t="s">
        <v>76</v>
      </c>
      <c r="AY884" s="152" t="s">
        <v>293</v>
      </c>
    </row>
    <row r="885" spans="2:51" s="12" customFormat="1" ht="11.25">
      <c r="B885" s="150"/>
      <c r="D885" s="151" t="s">
        <v>302</v>
      </c>
      <c r="E885" s="152" t="s">
        <v>1</v>
      </c>
      <c r="F885" s="153" t="s">
        <v>762</v>
      </c>
      <c r="H885" s="154">
        <v>345</v>
      </c>
      <c r="I885" s="155"/>
      <c r="L885" s="150"/>
      <c r="M885" s="156"/>
      <c r="T885" s="157"/>
      <c r="AT885" s="152" t="s">
        <v>302</v>
      </c>
      <c r="AU885" s="152" t="s">
        <v>85</v>
      </c>
      <c r="AV885" s="12" t="s">
        <v>85</v>
      </c>
      <c r="AW885" s="12" t="s">
        <v>32</v>
      </c>
      <c r="AX885" s="12" t="s">
        <v>76</v>
      </c>
      <c r="AY885" s="152" t="s">
        <v>293</v>
      </c>
    </row>
    <row r="886" spans="2:51" s="12" customFormat="1" ht="11.25">
      <c r="B886" s="150"/>
      <c r="D886" s="151" t="s">
        <v>302</v>
      </c>
      <c r="E886" s="152" t="s">
        <v>1</v>
      </c>
      <c r="F886" s="153" t="s">
        <v>813</v>
      </c>
      <c r="H886" s="154">
        <v>285.01299999999998</v>
      </c>
      <c r="I886" s="155"/>
      <c r="L886" s="150"/>
      <c r="M886" s="156"/>
      <c r="T886" s="157"/>
      <c r="AT886" s="152" t="s">
        <v>302</v>
      </c>
      <c r="AU886" s="152" t="s">
        <v>85</v>
      </c>
      <c r="AV886" s="12" t="s">
        <v>85</v>
      </c>
      <c r="AW886" s="12" t="s">
        <v>32</v>
      </c>
      <c r="AX886" s="12" t="s">
        <v>76</v>
      </c>
      <c r="AY886" s="152" t="s">
        <v>293</v>
      </c>
    </row>
    <row r="887" spans="2:51" s="13" customFormat="1" ht="11.25">
      <c r="B887" s="158"/>
      <c r="D887" s="151" t="s">
        <v>302</v>
      </c>
      <c r="E887" s="159" t="s">
        <v>1</v>
      </c>
      <c r="F887" s="160" t="s">
        <v>713</v>
      </c>
      <c r="H887" s="159" t="s">
        <v>1</v>
      </c>
      <c r="I887" s="161"/>
      <c r="L887" s="158"/>
      <c r="M887" s="162"/>
      <c r="T887" s="163"/>
      <c r="AT887" s="159" t="s">
        <v>302</v>
      </c>
      <c r="AU887" s="159" t="s">
        <v>85</v>
      </c>
      <c r="AV887" s="13" t="s">
        <v>83</v>
      </c>
      <c r="AW887" s="13" t="s">
        <v>32</v>
      </c>
      <c r="AX887" s="13" t="s">
        <v>76</v>
      </c>
      <c r="AY887" s="159" t="s">
        <v>293</v>
      </c>
    </row>
    <row r="888" spans="2:51" s="12" customFormat="1" ht="22.5">
      <c r="B888" s="150"/>
      <c r="D888" s="151" t="s">
        <v>302</v>
      </c>
      <c r="E888" s="152" t="s">
        <v>1</v>
      </c>
      <c r="F888" s="153" t="s">
        <v>714</v>
      </c>
      <c r="H888" s="154">
        <v>1776</v>
      </c>
      <c r="I888" s="155"/>
      <c r="L888" s="150"/>
      <c r="M888" s="156"/>
      <c r="T888" s="157"/>
      <c r="AT888" s="152" t="s">
        <v>302</v>
      </c>
      <c r="AU888" s="152" t="s">
        <v>85</v>
      </c>
      <c r="AV888" s="12" t="s">
        <v>85</v>
      </c>
      <c r="AW888" s="12" t="s">
        <v>32</v>
      </c>
      <c r="AX888" s="12" t="s">
        <v>76</v>
      </c>
      <c r="AY888" s="152" t="s">
        <v>293</v>
      </c>
    </row>
    <row r="889" spans="2:51" s="13" customFormat="1" ht="11.25">
      <c r="B889" s="158"/>
      <c r="D889" s="151" t="s">
        <v>302</v>
      </c>
      <c r="E889" s="159" t="s">
        <v>1</v>
      </c>
      <c r="F889" s="160" t="s">
        <v>715</v>
      </c>
      <c r="H889" s="159" t="s">
        <v>1</v>
      </c>
      <c r="I889" s="161"/>
      <c r="L889" s="158"/>
      <c r="M889" s="162"/>
      <c r="T889" s="163"/>
      <c r="AT889" s="159" t="s">
        <v>302</v>
      </c>
      <c r="AU889" s="159" t="s">
        <v>85</v>
      </c>
      <c r="AV889" s="13" t="s">
        <v>83</v>
      </c>
      <c r="AW889" s="13" t="s">
        <v>32</v>
      </c>
      <c r="AX889" s="13" t="s">
        <v>76</v>
      </c>
      <c r="AY889" s="159" t="s">
        <v>293</v>
      </c>
    </row>
    <row r="890" spans="2:51" s="12" customFormat="1" ht="11.25">
      <c r="B890" s="150"/>
      <c r="D890" s="151" t="s">
        <v>302</v>
      </c>
      <c r="E890" s="152" t="s">
        <v>1</v>
      </c>
      <c r="F890" s="153" t="s">
        <v>814</v>
      </c>
      <c r="H890" s="154">
        <v>202</v>
      </c>
      <c r="I890" s="155"/>
      <c r="L890" s="150"/>
      <c r="M890" s="156"/>
      <c r="T890" s="157"/>
      <c r="AT890" s="152" t="s">
        <v>302</v>
      </c>
      <c r="AU890" s="152" t="s">
        <v>85</v>
      </c>
      <c r="AV890" s="12" t="s">
        <v>85</v>
      </c>
      <c r="AW890" s="12" t="s">
        <v>32</v>
      </c>
      <c r="AX890" s="12" t="s">
        <v>76</v>
      </c>
      <c r="AY890" s="152" t="s">
        <v>293</v>
      </c>
    </row>
    <row r="891" spans="2:51" s="13" customFormat="1" ht="11.25">
      <c r="B891" s="158"/>
      <c r="D891" s="151" t="s">
        <v>302</v>
      </c>
      <c r="E891" s="159" t="s">
        <v>1</v>
      </c>
      <c r="F891" s="160" t="s">
        <v>717</v>
      </c>
      <c r="H891" s="159" t="s">
        <v>1</v>
      </c>
      <c r="I891" s="161"/>
      <c r="L891" s="158"/>
      <c r="M891" s="162"/>
      <c r="T891" s="163"/>
      <c r="AT891" s="159" t="s">
        <v>302</v>
      </c>
      <c r="AU891" s="159" t="s">
        <v>85</v>
      </c>
      <c r="AV891" s="13" t="s">
        <v>83</v>
      </c>
      <c r="AW891" s="13" t="s">
        <v>32</v>
      </c>
      <c r="AX891" s="13" t="s">
        <v>76</v>
      </c>
      <c r="AY891" s="159" t="s">
        <v>293</v>
      </c>
    </row>
    <row r="892" spans="2:51" s="12" customFormat="1" ht="11.25">
      <c r="B892" s="150"/>
      <c r="D892" s="151" t="s">
        <v>302</v>
      </c>
      <c r="E892" s="152" t="s">
        <v>1</v>
      </c>
      <c r="F892" s="153" t="s">
        <v>815</v>
      </c>
      <c r="H892" s="154">
        <v>226</v>
      </c>
      <c r="I892" s="155"/>
      <c r="L892" s="150"/>
      <c r="M892" s="156"/>
      <c r="T892" s="157"/>
      <c r="AT892" s="152" t="s">
        <v>302</v>
      </c>
      <c r="AU892" s="152" t="s">
        <v>85</v>
      </c>
      <c r="AV892" s="12" t="s">
        <v>85</v>
      </c>
      <c r="AW892" s="12" t="s">
        <v>32</v>
      </c>
      <c r="AX892" s="12" t="s">
        <v>76</v>
      </c>
      <c r="AY892" s="152" t="s">
        <v>293</v>
      </c>
    </row>
    <row r="893" spans="2:51" s="13" customFormat="1" ht="11.25">
      <c r="B893" s="158"/>
      <c r="D893" s="151" t="s">
        <v>302</v>
      </c>
      <c r="E893" s="159" t="s">
        <v>1</v>
      </c>
      <c r="F893" s="160" t="s">
        <v>719</v>
      </c>
      <c r="H893" s="159" t="s">
        <v>1</v>
      </c>
      <c r="I893" s="161"/>
      <c r="L893" s="158"/>
      <c r="M893" s="162"/>
      <c r="T893" s="163"/>
      <c r="AT893" s="159" t="s">
        <v>302</v>
      </c>
      <c r="AU893" s="159" t="s">
        <v>85</v>
      </c>
      <c r="AV893" s="13" t="s">
        <v>83</v>
      </c>
      <c r="AW893" s="13" t="s">
        <v>32</v>
      </c>
      <c r="AX893" s="13" t="s">
        <v>76</v>
      </c>
      <c r="AY893" s="159" t="s">
        <v>293</v>
      </c>
    </row>
    <row r="894" spans="2:51" s="12" customFormat="1" ht="11.25">
      <c r="B894" s="150"/>
      <c r="D894" s="151" t="s">
        <v>302</v>
      </c>
      <c r="E894" s="152" t="s">
        <v>1</v>
      </c>
      <c r="F894" s="153" t="s">
        <v>816</v>
      </c>
      <c r="H894" s="154">
        <v>226</v>
      </c>
      <c r="I894" s="155"/>
      <c r="L894" s="150"/>
      <c r="M894" s="156"/>
      <c r="T894" s="157"/>
      <c r="AT894" s="152" t="s">
        <v>302</v>
      </c>
      <c r="AU894" s="152" t="s">
        <v>85</v>
      </c>
      <c r="AV894" s="12" t="s">
        <v>85</v>
      </c>
      <c r="AW894" s="12" t="s">
        <v>32</v>
      </c>
      <c r="AX894" s="12" t="s">
        <v>76</v>
      </c>
      <c r="AY894" s="152" t="s">
        <v>293</v>
      </c>
    </row>
    <row r="895" spans="2:51" s="13" customFormat="1" ht="11.25">
      <c r="B895" s="158"/>
      <c r="D895" s="151" t="s">
        <v>302</v>
      </c>
      <c r="E895" s="159" t="s">
        <v>1</v>
      </c>
      <c r="F895" s="160" t="s">
        <v>721</v>
      </c>
      <c r="H895" s="159" t="s">
        <v>1</v>
      </c>
      <c r="I895" s="161"/>
      <c r="L895" s="158"/>
      <c r="M895" s="162"/>
      <c r="T895" s="163"/>
      <c r="AT895" s="159" t="s">
        <v>302</v>
      </c>
      <c r="AU895" s="159" t="s">
        <v>85</v>
      </c>
      <c r="AV895" s="13" t="s">
        <v>83</v>
      </c>
      <c r="AW895" s="13" t="s">
        <v>32</v>
      </c>
      <c r="AX895" s="13" t="s">
        <v>76</v>
      </c>
      <c r="AY895" s="159" t="s">
        <v>293</v>
      </c>
    </row>
    <row r="896" spans="2:51" s="12" customFormat="1" ht="11.25">
      <c r="B896" s="150"/>
      <c r="D896" s="151" t="s">
        <v>302</v>
      </c>
      <c r="E896" s="152" t="s">
        <v>1</v>
      </c>
      <c r="F896" s="153" t="s">
        <v>817</v>
      </c>
      <c r="H896" s="154">
        <v>378</v>
      </c>
      <c r="I896" s="155"/>
      <c r="L896" s="150"/>
      <c r="M896" s="156"/>
      <c r="T896" s="157"/>
      <c r="AT896" s="152" t="s">
        <v>302</v>
      </c>
      <c r="AU896" s="152" t="s">
        <v>85</v>
      </c>
      <c r="AV896" s="12" t="s">
        <v>85</v>
      </c>
      <c r="AW896" s="12" t="s">
        <v>32</v>
      </c>
      <c r="AX896" s="12" t="s">
        <v>76</v>
      </c>
      <c r="AY896" s="152" t="s">
        <v>293</v>
      </c>
    </row>
    <row r="897" spans="2:51" s="13" customFormat="1" ht="11.25">
      <c r="B897" s="158"/>
      <c r="D897" s="151" t="s">
        <v>302</v>
      </c>
      <c r="E897" s="159" t="s">
        <v>1</v>
      </c>
      <c r="F897" s="160" t="s">
        <v>723</v>
      </c>
      <c r="H897" s="159" t="s">
        <v>1</v>
      </c>
      <c r="I897" s="161"/>
      <c r="L897" s="158"/>
      <c r="M897" s="162"/>
      <c r="T897" s="163"/>
      <c r="AT897" s="159" t="s">
        <v>302</v>
      </c>
      <c r="AU897" s="159" t="s">
        <v>85</v>
      </c>
      <c r="AV897" s="13" t="s">
        <v>83</v>
      </c>
      <c r="AW897" s="13" t="s">
        <v>32</v>
      </c>
      <c r="AX897" s="13" t="s">
        <v>76</v>
      </c>
      <c r="AY897" s="159" t="s">
        <v>293</v>
      </c>
    </row>
    <row r="898" spans="2:51" s="12" customFormat="1" ht="11.25">
      <c r="B898" s="150"/>
      <c r="D898" s="151" t="s">
        <v>302</v>
      </c>
      <c r="E898" s="152" t="s">
        <v>1</v>
      </c>
      <c r="F898" s="153" t="s">
        <v>818</v>
      </c>
      <c r="H898" s="154">
        <v>212</v>
      </c>
      <c r="I898" s="155"/>
      <c r="L898" s="150"/>
      <c r="M898" s="156"/>
      <c r="T898" s="157"/>
      <c r="AT898" s="152" t="s">
        <v>302</v>
      </c>
      <c r="AU898" s="152" t="s">
        <v>85</v>
      </c>
      <c r="AV898" s="12" t="s">
        <v>85</v>
      </c>
      <c r="AW898" s="12" t="s">
        <v>32</v>
      </c>
      <c r="AX898" s="12" t="s">
        <v>76</v>
      </c>
      <c r="AY898" s="152" t="s">
        <v>293</v>
      </c>
    </row>
    <row r="899" spans="2:51" s="13" customFormat="1" ht="11.25">
      <c r="B899" s="158"/>
      <c r="D899" s="151" t="s">
        <v>302</v>
      </c>
      <c r="E899" s="159" t="s">
        <v>1</v>
      </c>
      <c r="F899" s="160" t="s">
        <v>725</v>
      </c>
      <c r="H899" s="159" t="s">
        <v>1</v>
      </c>
      <c r="I899" s="161"/>
      <c r="L899" s="158"/>
      <c r="M899" s="162"/>
      <c r="T899" s="163"/>
      <c r="AT899" s="159" t="s">
        <v>302</v>
      </c>
      <c r="AU899" s="159" t="s">
        <v>85</v>
      </c>
      <c r="AV899" s="13" t="s">
        <v>83</v>
      </c>
      <c r="AW899" s="13" t="s">
        <v>32</v>
      </c>
      <c r="AX899" s="13" t="s">
        <v>76</v>
      </c>
      <c r="AY899" s="159" t="s">
        <v>293</v>
      </c>
    </row>
    <row r="900" spans="2:51" s="12" customFormat="1" ht="11.25">
      <c r="B900" s="150"/>
      <c r="D900" s="151" t="s">
        <v>302</v>
      </c>
      <c r="E900" s="152" t="s">
        <v>1</v>
      </c>
      <c r="F900" s="153" t="s">
        <v>819</v>
      </c>
      <c r="H900" s="154">
        <v>405</v>
      </c>
      <c r="I900" s="155"/>
      <c r="L900" s="150"/>
      <c r="M900" s="156"/>
      <c r="T900" s="157"/>
      <c r="AT900" s="152" t="s">
        <v>302</v>
      </c>
      <c r="AU900" s="152" t="s">
        <v>85</v>
      </c>
      <c r="AV900" s="12" t="s">
        <v>85</v>
      </c>
      <c r="AW900" s="12" t="s">
        <v>32</v>
      </c>
      <c r="AX900" s="12" t="s">
        <v>76</v>
      </c>
      <c r="AY900" s="152" t="s">
        <v>293</v>
      </c>
    </row>
    <row r="901" spans="2:51" s="13" customFormat="1" ht="22.5">
      <c r="B901" s="158"/>
      <c r="D901" s="151" t="s">
        <v>302</v>
      </c>
      <c r="E901" s="159" t="s">
        <v>1</v>
      </c>
      <c r="F901" s="160" t="s">
        <v>727</v>
      </c>
      <c r="H901" s="159" t="s">
        <v>1</v>
      </c>
      <c r="I901" s="161"/>
      <c r="L901" s="158"/>
      <c r="M901" s="162"/>
      <c r="T901" s="163"/>
      <c r="AT901" s="159" t="s">
        <v>302</v>
      </c>
      <c r="AU901" s="159" t="s">
        <v>85</v>
      </c>
      <c r="AV901" s="13" t="s">
        <v>83</v>
      </c>
      <c r="AW901" s="13" t="s">
        <v>32</v>
      </c>
      <c r="AX901" s="13" t="s">
        <v>76</v>
      </c>
      <c r="AY901" s="159" t="s">
        <v>293</v>
      </c>
    </row>
    <row r="902" spans="2:51" s="12" customFormat="1" ht="11.25">
      <c r="B902" s="150"/>
      <c r="D902" s="151" t="s">
        <v>302</v>
      </c>
      <c r="E902" s="152" t="s">
        <v>1</v>
      </c>
      <c r="F902" s="153" t="s">
        <v>820</v>
      </c>
      <c r="H902" s="154">
        <v>364</v>
      </c>
      <c r="I902" s="155"/>
      <c r="L902" s="150"/>
      <c r="M902" s="156"/>
      <c r="T902" s="157"/>
      <c r="AT902" s="152" t="s">
        <v>302</v>
      </c>
      <c r="AU902" s="152" t="s">
        <v>85</v>
      </c>
      <c r="AV902" s="12" t="s">
        <v>85</v>
      </c>
      <c r="AW902" s="12" t="s">
        <v>32</v>
      </c>
      <c r="AX902" s="12" t="s">
        <v>76</v>
      </c>
      <c r="AY902" s="152" t="s">
        <v>293</v>
      </c>
    </row>
    <row r="903" spans="2:51" s="13" customFormat="1" ht="22.5">
      <c r="B903" s="158"/>
      <c r="D903" s="151" t="s">
        <v>302</v>
      </c>
      <c r="E903" s="159" t="s">
        <v>1</v>
      </c>
      <c r="F903" s="160" t="s">
        <v>729</v>
      </c>
      <c r="H903" s="159" t="s">
        <v>1</v>
      </c>
      <c r="I903" s="161"/>
      <c r="L903" s="158"/>
      <c r="M903" s="162"/>
      <c r="T903" s="163"/>
      <c r="AT903" s="159" t="s">
        <v>302</v>
      </c>
      <c r="AU903" s="159" t="s">
        <v>85</v>
      </c>
      <c r="AV903" s="13" t="s">
        <v>83</v>
      </c>
      <c r="AW903" s="13" t="s">
        <v>32</v>
      </c>
      <c r="AX903" s="13" t="s">
        <v>76</v>
      </c>
      <c r="AY903" s="159" t="s">
        <v>293</v>
      </c>
    </row>
    <row r="904" spans="2:51" s="12" customFormat="1" ht="11.25">
      <c r="B904" s="150"/>
      <c r="D904" s="151" t="s">
        <v>302</v>
      </c>
      <c r="E904" s="152" t="s">
        <v>1</v>
      </c>
      <c r="F904" s="153" t="s">
        <v>816</v>
      </c>
      <c r="H904" s="154">
        <v>226</v>
      </c>
      <c r="I904" s="155"/>
      <c r="L904" s="150"/>
      <c r="M904" s="156"/>
      <c r="T904" s="157"/>
      <c r="AT904" s="152" t="s">
        <v>302</v>
      </c>
      <c r="AU904" s="152" t="s">
        <v>85</v>
      </c>
      <c r="AV904" s="12" t="s">
        <v>85</v>
      </c>
      <c r="AW904" s="12" t="s">
        <v>32</v>
      </c>
      <c r="AX904" s="12" t="s">
        <v>76</v>
      </c>
      <c r="AY904" s="152" t="s">
        <v>293</v>
      </c>
    </row>
    <row r="905" spans="2:51" s="13" customFormat="1" ht="22.5">
      <c r="B905" s="158"/>
      <c r="D905" s="151" t="s">
        <v>302</v>
      </c>
      <c r="E905" s="159" t="s">
        <v>1</v>
      </c>
      <c r="F905" s="160" t="s">
        <v>730</v>
      </c>
      <c r="H905" s="159" t="s">
        <v>1</v>
      </c>
      <c r="I905" s="161"/>
      <c r="L905" s="158"/>
      <c r="M905" s="162"/>
      <c r="T905" s="163"/>
      <c r="AT905" s="159" t="s">
        <v>302</v>
      </c>
      <c r="AU905" s="159" t="s">
        <v>85</v>
      </c>
      <c r="AV905" s="13" t="s">
        <v>83</v>
      </c>
      <c r="AW905" s="13" t="s">
        <v>32</v>
      </c>
      <c r="AX905" s="13" t="s">
        <v>76</v>
      </c>
      <c r="AY905" s="159" t="s">
        <v>293</v>
      </c>
    </row>
    <row r="906" spans="2:51" s="12" customFormat="1" ht="11.25">
      <c r="B906" s="150"/>
      <c r="D906" s="151" t="s">
        <v>302</v>
      </c>
      <c r="E906" s="152" t="s">
        <v>1</v>
      </c>
      <c r="F906" s="153" t="s">
        <v>821</v>
      </c>
      <c r="H906" s="154">
        <v>226</v>
      </c>
      <c r="I906" s="155"/>
      <c r="L906" s="150"/>
      <c r="M906" s="156"/>
      <c r="T906" s="157"/>
      <c r="AT906" s="152" t="s">
        <v>302</v>
      </c>
      <c r="AU906" s="152" t="s">
        <v>85</v>
      </c>
      <c r="AV906" s="12" t="s">
        <v>85</v>
      </c>
      <c r="AW906" s="12" t="s">
        <v>32</v>
      </c>
      <c r="AX906" s="12" t="s">
        <v>76</v>
      </c>
      <c r="AY906" s="152" t="s">
        <v>293</v>
      </c>
    </row>
    <row r="907" spans="2:51" s="13" customFormat="1" ht="22.5">
      <c r="B907" s="158"/>
      <c r="D907" s="151" t="s">
        <v>302</v>
      </c>
      <c r="E907" s="159" t="s">
        <v>1</v>
      </c>
      <c r="F907" s="160" t="s">
        <v>732</v>
      </c>
      <c r="H907" s="159" t="s">
        <v>1</v>
      </c>
      <c r="I907" s="161"/>
      <c r="L907" s="158"/>
      <c r="M907" s="162"/>
      <c r="T907" s="163"/>
      <c r="AT907" s="159" t="s">
        <v>302</v>
      </c>
      <c r="AU907" s="159" t="s">
        <v>85</v>
      </c>
      <c r="AV907" s="13" t="s">
        <v>83</v>
      </c>
      <c r="AW907" s="13" t="s">
        <v>32</v>
      </c>
      <c r="AX907" s="13" t="s">
        <v>76</v>
      </c>
      <c r="AY907" s="159" t="s">
        <v>293</v>
      </c>
    </row>
    <row r="908" spans="2:51" s="12" customFormat="1" ht="11.25">
      <c r="B908" s="150"/>
      <c r="D908" s="151" t="s">
        <v>302</v>
      </c>
      <c r="E908" s="152" t="s">
        <v>1</v>
      </c>
      <c r="F908" s="153" t="s">
        <v>816</v>
      </c>
      <c r="H908" s="154">
        <v>226</v>
      </c>
      <c r="I908" s="155"/>
      <c r="L908" s="150"/>
      <c r="M908" s="156"/>
      <c r="T908" s="157"/>
      <c r="AT908" s="152" t="s">
        <v>302</v>
      </c>
      <c r="AU908" s="152" t="s">
        <v>85</v>
      </c>
      <c r="AV908" s="12" t="s">
        <v>85</v>
      </c>
      <c r="AW908" s="12" t="s">
        <v>32</v>
      </c>
      <c r="AX908" s="12" t="s">
        <v>76</v>
      </c>
      <c r="AY908" s="152" t="s">
        <v>293</v>
      </c>
    </row>
    <row r="909" spans="2:51" s="13" customFormat="1" ht="22.5">
      <c r="B909" s="158"/>
      <c r="D909" s="151" t="s">
        <v>302</v>
      </c>
      <c r="E909" s="159" t="s">
        <v>1</v>
      </c>
      <c r="F909" s="160" t="s">
        <v>733</v>
      </c>
      <c r="H909" s="159" t="s">
        <v>1</v>
      </c>
      <c r="I909" s="161"/>
      <c r="L909" s="158"/>
      <c r="M909" s="162"/>
      <c r="T909" s="163"/>
      <c r="AT909" s="159" t="s">
        <v>302</v>
      </c>
      <c r="AU909" s="159" t="s">
        <v>85</v>
      </c>
      <c r="AV909" s="13" t="s">
        <v>83</v>
      </c>
      <c r="AW909" s="13" t="s">
        <v>32</v>
      </c>
      <c r="AX909" s="13" t="s">
        <v>76</v>
      </c>
      <c r="AY909" s="159" t="s">
        <v>293</v>
      </c>
    </row>
    <row r="910" spans="2:51" s="12" customFormat="1" ht="11.25">
      <c r="B910" s="150"/>
      <c r="D910" s="151" t="s">
        <v>302</v>
      </c>
      <c r="E910" s="152" t="s">
        <v>1</v>
      </c>
      <c r="F910" s="153" t="s">
        <v>822</v>
      </c>
      <c r="H910" s="154">
        <v>175</v>
      </c>
      <c r="I910" s="155"/>
      <c r="L910" s="150"/>
      <c r="M910" s="156"/>
      <c r="T910" s="157"/>
      <c r="AT910" s="152" t="s">
        <v>302</v>
      </c>
      <c r="AU910" s="152" t="s">
        <v>85</v>
      </c>
      <c r="AV910" s="12" t="s">
        <v>85</v>
      </c>
      <c r="AW910" s="12" t="s">
        <v>32</v>
      </c>
      <c r="AX910" s="12" t="s">
        <v>76</v>
      </c>
      <c r="AY910" s="152" t="s">
        <v>293</v>
      </c>
    </row>
    <row r="911" spans="2:51" s="13" customFormat="1" ht="22.5">
      <c r="B911" s="158"/>
      <c r="D911" s="151" t="s">
        <v>302</v>
      </c>
      <c r="E911" s="159" t="s">
        <v>1</v>
      </c>
      <c r="F911" s="160" t="s">
        <v>735</v>
      </c>
      <c r="H911" s="159" t="s">
        <v>1</v>
      </c>
      <c r="I911" s="161"/>
      <c r="L911" s="158"/>
      <c r="M911" s="162"/>
      <c r="T911" s="163"/>
      <c r="AT911" s="159" t="s">
        <v>302</v>
      </c>
      <c r="AU911" s="159" t="s">
        <v>85</v>
      </c>
      <c r="AV911" s="13" t="s">
        <v>83</v>
      </c>
      <c r="AW911" s="13" t="s">
        <v>32</v>
      </c>
      <c r="AX911" s="13" t="s">
        <v>76</v>
      </c>
      <c r="AY911" s="159" t="s">
        <v>293</v>
      </c>
    </row>
    <row r="912" spans="2:51" s="12" customFormat="1" ht="11.25">
      <c r="B912" s="150"/>
      <c r="D912" s="151" t="s">
        <v>302</v>
      </c>
      <c r="E912" s="152" t="s">
        <v>1</v>
      </c>
      <c r="F912" s="153" t="s">
        <v>823</v>
      </c>
      <c r="H912" s="154">
        <v>226</v>
      </c>
      <c r="I912" s="155"/>
      <c r="L912" s="150"/>
      <c r="M912" s="156"/>
      <c r="T912" s="157"/>
      <c r="AT912" s="152" t="s">
        <v>302</v>
      </c>
      <c r="AU912" s="152" t="s">
        <v>85</v>
      </c>
      <c r="AV912" s="12" t="s">
        <v>85</v>
      </c>
      <c r="AW912" s="12" t="s">
        <v>32</v>
      </c>
      <c r="AX912" s="12" t="s">
        <v>76</v>
      </c>
      <c r="AY912" s="152" t="s">
        <v>293</v>
      </c>
    </row>
    <row r="913" spans="2:65" s="14" customFormat="1" ht="11.25">
      <c r="B913" s="167"/>
      <c r="D913" s="151" t="s">
        <v>302</v>
      </c>
      <c r="E913" s="168" t="s">
        <v>1</v>
      </c>
      <c r="F913" s="169" t="s">
        <v>371</v>
      </c>
      <c r="H913" s="170">
        <v>11443.013000000001</v>
      </c>
      <c r="I913" s="171"/>
      <c r="L913" s="167"/>
      <c r="M913" s="172"/>
      <c r="T913" s="173"/>
      <c r="AT913" s="168" t="s">
        <v>302</v>
      </c>
      <c r="AU913" s="168" t="s">
        <v>85</v>
      </c>
      <c r="AV913" s="14" t="s">
        <v>300</v>
      </c>
      <c r="AW913" s="14" t="s">
        <v>32</v>
      </c>
      <c r="AX913" s="14" t="s">
        <v>83</v>
      </c>
      <c r="AY913" s="168" t="s">
        <v>293</v>
      </c>
    </row>
    <row r="914" spans="2:65" s="1" customFormat="1" ht="24.2" customHeight="1">
      <c r="B914" s="32"/>
      <c r="C914" s="137" t="s">
        <v>824</v>
      </c>
      <c r="D914" s="137" t="s">
        <v>295</v>
      </c>
      <c r="E914" s="138" t="s">
        <v>825</v>
      </c>
      <c r="F914" s="139" t="s">
        <v>826</v>
      </c>
      <c r="G914" s="140" t="s">
        <v>711</v>
      </c>
      <c r="H914" s="141">
        <v>3228</v>
      </c>
      <c r="I914" s="142"/>
      <c r="J914" s="143">
        <f>ROUND(I914*H914,2)</f>
        <v>0</v>
      </c>
      <c r="K914" s="139" t="s">
        <v>299</v>
      </c>
      <c r="L914" s="32"/>
      <c r="M914" s="144" t="s">
        <v>1</v>
      </c>
      <c r="N914" s="145" t="s">
        <v>41</v>
      </c>
      <c r="P914" s="146">
        <f>O914*H914</f>
        <v>0</v>
      </c>
      <c r="Q914" s="146">
        <v>2.0000000000000002E-5</v>
      </c>
      <c r="R914" s="146">
        <f>Q914*H914</f>
        <v>6.4560000000000006E-2</v>
      </c>
      <c r="S914" s="146">
        <v>0</v>
      </c>
      <c r="T914" s="147">
        <f>S914*H914</f>
        <v>0</v>
      </c>
      <c r="AR914" s="148" t="s">
        <v>300</v>
      </c>
      <c r="AT914" s="148" t="s">
        <v>295</v>
      </c>
      <c r="AU914" s="148" t="s">
        <v>85</v>
      </c>
      <c r="AY914" s="17" t="s">
        <v>293</v>
      </c>
      <c r="BE914" s="149">
        <f>IF(N914="základní",J914,0)</f>
        <v>0</v>
      </c>
      <c r="BF914" s="149">
        <f>IF(N914="snížená",J914,0)</f>
        <v>0</v>
      </c>
      <c r="BG914" s="149">
        <f>IF(N914="zákl. přenesená",J914,0)</f>
        <v>0</v>
      </c>
      <c r="BH914" s="149">
        <f>IF(N914="sníž. přenesená",J914,0)</f>
        <v>0</v>
      </c>
      <c r="BI914" s="149">
        <f>IF(N914="nulová",J914,0)</f>
        <v>0</v>
      </c>
      <c r="BJ914" s="17" t="s">
        <v>83</v>
      </c>
      <c r="BK914" s="149">
        <f>ROUND(I914*H914,2)</f>
        <v>0</v>
      </c>
      <c r="BL914" s="17" t="s">
        <v>300</v>
      </c>
      <c r="BM914" s="148" t="s">
        <v>827</v>
      </c>
    </row>
    <row r="915" spans="2:65" s="13" customFormat="1" ht="11.25">
      <c r="B915" s="158"/>
      <c r="D915" s="151" t="s">
        <v>302</v>
      </c>
      <c r="E915" s="159" t="s">
        <v>1</v>
      </c>
      <c r="F915" s="160" t="s">
        <v>713</v>
      </c>
      <c r="H915" s="159" t="s">
        <v>1</v>
      </c>
      <c r="I915" s="161"/>
      <c r="L915" s="158"/>
      <c r="M915" s="162"/>
      <c r="T915" s="163"/>
      <c r="AT915" s="159" t="s">
        <v>302</v>
      </c>
      <c r="AU915" s="159" t="s">
        <v>85</v>
      </c>
      <c r="AV915" s="13" t="s">
        <v>83</v>
      </c>
      <c r="AW915" s="13" t="s">
        <v>32</v>
      </c>
      <c r="AX915" s="13" t="s">
        <v>76</v>
      </c>
      <c r="AY915" s="159" t="s">
        <v>293</v>
      </c>
    </row>
    <row r="916" spans="2:65" s="12" customFormat="1" ht="22.5">
      <c r="B916" s="150"/>
      <c r="D916" s="151" t="s">
        <v>302</v>
      </c>
      <c r="E916" s="152" t="s">
        <v>1</v>
      </c>
      <c r="F916" s="153" t="s">
        <v>714</v>
      </c>
      <c r="H916" s="154">
        <v>1776</v>
      </c>
      <c r="I916" s="155"/>
      <c r="L916" s="150"/>
      <c r="M916" s="156"/>
      <c r="T916" s="157"/>
      <c r="AT916" s="152" t="s">
        <v>302</v>
      </c>
      <c r="AU916" s="152" t="s">
        <v>85</v>
      </c>
      <c r="AV916" s="12" t="s">
        <v>85</v>
      </c>
      <c r="AW916" s="12" t="s">
        <v>32</v>
      </c>
      <c r="AX916" s="12" t="s">
        <v>76</v>
      </c>
      <c r="AY916" s="152" t="s">
        <v>293</v>
      </c>
    </row>
    <row r="917" spans="2:65" s="13" customFormat="1" ht="11.25">
      <c r="B917" s="158"/>
      <c r="D917" s="151" t="s">
        <v>302</v>
      </c>
      <c r="E917" s="159" t="s">
        <v>1</v>
      </c>
      <c r="F917" s="160" t="s">
        <v>715</v>
      </c>
      <c r="H917" s="159" t="s">
        <v>1</v>
      </c>
      <c r="I917" s="161"/>
      <c r="L917" s="158"/>
      <c r="M917" s="162"/>
      <c r="T917" s="163"/>
      <c r="AT917" s="159" t="s">
        <v>302</v>
      </c>
      <c r="AU917" s="159" t="s">
        <v>85</v>
      </c>
      <c r="AV917" s="13" t="s">
        <v>83</v>
      </c>
      <c r="AW917" s="13" t="s">
        <v>32</v>
      </c>
      <c r="AX917" s="13" t="s">
        <v>76</v>
      </c>
      <c r="AY917" s="159" t="s">
        <v>293</v>
      </c>
    </row>
    <row r="918" spans="2:65" s="12" customFormat="1" ht="11.25">
      <c r="B918" s="150"/>
      <c r="D918" s="151" t="s">
        <v>302</v>
      </c>
      <c r="E918" s="152" t="s">
        <v>1</v>
      </c>
      <c r="F918" s="153" t="s">
        <v>828</v>
      </c>
      <c r="H918" s="154">
        <v>72</v>
      </c>
      <c r="I918" s="155"/>
      <c r="L918" s="150"/>
      <c r="M918" s="156"/>
      <c r="T918" s="157"/>
      <c r="AT918" s="152" t="s">
        <v>302</v>
      </c>
      <c r="AU918" s="152" t="s">
        <v>85</v>
      </c>
      <c r="AV918" s="12" t="s">
        <v>85</v>
      </c>
      <c r="AW918" s="12" t="s">
        <v>32</v>
      </c>
      <c r="AX918" s="12" t="s">
        <v>76</v>
      </c>
      <c r="AY918" s="152" t="s">
        <v>293</v>
      </c>
    </row>
    <row r="919" spans="2:65" s="13" customFormat="1" ht="11.25">
      <c r="B919" s="158"/>
      <c r="D919" s="151" t="s">
        <v>302</v>
      </c>
      <c r="E919" s="159" t="s">
        <v>1</v>
      </c>
      <c r="F919" s="160" t="s">
        <v>717</v>
      </c>
      <c r="H919" s="159" t="s">
        <v>1</v>
      </c>
      <c r="I919" s="161"/>
      <c r="L919" s="158"/>
      <c r="M919" s="162"/>
      <c r="T919" s="163"/>
      <c r="AT919" s="159" t="s">
        <v>302</v>
      </c>
      <c r="AU919" s="159" t="s">
        <v>85</v>
      </c>
      <c r="AV919" s="13" t="s">
        <v>83</v>
      </c>
      <c r="AW919" s="13" t="s">
        <v>32</v>
      </c>
      <c r="AX919" s="13" t="s">
        <v>76</v>
      </c>
      <c r="AY919" s="159" t="s">
        <v>293</v>
      </c>
    </row>
    <row r="920" spans="2:65" s="12" customFormat="1" ht="11.25">
      <c r="B920" s="150"/>
      <c r="D920" s="151" t="s">
        <v>302</v>
      </c>
      <c r="E920" s="152" t="s">
        <v>1</v>
      </c>
      <c r="F920" s="153" t="s">
        <v>829</v>
      </c>
      <c r="H920" s="154">
        <v>126</v>
      </c>
      <c r="I920" s="155"/>
      <c r="L920" s="150"/>
      <c r="M920" s="156"/>
      <c r="T920" s="157"/>
      <c r="AT920" s="152" t="s">
        <v>302</v>
      </c>
      <c r="AU920" s="152" t="s">
        <v>85</v>
      </c>
      <c r="AV920" s="12" t="s">
        <v>85</v>
      </c>
      <c r="AW920" s="12" t="s">
        <v>32</v>
      </c>
      <c r="AX920" s="12" t="s">
        <v>76</v>
      </c>
      <c r="AY920" s="152" t="s">
        <v>293</v>
      </c>
    </row>
    <row r="921" spans="2:65" s="13" customFormat="1" ht="11.25">
      <c r="B921" s="158"/>
      <c r="D921" s="151" t="s">
        <v>302</v>
      </c>
      <c r="E921" s="159" t="s">
        <v>1</v>
      </c>
      <c r="F921" s="160" t="s">
        <v>719</v>
      </c>
      <c r="H921" s="159" t="s">
        <v>1</v>
      </c>
      <c r="I921" s="161"/>
      <c r="L921" s="158"/>
      <c r="M921" s="162"/>
      <c r="T921" s="163"/>
      <c r="AT921" s="159" t="s">
        <v>302</v>
      </c>
      <c r="AU921" s="159" t="s">
        <v>85</v>
      </c>
      <c r="AV921" s="13" t="s">
        <v>83</v>
      </c>
      <c r="AW921" s="13" t="s">
        <v>32</v>
      </c>
      <c r="AX921" s="13" t="s">
        <v>76</v>
      </c>
      <c r="AY921" s="159" t="s">
        <v>293</v>
      </c>
    </row>
    <row r="922" spans="2:65" s="12" customFormat="1" ht="11.25">
      <c r="B922" s="150"/>
      <c r="D922" s="151" t="s">
        <v>302</v>
      </c>
      <c r="E922" s="152" t="s">
        <v>1</v>
      </c>
      <c r="F922" s="153" t="s">
        <v>829</v>
      </c>
      <c r="H922" s="154">
        <v>126</v>
      </c>
      <c r="I922" s="155"/>
      <c r="L922" s="150"/>
      <c r="M922" s="156"/>
      <c r="T922" s="157"/>
      <c r="AT922" s="152" t="s">
        <v>302</v>
      </c>
      <c r="AU922" s="152" t="s">
        <v>85</v>
      </c>
      <c r="AV922" s="12" t="s">
        <v>85</v>
      </c>
      <c r="AW922" s="12" t="s">
        <v>32</v>
      </c>
      <c r="AX922" s="12" t="s">
        <v>76</v>
      </c>
      <c r="AY922" s="152" t="s">
        <v>293</v>
      </c>
    </row>
    <row r="923" spans="2:65" s="13" customFormat="1" ht="11.25">
      <c r="B923" s="158"/>
      <c r="D923" s="151" t="s">
        <v>302</v>
      </c>
      <c r="E923" s="159" t="s">
        <v>1</v>
      </c>
      <c r="F923" s="160" t="s">
        <v>721</v>
      </c>
      <c r="H923" s="159" t="s">
        <v>1</v>
      </c>
      <c r="I923" s="161"/>
      <c r="L923" s="158"/>
      <c r="M923" s="162"/>
      <c r="T923" s="163"/>
      <c r="AT923" s="159" t="s">
        <v>302</v>
      </c>
      <c r="AU923" s="159" t="s">
        <v>85</v>
      </c>
      <c r="AV923" s="13" t="s">
        <v>83</v>
      </c>
      <c r="AW923" s="13" t="s">
        <v>32</v>
      </c>
      <c r="AX923" s="13" t="s">
        <v>76</v>
      </c>
      <c r="AY923" s="159" t="s">
        <v>293</v>
      </c>
    </row>
    <row r="924" spans="2:65" s="12" customFormat="1" ht="11.25">
      <c r="B924" s="150"/>
      <c r="D924" s="151" t="s">
        <v>302</v>
      </c>
      <c r="E924" s="152" t="s">
        <v>1</v>
      </c>
      <c r="F924" s="153" t="s">
        <v>830</v>
      </c>
      <c r="H924" s="154">
        <v>168</v>
      </c>
      <c r="I924" s="155"/>
      <c r="L924" s="150"/>
      <c r="M924" s="156"/>
      <c r="T924" s="157"/>
      <c r="AT924" s="152" t="s">
        <v>302</v>
      </c>
      <c r="AU924" s="152" t="s">
        <v>85</v>
      </c>
      <c r="AV924" s="12" t="s">
        <v>85</v>
      </c>
      <c r="AW924" s="12" t="s">
        <v>32</v>
      </c>
      <c r="AX924" s="12" t="s">
        <v>76</v>
      </c>
      <c r="AY924" s="152" t="s">
        <v>293</v>
      </c>
    </row>
    <row r="925" spans="2:65" s="13" customFormat="1" ht="11.25">
      <c r="B925" s="158"/>
      <c r="D925" s="151" t="s">
        <v>302</v>
      </c>
      <c r="E925" s="159" t="s">
        <v>1</v>
      </c>
      <c r="F925" s="160" t="s">
        <v>723</v>
      </c>
      <c r="H925" s="159" t="s">
        <v>1</v>
      </c>
      <c r="I925" s="161"/>
      <c r="L925" s="158"/>
      <c r="M925" s="162"/>
      <c r="T925" s="163"/>
      <c r="AT925" s="159" t="s">
        <v>302</v>
      </c>
      <c r="AU925" s="159" t="s">
        <v>85</v>
      </c>
      <c r="AV925" s="13" t="s">
        <v>83</v>
      </c>
      <c r="AW925" s="13" t="s">
        <v>32</v>
      </c>
      <c r="AX925" s="13" t="s">
        <v>76</v>
      </c>
      <c r="AY925" s="159" t="s">
        <v>293</v>
      </c>
    </row>
    <row r="926" spans="2:65" s="12" customFormat="1" ht="11.25">
      <c r="B926" s="150"/>
      <c r="D926" s="151" t="s">
        <v>302</v>
      </c>
      <c r="E926" s="152" t="s">
        <v>1</v>
      </c>
      <c r="F926" s="153" t="s">
        <v>828</v>
      </c>
      <c r="H926" s="154">
        <v>72</v>
      </c>
      <c r="I926" s="155"/>
      <c r="L926" s="150"/>
      <c r="M926" s="156"/>
      <c r="T926" s="157"/>
      <c r="AT926" s="152" t="s">
        <v>302</v>
      </c>
      <c r="AU926" s="152" t="s">
        <v>85</v>
      </c>
      <c r="AV926" s="12" t="s">
        <v>85</v>
      </c>
      <c r="AW926" s="12" t="s">
        <v>32</v>
      </c>
      <c r="AX926" s="12" t="s">
        <v>76</v>
      </c>
      <c r="AY926" s="152" t="s">
        <v>293</v>
      </c>
    </row>
    <row r="927" spans="2:65" s="13" customFormat="1" ht="11.25">
      <c r="B927" s="158"/>
      <c r="D927" s="151" t="s">
        <v>302</v>
      </c>
      <c r="E927" s="159" t="s">
        <v>1</v>
      </c>
      <c r="F927" s="160" t="s">
        <v>725</v>
      </c>
      <c r="H927" s="159" t="s">
        <v>1</v>
      </c>
      <c r="I927" s="161"/>
      <c r="L927" s="158"/>
      <c r="M927" s="162"/>
      <c r="T927" s="163"/>
      <c r="AT927" s="159" t="s">
        <v>302</v>
      </c>
      <c r="AU927" s="159" t="s">
        <v>85</v>
      </c>
      <c r="AV927" s="13" t="s">
        <v>83</v>
      </c>
      <c r="AW927" s="13" t="s">
        <v>32</v>
      </c>
      <c r="AX927" s="13" t="s">
        <v>76</v>
      </c>
      <c r="AY927" s="159" t="s">
        <v>293</v>
      </c>
    </row>
    <row r="928" spans="2:65" s="12" customFormat="1" ht="11.25">
      <c r="B928" s="150"/>
      <c r="D928" s="151" t="s">
        <v>302</v>
      </c>
      <c r="E928" s="152" t="s">
        <v>1</v>
      </c>
      <c r="F928" s="153" t="s">
        <v>831</v>
      </c>
      <c r="H928" s="154">
        <v>150</v>
      </c>
      <c r="I928" s="155"/>
      <c r="L928" s="150"/>
      <c r="M928" s="156"/>
      <c r="T928" s="157"/>
      <c r="AT928" s="152" t="s">
        <v>302</v>
      </c>
      <c r="AU928" s="152" t="s">
        <v>85</v>
      </c>
      <c r="AV928" s="12" t="s">
        <v>85</v>
      </c>
      <c r="AW928" s="12" t="s">
        <v>32</v>
      </c>
      <c r="AX928" s="12" t="s">
        <v>76</v>
      </c>
      <c r="AY928" s="152" t="s">
        <v>293</v>
      </c>
    </row>
    <row r="929" spans="2:65" s="13" customFormat="1" ht="22.5">
      <c r="B929" s="158"/>
      <c r="D929" s="151" t="s">
        <v>302</v>
      </c>
      <c r="E929" s="159" t="s">
        <v>1</v>
      </c>
      <c r="F929" s="160" t="s">
        <v>727</v>
      </c>
      <c r="H929" s="159" t="s">
        <v>1</v>
      </c>
      <c r="I929" s="161"/>
      <c r="L929" s="158"/>
      <c r="M929" s="162"/>
      <c r="T929" s="163"/>
      <c r="AT929" s="159" t="s">
        <v>302</v>
      </c>
      <c r="AU929" s="159" t="s">
        <v>85</v>
      </c>
      <c r="AV929" s="13" t="s">
        <v>83</v>
      </c>
      <c r="AW929" s="13" t="s">
        <v>32</v>
      </c>
      <c r="AX929" s="13" t="s">
        <v>76</v>
      </c>
      <c r="AY929" s="159" t="s">
        <v>293</v>
      </c>
    </row>
    <row r="930" spans="2:65" s="12" customFormat="1" ht="11.25">
      <c r="B930" s="150"/>
      <c r="D930" s="151" t="s">
        <v>302</v>
      </c>
      <c r="E930" s="152" t="s">
        <v>1</v>
      </c>
      <c r="F930" s="153" t="s">
        <v>832</v>
      </c>
      <c r="H930" s="154">
        <v>144</v>
      </c>
      <c r="I930" s="155"/>
      <c r="L930" s="150"/>
      <c r="M930" s="156"/>
      <c r="T930" s="157"/>
      <c r="AT930" s="152" t="s">
        <v>302</v>
      </c>
      <c r="AU930" s="152" t="s">
        <v>85</v>
      </c>
      <c r="AV930" s="12" t="s">
        <v>85</v>
      </c>
      <c r="AW930" s="12" t="s">
        <v>32</v>
      </c>
      <c r="AX930" s="12" t="s">
        <v>76</v>
      </c>
      <c r="AY930" s="152" t="s">
        <v>293</v>
      </c>
    </row>
    <row r="931" spans="2:65" s="13" customFormat="1" ht="22.5">
      <c r="B931" s="158"/>
      <c r="D931" s="151" t="s">
        <v>302</v>
      </c>
      <c r="E931" s="159" t="s">
        <v>1</v>
      </c>
      <c r="F931" s="160" t="s">
        <v>729</v>
      </c>
      <c r="H931" s="159" t="s">
        <v>1</v>
      </c>
      <c r="I931" s="161"/>
      <c r="L931" s="158"/>
      <c r="M931" s="162"/>
      <c r="T931" s="163"/>
      <c r="AT931" s="159" t="s">
        <v>302</v>
      </c>
      <c r="AU931" s="159" t="s">
        <v>85</v>
      </c>
      <c r="AV931" s="13" t="s">
        <v>83</v>
      </c>
      <c r="AW931" s="13" t="s">
        <v>32</v>
      </c>
      <c r="AX931" s="13" t="s">
        <v>76</v>
      </c>
      <c r="AY931" s="159" t="s">
        <v>293</v>
      </c>
    </row>
    <row r="932" spans="2:65" s="12" customFormat="1" ht="11.25">
      <c r="B932" s="150"/>
      <c r="D932" s="151" t="s">
        <v>302</v>
      </c>
      <c r="E932" s="152" t="s">
        <v>1</v>
      </c>
      <c r="F932" s="153" t="s">
        <v>829</v>
      </c>
      <c r="H932" s="154">
        <v>126</v>
      </c>
      <c r="I932" s="155"/>
      <c r="L932" s="150"/>
      <c r="M932" s="156"/>
      <c r="T932" s="157"/>
      <c r="AT932" s="152" t="s">
        <v>302</v>
      </c>
      <c r="AU932" s="152" t="s">
        <v>85</v>
      </c>
      <c r="AV932" s="12" t="s">
        <v>85</v>
      </c>
      <c r="AW932" s="12" t="s">
        <v>32</v>
      </c>
      <c r="AX932" s="12" t="s">
        <v>76</v>
      </c>
      <c r="AY932" s="152" t="s">
        <v>293</v>
      </c>
    </row>
    <row r="933" spans="2:65" s="13" customFormat="1" ht="22.5">
      <c r="B933" s="158"/>
      <c r="D933" s="151" t="s">
        <v>302</v>
      </c>
      <c r="E933" s="159" t="s">
        <v>1</v>
      </c>
      <c r="F933" s="160" t="s">
        <v>730</v>
      </c>
      <c r="H933" s="159" t="s">
        <v>1</v>
      </c>
      <c r="I933" s="161"/>
      <c r="L933" s="158"/>
      <c r="M933" s="162"/>
      <c r="T933" s="163"/>
      <c r="AT933" s="159" t="s">
        <v>302</v>
      </c>
      <c r="AU933" s="159" t="s">
        <v>85</v>
      </c>
      <c r="AV933" s="13" t="s">
        <v>83</v>
      </c>
      <c r="AW933" s="13" t="s">
        <v>32</v>
      </c>
      <c r="AX933" s="13" t="s">
        <v>76</v>
      </c>
      <c r="AY933" s="159" t="s">
        <v>293</v>
      </c>
    </row>
    <row r="934" spans="2:65" s="12" customFormat="1" ht="11.25">
      <c r="B934" s="150"/>
      <c r="D934" s="151" t="s">
        <v>302</v>
      </c>
      <c r="E934" s="152" t="s">
        <v>1</v>
      </c>
      <c r="F934" s="153" t="s">
        <v>829</v>
      </c>
      <c r="H934" s="154">
        <v>126</v>
      </c>
      <c r="I934" s="155"/>
      <c r="L934" s="150"/>
      <c r="M934" s="156"/>
      <c r="T934" s="157"/>
      <c r="AT934" s="152" t="s">
        <v>302</v>
      </c>
      <c r="AU934" s="152" t="s">
        <v>85</v>
      </c>
      <c r="AV934" s="12" t="s">
        <v>85</v>
      </c>
      <c r="AW934" s="12" t="s">
        <v>32</v>
      </c>
      <c r="AX934" s="12" t="s">
        <v>76</v>
      </c>
      <c r="AY934" s="152" t="s">
        <v>293</v>
      </c>
    </row>
    <row r="935" spans="2:65" s="13" customFormat="1" ht="22.5">
      <c r="B935" s="158"/>
      <c r="D935" s="151" t="s">
        <v>302</v>
      </c>
      <c r="E935" s="159" t="s">
        <v>1</v>
      </c>
      <c r="F935" s="160" t="s">
        <v>732</v>
      </c>
      <c r="H935" s="159" t="s">
        <v>1</v>
      </c>
      <c r="I935" s="161"/>
      <c r="L935" s="158"/>
      <c r="M935" s="162"/>
      <c r="T935" s="163"/>
      <c r="AT935" s="159" t="s">
        <v>302</v>
      </c>
      <c r="AU935" s="159" t="s">
        <v>85</v>
      </c>
      <c r="AV935" s="13" t="s">
        <v>83</v>
      </c>
      <c r="AW935" s="13" t="s">
        <v>32</v>
      </c>
      <c r="AX935" s="13" t="s">
        <v>76</v>
      </c>
      <c r="AY935" s="159" t="s">
        <v>293</v>
      </c>
    </row>
    <row r="936" spans="2:65" s="12" customFormat="1" ht="11.25">
      <c r="B936" s="150"/>
      <c r="D936" s="151" t="s">
        <v>302</v>
      </c>
      <c r="E936" s="152" t="s">
        <v>1</v>
      </c>
      <c r="F936" s="153" t="s">
        <v>829</v>
      </c>
      <c r="H936" s="154">
        <v>126</v>
      </c>
      <c r="I936" s="155"/>
      <c r="L936" s="150"/>
      <c r="M936" s="156"/>
      <c r="T936" s="157"/>
      <c r="AT936" s="152" t="s">
        <v>302</v>
      </c>
      <c r="AU936" s="152" t="s">
        <v>85</v>
      </c>
      <c r="AV936" s="12" t="s">
        <v>85</v>
      </c>
      <c r="AW936" s="12" t="s">
        <v>32</v>
      </c>
      <c r="AX936" s="12" t="s">
        <v>76</v>
      </c>
      <c r="AY936" s="152" t="s">
        <v>293</v>
      </c>
    </row>
    <row r="937" spans="2:65" s="13" customFormat="1" ht="22.5">
      <c r="B937" s="158"/>
      <c r="D937" s="151" t="s">
        <v>302</v>
      </c>
      <c r="E937" s="159" t="s">
        <v>1</v>
      </c>
      <c r="F937" s="160" t="s">
        <v>733</v>
      </c>
      <c r="H937" s="159" t="s">
        <v>1</v>
      </c>
      <c r="I937" s="161"/>
      <c r="L937" s="158"/>
      <c r="M937" s="162"/>
      <c r="T937" s="163"/>
      <c r="AT937" s="159" t="s">
        <v>302</v>
      </c>
      <c r="AU937" s="159" t="s">
        <v>85</v>
      </c>
      <c r="AV937" s="13" t="s">
        <v>83</v>
      </c>
      <c r="AW937" s="13" t="s">
        <v>32</v>
      </c>
      <c r="AX937" s="13" t="s">
        <v>76</v>
      </c>
      <c r="AY937" s="159" t="s">
        <v>293</v>
      </c>
    </row>
    <row r="938" spans="2:65" s="12" customFormat="1" ht="11.25">
      <c r="B938" s="150"/>
      <c r="D938" s="151" t="s">
        <v>302</v>
      </c>
      <c r="E938" s="152" t="s">
        <v>1</v>
      </c>
      <c r="F938" s="153" t="s">
        <v>833</v>
      </c>
      <c r="H938" s="154">
        <v>90</v>
      </c>
      <c r="I938" s="155"/>
      <c r="L938" s="150"/>
      <c r="M938" s="156"/>
      <c r="T938" s="157"/>
      <c r="AT938" s="152" t="s">
        <v>302</v>
      </c>
      <c r="AU938" s="152" t="s">
        <v>85</v>
      </c>
      <c r="AV938" s="12" t="s">
        <v>85</v>
      </c>
      <c r="AW938" s="12" t="s">
        <v>32</v>
      </c>
      <c r="AX938" s="12" t="s">
        <v>76</v>
      </c>
      <c r="AY938" s="152" t="s">
        <v>293</v>
      </c>
    </row>
    <row r="939" spans="2:65" s="13" customFormat="1" ht="22.5">
      <c r="B939" s="158"/>
      <c r="D939" s="151" t="s">
        <v>302</v>
      </c>
      <c r="E939" s="159" t="s">
        <v>1</v>
      </c>
      <c r="F939" s="160" t="s">
        <v>735</v>
      </c>
      <c r="H939" s="159" t="s">
        <v>1</v>
      </c>
      <c r="I939" s="161"/>
      <c r="L939" s="158"/>
      <c r="M939" s="162"/>
      <c r="T939" s="163"/>
      <c r="AT939" s="159" t="s">
        <v>302</v>
      </c>
      <c r="AU939" s="159" t="s">
        <v>85</v>
      </c>
      <c r="AV939" s="13" t="s">
        <v>83</v>
      </c>
      <c r="AW939" s="13" t="s">
        <v>32</v>
      </c>
      <c r="AX939" s="13" t="s">
        <v>76</v>
      </c>
      <c r="AY939" s="159" t="s">
        <v>293</v>
      </c>
    </row>
    <row r="940" spans="2:65" s="12" customFormat="1" ht="11.25">
      <c r="B940" s="150"/>
      <c r="D940" s="151" t="s">
        <v>302</v>
      </c>
      <c r="E940" s="152" t="s">
        <v>1</v>
      </c>
      <c r="F940" s="153" t="s">
        <v>829</v>
      </c>
      <c r="H940" s="154">
        <v>126</v>
      </c>
      <c r="I940" s="155"/>
      <c r="L940" s="150"/>
      <c r="M940" s="156"/>
      <c r="T940" s="157"/>
      <c r="AT940" s="152" t="s">
        <v>302</v>
      </c>
      <c r="AU940" s="152" t="s">
        <v>85</v>
      </c>
      <c r="AV940" s="12" t="s">
        <v>85</v>
      </c>
      <c r="AW940" s="12" t="s">
        <v>32</v>
      </c>
      <c r="AX940" s="12" t="s">
        <v>76</v>
      </c>
      <c r="AY940" s="152" t="s">
        <v>293</v>
      </c>
    </row>
    <row r="941" spans="2:65" s="14" customFormat="1" ht="11.25">
      <c r="B941" s="167"/>
      <c r="D941" s="151" t="s">
        <v>302</v>
      </c>
      <c r="E941" s="168" t="s">
        <v>1</v>
      </c>
      <c r="F941" s="169" t="s">
        <v>371</v>
      </c>
      <c r="H941" s="170">
        <v>3228</v>
      </c>
      <c r="I941" s="171"/>
      <c r="L941" s="167"/>
      <c r="M941" s="172"/>
      <c r="T941" s="173"/>
      <c r="AT941" s="168" t="s">
        <v>302</v>
      </c>
      <c r="AU941" s="168" t="s">
        <v>85</v>
      </c>
      <c r="AV941" s="14" t="s">
        <v>300</v>
      </c>
      <c r="AW941" s="14" t="s">
        <v>32</v>
      </c>
      <c r="AX941" s="14" t="s">
        <v>83</v>
      </c>
      <c r="AY941" s="168" t="s">
        <v>293</v>
      </c>
    </row>
    <row r="942" spans="2:65" s="1" customFormat="1" ht="24.2" customHeight="1">
      <c r="B942" s="32"/>
      <c r="C942" s="137" t="s">
        <v>834</v>
      </c>
      <c r="D942" s="137" t="s">
        <v>295</v>
      </c>
      <c r="E942" s="138" t="s">
        <v>835</v>
      </c>
      <c r="F942" s="139" t="s">
        <v>836</v>
      </c>
      <c r="G942" s="140" t="s">
        <v>298</v>
      </c>
      <c r="H942" s="141">
        <v>1696.2</v>
      </c>
      <c r="I942" s="142"/>
      <c r="J942" s="143">
        <f>ROUND(I942*H942,2)</f>
        <v>0</v>
      </c>
      <c r="K942" s="139" t="s">
        <v>299</v>
      </c>
      <c r="L942" s="32"/>
      <c r="M942" s="144" t="s">
        <v>1</v>
      </c>
      <c r="N942" s="145" t="s">
        <v>41</v>
      </c>
      <c r="P942" s="146">
        <f>O942*H942</f>
        <v>0</v>
      </c>
      <c r="Q942" s="146">
        <v>2.9E-4</v>
      </c>
      <c r="R942" s="146">
        <f>Q942*H942</f>
        <v>0.491898</v>
      </c>
      <c r="S942" s="146">
        <v>0</v>
      </c>
      <c r="T942" s="147">
        <f>S942*H942</f>
        <v>0</v>
      </c>
      <c r="AR942" s="148" t="s">
        <v>300</v>
      </c>
      <c r="AT942" s="148" t="s">
        <v>295</v>
      </c>
      <c r="AU942" s="148" t="s">
        <v>85</v>
      </c>
      <c r="AY942" s="17" t="s">
        <v>293</v>
      </c>
      <c r="BE942" s="149">
        <f>IF(N942="základní",J942,0)</f>
        <v>0</v>
      </c>
      <c r="BF942" s="149">
        <f>IF(N942="snížená",J942,0)</f>
        <v>0</v>
      </c>
      <c r="BG942" s="149">
        <f>IF(N942="zákl. přenesená",J942,0)</f>
        <v>0</v>
      </c>
      <c r="BH942" s="149">
        <f>IF(N942="sníž. přenesená",J942,0)</f>
        <v>0</v>
      </c>
      <c r="BI942" s="149">
        <f>IF(N942="nulová",J942,0)</f>
        <v>0</v>
      </c>
      <c r="BJ942" s="17" t="s">
        <v>83</v>
      </c>
      <c r="BK942" s="149">
        <f>ROUND(I942*H942,2)</f>
        <v>0</v>
      </c>
      <c r="BL942" s="17" t="s">
        <v>300</v>
      </c>
      <c r="BM942" s="148" t="s">
        <v>837</v>
      </c>
    </row>
    <row r="943" spans="2:65" s="12" customFormat="1" ht="11.25">
      <c r="B943" s="150"/>
      <c r="D943" s="151" t="s">
        <v>302</v>
      </c>
      <c r="E943" s="152" t="s">
        <v>1</v>
      </c>
      <c r="F943" s="153" t="s">
        <v>838</v>
      </c>
      <c r="H943" s="154">
        <v>292.5</v>
      </c>
      <c r="I943" s="155"/>
      <c r="L943" s="150"/>
      <c r="M943" s="156"/>
      <c r="T943" s="157"/>
      <c r="AT943" s="152" t="s">
        <v>302</v>
      </c>
      <c r="AU943" s="152" t="s">
        <v>85</v>
      </c>
      <c r="AV943" s="12" t="s">
        <v>85</v>
      </c>
      <c r="AW943" s="12" t="s">
        <v>32</v>
      </c>
      <c r="AX943" s="12" t="s">
        <v>76</v>
      </c>
      <c r="AY943" s="152" t="s">
        <v>293</v>
      </c>
    </row>
    <row r="944" spans="2:65" s="12" customFormat="1" ht="11.25">
      <c r="B944" s="150"/>
      <c r="D944" s="151" t="s">
        <v>302</v>
      </c>
      <c r="E944" s="152" t="s">
        <v>1</v>
      </c>
      <c r="F944" s="153" t="s">
        <v>839</v>
      </c>
      <c r="H944" s="154">
        <v>33</v>
      </c>
      <c r="I944" s="155"/>
      <c r="L944" s="150"/>
      <c r="M944" s="156"/>
      <c r="T944" s="157"/>
      <c r="AT944" s="152" t="s">
        <v>302</v>
      </c>
      <c r="AU944" s="152" t="s">
        <v>85</v>
      </c>
      <c r="AV944" s="12" t="s">
        <v>85</v>
      </c>
      <c r="AW944" s="12" t="s">
        <v>32</v>
      </c>
      <c r="AX944" s="12" t="s">
        <v>76</v>
      </c>
      <c r="AY944" s="152" t="s">
        <v>293</v>
      </c>
    </row>
    <row r="945" spans="2:51" s="12" customFormat="1" ht="11.25">
      <c r="B945" s="150"/>
      <c r="D945" s="151" t="s">
        <v>302</v>
      </c>
      <c r="E945" s="152" t="s">
        <v>1</v>
      </c>
      <c r="F945" s="153" t="s">
        <v>840</v>
      </c>
      <c r="H945" s="154">
        <v>51.75</v>
      </c>
      <c r="I945" s="155"/>
      <c r="L945" s="150"/>
      <c r="M945" s="156"/>
      <c r="T945" s="157"/>
      <c r="AT945" s="152" t="s">
        <v>302</v>
      </c>
      <c r="AU945" s="152" t="s">
        <v>85</v>
      </c>
      <c r="AV945" s="12" t="s">
        <v>85</v>
      </c>
      <c r="AW945" s="12" t="s">
        <v>32</v>
      </c>
      <c r="AX945" s="12" t="s">
        <v>76</v>
      </c>
      <c r="AY945" s="152" t="s">
        <v>293</v>
      </c>
    </row>
    <row r="946" spans="2:51" s="12" customFormat="1" ht="11.25">
      <c r="B946" s="150"/>
      <c r="D946" s="151" t="s">
        <v>302</v>
      </c>
      <c r="E946" s="152" t="s">
        <v>1</v>
      </c>
      <c r="F946" s="153" t="s">
        <v>841</v>
      </c>
      <c r="H946" s="154">
        <v>51.75</v>
      </c>
      <c r="I946" s="155"/>
      <c r="L946" s="150"/>
      <c r="M946" s="156"/>
      <c r="T946" s="157"/>
      <c r="AT946" s="152" t="s">
        <v>302</v>
      </c>
      <c r="AU946" s="152" t="s">
        <v>85</v>
      </c>
      <c r="AV946" s="12" t="s">
        <v>85</v>
      </c>
      <c r="AW946" s="12" t="s">
        <v>32</v>
      </c>
      <c r="AX946" s="12" t="s">
        <v>76</v>
      </c>
      <c r="AY946" s="152" t="s">
        <v>293</v>
      </c>
    </row>
    <row r="947" spans="2:51" s="12" customFormat="1" ht="11.25">
      <c r="B947" s="150"/>
      <c r="D947" s="151" t="s">
        <v>302</v>
      </c>
      <c r="E947" s="152" t="s">
        <v>1</v>
      </c>
      <c r="F947" s="153" t="s">
        <v>842</v>
      </c>
      <c r="H947" s="154">
        <v>82.5</v>
      </c>
      <c r="I947" s="155"/>
      <c r="L947" s="150"/>
      <c r="M947" s="156"/>
      <c r="T947" s="157"/>
      <c r="AT947" s="152" t="s">
        <v>302</v>
      </c>
      <c r="AU947" s="152" t="s">
        <v>85</v>
      </c>
      <c r="AV947" s="12" t="s">
        <v>85</v>
      </c>
      <c r="AW947" s="12" t="s">
        <v>32</v>
      </c>
      <c r="AX947" s="12" t="s">
        <v>76</v>
      </c>
      <c r="AY947" s="152" t="s">
        <v>293</v>
      </c>
    </row>
    <row r="948" spans="2:51" s="12" customFormat="1" ht="11.25">
      <c r="B948" s="150"/>
      <c r="D948" s="151" t="s">
        <v>302</v>
      </c>
      <c r="E948" s="152" t="s">
        <v>1</v>
      </c>
      <c r="F948" s="153" t="s">
        <v>843</v>
      </c>
      <c r="H948" s="154">
        <v>35.25</v>
      </c>
      <c r="I948" s="155"/>
      <c r="L948" s="150"/>
      <c r="M948" s="156"/>
      <c r="T948" s="157"/>
      <c r="AT948" s="152" t="s">
        <v>302</v>
      </c>
      <c r="AU948" s="152" t="s">
        <v>85</v>
      </c>
      <c r="AV948" s="12" t="s">
        <v>85</v>
      </c>
      <c r="AW948" s="12" t="s">
        <v>32</v>
      </c>
      <c r="AX948" s="12" t="s">
        <v>76</v>
      </c>
      <c r="AY948" s="152" t="s">
        <v>293</v>
      </c>
    </row>
    <row r="949" spans="2:51" s="12" customFormat="1" ht="11.25">
      <c r="B949" s="150"/>
      <c r="D949" s="151" t="s">
        <v>302</v>
      </c>
      <c r="E949" s="152" t="s">
        <v>1</v>
      </c>
      <c r="F949" s="153" t="s">
        <v>844</v>
      </c>
      <c r="H949" s="154">
        <v>63</v>
      </c>
      <c r="I949" s="155"/>
      <c r="L949" s="150"/>
      <c r="M949" s="156"/>
      <c r="T949" s="157"/>
      <c r="AT949" s="152" t="s">
        <v>302</v>
      </c>
      <c r="AU949" s="152" t="s">
        <v>85</v>
      </c>
      <c r="AV949" s="12" t="s">
        <v>85</v>
      </c>
      <c r="AW949" s="12" t="s">
        <v>32</v>
      </c>
      <c r="AX949" s="12" t="s">
        <v>76</v>
      </c>
      <c r="AY949" s="152" t="s">
        <v>293</v>
      </c>
    </row>
    <row r="950" spans="2:51" s="12" customFormat="1" ht="22.5">
      <c r="B950" s="150"/>
      <c r="D950" s="151" t="s">
        <v>302</v>
      </c>
      <c r="E950" s="152" t="s">
        <v>1</v>
      </c>
      <c r="F950" s="153" t="s">
        <v>845</v>
      </c>
      <c r="H950" s="154">
        <v>66</v>
      </c>
      <c r="I950" s="155"/>
      <c r="L950" s="150"/>
      <c r="M950" s="156"/>
      <c r="T950" s="157"/>
      <c r="AT950" s="152" t="s">
        <v>302</v>
      </c>
      <c r="AU950" s="152" t="s">
        <v>85</v>
      </c>
      <c r="AV950" s="12" t="s">
        <v>85</v>
      </c>
      <c r="AW950" s="12" t="s">
        <v>32</v>
      </c>
      <c r="AX950" s="12" t="s">
        <v>76</v>
      </c>
      <c r="AY950" s="152" t="s">
        <v>293</v>
      </c>
    </row>
    <row r="951" spans="2:51" s="12" customFormat="1" ht="22.5">
      <c r="B951" s="150"/>
      <c r="D951" s="151" t="s">
        <v>302</v>
      </c>
      <c r="E951" s="152" t="s">
        <v>1</v>
      </c>
      <c r="F951" s="153" t="s">
        <v>846</v>
      </c>
      <c r="H951" s="154">
        <v>51.75</v>
      </c>
      <c r="I951" s="155"/>
      <c r="L951" s="150"/>
      <c r="M951" s="156"/>
      <c r="T951" s="157"/>
      <c r="AT951" s="152" t="s">
        <v>302</v>
      </c>
      <c r="AU951" s="152" t="s">
        <v>85</v>
      </c>
      <c r="AV951" s="12" t="s">
        <v>85</v>
      </c>
      <c r="AW951" s="12" t="s">
        <v>32</v>
      </c>
      <c r="AX951" s="12" t="s">
        <v>76</v>
      </c>
      <c r="AY951" s="152" t="s">
        <v>293</v>
      </c>
    </row>
    <row r="952" spans="2:51" s="12" customFormat="1" ht="22.5">
      <c r="B952" s="150"/>
      <c r="D952" s="151" t="s">
        <v>302</v>
      </c>
      <c r="E952" s="152" t="s">
        <v>1</v>
      </c>
      <c r="F952" s="153" t="s">
        <v>847</v>
      </c>
      <c r="H952" s="154">
        <v>51.75</v>
      </c>
      <c r="I952" s="155"/>
      <c r="L952" s="150"/>
      <c r="M952" s="156"/>
      <c r="T952" s="157"/>
      <c r="AT952" s="152" t="s">
        <v>302</v>
      </c>
      <c r="AU952" s="152" t="s">
        <v>85</v>
      </c>
      <c r="AV952" s="12" t="s">
        <v>85</v>
      </c>
      <c r="AW952" s="12" t="s">
        <v>32</v>
      </c>
      <c r="AX952" s="12" t="s">
        <v>76</v>
      </c>
      <c r="AY952" s="152" t="s">
        <v>293</v>
      </c>
    </row>
    <row r="953" spans="2:51" s="12" customFormat="1" ht="22.5">
      <c r="B953" s="150"/>
      <c r="D953" s="151" t="s">
        <v>302</v>
      </c>
      <c r="E953" s="152" t="s">
        <v>1</v>
      </c>
      <c r="F953" s="153" t="s">
        <v>848</v>
      </c>
      <c r="H953" s="154">
        <v>51.75</v>
      </c>
      <c r="I953" s="155"/>
      <c r="L953" s="150"/>
      <c r="M953" s="156"/>
      <c r="T953" s="157"/>
      <c r="AT953" s="152" t="s">
        <v>302</v>
      </c>
      <c r="AU953" s="152" t="s">
        <v>85</v>
      </c>
      <c r="AV953" s="12" t="s">
        <v>85</v>
      </c>
      <c r="AW953" s="12" t="s">
        <v>32</v>
      </c>
      <c r="AX953" s="12" t="s">
        <v>76</v>
      </c>
      <c r="AY953" s="152" t="s">
        <v>293</v>
      </c>
    </row>
    <row r="954" spans="2:51" s="12" customFormat="1" ht="11.25">
      <c r="B954" s="150"/>
      <c r="D954" s="151" t="s">
        <v>302</v>
      </c>
      <c r="E954" s="152" t="s">
        <v>1</v>
      </c>
      <c r="F954" s="153" t="s">
        <v>849</v>
      </c>
      <c r="H954" s="154">
        <v>60.75</v>
      </c>
      <c r="I954" s="155"/>
      <c r="L954" s="150"/>
      <c r="M954" s="156"/>
      <c r="T954" s="157"/>
      <c r="AT954" s="152" t="s">
        <v>302</v>
      </c>
      <c r="AU954" s="152" t="s">
        <v>85</v>
      </c>
      <c r="AV954" s="12" t="s">
        <v>85</v>
      </c>
      <c r="AW954" s="12" t="s">
        <v>32</v>
      </c>
      <c r="AX954" s="12" t="s">
        <v>76</v>
      </c>
      <c r="AY954" s="152" t="s">
        <v>293</v>
      </c>
    </row>
    <row r="955" spans="2:51" s="12" customFormat="1" ht="11.25">
      <c r="B955" s="150"/>
      <c r="D955" s="151" t="s">
        <v>302</v>
      </c>
      <c r="E955" s="152" t="s">
        <v>1</v>
      </c>
      <c r="F955" s="153" t="s">
        <v>850</v>
      </c>
      <c r="H955" s="154">
        <v>51.75</v>
      </c>
      <c r="I955" s="155"/>
      <c r="L955" s="150"/>
      <c r="M955" s="156"/>
      <c r="T955" s="157"/>
      <c r="AT955" s="152" t="s">
        <v>302</v>
      </c>
      <c r="AU955" s="152" t="s">
        <v>85</v>
      </c>
      <c r="AV955" s="12" t="s">
        <v>85</v>
      </c>
      <c r="AW955" s="12" t="s">
        <v>32</v>
      </c>
      <c r="AX955" s="12" t="s">
        <v>76</v>
      </c>
      <c r="AY955" s="152" t="s">
        <v>293</v>
      </c>
    </row>
    <row r="956" spans="2:51" s="13" customFormat="1" ht="11.25">
      <c r="B956" s="158"/>
      <c r="D956" s="151" t="s">
        <v>302</v>
      </c>
      <c r="E956" s="159" t="s">
        <v>1</v>
      </c>
      <c r="F956" s="160" t="s">
        <v>713</v>
      </c>
      <c r="H956" s="159" t="s">
        <v>1</v>
      </c>
      <c r="I956" s="161"/>
      <c r="L956" s="158"/>
      <c r="M956" s="162"/>
      <c r="T956" s="163"/>
      <c r="AT956" s="159" t="s">
        <v>302</v>
      </c>
      <c r="AU956" s="159" t="s">
        <v>85</v>
      </c>
      <c r="AV956" s="13" t="s">
        <v>83</v>
      </c>
      <c r="AW956" s="13" t="s">
        <v>32</v>
      </c>
      <c r="AX956" s="13" t="s">
        <v>76</v>
      </c>
      <c r="AY956" s="159" t="s">
        <v>293</v>
      </c>
    </row>
    <row r="957" spans="2:51" s="12" customFormat="1" ht="22.5">
      <c r="B957" s="150"/>
      <c r="D957" s="151" t="s">
        <v>302</v>
      </c>
      <c r="E957" s="152" t="s">
        <v>1</v>
      </c>
      <c r="F957" s="153" t="s">
        <v>851</v>
      </c>
      <c r="H957" s="154">
        <v>266.39999999999998</v>
      </c>
      <c r="I957" s="155"/>
      <c r="L957" s="150"/>
      <c r="M957" s="156"/>
      <c r="T957" s="157"/>
      <c r="AT957" s="152" t="s">
        <v>302</v>
      </c>
      <c r="AU957" s="152" t="s">
        <v>85</v>
      </c>
      <c r="AV957" s="12" t="s">
        <v>85</v>
      </c>
      <c r="AW957" s="12" t="s">
        <v>32</v>
      </c>
      <c r="AX957" s="12" t="s">
        <v>76</v>
      </c>
      <c r="AY957" s="152" t="s">
        <v>293</v>
      </c>
    </row>
    <row r="958" spans="2:51" s="13" customFormat="1" ht="11.25">
      <c r="B958" s="158"/>
      <c r="D958" s="151" t="s">
        <v>302</v>
      </c>
      <c r="E958" s="159" t="s">
        <v>1</v>
      </c>
      <c r="F958" s="160" t="s">
        <v>715</v>
      </c>
      <c r="H958" s="159" t="s">
        <v>1</v>
      </c>
      <c r="I958" s="161"/>
      <c r="L958" s="158"/>
      <c r="M958" s="162"/>
      <c r="T958" s="163"/>
      <c r="AT958" s="159" t="s">
        <v>302</v>
      </c>
      <c r="AU958" s="159" t="s">
        <v>85</v>
      </c>
      <c r="AV958" s="13" t="s">
        <v>83</v>
      </c>
      <c r="AW958" s="13" t="s">
        <v>32</v>
      </c>
      <c r="AX958" s="13" t="s">
        <v>76</v>
      </c>
      <c r="AY958" s="159" t="s">
        <v>293</v>
      </c>
    </row>
    <row r="959" spans="2:51" s="12" customFormat="1" ht="11.25">
      <c r="B959" s="150"/>
      <c r="D959" s="151" t="s">
        <v>302</v>
      </c>
      <c r="E959" s="152" t="s">
        <v>1</v>
      </c>
      <c r="F959" s="153" t="s">
        <v>852</v>
      </c>
      <c r="H959" s="154">
        <v>30.3</v>
      </c>
      <c r="I959" s="155"/>
      <c r="L959" s="150"/>
      <c r="M959" s="156"/>
      <c r="T959" s="157"/>
      <c r="AT959" s="152" t="s">
        <v>302</v>
      </c>
      <c r="AU959" s="152" t="s">
        <v>85</v>
      </c>
      <c r="AV959" s="12" t="s">
        <v>85</v>
      </c>
      <c r="AW959" s="12" t="s">
        <v>32</v>
      </c>
      <c r="AX959" s="12" t="s">
        <v>76</v>
      </c>
      <c r="AY959" s="152" t="s">
        <v>293</v>
      </c>
    </row>
    <row r="960" spans="2:51" s="13" customFormat="1" ht="11.25">
      <c r="B960" s="158"/>
      <c r="D960" s="151" t="s">
        <v>302</v>
      </c>
      <c r="E960" s="159" t="s">
        <v>1</v>
      </c>
      <c r="F960" s="160" t="s">
        <v>717</v>
      </c>
      <c r="H960" s="159" t="s">
        <v>1</v>
      </c>
      <c r="I960" s="161"/>
      <c r="L960" s="158"/>
      <c r="M960" s="162"/>
      <c r="T960" s="163"/>
      <c r="AT960" s="159" t="s">
        <v>302</v>
      </c>
      <c r="AU960" s="159" t="s">
        <v>85</v>
      </c>
      <c r="AV960" s="13" t="s">
        <v>83</v>
      </c>
      <c r="AW960" s="13" t="s">
        <v>32</v>
      </c>
      <c r="AX960" s="13" t="s">
        <v>76</v>
      </c>
      <c r="AY960" s="159" t="s">
        <v>293</v>
      </c>
    </row>
    <row r="961" spans="2:51" s="12" customFormat="1" ht="11.25">
      <c r="B961" s="150"/>
      <c r="D961" s="151" t="s">
        <v>302</v>
      </c>
      <c r="E961" s="152" t="s">
        <v>1</v>
      </c>
      <c r="F961" s="153" t="s">
        <v>853</v>
      </c>
      <c r="H961" s="154">
        <v>33.9</v>
      </c>
      <c r="I961" s="155"/>
      <c r="L961" s="150"/>
      <c r="M961" s="156"/>
      <c r="T961" s="157"/>
      <c r="AT961" s="152" t="s">
        <v>302</v>
      </c>
      <c r="AU961" s="152" t="s">
        <v>85</v>
      </c>
      <c r="AV961" s="12" t="s">
        <v>85</v>
      </c>
      <c r="AW961" s="12" t="s">
        <v>32</v>
      </c>
      <c r="AX961" s="12" t="s">
        <v>76</v>
      </c>
      <c r="AY961" s="152" t="s">
        <v>293</v>
      </c>
    </row>
    <row r="962" spans="2:51" s="13" customFormat="1" ht="11.25">
      <c r="B962" s="158"/>
      <c r="D962" s="151" t="s">
        <v>302</v>
      </c>
      <c r="E962" s="159" t="s">
        <v>1</v>
      </c>
      <c r="F962" s="160" t="s">
        <v>719</v>
      </c>
      <c r="H962" s="159" t="s">
        <v>1</v>
      </c>
      <c r="I962" s="161"/>
      <c r="L962" s="158"/>
      <c r="M962" s="162"/>
      <c r="T962" s="163"/>
      <c r="AT962" s="159" t="s">
        <v>302</v>
      </c>
      <c r="AU962" s="159" t="s">
        <v>85</v>
      </c>
      <c r="AV962" s="13" t="s">
        <v>83</v>
      </c>
      <c r="AW962" s="13" t="s">
        <v>32</v>
      </c>
      <c r="AX962" s="13" t="s">
        <v>76</v>
      </c>
      <c r="AY962" s="159" t="s">
        <v>293</v>
      </c>
    </row>
    <row r="963" spans="2:51" s="12" customFormat="1" ht="11.25">
      <c r="B963" s="150"/>
      <c r="D963" s="151" t="s">
        <v>302</v>
      </c>
      <c r="E963" s="152" t="s">
        <v>1</v>
      </c>
      <c r="F963" s="153" t="s">
        <v>854</v>
      </c>
      <c r="H963" s="154">
        <v>33.9</v>
      </c>
      <c r="I963" s="155"/>
      <c r="L963" s="150"/>
      <c r="M963" s="156"/>
      <c r="T963" s="157"/>
      <c r="AT963" s="152" t="s">
        <v>302</v>
      </c>
      <c r="AU963" s="152" t="s">
        <v>85</v>
      </c>
      <c r="AV963" s="12" t="s">
        <v>85</v>
      </c>
      <c r="AW963" s="12" t="s">
        <v>32</v>
      </c>
      <c r="AX963" s="12" t="s">
        <v>76</v>
      </c>
      <c r="AY963" s="152" t="s">
        <v>293</v>
      </c>
    </row>
    <row r="964" spans="2:51" s="13" customFormat="1" ht="11.25">
      <c r="B964" s="158"/>
      <c r="D964" s="151" t="s">
        <v>302</v>
      </c>
      <c r="E964" s="159" t="s">
        <v>1</v>
      </c>
      <c r="F964" s="160" t="s">
        <v>721</v>
      </c>
      <c r="H964" s="159" t="s">
        <v>1</v>
      </c>
      <c r="I964" s="161"/>
      <c r="L964" s="158"/>
      <c r="M964" s="162"/>
      <c r="T964" s="163"/>
      <c r="AT964" s="159" t="s">
        <v>302</v>
      </c>
      <c r="AU964" s="159" t="s">
        <v>85</v>
      </c>
      <c r="AV964" s="13" t="s">
        <v>83</v>
      </c>
      <c r="AW964" s="13" t="s">
        <v>32</v>
      </c>
      <c r="AX964" s="13" t="s">
        <v>76</v>
      </c>
      <c r="AY964" s="159" t="s">
        <v>293</v>
      </c>
    </row>
    <row r="965" spans="2:51" s="12" customFormat="1" ht="11.25">
      <c r="B965" s="150"/>
      <c r="D965" s="151" t="s">
        <v>302</v>
      </c>
      <c r="E965" s="152" t="s">
        <v>1</v>
      </c>
      <c r="F965" s="153" t="s">
        <v>855</v>
      </c>
      <c r="H965" s="154">
        <v>56.7</v>
      </c>
      <c r="I965" s="155"/>
      <c r="L965" s="150"/>
      <c r="M965" s="156"/>
      <c r="T965" s="157"/>
      <c r="AT965" s="152" t="s">
        <v>302</v>
      </c>
      <c r="AU965" s="152" t="s">
        <v>85</v>
      </c>
      <c r="AV965" s="12" t="s">
        <v>85</v>
      </c>
      <c r="AW965" s="12" t="s">
        <v>32</v>
      </c>
      <c r="AX965" s="12" t="s">
        <v>76</v>
      </c>
      <c r="AY965" s="152" t="s">
        <v>293</v>
      </c>
    </row>
    <row r="966" spans="2:51" s="13" customFormat="1" ht="11.25">
      <c r="B966" s="158"/>
      <c r="D966" s="151" t="s">
        <v>302</v>
      </c>
      <c r="E966" s="159" t="s">
        <v>1</v>
      </c>
      <c r="F966" s="160" t="s">
        <v>723</v>
      </c>
      <c r="H966" s="159" t="s">
        <v>1</v>
      </c>
      <c r="I966" s="161"/>
      <c r="L966" s="158"/>
      <c r="M966" s="162"/>
      <c r="T966" s="163"/>
      <c r="AT966" s="159" t="s">
        <v>302</v>
      </c>
      <c r="AU966" s="159" t="s">
        <v>85</v>
      </c>
      <c r="AV966" s="13" t="s">
        <v>83</v>
      </c>
      <c r="AW966" s="13" t="s">
        <v>32</v>
      </c>
      <c r="AX966" s="13" t="s">
        <v>76</v>
      </c>
      <c r="AY966" s="159" t="s">
        <v>293</v>
      </c>
    </row>
    <row r="967" spans="2:51" s="12" customFormat="1" ht="11.25">
      <c r="B967" s="150"/>
      <c r="D967" s="151" t="s">
        <v>302</v>
      </c>
      <c r="E967" s="152" t="s">
        <v>1</v>
      </c>
      <c r="F967" s="153" t="s">
        <v>856</v>
      </c>
      <c r="H967" s="154">
        <v>31.8</v>
      </c>
      <c r="I967" s="155"/>
      <c r="L967" s="150"/>
      <c r="M967" s="156"/>
      <c r="T967" s="157"/>
      <c r="AT967" s="152" t="s">
        <v>302</v>
      </c>
      <c r="AU967" s="152" t="s">
        <v>85</v>
      </c>
      <c r="AV967" s="12" t="s">
        <v>85</v>
      </c>
      <c r="AW967" s="12" t="s">
        <v>32</v>
      </c>
      <c r="AX967" s="12" t="s">
        <v>76</v>
      </c>
      <c r="AY967" s="152" t="s">
        <v>293</v>
      </c>
    </row>
    <row r="968" spans="2:51" s="13" customFormat="1" ht="11.25">
      <c r="B968" s="158"/>
      <c r="D968" s="151" t="s">
        <v>302</v>
      </c>
      <c r="E968" s="159" t="s">
        <v>1</v>
      </c>
      <c r="F968" s="160" t="s">
        <v>725</v>
      </c>
      <c r="H968" s="159" t="s">
        <v>1</v>
      </c>
      <c r="I968" s="161"/>
      <c r="L968" s="158"/>
      <c r="M968" s="162"/>
      <c r="T968" s="163"/>
      <c r="AT968" s="159" t="s">
        <v>302</v>
      </c>
      <c r="AU968" s="159" t="s">
        <v>85</v>
      </c>
      <c r="AV968" s="13" t="s">
        <v>83</v>
      </c>
      <c r="AW968" s="13" t="s">
        <v>32</v>
      </c>
      <c r="AX968" s="13" t="s">
        <v>76</v>
      </c>
      <c r="AY968" s="159" t="s">
        <v>293</v>
      </c>
    </row>
    <row r="969" spans="2:51" s="12" customFormat="1" ht="11.25">
      <c r="B969" s="150"/>
      <c r="D969" s="151" t="s">
        <v>302</v>
      </c>
      <c r="E969" s="152" t="s">
        <v>1</v>
      </c>
      <c r="F969" s="153" t="s">
        <v>857</v>
      </c>
      <c r="H969" s="154">
        <v>83.25</v>
      </c>
      <c r="I969" s="155"/>
      <c r="L969" s="150"/>
      <c r="M969" s="156"/>
      <c r="T969" s="157"/>
      <c r="AT969" s="152" t="s">
        <v>302</v>
      </c>
      <c r="AU969" s="152" t="s">
        <v>85</v>
      </c>
      <c r="AV969" s="12" t="s">
        <v>85</v>
      </c>
      <c r="AW969" s="12" t="s">
        <v>32</v>
      </c>
      <c r="AX969" s="12" t="s">
        <v>76</v>
      </c>
      <c r="AY969" s="152" t="s">
        <v>293</v>
      </c>
    </row>
    <row r="970" spans="2:51" s="13" customFormat="1" ht="22.5">
      <c r="B970" s="158"/>
      <c r="D970" s="151" t="s">
        <v>302</v>
      </c>
      <c r="E970" s="159" t="s">
        <v>1</v>
      </c>
      <c r="F970" s="160" t="s">
        <v>727</v>
      </c>
      <c r="H970" s="159" t="s">
        <v>1</v>
      </c>
      <c r="I970" s="161"/>
      <c r="L970" s="158"/>
      <c r="M970" s="162"/>
      <c r="T970" s="163"/>
      <c r="AT970" s="159" t="s">
        <v>302</v>
      </c>
      <c r="AU970" s="159" t="s">
        <v>85</v>
      </c>
      <c r="AV970" s="13" t="s">
        <v>83</v>
      </c>
      <c r="AW970" s="13" t="s">
        <v>32</v>
      </c>
      <c r="AX970" s="13" t="s">
        <v>76</v>
      </c>
      <c r="AY970" s="159" t="s">
        <v>293</v>
      </c>
    </row>
    <row r="971" spans="2:51" s="12" customFormat="1" ht="11.25">
      <c r="B971" s="150"/>
      <c r="D971" s="151" t="s">
        <v>302</v>
      </c>
      <c r="E971" s="152" t="s">
        <v>1</v>
      </c>
      <c r="F971" s="153" t="s">
        <v>858</v>
      </c>
      <c r="H971" s="154">
        <v>54.6</v>
      </c>
      <c r="I971" s="155"/>
      <c r="L971" s="150"/>
      <c r="M971" s="156"/>
      <c r="T971" s="157"/>
      <c r="AT971" s="152" t="s">
        <v>302</v>
      </c>
      <c r="AU971" s="152" t="s">
        <v>85</v>
      </c>
      <c r="AV971" s="12" t="s">
        <v>85</v>
      </c>
      <c r="AW971" s="12" t="s">
        <v>32</v>
      </c>
      <c r="AX971" s="12" t="s">
        <v>76</v>
      </c>
      <c r="AY971" s="152" t="s">
        <v>293</v>
      </c>
    </row>
    <row r="972" spans="2:51" s="13" customFormat="1" ht="22.5">
      <c r="B972" s="158"/>
      <c r="D972" s="151" t="s">
        <v>302</v>
      </c>
      <c r="E972" s="159" t="s">
        <v>1</v>
      </c>
      <c r="F972" s="160" t="s">
        <v>729</v>
      </c>
      <c r="H972" s="159" t="s">
        <v>1</v>
      </c>
      <c r="I972" s="161"/>
      <c r="L972" s="158"/>
      <c r="M972" s="162"/>
      <c r="T972" s="163"/>
      <c r="AT972" s="159" t="s">
        <v>302</v>
      </c>
      <c r="AU972" s="159" t="s">
        <v>85</v>
      </c>
      <c r="AV972" s="13" t="s">
        <v>83</v>
      </c>
      <c r="AW972" s="13" t="s">
        <v>32</v>
      </c>
      <c r="AX972" s="13" t="s">
        <v>76</v>
      </c>
      <c r="AY972" s="159" t="s">
        <v>293</v>
      </c>
    </row>
    <row r="973" spans="2:51" s="12" customFormat="1" ht="11.25">
      <c r="B973" s="150"/>
      <c r="D973" s="151" t="s">
        <v>302</v>
      </c>
      <c r="E973" s="152" t="s">
        <v>1</v>
      </c>
      <c r="F973" s="153" t="s">
        <v>854</v>
      </c>
      <c r="H973" s="154">
        <v>33.9</v>
      </c>
      <c r="I973" s="155"/>
      <c r="L973" s="150"/>
      <c r="M973" s="156"/>
      <c r="T973" s="157"/>
      <c r="AT973" s="152" t="s">
        <v>302</v>
      </c>
      <c r="AU973" s="152" t="s">
        <v>85</v>
      </c>
      <c r="AV973" s="12" t="s">
        <v>85</v>
      </c>
      <c r="AW973" s="12" t="s">
        <v>32</v>
      </c>
      <c r="AX973" s="12" t="s">
        <v>76</v>
      </c>
      <c r="AY973" s="152" t="s">
        <v>293</v>
      </c>
    </row>
    <row r="974" spans="2:51" s="13" customFormat="1" ht="22.5">
      <c r="B974" s="158"/>
      <c r="D974" s="151" t="s">
        <v>302</v>
      </c>
      <c r="E974" s="159" t="s">
        <v>1</v>
      </c>
      <c r="F974" s="160" t="s">
        <v>730</v>
      </c>
      <c r="H974" s="159" t="s">
        <v>1</v>
      </c>
      <c r="I974" s="161"/>
      <c r="L974" s="158"/>
      <c r="M974" s="162"/>
      <c r="T974" s="163"/>
      <c r="AT974" s="159" t="s">
        <v>302</v>
      </c>
      <c r="AU974" s="159" t="s">
        <v>85</v>
      </c>
      <c r="AV974" s="13" t="s">
        <v>83</v>
      </c>
      <c r="AW974" s="13" t="s">
        <v>32</v>
      </c>
      <c r="AX974" s="13" t="s">
        <v>76</v>
      </c>
      <c r="AY974" s="159" t="s">
        <v>293</v>
      </c>
    </row>
    <row r="975" spans="2:51" s="12" customFormat="1" ht="11.25">
      <c r="B975" s="150"/>
      <c r="D975" s="151" t="s">
        <v>302</v>
      </c>
      <c r="E975" s="152" t="s">
        <v>1</v>
      </c>
      <c r="F975" s="153" t="s">
        <v>859</v>
      </c>
      <c r="H975" s="154">
        <v>33.9</v>
      </c>
      <c r="I975" s="155"/>
      <c r="L975" s="150"/>
      <c r="M975" s="156"/>
      <c r="T975" s="157"/>
      <c r="AT975" s="152" t="s">
        <v>302</v>
      </c>
      <c r="AU975" s="152" t="s">
        <v>85</v>
      </c>
      <c r="AV975" s="12" t="s">
        <v>85</v>
      </c>
      <c r="AW975" s="12" t="s">
        <v>32</v>
      </c>
      <c r="AX975" s="12" t="s">
        <v>76</v>
      </c>
      <c r="AY975" s="152" t="s">
        <v>293</v>
      </c>
    </row>
    <row r="976" spans="2:51" s="13" customFormat="1" ht="22.5">
      <c r="B976" s="158"/>
      <c r="D976" s="151" t="s">
        <v>302</v>
      </c>
      <c r="E976" s="159" t="s">
        <v>1</v>
      </c>
      <c r="F976" s="160" t="s">
        <v>732</v>
      </c>
      <c r="H976" s="159" t="s">
        <v>1</v>
      </c>
      <c r="I976" s="161"/>
      <c r="L976" s="158"/>
      <c r="M976" s="162"/>
      <c r="T976" s="163"/>
      <c r="AT976" s="159" t="s">
        <v>302</v>
      </c>
      <c r="AU976" s="159" t="s">
        <v>85</v>
      </c>
      <c r="AV976" s="13" t="s">
        <v>83</v>
      </c>
      <c r="AW976" s="13" t="s">
        <v>32</v>
      </c>
      <c r="AX976" s="13" t="s">
        <v>76</v>
      </c>
      <c r="AY976" s="159" t="s">
        <v>293</v>
      </c>
    </row>
    <row r="977" spans="2:65" s="12" customFormat="1" ht="11.25">
      <c r="B977" s="150"/>
      <c r="D977" s="151" t="s">
        <v>302</v>
      </c>
      <c r="E977" s="152" t="s">
        <v>1</v>
      </c>
      <c r="F977" s="153" t="s">
        <v>854</v>
      </c>
      <c r="H977" s="154">
        <v>33.9</v>
      </c>
      <c r="I977" s="155"/>
      <c r="L977" s="150"/>
      <c r="M977" s="156"/>
      <c r="T977" s="157"/>
      <c r="AT977" s="152" t="s">
        <v>302</v>
      </c>
      <c r="AU977" s="152" t="s">
        <v>85</v>
      </c>
      <c r="AV977" s="12" t="s">
        <v>85</v>
      </c>
      <c r="AW977" s="12" t="s">
        <v>32</v>
      </c>
      <c r="AX977" s="12" t="s">
        <v>76</v>
      </c>
      <c r="AY977" s="152" t="s">
        <v>293</v>
      </c>
    </row>
    <row r="978" spans="2:65" s="13" customFormat="1" ht="22.5">
      <c r="B978" s="158"/>
      <c r="D978" s="151" t="s">
        <v>302</v>
      </c>
      <c r="E978" s="159" t="s">
        <v>1</v>
      </c>
      <c r="F978" s="160" t="s">
        <v>733</v>
      </c>
      <c r="H978" s="159" t="s">
        <v>1</v>
      </c>
      <c r="I978" s="161"/>
      <c r="L978" s="158"/>
      <c r="M978" s="162"/>
      <c r="T978" s="163"/>
      <c r="AT978" s="159" t="s">
        <v>302</v>
      </c>
      <c r="AU978" s="159" t="s">
        <v>85</v>
      </c>
      <c r="AV978" s="13" t="s">
        <v>83</v>
      </c>
      <c r="AW978" s="13" t="s">
        <v>32</v>
      </c>
      <c r="AX978" s="13" t="s">
        <v>76</v>
      </c>
      <c r="AY978" s="159" t="s">
        <v>293</v>
      </c>
    </row>
    <row r="979" spans="2:65" s="12" customFormat="1" ht="11.25">
      <c r="B979" s="150"/>
      <c r="D979" s="151" t="s">
        <v>302</v>
      </c>
      <c r="E979" s="152" t="s">
        <v>1</v>
      </c>
      <c r="F979" s="153" t="s">
        <v>860</v>
      </c>
      <c r="H979" s="154">
        <v>26.25</v>
      </c>
      <c r="I979" s="155"/>
      <c r="L979" s="150"/>
      <c r="M979" s="156"/>
      <c r="T979" s="157"/>
      <c r="AT979" s="152" t="s">
        <v>302</v>
      </c>
      <c r="AU979" s="152" t="s">
        <v>85</v>
      </c>
      <c r="AV979" s="12" t="s">
        <v>85</v>
      </c>
      <c r="AW979" s="12" t="s">
        <v>32</v>
      </c>
      <c r="AX979" s="12" t="s">
        <v>76</v>
      </c>
      <c r="AY979" s="152" t="s">
        <v>293</v>
      </c>
    </row>
    <row r="980" spans="2:65" s="13" customFormat="1" ht="22.5">
      <c r="B980" s="158"/>
      <c r="D980" s="151" t="s">
        <v>302</v>
      </c>
      <c r="E980" s="159" t="s">
        <v>1</v>
      </c>
      <c r="F980" s="160" t="s">
        <v>735</v>
      </c>
      <c r="H980" s="159" t="s">
        <v>1</v>
      </c>
      <c r="I980" s="161"/>
      <c r="L980" s="158"/>
      <c r="M980" s="162"/>
      <c r="T980" s="163"/>
      <c r="AT980" s="159" t="s">
        <v>302</v>
      </c>
      <c r="AU980" s="159" t="s">
        <v>85</v>
      </c>
      <c r="AV980" s="13" t="s">
        <v>83</v>
      </c>
      <c r="AW980" s="13" t="s">
        <v>32</v>
      </c>
      <c r="AX980" s="13" t="s">
        <v>76</v>
      </c>
      <c r="AY980" s="159" t="s">
        <v>293</v>
      </c>
    </row>
    <row r="981" spans="2:65" s="12" customFormat="1" ht="11.25">
      <c r="B981" s="150"/>
      <c r="D981" s="151" t="s">
        <v>302</v>
      </c>
      <c r="E981" s="152" t="s">
        <v>1</v>
      </c>
      <c r="F981" s="153" t="s">
        <v>861</v>
      </c>
      <c r="H981" s="154">
        <v>33.9</v>
      </c>
      <c r="I981" s="155"/>
      <c r="L981" s="150"/>
      <c r="M981" s="156"/>
      <c r="T981" s="157"/>
      <c r="AT981" s="152" t="s">
        <v>302</v>
      </c>
      <c r="AU981" s="152" t="s">
        <v>85</v>
      </c>
      <c r="AV981" s="12" t="s">
        <v>85</v>
      </c>
      <c r="AW981" s="12" t="s">
        <v>32</v>
      </c>
      <c r="AX981" s="12" t="s">
        <v>76</v>
      </c>
      <c r="AY981" s="152" t="s">
        <v>293</v>
      </c>
    </row>
    <row r="982" spans="2:65" s="14" customFormat="1" ht="11.25">
      <c r="B982" s="167"/>
      <c r="D982" s="151" t="s">
        <v>302</v>
      </c>
      <c r="E982" s="168" t="s">
        <v>1</v>
      </c>
      <c r="F982" s="169" t="s">
        <v>371</v>
      </c>
      <c r="H982" s="170">
        <v>1696.2</v>
      </c>
      <c r="I982" s="171"/>
      <c r="L982" s="167"/>
      <c r="M982" s="172"/>
      <c r="T982" s="173"/>
      <c r="AT982" s="168" t="s">
        <v>302</v>
      </c>
      <c r="AU982" s="168" t="s">
        <v>85</v>
      </c>
      <c r="AV982" s="14" t="s">
        <v>300</v>
      </c>
      <c r="AW982" s="14" t="s">
        <v>32</v>
      </c>
      <c r="AX982" s="14" t="s">
        <v>83</v>
      </c>
      <c r="AY982" s="168" t="s">
        <v>293</v>
      </c>
    </row>
    <row r="983" spans="2:65" s="1" customFormat="1" ht="24.2" customHeight="1">
      <c r="B983" s="32"/>
      <c r="C983" s="174" t="s">
        <v>862</v>
      </c>
      <c r="D983" s="174" t="s">
        <v>530</v>
      </c>
      <c r="E983" s="175" t="s">
        <v>863</v>
      </c>
      <c r="F983" s="176" t="s">
        <v>864</v>
      </c>
      <c r="G983" s="177" t="s">
        <v>533</v>
      </c>
      <c r="H983" s="178">
        <v>141.405</v>
      </c>
      <c r="I983" s="179"/>
      <c r="J983" s="180">
        <f>ROUND(I983*H983,2)</f>
        <v>0</v>
      </c>
      <c r="K983" s="176" t="s">
        <v>865</v>
      </c>
      <c r="L983" s="181"/>
      <c r="M983" s="182" t="s">
        <v>1</v>
      </c>
      <c r="N983" s="183" t="s">
        <v>41</v>
      </c>
      <c r="P983" s="146">
        <f>O983*H983</f>
        <v>0</v>
      </c>
      <c r="Q983" s="146">
        <v>1</v>
      </c>
      <c r="R983" s="146">
        <f>Q983*H983</f>
        <v>141.405</v>
      </c>
      <c r="S983" s="146">
        <v>0</v>
      </c>
      <c r="T983" s="147">
        <f>S983*H983</f>
        <v>0</v>
      </c>
      <c r="AR983" s="148" t="s">
        <v>396</v>
      </c>
      <c r="AT983" s="148" t="s">
        <v>530</v>
      </c>
      <c r="AU983" s="148" t="s">
        <v>85</v>
      </c>
      <c r="AY983" s="17" t="s">
        <v>293</v>
      </c>
      <c r="BE983" s="149">
        <f>IF(N983="základní",J983,0)</f>
        <v>0</v>
      </c>
      <c r="BF983" s="149">
        <f>IF(N983="snížená",J983,0)</f>
        <v>0</v>
      </c>
      <c r="BG983" s="149">
        <f>IF(N983="zákl. přenesená",J983,0)</f>
        <v>0</v>
      </c>
      <c r="BH983" s="149">
        <f>IF(N983="sníž. přenesená",J983,0)</f>
        <v>0</v>
      </c>
      <c r="BI983" s="149">
        <f>IF(N983="nulová",J983,0)</f>
        <v>0</v>
      </c>
      <c r="BJ983" s="17" t="s">
        <v>83</v>
      </c>
      <c r="BK983" s="149">
        <f>ROUND(I983*H983,2)</f>
        <v>0</v>
      </c>
      <c r="BL983" s="17" t="s">
        <v>300</v>
      </c>
      <c r="BM983" s="148" t="s">
        <v>866</v>
      </c>
    </row>
    <row r="984" spans="2:65" s="12" customFormat="1" ht="22.5">
      <c r="B984" s="150"/>
      <c r="D984" s="151" t="s">
        <v>302</v>
      </c>
      <c r="E984" s="152" t="s">
        <v>1</v>
      </c>
      <c r="F984" s="153" t="s">
        <v>867</v>
      </c>
      <c r="H984" s="154">
        <v>34.125</v>
      </c>
      <c r="I984" s="155"/>
      <c r="L984" s="150"/>
      <c r="M984" s="156"/>
      <c r="T984" s="157"/>
      <c r="AT984" s="152" t="s">
        <v>302</v>
      </c>
      <c r="AU984" s="152" t="s">
        <v>85</v>
      </c>
      <c r="AV984" s="12" t="s">
        <v>85</v>
      </c>
      <c r="AW984" s="12" t="s">
        <v>32</v>
      </c>
      <c r="AX984" s="12" t="s">
        <v>76</v>
      </c>
      <c r="AY984" s="152" t="s">
        <v>293</v>
      </c>
    </row>
    <row r="985" spans="2:65" s="12" customFormat="1" ht="22.5">
      <c r="B985" s="150"/>
      <c r="D985" s="151" t="s">
        <v>302</v>
      </c>
      <c r="E985" s="152" t="s">
        <v>1</v>
      </c>
      <c r="F985" s="153" t="s">
        <v>868</v>
      </c>
      <c r="H985" s="154">
        <v>3.85</v>
      </c>
      <c r="I985" s="155"/>
      <c r="L985" s="150"/>
      <c r="M985" s="156"/>
      <c r="T985" s="157"/>
      <c r="AT985" s="152" t="s">
        <v>302</v>
      </c>
      <c r="AU985" s="152" t="s">
        <v>85</v>
      </c>
      <c r="AV985" s="12" t="s">
        <v>85</v>
      </c>
      <c r="AW985" s="12" t="s">
        <v>32</v>
      </c>
      <c r="AX985" s="12" t="s">
        <v>76</v>
      </c>
      <c r="AY985" s="152" t="s">
        <v>293</v>
      </c>
    </row>
    <row r="986" spans="2:65" s="12" customFormat="1" ht="22.5">
      <c r="B986" s="150"/>
      <c r="D986" s="151" t="s">
        <v>302</v>
      </c>
      <c r="E986" s="152" t="s">
        <v>1</v>
      </c>
      <c r="F986" s="153" t="s">
        <v>869</v>
      </c>
      <c r="H986" s="154">
        <v>6.0380000000000003</v>
      </c>
      <c r="I986" s="155"/>
      <c r="L986" s="150"/>
      <c r="M986" s="156"/>
      <c r="T986" s="157"/>
      <c r="AT986" s="152" t="s">
        <v>302</v>
      </c>
      <c r="AU986" s="152" t="s">
        <v>85</v>
      </c>
      <c r="AV986" s="12" t="s">
        <v>85</v>
      </c>
      <c r="AW986" s="12" t="s">
        <v>32</v>
      </c>
      <c r="AX986" s="12" t="s">
        <v>76</v>
      </c>
      <c r="AY986" s="152" t="s">
        <v>293</v>
      </c>
    </row>
    <row r="987" spans="2:65" s="12" customFormat="1" ht="22.5">
      <c r="B987" s="150"/>
      <c r="D987" s="151" t="s">
        <v>302</v>
      </c>
      <c r="E987" s="152" t="s">
        <v>1</v>
      </c>
      <c r="F987" s="153" t="s">
        <v>870</v>
      </c>
      <c r="H987" s="154">
        <v>6.0380000000000003</v>
      </c>
      <c r="I987" s="155"/>
      <c r="L987" s="150"/>
      <c r="M987" s="156"/>
      <c r="T987" s="157"/>
      <c r="AT987" s="152" t="s">
        <v>302</v>
      </c>
      <c r="AU987" s="152" t="s">
        <v>85</v>
      </c>
      <c r="AV987" s="12" t="s">
        <v>85</v>
      </c>
      <c r="AW987" s="12" t="s">
        <v>32</v>
      </c>
      <c r="AX987" s="12" t="s">
        <v>76</v>
      </c>
      <c r="AY987" s="152" t="s">
        <v>293</v>
      </c>
    </row>
    <row r="988" spans="2:65" s="12" customFormat="1" ht="22.5">
      <c r="B988" s="150"/>
      <c r="D988" s="151" t="s">
        <v>302</v>
      </c>
      <c r="E988" s="152" t="s">
        <v>1</v>
      </c>
      <c r="F988" s="153" t="s">
        <v>871</v>
      </c>
      <c r="H988" s="154">
        <v>9.625</v>
      </c>
      <c r="I988" s="155"/>
      <c r="L988" s="150"/>
      <c r="M988" s="156"/>
      <c r="T988" s="157"/>
      <c r="AT988" s="152" t="s">
        <v>302</v>
      </c>
      <c r="AU988" s="152" t="s">
        <v>85</v>
      </c>
      <c r="AV988" s="12" t="s">
        <v>85</v>
      </c>
      <c r="AW988" s="12" t="s">
        <v>32</v>
      </c>
      <c r="AX988" s="12" t="s">
        <v>76</v>
      </c>
      <c r="AY988" s="152" t="s">
        <v>293</v>
      </c>
    </row>
    <row r="989" spans="2:65" s="12" customFormat="1" ht="22.5">
      <c r="B989" s="150"/>
      <c r="D989" s="151" t="s">
        <v>302</v>
      </c>
      <c r="E989" s="152" t="s">
        <v>1</v>
      </c>
      <c r="F989" s="153" t="s">
        <v>872</v>
      </c>
      <c r="H989" s="154">
        <v>4.1130000000000004</v>
      </c>
      <c r="I989" s="155"/>
      <c r="L989" s="150"/>
      <c r="M989" s="156"/>
      <c r="T989" s="157"/>
      <c r="AT989" s="152" t="s">
        <v>302</v>
      </c>
      <c r="AU989" s="152" t="s">
        <v>85</v>
      </c>
      <c r="AV989" s="12" t="s">
        <v>85</v>
      </c>
      <c r="AW989" s="12" t="s">
        <v>32</v>
      </c>
      <c r="AX989" s="12" t="s">
        <v>76</v>
      </c>
      <c r="AY989" s="152" t="s">
        <v>293</v>
      </c>
    </row>
    <row r="990" spans="2:65" s="12" customFormat="1" ht="22.5">
      <c r="B990" s="150"/>
      <c r="D990" s="151" t="s">
        <v>302</v>
      </c>
      <c r="E990" s="152" t="s">
        <v>1</v>
      </c>
      <c r="F990" s="153" t="s">
        <v>873</v>
      </c>
      <c r="H990" s="154">
        <v>7.35</v>
      </c>
      <c r="I990" s="155"/>
      <c r="L990" s="150"/>
      <c r="M990" s="156"/>
      <c r="T990" s="157"/>
      <c r="AT990" s="152" t="s">
        <v>302</v>
      </c>
      <c r="AU990" s="152" t="s">
        <v>85</v>
      </c>
      <c r="AV990" s="12" t="s">
        <v>85</v>
      </c>
      <c r="AW990" s="12" t="s">
        <v>32</v>
      </c>
      <c r="AX990" s="12" t="s">
        <v>76</v>
      </c>
      <c r="AY990" s="152" t="s">
        <v>293</v>
      </c>
    </row>
    <row r="991" spans="2:65" s="12" customFormat="1" ht="22.5">
      <c r="B991" s="150"/>
      <c r="D991" s="151" t="s">
        <v>302</v>
      </c>
      <c r="E991" s="152" t="s">
        <v>1</v>
      </c>
      <c r="F991" s="153" t="s">
        <v>874</v>
      </c>
      <c r="H991" s="154">
        <v>7.7</v>
      </c>
      <c r="I991" s="155"/>
      <c r="L991" s="150"/>
      <c r="M991" s="156"/>
      <c r="T991" s="157"/>
      <c r="AT991" s="152" t="s">
        <v>302</v>
      </c>
      <c r="AU991" s="152" t="s">
        <v>85</v>
      </c>
      <c r="AV991" s="12" t="s">
        <v>85</v>
      </c>
      <c r="AW991" s="12" t="s">
        <v>32</v>
      </c>
      <c r="AX991" s="12" t="s">
        <v>76</v>
      </c>
      <c r="AY991" s="152" t="s">
        <v>293</v>
      </c>
    </row>
    <row r="992" spans="2:65" s="12" customFormat="1" ht="22.5">
      <c r="B992" s="150"/>
      <c r="D992" s="151" t="s">
        <v>302</v>
      </c>
      <c r="E992" s="152" t="s">
        <v>1</v>
      </c>
      <c r="F992" s="153" t="s">
        <v>875</v>
      </c>
      <c r="H992" s="154">
        <v>6.0380000000000003</v>
      </c>
      <c r="I992" s="155"/>
      <c r="L992" s="150"/>
      <c r="M992" s="156"/>
      <c r="T992" s="157"/>
      <c r="AT992" s="152" t="s">
        <v>302</v>
      </c>
      <c r="AU992" s="152" t="s">
        <v>85</v>
      </c>
      <c r="AV992" s="12" t="s">
        <v>85</v>
      </c>
      <c r="AW992" s="12" t="s">
        <v>32</v>
      </c>
      <c r="AX992" s="12" t="s">
        <v>76</v>
      </c>
      <c r="AY992" s="152" t="s">
        <v>293</v>
      </c>
    </row>
    <row r="993" spans="2:51" s="12" customFormat="1" ht="22.5">
      <c r="B993" s="150"/>
      <c r="D993" s="151" t="s">
        <v>302</v>
      </c>
      <c r="E993" s="152" t="s">
        <v>1</v>
      </c>
      <c r="F993" s="153" t="s">
        <v>876</v>
      </c>
      <c r="H993" s="154">
        <v>6.0380000000000003</v>
      </c>
      <c r="I993" s="155"/>
      <c r="L993" s="150"/>
      <c r="M993" s="156"/>
      <c r="T993" s="157"/>
      <c r="AT993" s="152" t="s">
        <v>302</v>
      </c>
      <c r="AU993" s="152" t="s">
        <v>85</v>
      </c>
      <c r="AV993" s="12" t="s">
        <v>85</v>
      </c>
      <c r="AW993" s="12" t="s">
        <v>32</v>
      </c>
      <c r="AX993" s="12" t="s">
        <v>76</v>
      </c>
      <c r="AY993" s="152" t="s">
        <v>293</v>
      </c>
    </row>
    <row r="994" spans="2:51" s="12" customFormat="1" ht="22.5">
      <c r="B994" s="150"/>
      <c r="D994" s="151" t="s">
        <v>302</v>
      </c>
      <c r="E994" s="152" t="s">
        <v>1</v>
      </c>
      <c r="F994" s="153" t="s">
        <v>877</v>
      </c>
      <c r="H994" s="154">
        <v>6.0380000000000003</v>
      </c>
      <c r="I994" s="155"/>
      <c r="L994" s="150"/>
      <c r="M994" s="156"/>
      <c r="T994" s="157"/>
      <c r="AT994" s="152" t="s">
        <v>302</v>
      </c>
      <c r="AU994" s="152" t="s">
        <v>85</v>
      </c>
      <c r="AV994" s="12" t="s">
        <v>85</v>
      </c>
      <c r="AW994" s="12" t="s">
        <v>32</v>
      </c>
      <c r="AX994" s="12" t="s">
        <v>76</v>
      </c>
      <c r="AY994" s="152" t="s">
        <v>293</v>
      </c>
    </row>
    <row r="995" spans="2:51" s="12" customFormat="1" ht="22.5">
      <c r="B995" s="150"/>
      <c r="D995" s="151" t="s">
        <v>302</v>
      </c>
      <c r="E995" s="152" t="s">
        <v>1</v>
      </c>
      <c r="F995" s="153" t="s">
        <v>878</v>
      </c>
      <c r="H995" s="154">
        <v>7.0880000000000001</v>
      </c>
      <c r="I995" s="155"/>
      <c r="L995" s="150"/>
      <c r="M995" s="156"/>
      <c r="T995" s="157"/>
      <c r="AT995" s="152" t="s">
        <v>302</v>
      </c>
      <c r="AU995" s="152" t="s">
        <v>85</v>
      </c>
      <c r="AV995" s="12" t="s">
        <v>85</v>
      </c>
      <c r="AW995" s="12" t="s">
        <v>32</v>
      </c>
      <c r="AX995" s="12" t="s">
        <v>76</v>
      </c>
      <c r="AY995" s="152" t="s">
        <v>293</v>
      </c>
    </row>
    <row r="996" spans="2:51" s="12" customFormat="1" ht="22.5">
      <c r="B996" s="150"/>
      <c r="D996" s="151" t="s">
        <v>302</v>
      </c>
      <c r="E996" s="152" t="s">
        <v>1</v>
      </c>
      <c r="F996" s="153" t="s">
        <v>879</v>
      </c>
      <c r="H996" s="154">
        <v>6.0380000000000003</v>
      </c>
      <c r="I996" s="155"/>
      <c r="L996" s="150"/>
      <c r="M996" s="156"/>
      <c r="T996" s="157"/>
      <c r="AT996" s="152" t="s">
        <v>302</v>
      </c>
      <c r="AU996" s="152" t="s">
        <v>85</v>
      </c>
      <c r="AV996" s="12" t="s">
        <v>85</v>
      </c>
      <c r="AW996" s="12" t="s">
        <v>32</v>
      </c>
      <c r="AX996" s="12" t="s">
        <v>76</v>
      </c>
      <c r="AY996" s="152" t="s">
        <v>293</v>
      </c>
    </row>
    <row r="997" spans="2:51" s="13" customFormat="1" ht="11.25">
      <c r="B997" s="158"/>
      <c r="D997" s="151" t="s">
        <v>302</v>
      </c>
      <c r="E997" s="159" t="s">
        <v>1</v>
      </c>
      <c r="F997" s="160" t="s">
        <v>715</v>
      </c>
      <c r="H997" s="159" t="s">
        <v>1</v>
      </c>
      <c r="I997" s="161"/>
      <c r="L997" s="158"/>
      <c r="M997" s="162"/>
      <c r="T997" s="163"/>
      <c r="AT997" s="159" t="s">
        <v>302</v>
      </c>
      <c r="AU997" s="159" t="s">
        <v>85</v>
      </c>
      <c r="AV997" s="13" t="s">
        <v>83</v>
      </c>
      <c r="AW997" s="13" t="s">
        <v>32</v>
      </c>
      <c r="AX997" s="13" t="s">
        <v>76</v>
      </c>
      <c r="AY997" s="159" t="s">
        <v>293</v>
      </c>
    </row>
    <row r="998" spans="2:51" s="12" customFormat="1" ht="11.25">
      <c r="B998" s="150"/>
      <c r="D998" s="151" t="s">
        <v>302</v>
      </c>
      <c r="E998" s="152" t="s">
        <v>1</v>
      </c>
      <c r="F998" s="153" t="s">
        <v>880</v>
      </c>
      <c r="H998" s="154">
        <v>2.2749999999999999</v>
      </c>
      <c r="I998" s="155"/>
      <c r="L998" s="150"/>
      <c r="M998" s="156"/>
      <c r="T998" s="157"/>
      <c r="AT998" s="152" t="s">
        <v>302</v>
      </c>
      <c r="AU998" s="152" t="s">
        <v>85</v>
      </c>
      <c r="AV998" s="12" t="s">
        <v>85</v>
      </c>
      <c r="AW998" s="12" t="s">
        <v>32</v>
      </c>
      <c r="AX998" s="12" t="s">
        <v>76</v>
      </c>
      <c r="AY998" s="152" t="s">
        <v>293</v>
      </c>
    </row>
    <row r="999" spans="2:51" s="13" customFormat="1" ht="11.25">
      <c r="B999" s="158"/>
      <c r="D999" s="151" t="s">
        <v>302</v>
      </c>
      <c r="E999" s="159" t="s">
        <v>1</v>
      </c>
      <c r="F999" s="160" t="s">
        <v>717</v>
      </c>
      <c r="H999" s="159" t="s">
        <v>1</v>
      </c>
      <c r="I999" s="161"/>
      <c r="L999" s="158"/>
      <c r="M999" s="162"/>
      <c r="T999" s="163"/>
      <c r="AT999" s="159" t="s">
        <v>302</v>
      </c>
      <c r="AU999" s="159" t="s">
        <v>85</v>
      </c>
      <c r="AV999" s="13" t="s">
        <v>83</v>
      </c>
      <c r="AW999" s="13" t="s">
        <v>32</v>
      </c>
      <c r="AX999" s="13" t="s">
        <v>76</v>
      </c>
      <c r="AY999" s="159" t="s">
        <v>293</v>
      </c>
    </row>
    <row r="1000" spans="2:51" s="12" customFormat="1" ht="11.25">
      <c r="B1000" s="150"/>
      <c r="D1000" s="151" t="s">
        <v>302</v>
      </c>
      <c r="E1000" s="152" t="s">
        <v>1</v>
      </c>
      <c r="F1000" s="153" t="s">
        <v>881</v>
      </c>
      <c r="H1000" s="154">
        <v>1.75</v>
      </c>
      <c r="I1000" s="155"/>
      <c r="L1000" s="150"/>
      <c r="M1000" s="156"/>
      <c r="T1000" s="157"/>
      <c r="AT1000" s="152" t="s">
        <v>302</v>
      </c>
      <c r="AU1000" s="152" t="s">
        <v>85</v>
      </c>
      <c r="AV1000" s="12" t="s">
        <v>85</v>
      </c>
      <c r="AW1000" s="12" t="s">
        <v>32</v>
      </c>
      <c r="AX1000" s="12" t="s">
        <v>76</v>
      </c>
      <c r="AY1000" s="152" t="s">
        <v>293</v>
      </c>
    </row>
    <row r="1001" spans="2:51" s="13" customFormat="1" ht="11.25">
      <c r="B1001" s="158"/>
      <c r="D1001" s="151" t="s">
        <v>302</v>
      </c>
      <c r="E1001" s="159" t="s">
        <v>1</v>
      </c>
      <c r="F1001" s="160" t="s">
        <v>719</v>
      </c>
      <c r="H1001" s="159" t="s">
        <v>1</v>
      </c>
      <c r="I1001" s="161"/>
      <c r="L1001" s="158"/>
      <c r="M1001" s="162"/>
      <c r="T1001" s="163"/>
      <c r="AT1001" s="159" t="s">
        <v>302</v>
      </c>
      <c r="AU1001" s="159" t="s">
        <v>85</v>
      </c>
      <c r="AV1001" s="13" t="s">
        <v>83</v>
      </c>
      <c r="AW1001" s="13" t="s">
        <v>32</v>
      </c>
      <c r="AX1001" s="13" t="s">
        <v>76</v>
      </c>
      <c r="AY1001" s="159" t="s">
        <v>293</v>
      </c>
    </row>
    <row r="1002" spans="2:51" s="12" customFormat="1" ht="11.25">
      <c r="B1002" s="150"/>
      <c r="D1002" s="151" t="s">
        <v>302</v>
      </c>
      <c r="E1002" s="152" t="s">
        <v>1</v>
      </c>
      <c r="F1002" s="153" t="s">
        <v>882</v>
      </c>
      <c r="H1002" s="154">
        <v>1.75</v>
      </c>
      <c r="I1002" s="155"/>
      <c r="L1002" s="150"/>
      <c r="M1002" s="156"/>
      <c r="T1002" s="157"/>
      <c r="AT1002" s="152" t="s">
        <v>302</v>
      </c>
      <c r="AU1002" s="152" t="s">
        <v>85</v>
      </c>
      <c r="AV1002" s="12" t="s">
        <v>85</v>
      </c>
      <c r="AW1002" s="12" t="s">
        <v>32</v>
      </c>
      <c r="AX1002" s="12" t="s">
        <v>76</v>
      </c>
      <c r="AY1002" s="152" t="s">
        <v>293</v>
      </c>
    </row>
    <row r="1003" spans="2:51" s="13" customFormat="1" ht="11.25">
      <c r="B1003" s="158"/>
      <c r="D1003" s="151" t="s">
        <v>302</v>
      </c>
      <c r="E1003" s="159" t="s">
        <v>1</v>
      </c>
      <c r="F1003" s="160" t="s">
        <v>721</v>
      </c>
      <c r="H1003" s="159" t="s">
        <v>1</v>
      </c>
      <c r="I1003" s="161"/>
      <c r="L1003" s="158"/>
      <c r="M1003" s="162"/>
      <c r="T1003" s="163"/>
      <c r="AT1003" s="159" t="s">
        <v>302</v>
      </c>
      <c r="AU1003" s="159" t="s">
        <v>85</v>
      </c>
      <c r="AV1003" s="13" t="s">
        <v>83</v>
      </c>
      <c r="AW1003" s="13" t="s">
        <v>32</v>
      </c>
      <c r="AX1003" s="13" t="s">
        <v>76</v>
      </c>
      <c r="AY1003" s="159" t="s">
        <v>293</v>
      </c>
    </row>
    <row r="1004" spans="2:51" s="12" customFormat="1" ht="11.25">
      <c r="B1004" s="150"/>
      <c r="D1004" s="151" t="s">
        <v>302</v>
      </c>
      <c r="E1004" s="152" t="s">
        <v>1</v>
      </c>
      <c r="F1004" s="153" t="s">
        <v>883</v>
      </c>
      <c r="H1004" s="154">
        <v>3.6749999999999998</v>
      </c>
      <c r="I1004" s="155"/>
      <c r="L1004" s="150"/>
      <c r="M1004" s="156"/>
      <c r="T1004" s="157"/>
      <c r="AT1004" s="152" t="s">
        <v>302</v>
      </c>
      <c r="AU1004" s="152" t="s">
        <v>85</v>
      </c>
      <c r="AV1004" s="12" t="s">
        <v>85</v>
      </c>
      <c r="AW1004" s="12" t="s">
        <v>32</v>
      </c>
      <c r="AX1004" s="12" t="s">
        <v>76</v>
      </c>
      <c r="AY1004" s="152" t="s">
        <v>293</v>
      </c>
    </row>
    <row r="1005" spans="2:51" s="13" customFormat="1" ht="11.25">
      <c r="B1005" s="158"/>
      <c r="D1005" s="151" t="s">
        <v>302</v>
      </c>
      <c r="E1005" s="159" t="s">
        <v>1</v>
      </c>
      <c r="F1005" s="160" t="s">
        <v>723</v>
      </c>
      <c r="H1005" s="159" t="s">
        <v>1</v>
      </c>
      <c r="I1005" s="161"/>
      <c r="L1005" s="158"/>
      <c r="M1005" s="162"/>
      <c r="T1005" s="163"/>
      <c r="AT1005" s="159" t="s">
        <v>302</v>
      </c>
      <c r="AU1005" s="159" t="s">
        <v>85</v>
      </c>
      <c r="AV1005" s="13" t="s">
        <v>83</v>
      </c>
      <c r="AW1005" s="13" t="s">
        <v>32</v>
      </c>
      <c r="AX1005" s="13" t="s">
        <v>76</v>
      </c>
      <c r="AY1005" s="159" t="s">
        <v>293</v>
      </c>
    </row>
    <row r="1006" spans="2:51" s="12" customFormat="1" ht="11.25">
      <c r="B1006" s="150"/>
      <c r="D1006" s="151" t="s">
        <v>302</v>
      </c>
      <c r="E1006" s="152" t="s">
        <v>1</v>
      </c>
      <c r="F1006" s="153" t="s">
        <v>884</v>
      </c>
      <c r="H1006" s="154">
        <v>2.4500000000000002</v>
      </c>
      <c r="I1006" s="155"/>
      <c r="L1006" s="150"/>
      <c r="M1006" s="156"/>
      <c r="T1006" s="157"/>
      <c r="AT1006" s="152" t="s">
        <v>302</v>
      </c>
      <c r="AU1006" s="152" t="s">
        <v>85</v>
      </c>
      <c r="AV1006" s="12" t="s">
        <v>85</v>
      </c>
      <c r="AW1006" s="12" t="s">
        <v>32</v>
      </c>
      <c r="AX1006" s="12" t="s">
        <v>76</v>
      </c>
      <c r="AY1006" s="152" t="s">
        <v>293</v>
      </c>
    </row>
    <row r="1007" spans="2:51" s="13" customFormat="1" ht="11.25">
      <c r="B1007" s="158"/>
      <c r="D1007" s="151" t="s">
        <v>302</v>
      </c>
      <c r="E1007" s="159" t="s">
        <v>1</v>
      </c>
      <c r="F1007" s="160" t="s">
        <v>725</v>
      </c>
      <c r="H1007" s="159" t="s">
        <v>1</v>
      </c>
      <c r="I1007" s="161"/>
      <c r="L1007" s="158"/>
      <c r="M1007" s="162"/>
      <c r="T1007" s="163"/>
      <c r="AT1007" s="159" t="s">
        <v>302</v>
      </c>
      <c r="AU1007" s="159" t="s">
        <v>85</v>
      </c>
      <c r="AV1007" s="13" t="s">
        <v>83</v>
      </c>
      <c r="AW1007" s="13" t="s">
        <v>32</v>
      </c>
      <c r="AX1007" s="13" t="s">
        <v>76</v>
      </c>
      <c r="AY1007" s="159" t="s">
        <v>293</v>
      </c>
    </row>
    <row r="1008" spans="2:51" s="12" customFormat="1" ht="11.25">
      <c r="B1008" s="150"/>
      <c r="D1008" s="151" t="s">
        <v>302</v>
      </c>
      <c r="E1008" s="152" t="s">
        <v>1</v>
      </c>
      <c r="F1008" s="153" t="s">
        <v>885</v>
      </c>
      <c r="H1008" s="154">
        <v>7.0880000000000001</v>
      </c>
      <c r="I1008" s="155"/>
      <c r="L1008" s="150"/>
      <c r="M1008" s="156"/>
      <c r="T1008" s="157"/>
      <c r="AT1008" s="152" t="s">
        <v>302</v>
      </c>
      <c r="AU1008" s="152" t="s">
        <v>85</v>
      </c>
      <c r="AV1008" s="12" t="s">
        <v>85</v>
      </c>
      <c r="AW1008" s="12" t="s">
        <v>32</v>
      </c>
      <c r="AX1008" s="12" t="s">
        <v>76</v>
      </c>
      <c r="AY1008" s="152" t="s">
        <v>293</v>
      </c>
    </row>
    <row r="1009" spans="2:65" s="13" customFormat="1" ht="22.5">
      <c r="B1009" s="158"/>
      <c r="D1009" s="151" t="s">
        <v>302</v>
      </c>
      <c r="E1009" s="159" t="s">
        <v>1</v>
      </c>
      <c r="F1009" s="160" t="s">
        <v>727</v>
      </c>
      <c r="H1009" s="159" t="s">
        <v>1</v>
      </c>
      <c r="I1009" s="161"/>
      <c r="L1009" s="158"/>
      <c r="M1009" s="162"/>
      <c r="T1009" s="163"/>
      <c r="AT1009" s="159" t="s">
        <v>302</v>
      </c>
      <c r="AU1009" s="159" t="s">
        <v>85</v>
      </c>
      <c r="AV1009" s="13" t="s">
        <v>83</v>
      </c>
      <c r="AW1009" s="13" t="s">
        <v>32</v>
      </c>
      <c r="AX1009" s="13" t="s">
        <v>76</v>
      </c>
      <c r="AY1009" s="159" t="s">
        <v>293</v>
      </c>
    </row>
    <row r="1010" spans="2:65" s="12" customFormat="1" ht="11.25">
      <c r="B1010" s="150"/>
      <c r="D1010" s="151" t="s">
        <v>302</v>
      </c>
      <c r="E1010" s="152" t="s">
        <v>1</v>
      </c>
      <c r="F1010" s="153" t="s">
        <v>886</v>
      </c>
      <c r="H1010" s="154">
        <v>3.85</v>
      </c>
      <c r="I1010" s="155"/>
      <c r="L1010" s="150"/>
      <c r="M1010" s="156"/>
      <c r="T1010" s="157"/>
      <c r="AT1010" s="152" t="s">
        <v>302</v>
      </c>
      <c r="AU1010" s="152" t="s">
        <v>85</v>
      </c>
      <c r="AV1010" s="12" t="s">
        <v>85</v>
      </c>
      <c r="AW1010" s="12" t="s">
        <v>32</v>
      </c>
      <c r="AX1010" s="12" t="s">
        <v>76</v>
      </c>
      <c r="AY1010" s="152" t="s">
        <v>293</v>
      </c>
    </row>
    <row r="1011" spans="2:65" s="13" customFormat="1" ht="22.5">
      <c r="B1011" s="158"/>
      <c r="D1011" s="151" t="s">
        <v>302</v>
      </c>
      <c r="E1011" s="159" t="s">
        <v>1</v>
      </c>
      <c r="F1011" s="160" t="s">
        <v>729</v>
      </c>
      <c r="H1011" s="159" t="s">
        <v>1</v>
      </c>
      <c r="I1011" s="161"/>
      <c r="L1011" s="158"/>
      <c r="M1011" s="162"/>
      <c r="T1011" s="163"/>
      <c r="AT1011" s="159" t="s">
        <v>302</v>
      </c>
      <c r="AU1011" s="159" t="s">
        <v>85</v>
      </c>
      <c r="AV1011" s="13" t="s">
        <v>83</v>
      </c>
      <c r="AW1011" s="13" t="s">
        <v>32</v>
      </c>
      <c r="AX1011" s="13" t="s">
        <v>76</v>
      </c>
      <c r="AY1011" s="159" t="s">
        <v>293</v>
      </c>
    </row>
    <row r="1012" spans="2:65" s="12" customFormat="1" ht="11.25">
      <c r="B1012" s="150"/>
      <c r="D1012" s="151" t="s">
        <v>302</v>
      </c>
      <c r="E1012" s="152" t="s">
        <v>1</v>
      </c>
      <c r="F1012" s="153" t="s">
        <v>882</v>
      </c>
      <c r="H1012" s="154">
        <v>1.75</v>
      </c>
      <c r="I1012" s="155"/>
      <c r="L1012" s="150"/>
      <c r="M1012" s="156"/>
      <c r="T1012" s="157"/>
      <c r="AT1012" s="152" t="s">
        <v>302</v>
      </c>
      <c r="AU1012" s="152" t="s">
        <v>85</v>
      </c>
      <c r="AV1012" s="12" t="s">
        <v>85</v>
      </c>
      <c r="AW1012" s="12" t="s">
        <v>32</v>
      </c>
      <c r="AX1012" s="12" t="s">
        <v>76</v>
      </c>
      <c r="AY1012" s="152" t="s">
        <v>293</v>
      </c>
    </row>
    <row r="1013" spans="2:65" s="13" customFormat="1" ht="22.5">
      <c r="B1013" s="158"/>
      <c r="D1013" s="151" t="s">
        <v>302</v>
      </c>
      <c r="E1013" s="159" t="s">
        <v>1</v>
      </c>
      <c r="F1013" s="160" t="s">
        <v>730</v>
      </c>
      <c r="H1013" s="159" t="s">
        <v>1</v>
      </c>
      <c r="I1013" s="161"/>
      <c r="L1013" s="158"/>
      <c r="M1013" s="162"/>
      <c r="T1013" s="163"/>
      <c r="AT1013" s="159" t="s">
        <v>302</v>
      </c>
      <c r="AU1013" s="159" t="s">
        <v>85</v>
      </c>
      <c r="AV1013" s="13" t="s">
        <v>83</v>
      </c>
      <c r="AW1013" s="13" t="s">
        <v>32</v>
      </c>
      <c r="AX1013" s="13" t="s">
        <v>76</v>
      </c>
      <c r="AY1013" s="159" t="s">
        <v>293</v>
      </c>
    </row>
    <row r="1014" spans="2:65" s="12" customFormat="1" ht="11.25">
      <c r="B1014" s="150"/>
      <c r="D1014" s="151" t="s">
        <v>302</v>
      </c>
      <c r="E1014" s="152" t="s">
        <v>1</v>
      </c>
      <c r="F1014" s="153" t="s">
        <v>887</v>
      </c>
      <c r="H1014" s="154">
        <v>1.75</v>
      </c>
      <c r="I1014" s="155"/>
      <c r="L1014" s="150"/>
      <c r="M1014" s="156"/>
      <c r="T1014" s="157"/>
      <c r="AT1014" s="152" t="s">
        <v>302</v>
      </c>
      <c r="AU1014" s="152" t="s">
        <v>85</v>
      </c>
      <c r="AV1014" s="12" t="s">
        <v>85</v>
      </c>
      <c r="AW1014" s="12" t="s">
        <v>32</v>
      </c>
      <c r="AX1014" s="12" t="s">
        <v>76</v>
      </c>
      <c r="AY1014" s="152" t="s">
        <v>293</v>
      </c>
    </row>
    <row r="1015" spans="2:65" s="13" customFormat="1" ht="22.5">
      <c r="B1015" s="158"/>
      <c r="D1015" s="151" t="s">
        <v>302</v>
      </c>
      <c r="E1015" s="159" t="s">
        <v>1</v>
      </c>
      <c r="F1015" s="160" t="s">
        <v>732</v>
      </c>
      <c r="H1015" s="159" t="s">
        <v>1</v>
      </c>
      <c r="I1015" s="161"/>
      <c r="L1015" s="158"/>
      <c r="M1015" s="162"/>
      <c r="T1015" s="163"/>
      <c r="AT1015" s="159" t="s">
        <v>302</v>
      </c>
      <c r="AU1015" s="159" t="s">
        <v>85</v>
      </c>
      <c r="AV1015" s="13" t="s">
        <v>83</v>
      </c>
      <c r="AW1015" s="13" t="s">
        <v>32</v>
      </c>
      <c r="AX1015" s="13" t="s">
        <v>76</v>
      </c>
      <c r="AY1015" s="159" t="s">
        <v>293</v>
      </c>
    </row>
    <row r="1016" spans="2:65" s="12" customFormat="1" ht="11.25">
      <c r="B1016" s="150"/>
      <c r="D1016" s="151" t="s">
        <v>302</v>
      </c>
      <c r="E1016" s="152" t="s">
        <v>1</v>
      </c>
      <c r="F1016" s="153" t="s">
        <v>882</v>
      </c>
      <c r="H1016" s="154">
        <v>1.75</v>
      </c>
      <c r="I1016" s="155"/>
      <c r="L1016" s="150"/>
      <c r="M1016" s="156"/>
      <c r="T1016" s="157"/>
      <c r="AT1016" s="152" t="s">
        <v>302</v>
      </c>
      <c r="AU1016" s="152" t="s">
        <v>85</v>
      </c>
      <c r="AV1016" s="12" t="s">
        <v>85</v>
      </c>
      <c r="AW1016" s="12" t="s">
        <v>32</v>
      </c>
      <c r="AX1016" s="12" t="s">
        <v>76</v>
      </c>
      <c r="AY1016" s="152" t="s">
        <v>293</v>
      </c>
    </row>
    <row r="1017" spans="2:65" s="13" customFormat="1" ht="22.5">
      <c r="B1017" s="158"/>
      <c r="D1017" s="151" t="s">
        <v>302</v>
      </c>
      <c r="E1017" s="159" t="s">
        <v>1</v>
      </c>
      <c r="F1017" s="160" t="s">
        <v>733</v>
      </c>
      <c r="H1017" s="159" t="s">
        <v>1</v>
      </c>
      <c r="I1017" s="161"/>
      <c r="L1017" s="158"/>
      <c r="M1017" s="162"/>
      <c r="T1017" s="163"/>
      <c r="AT1017" s="159" t="s">
        <v>302</v>
      </c>
      <c r="AU1017" s="159" t="s">
        <v>85</v>
      </c>
      <c r="AV1017" s="13" t="s">
        <v>83</v>
      </c>
      <c r="AW1017" s="13" t="s">
        <v>32</v>
      </c>
      <c r="AX1017" s="13" t="s">
        <v>76</v>
      </c>
      <c r="AY1017" s="159" t="s">
        <v>293</v>
      </c>
    </row>
    <row r="1018" spans="2:65" s="12" customFormat="1" ht="11.25">
      <c r="B1018" s="150"/>
      <c r="D1018" s="151" t="s">
        <v>302</v>
      </c>
      <c r="E1018" s="152" t="s">
        <v>1</v>
      </c>
      <c r="F1018" s="153" t="s">
        <v>888</v>
      </c>
      <c r="H1018" s="154">
        <v>1.488</v>
      </c>
      <c r="I1018" s="155"/>
      <c r="L1018" s="150"/>
      <c r="M1018" s="156"/>
      <c r="T1018" s="157"/>
      <c r="AT1018" s="152" t="s">
        <v>302</v>
      </c>
      <c r="AU1018" s="152" t="s">
        <v>85</v>
      </c>
      <c r="AV1018" s="12" t="s">
        <v>85</v>
      </c>
      <c r="AW1018" s="12" t="s">
        <v>32</v>
      </c>
      <c r="AX1018" s="12" t="s">
        <v>76</v>
      </c>
      <c r="AY1018" s="152" t="s">
        <v>293</v>
      </c>
    </row>
    <row r="1019" spans="2:65" s="13" customFormat="1" ht="22.5">
      <c r="B1019" s="158"/>
      <c r="D1019" s="151" t="s">
        <v>302</v>
      </c>
      <c r="E1019" s="159" t="s">
        <v>1</v>
      </c>
      <c r="F1019" s="160" t="s">
        <v>735</v>
      </c>
      <c r="H1019" s="159" t="s">
        <v>1</v>
      </c>
      <c r="I1019" s="161"/>
      <c r="L1019" s="158"/>
      <c r="M1019" s="162"/>
      <c r="T1019" s="163"/>
      <c r="AT1019" s="159" t="s">
        <v>302</v>
      </c>
      <c r="AU1019" s="159" t="s">
        <v>85</v>
      </c>
      <c r="AV1019" s="13" t="s">
        <v>83</v>
      </c>
      <c r="AW1019" s="13" t="s">
        <v>32</v>
      </c>
      <c r="AX1019" s="13" t="s">
        <v>76</v>
      </c>
      <c r="AY1019" s="159" t="s">
        <v>293</v>
      </c>
    </row>
    <row r="1020" spans="2:65" s="12" customFormat="1" ht="11.25">
      <c r="B1020" s="150"/>
      <c r="D1020" s="151" t="s">
        <v>302</v>
      </c>
      <c r="E1020" s="152" t="s">
        <v>1</v>
      </c>
      <c r="F1020" s="153" t="s">
        <v>889</v>
      </c>
      <c r="H1020" s="154">
        <v>1.75</v>
      </c>
      <c r="I1020" s="155"/>
      <c r="L1020" s="150"/>
      <c r="M1020" s="156"/>
      <c r="T1020" s="157"/>
      <c r="AT1020" s="152" t="s">
        <v>302</v>
      </c>
      <c r="AU1020" s="152" t="s">
        <v>85</v>
      </c>
      <c r="AV1020" s="12" t="s">
        <v>85</v>
      </c>
      <c r="AW1020" s="12" t="s">
        <v>32</v>
      </c>
      <c r="AX1020" s="12" t="s">
        <v>76</v>
      </c>
      <c r="AY1020" s="152" t="s">
        <v>293</v>
      </c>
    </row>
    <row r="1021" spans="2:65" s="14" customFormat="1" ht="11.25">
      <c r="B1021" s="167"/>
      <c r="D1021" s="151" t="s">
        <v>302</v>
      </c>
      <c r="E1021" s="168" t="s">
        <v>1</v>
      </c>
      <c r="F1021" s="169" t="s">
        <v>371</v>
      </c>
      <c r="H1021" s="170">
        <v>141.405</v>
      </c>
      <c r="I1021" s="171"/>
      <c r="L1021" s="167"/>
      <c r="M1021" s="172"/>
      <c r="T1021" s="173"/>
      <c r="AT1021" s="168" t="s">
        <v>302</v>
      </c>
      <c r="AU1021" s="168" t="s">
        <v>85</v>
      </c>
      <c r="AV1021" s="14" t="s">
        <v>300</v>
      </c>
      <c r="AW1021" s="14" t="s">
        <v>32</v>
      </c>
      <c r="AX1021" s="14" t="s">
        <v>83</v>
      </c>
      <c r="AY1021" s="168" t="s">
        <v>293</v>
      </c>
    </row>
    <row r="1022" spans="2:65" s="1" customFormat="1" ht="16.5" customHeight="1">
      <c r="B1022" s="32"/>
      <c r="C1022" s="174" t="s">
        <v>890</v>
      </c>
      <c r="D1022" s="174" t="s">
        <v>530</v>
      </c>
      <c r="E1022" s="175" t="s">
        <v>891</v>
      </c>
      <c r="F1022" s="176" t="s">
        <v>892</v>
      </c>
      <c r="G1022" s="177" t="s">
        <v>533</v>
      </c>
      <c r="H1022" s="178">
        <v>56.49</v>
      </c>
      <c r="I1022" s="179"/>
      <c r="J1022" s="180">
        <f>ROUND(I1022*H1022,2)</f>
        <v>0</v>
      </c>
      <c r="K1022" s="176" t="s">
        <v>1</v>
      </c>
      <c r="L1022" s="181"/>
      <c r="M1022" s="182" t="s">
        <v>1</v>
      </c>
      <c r="N1022" s="183" t="s">
        <v>41</v>
      </c>
      <c r="P1022" s="146">
        <f>O1022*H1022</f>
        <v>0</v>
      </c>
      <c r="Q1022" s="146">
        <v>1</v>
      </c>
      <c r="R1022" s="146">
        <f>Q1022*H1022</f>
        <v>56.49</v>
      </c>
      <c r="S1022" s="146">
        <v>0</v>
      </c>
      <c r="T1022" s="147">
        <f>S1022*H1022</f>
        <v>0</v>
      </c>
      <c r="AR1022" s="148" t="s">
        <v>396</v>
      </c>
      <c r="AT1022" s="148" t="s">
        <v>530</v>
      </c>
      <c r="AU1022" s="148" t="s">
        <v>85</v>
      </c>
      <c r="AY1022" s="17" t="s">
        <v>293</v>
      </c>
      <c r="BE1022" s="149">
        <f>IF(N1022="základní",J1022,0)</f>
        <v>0</v>
      </c>
      <c r="BF1022" s="149">
        <f>IF(N1022="snížená",J1022,0)</f>
        <v>0</v>
      </c>
      <c r="BG1022" s="149">
        <f>IF(N1022="zákl. přenesená",J1022,0)</f>
        <v>0</v>
      </c>
      <c r="BH1022" s="149">
        <f>IF(N1022="sníž. přenesená",J1022,0)</f>
        <v>0</v>
      </c>
      <c r="BI1022" s="149">
        <f>IF(N1022="nulová",J1022,0)</f>
        <v>0</v>
      </c>
      <c r="BJ1022" s="17" t="s">
        <v>83</v>
      </c>
      <c r="BK1022" s="149">
        <f>ROUND(I1022*H1022,2)</f>
        <v>0</v>
      </c>
      <c r="BL1022" s="17" t="s">
        <v>300</v>
      </c>
      <c r="BM1022" s="148" t="s">
        <v>893</v>
      </c>
    </row>
    <row r="1023" spans="2:65" s="13" customFormat="1" ht="11.25">
      <c r="B1023" s="158"/>
      <c r="D1023" s="151" t="s">
        <v>302</v>
      </c>
      <c r="E1023" s="159" t="s">
        <v>1</v>
      </c>
      <c r="F1023" s="160" t="s">
        <v>713</v>
      </c>
      <c r="H1023" s="159" t="s">
        <v>1</v>
      </c>
      <c r="I1023" s="161"/>
      <c r="L1023" s="158"/>
      <c r="M1023" s="162"/>
      <c r="T1023" s="163"/>
      <c r="AT1023" s="159" t="s">
        <v>302</v>
      </c>
      <c r="AU1023" s="159" t="s">
        <v>85</v>
      </c>
      <c r="AV1023" s="13" t="s">
        <v>83</v>
      </c>
      <c r="AW1023" s="13" t="s">
        <v>32</v>
      </c>
      <c r="AX1023" s="13" t="s">
        <v>76</v>
      </c>
      <c r="AY1023" s="159" t="s">
        <v>293</v>
      </c>
    </row>
    <row r="1024" spans="2:65" s="12" customFormat="1" ht="22.5">
      <c r="B1024" s="150"/>
      <c r="D1024" s="151" t="s">
        <v>302</v>
      </c>
      <c r="E1024" s="152" t="s">
        <v>1</v>
      </c>
      <c r="F1024" s="153" t="s">
        <v>894</v>
      </c>
      <c r="H1024" s="154">
        <v>31.08</v>
      </c>
      <c r="I1024" s="155"/>
      <c r="L1024" s="150"/>
      <c r="M1024" s="156"/>
      <c r="T1024" s="157"/>
      <c r="AT1024" s="152" t="s">
        <v>302</v>
      </c>
      <c r="AU1024" s="152" t="s">
        <v>85</v>
      </c>
      <c r="AV1024" s="12" t="s">
        <v>85</v>
      </c>
      <c r="AW1024" s="12" t="s">
        <v>32</v>
      </c>
      <c r="AX1024" s="12" t="s">
        <v>76</v>
      </c>
      <c r="AY1024" s="152" t="s">
        <v>293</v>
      </c>
    </row>
    <row r="1025" spans="2:51" s="13" customFormat="1" ht="11.25">
      <c r="B1025" s="158"/>
      <c r="D1025" s="151" t="s">
        <v>302</v>
      </c>
      <c r="E1025" s="159" t="s">
        <v>1</v>
      </c>
      <c r="F1025" s="160" t="s">
        <v>715</v>
      </c>
      <c r="H1025" s="159" t="s">
        <v>1</v>
      </c>
      <c r="I1025" s="161"/>
      <c r="L1025" s="158"/>
      <c r="M1025" s="162"/>
      <c r="T1025" s="163"/>
      <c r="AT1025" s="159" t="s">
        <v>302</v>
      </c>
      <c r="AU1025" s="159" t="s">
        <v>85</v>
      </c>
      <c r="AV1025" s="13" t="s">
        <v>83</v>
      </c>
      <c r="AW1025" s="13" t="s">
        <v>32</v>
      </c>
      <c r="AX1025" s="13" t="s">
        <v>76</v>
      </c>
      <c r="AY1025" s="159" t="s">
        <v>293</v>
      </c>
    </row>
    <row r="1026" spans="2:51" s="12" customFormat="1" ht="11.25">
      <c r="B1026" s="150"/>
      <c r="D1026" s="151" t="s">
        <v>302</v>
      </c>
      <c r="E1026" s="152" t="s">
        <v>1</v>
      </c>
      <c r="F1026" s="153" t="s">
        <v>895</v>
      </c>
      <c r="H1026" s="154">
        <v>1.26</v>
      </c>
      <c r="I1026" s="155"/>
      <c r="L1026" s="150"/>
      <c r="M1026" s="156"/>
      <c r="T1026" s="157"/>
      <c r="AT1026" s="152" t="s">
        <v>302</v>
      </c>
      <c r="AU1026" s="152" t="s">
        <v>85</v>
      </c>
      <c r="AV1026" s="12" t="s">
        <v>85</v>
      </c>
      <c r="AW1026" s="12" t="s">
        <v>32</v>
      </c>
      <c r="AX1026" s="12" t="s">
        <v>76</v>
      </c>
      <c r="AY1026" s="152" t="s">
        <v>293</v>
      </c>
    </row>
    <row r="1027" spans="2:51" s="13" customFormat="1" ht="11.25">
      <c r="B1027" s="158"/>
      <c r="D1027" s="151" t="s">
        <v>302</v>
      </c>
      <c r="E1027" s="159" t="s">
        <v>1</v>
      </c>
      <c r="F1027" s="160" t="s">
        <v>717</v>
      </c>
      <c r="H1027" s="159" t="s">
        <v>1</v>
      </c>
      <c r="I1027" s="161"/>
      <c r="L1027" s="158"/>
      <c r="M1027" s="162"/>
      <c r="T1027" s="163"/>
      <c r="AT1027" s="159" t="s">
        <v>302</v>
      </c>
      <c r="AU1027" s="159" t="s">
        <v>85</v>
      </c>
      <c r="AV1027" s="13" t="s">
        <v>83</v>
      </c>
      <c r="AW1027" s="13" t="s">
        <v>32</v>
      </c>
      <c r="AX1027" s="13" t="s">
        <v>76</v>
      </c>
      <c r="AY1027" s="159" t="s">
        <v>293</v>
      </c>
    </row>
    <row r="1028" spans="2:51" s="12" customFormat="1" ht="11.25">
      <c r="B1028" s="150"/>
      <c r="D1028" s="151" t="s">
        <v>302</v>
      </c>
      <c r="E1028" s="152" t="s">
        <v>1</v>
      </c>
      <c r="F1028" s="153" t="s">
        <v>896</v>
      </c>
      <c r="H1028" s="154">
        <v>2.2050000000000001</v>
      </c>
      <c r="I1028" s="155"/>
      <c r="L1028" s="150"/>
      <c r="M1028" s="156"/>
      <c r="T1028" s="157"/>
      <c r="AT1028" s="152" t="s">
        <v>302</v>
      </c>
      <c r="AU1028" s="152" t="s">
        <v>85</v>
      </c>
      <c r="AV1028" s="12" t="s">
        <v>85</v>
      </c>
      <c r="AW1028" s="12" t="s">
        <v>32</v>
      </c>
      <c r="AX1028" s="12" t="s">
        <v>76</v>
      </c>
      <c r="AY1028" s="152" t="s">
        <v>293</v>
      </c>
    </row>
    <row r="1029" spans="2:51" s="13" customFormat="1" ht="11.25">
      <c r="B1029" s="158"/>
      <c r="D1029" s="151" t="s">
        <v>302</v>
      </c>
      <c r="E1029" s="159" t="s">
        <v>1</v>
      </c>
      <c r="F1029" s="160" t="s">
        <v>719</v>
      </c>
      <c r="H1029" s="159" t="s">
        <v>1</v>
      </c>
      <c r="I1029" s="161"/>
      <c r="L1029" s="158"/>
      <c r="M1029" s="162"/>
      <c r="T1029" s="163"/>
      <c r="AT1029" s="159" t="s">
        <v>302</v>
      </c>
      <c r="AU1029" s="159" t="s">
        <v>85</v>
      </c>
      <c r="AV1029" s="13" t="s">
        <v>83</v>
      </c>
      <c r="AW1029" s="13" t="s">
        <v>32</v>
      </c>
      <c r="AX1029" s="13" t="s">
        <v>76</v>
      </c>
      <c r="AY1029" s="159" t="s">
        <v>293</v>
      </c>
    </row>
    <row r="1030" spans="2:51" s="12" customFormat="1" ht="11.25">
      <c r="B1030" s="150"/>
      <c r="D1030" s="151" t="s">
        <v>302</v>
      </c>
      <c r="E1030" s="152" t="s">
        <v>1</v>
      </c>
      <c r="F1030" s="153" t="s">
        <v>896</v>
      </c>
      <c r="H1030" s="154">
        <v>2.2050000000000001</v>
      </c>
      <c r="I1030" s="155"/>
      <c r="L1030" s="150"/>
      <c r="M1030" s="156"/>
      <c r="T1030" s="157"/>
      <c r="AT1030" s="152" t="s">
        <v>302</v>
      </c>
      <c r="AU1030" s="152" t="s">
        <v>85</v>
      </c>
      <c r="AV1030" s="12" t="s">
        <v>85</v>
      </c>
      <c r="AW1030" s="12" t="s">
        <v>32</v>
      </c>
      <c r="AX1030" s="12" t="s">
        <v>76</v>
      </c>
      <c r="AY1030" s="152" t="s">
        <v>293</v>
      </c>
    </row>
    <row r="1031" spans="2:51" s="13" customFormat="1" ht="11.25">
      <c r="B1031" s="158"/>
      <c r="D1031" s="151" t="s">
        <v>302</v>
      </c>
      <c r="E1031" s="159" t="s">
        <v>1</v>
      </c>
      <c r="F1031" s="160" t="s">
        <v>721</v>
      </c>
      <c r="H1031" s="159" t="s">
        <v>1</v>
      </c>
      <c r="I1031" s="161"/>
      <c r="L1031" s="158"/>
      <c r="M1031" s="162"/>
      <c r="T1031" s="163"/>
      <c r="AT1031" s="159" t="s">
        <v>302</v>
      </c>
      <c r="AU1031" s="159" t="s">
        <v>85</v>
      </c>
      <c r="AV1031" s="13" t="s">
        <v>83</v>
      </c>
      <c r="AW1031" s="13" t="s">
        <v>32</v>
      </c>
      <c r="AX1031" s="13" t="s">
        <v>76</v>
      </c>
      <c r="AY1031" s="159" t="s">
        <v>293</v>
      </c>
    </row>
    <row r="1032" spans="2:51" s="12" customFormat="1" ht="11.25">
      <c r="B1032" s="150"/>
      <c r="D1032" s="151" t="s">
        <v>302</v>
      </c>
      <c r="E1032" s="152" t="s">
        <v>1</v>
      </c>
      <c r="F1032" s="153" t="s">
        <v>897</v>
      </c>
      <c r="H1032" s="154">
        <v>2.94</v>
      </c>
      <c r="I1032" s="155"/>
      <c r="L1032" s="150"/>
      <c r="M1032" s="156"/>
      <c r="T1032" s="157"/>
      <c r="AT1032" s="152" t="s">
        <v>302</v>
      </c>
      <c r="AU1032" s="152" t="s">
        <v>85</v>
      </c>
      <c r="AV1032" s="12" t="s">
        <v>85</v>
      </c>
      <c r="AW1032" s="12" t="s">
        <v>32</v>
      </c>
      <c r="AX1032" s="12" t="s">
        <v>76</v>
      </c>
      <c r="AY1032" s="152" t="s">
        <v>293</v>
      </c>
    </row>
    <row r="1033" spans="2:51" s="13" customFormat="1" ht="11.25">
      <c r="B1033" s="158"/>
      <c r="D1033" s="151" t="s">
        <v>302</v>
      </c>
      <c r="E1033" s="159" t="s">
        <v>1</v>
      </c>
      <c r="F1033" s="160" t="s">
        <v>723</v>
      </c>
      <c r="H1033" s="159" t="s">
        <v>1</v>
      </c>
      <c r="I1033" s="161"/>
      <c r="L1033" s="158"/>
      <c r="M1033" s="162"/>
      <c r="T1033" s="163"/>
      <c r="AT1033" s="159" t="s">
        <v>302</v>
      </c>
      <c r="AU1033" s="159" t="s">
        <v>85</v>
      </c>
      <c r="AV1033" s="13" t="s">
        <v>83</v>
      </c>
      <c r="AW1033" s="13" t="s">
        <v>32</v>
      </c>
      <c r="AX1033" s="13" t="s">
        <v>76</v>
      </c>
      <c r="AY1033" s="159" t="s">
        <v>293</v>
      </c>
    </row>
    <row r="1034" spans="2:51" s="12" customFormat="1" ht="11.25">
      <c r="B1034" s="150"/>
      <c r="D1034" s="151" t="s">
        <v>302</v>
      </c>
      <c r="E1034" s="152" t="s">
        <v>1</v>
      </c>
      <c r="F1034" s="153" t="s">
        <v>895</v>
      </c>
      <c r="H1034" s="154">
        <v>1.26</v>
      </c>
      <c r="I1034" s="155"/>
      <c r="L1034" s="150"/>
      <c r="M1034" s="156"/>
      <c r="T1034" s="157"/>
      <c r="AT1034" s="152" t="s">
        <v>302</v>
      </c>
      <c r="AU1034" s="152" t="s">
        <v>85</v>
      </c>
      <c r="AV1034" s="12" t="s">
        <v>85</v>
      </c>
      <c r="AW1034" s="12" t="s">
        <v>32</v>
      </c>
      <c r="AX1034" s="12" t="s">
        <v>76</v>
      </c>
      <c r="AY1034" s="152" t="s">
        <v>293</v>
      </c>
    </row>
    <row r="1035" spans="2:51" s="13" customFormat="1" ht="11.25">
      <c r="B1035" s="158"/>
      <c r="D1035" s="151" t="s">
        <v>302</v>
      </c>
      <c r="E1035" s="159" t="s">
        <v>1</v>
      </c>
      <c r="F1035" s="160" t="s">
        <v>725</v>
      </c>
      <c r="H1035" s="159" t="s">
        <v>1</v>
      </c>
      <c r="I1035" s="161"/>
      <c r="L1035" s="158"/>
      <c r="M1035" s="162"/>
      <c r="T1035" s="163"/>
      <c r="AT1035" s="159" t="s">
        <v>302</v>
      </c>
      <c r="AU1035" s="159" t="s">
        <v>85</v>
      </c>
      <c r="AV1035" s="13" t="s">
        <v>83</v>
      </c>
      <c r="AW1035" s="13" t="s">
        <v>32</v>
      </c>
      <c r="AX1035" s="13" t="s">
        <v>76</v>
      </c>
      <c r="AY1035" s="159" t="s">
        <v>293</v>
      </c>
    </row>
    <row r="1036" spans="2:51" s="12" customFormat="1" ht="11.25">
      <c r="B1036" s="150"/>
      <c r="D1036" s="151" t="s">
        <v>302</v>
      </c>
      <c r="E1036" s="152" t="s">
        <v>1</v>
      </c>
      <c r="F1036" s="153" t="s">
        <v>898</v>
      </c>
      <c r="H1036" s="154">
        <v>2.625</v>
      </c>
      <c r="I1036" s="155"/>
      <c r="L1036" s="150"/>
      <c r="M1036" s="156"/>
      <c r="T1036" s="157"/>
      <c r="AT1036" s="152" t="s">
        <v>302</v>
      </c>
      <c r="AU1036" s="152" t="s">
        <v>85</v>
      </c>
      <c r="AV1036" s="12" t="s">
        <v>85</v>
      </c>
      <c r="AW1036" s="12" t="s">
        <v>32</v>
      </c>
      <c r="AX1036" s="12" t="s">
        <v>76</v>
      </c>
      <c r="AY1036" s="152" t="s">
        <v>293</v>
      </c>
    </row>
    <row r="1037" spans="2:51" s="13" customFormat="1" ht="22.5">
      <c r="B1037" s="158"/>
      <c r="D1037" s="151" t="s">
        <v>302</v>
      </c>
      <c r="E1037" s="159" t="s">
        <v>1</v>
      </c>
      <c r="F1037" s="160" t="s">
        <v>727</v>
      </c>
      <c r="H1037" s="159" t="s">
        <v>1</v>
      </c>
      <c r="I1037" s="161"/>
      <c r="L1037" s="158"/>
      <c r="M1037" s="162"/>
      <c r="T1037" s="163"/>
      <c r="AT1037" s="159" t="s">
        <v>302</v>
      </c>
      <c r="AU1037" s="159" t="s">
        <v>85</v>
      </c>
      <c r="AV1037" s="13" t="s">
        <v>83</v>
      </c>
      <c r="AW1037" s="13" t="s">
        <v>32</v>
      </c>
      <c r="AX1037" s="13" t="s">
        <v>76</v>
      </c>
      <c r="AY1037" s="159" t="s">
        <v>293</v>
      </c>
    </row>
    <row r="1038" spans="2:51" s="12" customFormat="1" ht="11.25">
      <c r="B1038" s="150"/>
      <c r="D1038" s="151" t="s">
        <v>302</v>
      </c>
      <c r="E1038" s="152" t="s">
        <v>1</v>
      </c>
      <c r="F1038" s="153" t="s">
        <v>899</v>
      </c>
      <c r="H1038" s="154">
        <v>2.52</v>
      </c>
      <c r="I1038" s="155"/>
      <c r="L1038" s="150"/>
      <c r="M1038" s="156"/>
      <c r="T1038" s="157"/>
      <c r="AT1038" s="152" t="s">
        <v>302</v>
      </c>
      <c r="AU1038" s="152" t="s">
        <v>85</v>
      </c>
      <c r="AV1038" s="12" t="s">
        <v>85</v>
      </c>
      <c r="AW1038" s="12" t="s">
        <v>32</v>
      </c>
      <c r="AX1038" s="12" t="s">
        <v>76</v>
      </c>
      <c r="AY1038" s="152" t="s">
        <v>293</v>
      </c>
    </row>
    <row r="1039" spans="2:51" s="13" customFormat="1" ht="22.5">
      <c r="B1039" s="158"/>
      <c r="D1039" s="151" t="s">
        <v>302</v>
      </c>
      <c r="E1039" s="159" t="s">
        <v>1</v>
      </c>
      <c r="F1039" s="160" t="s">
        <v>729</v>
      </c>
      <c r="H1039" s="159" t="s">
        <v>1</v>
      </c>
      <c r="I1039" s="161"/>
      <c r="L1039" s="158"/>
      <c r="M1039" s="162"/>
      <c r="T1039" s="163"/>
      <c r="AT1039" s="159" t="s">
        <v>302</v>
      </c>
      <c r="AU1039" s="159" t="s">
        <v>85</v>
      </c>
      <c r="AV1039" s="13" t="s">
        <v>83</v>
      </c>
      <c r="AW1039" s="13" t="s">
        <v>32</v>
      </c>
      <c r="AX1039" s="13" t="s">
        <v>76</v>
      </c>
      <c r="AY1039" s="159" t="s">
        <v>293</v>
      </c>
    </row>
    <row r="1040" spans="2:51" s="12" customFormat="1" ht="11.25">
      <c r="B1040" s="150"/>
      <c r="D1040" s="151" t="s">
        <v>302</v>
      </c>
      <c r="E1040" s="152" t="s">
        <v>1</v>
      </c>
      <c r="F1040" s="153" t="s">
        <v>896</v>
      </c>
      <c r="H1040" s="154">
        <v>2.2050000000000001</v>
      </c>
      <c r="I1040" s="155"/>
      <c r="L1040" s="150"/>
      <c r="M1040" s="156"/>
      <c r="T1040" s="157"/>
      <c r="AT1040" s="152" t="s">
        <v>302</v>
      </c>
      <c r="AU1040" s="152" t="s">
        <v>85</v>
      </c>
      <c r="AV1040" s="12" t="s">
        <v>85</v>
      </c>
      <c r="AW1040" s="12" t="s">
        <v>32</v>
      </c>
      <c r="AX1040" s="12" t="s">
        <v>76</v>
      </c>
      <c r="AY1040" s="152" t="s">
        <v>293</v>
      </c>
    </row>
    <row r="1041" spans="2:65" s="13" customFormat="1" ht="22.5">
      <c r="B1041" s="158"/>
      <c r="D1041" s="151" t="s">
        <v>302</v>
      </c>
      <c r="E1041" s="159" t="s">
        <v>1</v>
      </c>
      <c r="F1041" s="160" t="s">
        <v>730</v>
      </c>
      <c r="H1041" s="159" t="s">
        <v>1</v>
      </c>
      <c r="I1041" s="161"/>
      <c r="L1041" s="158"/>
      <c r="M1041" s="162"/>
      <c r="T1041" s="163"/>
      <c r="AT1041" s="159" t="s">
        <v>302</v>
      </c>
      <c r="AU1041" s="159" t="s">
        <v>85</v>
      </c>
      <c r="AV1041" s="13" t="s">
        <v>83</v>
      </c>
      <c r="AW1041" s="13" t="s">
        <v>32</v>
      </c>
      <c r="AX1041" s="13" t="s">
        <v>76</v>
      </c>
      <c r="AY1041" s="159" t="s">
        <v>293</v>
      </c>
    </row>
    <row r="1042" spans="2:65" s="12" customFormat="1" ht="11.25">
      <c r="B1042" s="150"/>
      <c r="D1042" s="151" t="s">
        <v>302</v>
      </c>
      <c r="E1042" s="152" t="s">
        <v>1</v>
      </c>
      <c r="F1042" s="153" t="s">
        <v>896</v>
      </c>
      <c r="H1042" s="154">
        <v>2.2050000000000001</v>
      </c>
      <c r="I1042" s="155"/>
      <c r="L1042" s="150"/>
      <c r="M1042" s="156"/>
      <c r="T1042" s="157"/>
      <c r="AT1042" s="152" t="s">
        <v>302</v>
      </c>
      <c r="AU1042" s="152" t="s">
        <v>85</v>
      </c>
      <c r="AV1042" s="12" t="s">
        <v>85</v>
      </c>
      <c r="AW1042" s="12" t="s">
        <v>32</v>
      </c>
      <c r="AX1042" s="12" t="s">
        <v>76</v>
      </c>
      <c r="AY1042" s="152" t="s">
        <v>293</v>
      </c>
    </row>
    <row r="1043" spans="2:65" s="13" customFormat="1" ht="22.5">
      <c r="B1043" s="158"/>
      <c r="D1043" s="151" t="s">
        <v>302</v>
      </c>
      <c r="E1043" s="159" t="s">
        <v>1</v>
      </c>
      <c r="F1043" s="160" t="s">
        <v>732</v>
      </c>
      <c r="H1043" s="159" t="s">
        <v>1</v>
      </c>
      <c r="I1043" s="161"/>
      <c r="L1043" s="158"/>
      <c r="M1043" s="162"/>
      <c r="T1043" s="163"/>
      <c r="AT1043" s="159" t="s">
        <v>302</v>
      </c>
      <c r="AU1043" s="159" t="s">
        <v>85</v>
      </c>
      <c r="AV1043" s="13" t="s">
        <v>83</v>
      </c>
      <c r="AW1043" s="13" t="s">
        <v>32</v>
      </c>
      <c r="AX1043" s="13" t="s">
        <v>76</v>
      </c>
      <c r="AY1043" s="159" t="s">
        <v>293</v>
      </c>
    </row>
    <row r="1044" spans="2:65" s="12" customFormat="1" ht="11.25">
      <c r="B1044" s="150"/>
      <c r="D1044" s="151" t="s">
        <v>302</v>
      </c>
      <c r="E1044" s="152" t="s">
        <v>1</v>
      </c>
      <c r="F1044" s="153" t="s">
        <v>896</v>
      </c>
      <c r="H1044" s="154">
        <v>2.2050000000000001</v>
      </c>
      <c r="I1044" s="155"/>
      <c r="L1044" s="150"/>
      <c r="M1044" s="156"/>
      <c r="T1044" s="157"/>
      <c r="AT1044" s="152" t="s">
        <v>302</v>
      </c>
      <c r="AU1044" s="152" t="s">
        <v>85</v>
      </c>
      <c r="AV1044" s="12" t="s">
        <v>85</v>
      </c>
      <c r="AW1044" s="12" t="s">
        <v>32</v>
      </c>
      <c r="AX1044" s="12" t="s">
        <v>76</v>
      </c>
      <c r="AY1044" s="152" t="s">
        <v>293</v>
      </c>
    </row>
    <row r="1045" spans="2:65" s="13" customFormat="1" ht="22.5">
      <c r="B1045" s="158"/>
      <c r="D1045" s="151" t="s">
        <v>302</v>
      </c>
      <c r="E1045" s="159" t="s">
        <v>1</v>
      </c>
      <c r="F1045" s="160" t="s">
        <v>733</v>
      </c>
      <c r="H1045" s="159" t="s">
        <v>1</v>
      </c>
      <c r="I1045" s="161"/>
      <c r="L1045" s="158"/>
      <c r="M1045" s="162"/>
      <c r="T1045" s="163"/>
      <c r="AT1045" s="159" t="s">
        <v>302</v>
      </c>
      <c r="AU1045" s="159" t="s">
        <v>85</v>
      </c>
      <c r="AV1045" s="13" t="s">
        <v>83</v>
      </c>
      <c r="AW1045" s="13" t="s">
        <v>32</v>
      </c>
      <c r="AX1045" s="13" t="s">
        <v>76</v>
      </c>
      <c r="AY1045" s="159" t="s">
        <v>293</v>
      </c>
    </row>
    <row r="1046" spans="2:65" s="12" customFormat="1" ht="11.25">
      <c r="B1046" s="150"/>
      <c r="D1046" s="151" t="s">
        <v>302</v>
      </c>
      <c r="E1046" s="152" t="s">
        <v>1</v>
      </c>
      <c r="F1046" s="153" t="s">
        <v>900</v>
      </c>
      <c r="H1046" s="154">
        <v>1.575</v>
      </c>
      <c r="I1046" s="155"/>
      <c r="L1046" s="150"/>
      <c r="M1046" s="156"/>
      <c r="T1046" s="157"/>
      <c r="AT1046" s="152" t="s">
        <v>302</v>
      </c>
      <c r="AU1046" s="152" t="s">
        <v>85</v>
      </c>
      <c r="AV1046" s="12" t="s">
        <v>85</v>
      </c>
      <c r="AW1046" s="12" t="s">
        <v>32</v>
      </c>
      <c r="AX1046" s="12" t="s">
        <v>76</v>
      </c>
      <c r="AY1046" s="152" t="s">
        <v>293</v>
      </c>
    </row>
    <row r="1047" spans="2:65" s="13" customFormat="1" ht="22.5">
      <c r="B1047" s="158"/>
      <c r="D1047" s="151" t="s">
        <v>302</v>
      </c>
      <c r="E1047" s="159" t="s">
        <v>1</v>
      </c>
      <c r="F1047" s="160" t="s">
        <v>735</v>
      </c>
      <c r="H1047" s="159" t="s">
        <v>1</v>
      </c>
      <c r="I1047" s="161"/>
      <c r="L1047" s="158"/>
      <c r="M1047" s="162"/>
      <c r="T1047" s="163"/>
      <c r="AT1047" s="159" t="s">
        <v>302</v>
      </c>
      <c r="AU1047" s="159" t="s">
        <v>85</v>
      </c>
      <c r="AV1047" s="13" t="s">
        <v>83</v>
      </c>
      <c r="AW1047" s="13" t="s">
        <v>32</v>
      </c>
      <c r="AX1047" s="13" t="s">
        <v>76</v>
      </c>
      <c r="AY1047" s="159" t="s">
        <v>293</v>
      </c>
    </row>
    <row r="1048" spans="2:65" s="12" customFormat="1" ht="11.25">
      <c r="B1048" s="150"/>
      <c r="D1048" s="151" t="s">
        <v>302</v>
      </c>
      <c r="E1048" s="152" t="s">
        <v>1</v>
      </c>
      <c r="F1048" s="153" t="s">
        <v>896</v>
      </c>
      <c r="H1048" s="154">
        <v>2.2050000000000001</v>
      </c>
      <c r="I1048" s="155"/>
      <c r="L1048" s="150"/>
      <c r="M1048" s="156"/>
      <c r="T1048" s="157"/>
      <c r="AT1048" s="152" t="s">
        <v>302</v>
      </c>
      <c r="AU1048" s="152" t="s">
        <v>85</v>
      </c>
      <c r="AV1048" s="12" t="s">
        <v>85</v>
      </c>
      <c r="AW1048" s="12" t="s">
        <v>32</v>
      </c>
      <c r="AX1048" s="12" t="s">
        <v>76</v>
      </c>
      <c r="AY1048" s="152" t="s">
        <v>293</v>
      </c>
    </row>
    <row r="1049" spans="2:65" s="14" customFormat="1" ht="11.25">
      <c r="B1049" s="167"/>
      <c r="D1049" s="151" t="s">
        <v>302</v>
      </c>
      <c r="E1049" s="168" t="s">
        <v>1</v>
      </c>
      <c r="F1049" s="169" t="s">
        <v>371</v>
      </c>
      <c r="H1049" s="170">
        <v>56.49</v>
      </c>
      <c r="I1049" s="171"/>
      <c r="L1049" s="167"/>
      <c r="M1049" s="172"/>
      <c r="T1049" s="173"/>
      <c r="AT1049" s="168" t="s">
        <v>302</v>
      </c>
      <c r="AU1049" s="168" t="s">
        <v>85</v>
      </c>
      <c r="AV1049" s="14" t="s">
        <v>300</v>
      </c>
      <c r="AW1049" s="14" t="s">
        <v>32</v>
      </c>
      <c r="AX1049" s="14" t="s">
        <v>83</v>
      </c>
      <c r="AY1049" s="168" t="s">
        <v>293</v>
      </c>
    </row>
    <row r="1050" spans="2:65" s="1" customFormat="1" ht="24.2" customHeight="1">
      <c r="B1050" s="32"/>
      <c r="C1050" s="137" t="s">
        <v>901</v>
      </c>
      <c r="D1050" s="137" t="s">
        <v>295</v>
      </c>
      <c r="E1050" s="138" t="s">
        <v>902</v>
      </c>
      <c r="F1050" s="139" t="s">
        <v>903</v>
      </c>
      <c r="G1050" s="140" t="s">
        <v>298</v>
      </c>
      <c r="H1050" s="141">
        <v>1696.2</v>
      </c>
      <c r="I1050" s="142"/>
      <c r="J1050" s="143">
        <f>ROUND(I1050*H1050,2)</f>
        <v>0</v>
      </c>
      <c r="K1050" s="139" t="s">
        <v>299</v>
      </c>
      <c r="L1050" s="32"/>
      <c r="M1050" s="144" t="s">
        <v>1</v>
      </c>
      <c r="N1050" s="145" t="s">
        <v>41</v>
      </c>
      <c r="P1050" s="146">
        <f>O1050*H1050</f>
        <v>0</v>
      </c>
      <c r="Q1050" s="146">
        <v>0</v>
      </c>
      <c r="R1050" s="146">
        <f>Q1050*H1050</f>
        <v>0</v>
      </c>
      <c r="S1050" s="146">
        <v>0</v>
      </c>
      <c r="T1050" s="147">
        <f>S1050*H1050</f>
        <v>0</v>
      </c>
      <c r="AR1050" s="148" t="s">
        <v>300</v>
      </c>
      <c r="AT1050" s="148" t="s">
        <v>295</v>
      </c>
      <c r="AU1050" s="148" t="s">
        <v>85</v>
      </c>
      <c r="AY1050" s="17" t="s">
        <v>293</v>
      </c>
      <c r="BE1050" s="149">
        <f>IF(N1050="základní",J1050,0)</f>
        <v>0</v>
      </c>
      <c r="BF1050" s="149">
        <f>IF(N1050="snížená",J1050,0)</f>
        <v>0</v>
      </c>
      <c r="BG1050" s="149">
        <f>IF(N1050="zákl. přenesená",J1050,0)</f>
        <v>0</v>
      </c>
      <c r="BH1050" s="149">
        <f>IF(N1050="sníž. přenesená",J1050,0)</f>
        <v>0</v>
      </c>
      <c r="BI1050" s="149">
        <f>IF(N1050="nulová",J1050,0)</f>
        <v>0</v>
      </c>
      <c r="BJ1050" s="17" t="s">
        <v>83</v>
      </c>
      <c r="BK1050" s="149">
        <f>ROUND(I1050*H1050,2)</f>
        <v>0</v>
      </c>
      <c r="BL1050" s="17" t="s">
        <v>300</v>
      </c>
      <c r="BM1050" s="148" t="s">
        <v>904</v>
      </c>
    </row>
    <row r="1051" spans="2:65" s="11" customFormat="1" ht="22.9" customHeight="1">
      <c r="B1051" s="125"/>
      <c r="D1051" s="126" t="s">
        <v>75</v>
      </c>
      <c r="E1051" s="135" t="s">
        <v>156</v>
      </c>
      <c r="F1051" s="135" t="s">
        <v>905</v>
      </c>
      <c r="I1051" s="128"/>
      <c r="J1051" s="136">
        <f>BK1051</f>
        <v>0</v>
      </c>
      <c r="L1051" s="125"/>
      <c r="M1051" s="130"/>
      <c r="P1051" s="131">
        <f>SUM(P1052:P1313)</f>
        <v>0</v>
      </c>
      <c r="R1051" s="131">
        <f>SUM(R1052:R1313)</f>
        <v>9864.6480355500007</v>
      </c>
      <c r="T1051" s="132">
        <f>SUM(T1052:T1313)</f>
        <v>0</v>
      </c>
      <c r="AR1051" s="126" t="s">
        <v>83</v>
      </c>
      <c r="AT1051" s="133" t="s">
        <v>75</v>
      </c>
      <c r="AU1051" s="133" t="s">
        <v>83</v>
      </c>
      <c r="AY1051" s="126" t="s">
        <v>293</v>
      </c>
      <c r="BK1051" s="134">
        <f>SUM(BK1052:BK1313)</f>
        <v>0</v>
      </c>
    </row>
    <row r="1052" spans="2:65" s="1" customFormat="1" ht="24.2" customHeight="1">
      <c r="B1052" s="32"/>
      <c r="C1052" s="137" t="s">
        <v>906</v>
      </c>
      <c r="D1052" s="137" t="s">
        <v>295</v>
      </c>
      <c r="E1052" s="138" t="s">
        <v>907</v>
      </c>
      <c r="F1052" s="139" t="s">
        <v>908</v>
      </c>
      <c r="G1052" s="140" t="s">
        <v>909</v>
      </c>
      <c r="H1052" s="141">
        <v>24</v>
      </c>
      <c r="I1052" s="142"/>
      <c r="J1052" s="143">
        <f>ROUND(I1052*H1052,2)</f>
        <v>0</v>
      </c>
      <c r="K1052" s="139" t="s">
        <v>1</v>
      </c>
      <c r="L1052" s="32"/>
      <c r="M1052" s="144" t="s">
        <v>1</v>
      </c>
      <c r="N1052" s="145" t="s">
        <v>41</v>
      </c>
      <c r="P1052" s="146">
        <f>O1052*H1052</f>
        <v>0</v>
      </c>
      <c r="Q1052" s="146">
        <v>0.11305999999999999</v>
      </c>
      <c r="R1052" s="146">
        <f>Q1052*H1052</f>
        <v>2.7134399999999999</v>
      </c>
      <c r="S1052" s="146">
        <v>0</v>
      </c>
      <c r="T1052" s="147">
        <f>S1052*H1052</f>
        <v>0</v>
      </c>
      <c r="AR1052" s="148" t="s">
        <v>300</v>
      </c>
      <c r="AT1052" s="148" t="s">
        <v>295</v>
      </c>
      <c r="AU1052" s="148" t="s">
        <v>85</v>
      </c>
      <c r="AY1052" s="17" t="s">
        <v>293</v>
      </c>
      <c r="BE1052" s="149">
        <f>IF(N1052="základní",J1052,0)</f>
        <v>0</v>
      </c>
      <c r="BF1052" s="149">
        <f>IF(N1052="snížená",J1052,0)</f>
        <v>0</v>
      </c>
      <c r="BG1052" s="149">
        <f>IF(N1052="zákl. přenesená",J1052,0)</f>
        <v>0</v>
      </c>
      <c r="BH1052" s="149">
        <f>IF(N1052="sníž. přenesená",J1052,0)</f>
        <v>0</v>
      </c>
      <c r="BI1052" s="149">
        <f>IF(N1052="nulová",J1052,0)</f>
        <v>0</v>
      </c>
      <c r="BJ1052" s="17" t="s">
        <v>83</v>
      </c>
      <c r="BK1052" s="149">
        <f>ROUND(I1052*H1052,2)</f>
        <v>0</v>
      </c>
      <c r="BL1052" s="17" t="s">
        <v>300</v>
      </c>
      <c r="BM1052" s="148" t="s">
        <v>910</v>
      </c>
    </row>
    <row r="1053" spans="2:65" s="12" customFormat="1" ht="11.25">
      <c r="B1053" s="150"/>
      <c r="D1053" s="151" t="s">
        <v>302</v>
      </c>
      <c r="E1053" s="152" t="s">
        <v>1</v>
      </c>
      <c r="F1053" s="153" t="s">
        <v>911</v>
      </c>
      <c r="H1053" s="154">
        <v>24</v>
      </c>
      <c r="I1053" s="155"/>
      <c r="L1053" s="150"/>
      <c r="M1053" s="156"/>
      <c r="T1053" s="157"/>
      <c r="AT1053" s="152" t="s">
        <v>302</v>
      </c>
      <c r="AU1053" s="152" t="s">
        <v>85</v>
      </c>
      <c r="AV1053" s="12" t="s">
        <v>85</v>
      </c>
      <c r="AW1053" s="12" t="s">
        <v>32</v>
      </c>
      <c r="AX1053" s="12" t="s">
        <v>83</v>
      </c>
      <c r="AY1053" s="152" t="s">
        <v>293</v>
      </c>
    </row>
    <row r="1054" spans="2:65" s="1" customFormat="1" ht="24.2" customHeight="1">
      <c r="B1054" s="32"/>
      <c r="C1054" s="137" t="s">
        <v>912</v>
      </c>
      <c r="D1054" s="137" t="s">
        <v>295</v>
      </c>
      <c r="E1054" s="138" t="s">
        <v>913</v>
      </c>
      <c r="F1054" s="139" t="s">
        <v>914</v>
      </c>
      <c r="G1054" s="140" t="s">
        <v>311</v>
      </c>
      <c r="H1054" s="141">
        <v>1622.221</v>
      </c>
      <c r="I1054" s="142"/>
      <c r="J1054" s="143">
        <f>ROUND(I1054*H1054,2)</f>
        <v>0</v>
      </c>
      <c r="K1054" s="139" t="s">
        <v>299</v>
      </c>
      <c r="L1054" s="32"/>
      <c r="M1054" s="144" t="s">
        <v>1</v>
      </c>
      <c r="N1054" s="145" t="s">
        <v>41</v>
      </c>
      <c r="P1054" s="146">
        <f>O1054*H1054</f>
        <v>0</v>
      </c>
      <c r="Q1054" s="146">
        <v>2.5038200000000002</v>
      </c>
      <c r="R1054" s="146">
        <f>Q1054*H1054</f>
        <v>4061.7493842200001</v>
      </c>
      <c r="S1054" s="146">
        <v>0</v>
      </c>
      <c r="T1054" s="147">
        <f>S1054*H1054</f>
        <v>0</v>
      </c>
      <c r="AR1054" s="148" t="s">
        <v>300</v>
      </c>
      <c r="AT1054" s="148" t="s">
        <v>295</v>
      </c>
      <c r="AU1054" s="148" t="s">
        <v>85</v>
      </c>
      <c r="AY1054" s="17" t="s">
        <v>293</v>
      </c>
      <c r="BE1054" s="149">
        <f>IF(N1054="základní",J1054,0)</f>
        <v>0</v>
      </c>
      <c r="BF1054" s="149">
        <f>IF(N1054="snížená",J1054,0)</f>
        <v>0</v>
      </c>
      <c r="BG1054" s="149">
        <f>IF(N1054="zákl. přenesená",J1054,0)</f>
        <v>0</v>
      </c>
      <c r="BH1054" s="149">
        <f>IF(N1054="sníž. přenesená",J1054,0)</f>
        <v>0</v>
      </c>
      <c r="BI1054" s="149">
        <f>IF(N1054="nulová",J1054,0)</f>
        <v>0</v>
      </c>
      <c r="BJ1054" s="17" t="s">
        <v>83</v>
      </c>
      <c r="BK1054" s="149">
        <f>ROUND(I1054*H1054,2)</f>
        <v>0</v>
      </c>
      <c r="BL1054" s="17" t="s">
        <v>300</v>
      </c>
      <c r="BM1054" s="148" t="s">
        <v>915</v>
      </c>
    </row>
    <row r="1055" spans="2:65" s="12" customFormat="1" ht="33.75">
      <c r="B1055" s="150"/>
      <c r="D1055" s="151" t="s">
        <v>302</v>
      </c>
      <c r="E1055" s="152" t="s">
        <v>1</v>
      </c>
      <c r="F1055" s="153" t="s">
        <v>916</v>
      </c>
      <c r="H1055" s="154">
        <v>365.53399999999999</v>
      </c>
      <c r="I1055" s="155"/>
      <c r="L1055" s="150"/>
      <c r="M1055" s="156"/>
      <c r="T1055" s="157"/>
      <c r="AT1055" s="152" t="s">
        <v>302</v>
      </c>
      <c r="AU1055" s="152" t="s">
        <v>85</v>
      </c>
      <c r="AV1055" s="12" t="s">
        <v>85</v>
      </c>
      <c r="AW1055" s="12" t="s">
        <v>32</v>
      </c>
      <c r="AX1055" s="12" t="s">
        <v>76</v>
      </c>
      <c r="AY1055" s="152" t="s">
        <v>293</v>
      </c>
    </row>
    <row r="1056" spans="2:65" s="12" customFormat="1" ht="22.5">
      <c r="B1056" s="150"/>
      <c r="D1056" s="151" t="s">
        <v>302</v>
      </c>
      <c r="E1056" s="152" t="s">
        <v>1</v>
      </c>
      <c r="F1056" s="153" t="s">
        <v>917</v>
      </c>
      <c r="H1056" s="154">
        <v>35.558</v>
      </c>
      <c r="I1056" s="155"/>
      <c r="L1056" s="150"/>
      <c r="M1056" s="156"/>
      <c r="T1056" s="157"/>
      <c r="AT1056" s="152" t="s">
        <v>302</v>
      </c>
      <c r="AU1056" s="152" t="s">
        <v>85</v>
      </c>
      <c r="AV1056" s="12" t="s">
        <v>85</v>
      </c>
      <c r="AW1056" s="12" t="s">
        <v>32</v>
      </c>
      <c r="AX1056" s="12" t="s">
        <v>76</v>
      </c>
      <c r="AY1056" s="152" t="s">
        <v>293</v>
      </c>
    </row>
    <row r="1057" spans="2:51" s="12" customFormat="1" ht="11.25">
      <c r="B1057" s="150"/>
      <c r="D1057" s="151" t="s">
        <v>302</v>
      </c>
      <c r="E1057" s="152" t="s">
        <v>1</v>
      </c>
      <c r="F1057" s="153" t="s">
        <v>918</v>
      </c>
      <c r="H1057" s="154">
        <v>13.340999999999999</v>
      </c>
      <c r="I1057" s="155"/>
      <c r="L1057" s="150"/>
      <c r="M1057" s="156"/>
      <c r="T1057" s="157"/>
      <c r="AT1057" s="152" t="s">
        <v>302</v>
      </c>
      <c r="AU1057" s="152" t="s">
        <v>85</v>
      </c>
      <c r="AV1057" s="12" t="s">
        <v>85</v>
      </c>
      <c r="AW1057" s="12" t="s">
        <v>32</v>
      </c>
      <c r="AX1057" s="12" t="s">
        <v>76</v>
      </c>
      <c r="AY1057" s="152" t="s">
        <v>293</v>
      </c>
    </row>
    <row r="1058" spans="2:51" s="12" customFormat="1" ht="45">
      <c r="B1058" s="150"/>
      <c r="D1058" s="151" t="s">
        <v>302</v>
      </c>
      <c r="E1058" s="152" t="s">
        <v>1</v>
      </c>
      <c r="F1058" s="153" t="s">
        <v>919</v>
      </c>
      <c r="H1058" s="154">
        <v>92.055999999999997</v>
      </c>
      <c r="I1058" s="155"/>
      <c r="L1058" s="150"/>
      <c r="M1058" s="156"/>
      <c r="T1058" s="157"/>
      <c r="AT1058" s="152" t="s">
        <v>302</v>
      </c>
      <c r="AU1058" s="152" t="s">
        <v>85</v>
      </c>
      <c r="AV1058" s="12" t="s">
        <v>85</v>
      </c>
      <c r="AW1058" s="12" t="s">
        <v>32</v>
      </c>
      <c r="AX1058" s="12" t="s">
        <v>76</v>
      </c>
      <c r="AY1058" s="152" t="s">
        <v>293</v>
      </c>
    </row>
    <row r="1059" spans="2:51" s="12" customFormat="1" ht="22.5">
      <c r="B1059" s="150"/>
      <c r="D1059" s="151" t="s">
        <v>302</v>
      </c>
      <c r="E1059" s="152" t="s">
        <v>1</v>
      </c>
      <c r="F1059" s="153" t="s">
        <v>920</v>
      </c>
      <c r="H1059" s="154">
        <v>-3.4830000000000001</v>
      </c>
      <c r="I1059" s="155"/>
      <c r="L1059" s="150"/>
      <c r="M1059" s="156"/>
      <c r="T1059" s="157"/>
      <c r="AT1059" s="152" t="s">
        <v>302</v>
      </c>
      <c r="AU1059" s="152" t="s">
        <v>85</v>
      </c>
      <c r="AV1059" s="12" t="s">
        <v>85</v>
      </c>
      <c r="AW1059" s="12" t="s">
        <v>32</v>
      </c>
      <c r="AX1059" s="12" t="s">
        <v>76</v>
      </c>
      <c r="AY1059" s="152" t="s">
        <v>293</v>
      </c>
    </row>
    <row r="1060" spans="2:51" s="12" customFormat="1" ht="11.25">
      <c r="B1060" s="150"/>
      <c r="D1060" s="151" t="s">
        <v>302</v>
      </c>
      <c r="E1060" s="152" t="s">
        <v>1</v>
      </c>
      <c r="F1060" s="153" t="s">
        <v>921</v>
      </c>
      <c r="H1060" s="154">
        <v>18.466999999999999</v>
      </c>
      <c r="I1060" s="155"/>
      <c r="L1060" s="150"/>
      <c r="M1060" s="156"/>
      <c r="T1060" s="157"/>
      <c r="AT1060" s="152" t="s">
        <v>302</v>
      </c>
      <c r="AU1060" s="152" t="s">
        <v>85</v>
      </c>
      <c r="AV1060" s="12" t="s">
        <v>85</v>
      </c>
      <c r="AW1060" s="12" t="s">
        <v>32</v>
      </c>
      <c r="AX1060" s="12" t="s">
        <v>76</v>
      </c>
      <c r="AY1060" s="152" t="s">
        <v>293</v>
      </c>
    </row>
    <row r="1061" spans="2:51" s="12" customFormat="1" ht="11.25">
      <c r="B1061" s="150"/>
      <c r="D1061" s="151" t="s">
        <v>302</v>
      </c>
      <c r="E1061" s="152" t="s">
        <v>1</v>
      </c>
      <c r="F1061" s="153" t="s">
        <v>922</v>
      </c>
      <c r="H1061" s="154">
        <v>18.466999999999999</v>
      </c>
      <c r="I1061" s="155"/>
      <c r="L1061" s="150"/>
      <c r="M1061" s="156"/>
      <c r="T1061" s="157"/>
      <c r="AT1061" s="152" t="s">
        <v>302</v>
      </c>
      <c r="AU1061" s="152" t="s">
        <v>85</v>
      </c>
      <c r="AV1061" s="12" t="s">
        <v>85</v>
      </c>
      <c r="AW1061" s="12" t="s">
        <v>32</v>
      </c>
      <c r="AX1061" s="12" t="s">
        <v>76</v>
      </c>
      <c r="AY1061" s="152" t="s">
        <v>293</v>
      </c>
    </row>
    <row r="1062" spans="2:51" s="12" customFormat="1" ht="45">
      <c r="B1062" s="150"/>
      <c r="D1062" s="151" t="s">
        <v>302</v>
      </c>
      <c r="E1062" s="152" t="s">
        <v>1</v>
      </c>
      <c r="F1062" s="153" t="s">
        <v>923</v>
      </c>
      <c r="H1062" s="154">
        <v>95.027000000000001</v>
      </c>
      <c r="I1062" s="155"/>
      <c r="L1062" s="150"/>
      <c r="M1062" s="156"/>
      <c r="T1062" s="157"/>
      <c r="AT1062" s="152" t="s">
        <v>302</v>
      </c>
      <c r="AU1062" s="152" t="s">
        <v>85</v>
      </c>
      <c r="AV1062" s="12" t="s">
        <v>85</v>
      </c>
      <c r="AW1062" s="12" t="s">
        <v>32</v>
      </c>
      <c r="AX1062" s="12" t="s">
        <v>76</v>
      </c>
      <c r="AY1062" s="152" t="s">
        <v>293</v>
      </c>
    </row>
    <row r="1063" spans="2:51" s="12" customFormat="1" ht="22.5">
      <c r="B1063" s="150"/>
      <c r="D1063" s="151" t="s">
        <v>302</v>
      </c>
      <c r="E1063" s="152" t="s">
        <v>1</v>
      </c>
      <c r="F1063" s="153" t="s">
        <v>924</v>
      </c>
      <c r="H1063" s="154">
        <v>-2.016</v>
      </c>
      <c r="I1063" s="155"/>
      <c r="L1063" s="150"/>
      <c r="M1063" s="156"/>
      <c r="T1063" s="157"/>
      <c r="AT1063" s="152" t="s">
        <v>302</v>
      </c>
      <c r="AU1063" s="152" t="s">
        <v>85</v>
      </c>
      <c r="AV1063" s="12" t="s">
        <v>85</v>
      </c>
      <c r="AW1063" s="12" t="s">
        <v>32</v>
      </c>
      <c r="AX1063" s="12" t="s">
        <v>76</v>
      </c>
      <c r="AY1063" s="152" t="s">
        <v>293</v>
      </c>
    </row>
    <row r="1064" spans="2:51" s="12" customFormat="1" ht="11.25">
      <c r="B1064" s="150"/>
      <c r="D1064" s="151" t="s">
        <v>302</v>
      </c>
      <c r="E1064" s="152" t="s">
        <v>1</v>
      </c>
      <c r="F1064" s="153" t="s">
        <v>925</v>
      </c>
      <c r="H1064" s="154">
        <v>15.85</v>
      </c>
      <c r="I1064" s="155"/>
      <c r="L1064" s="150"/>
      <c r="M1064" s="156"/>
      <c r="T1064" s="157"/>
      <c r="AT1064" s="152" t="s">
        <v>302</v>
      </c>
      <c r="AU1064" s="152" t="s">
        <v>85</v>
      </c>
      <c r="AV1064" s="12" t="s">
        <v>85</v>
      </c>
      <c r="AW1064" s="12" t="s">
        <v>32</v>
      </c>
      <c r="AX1064" s="12" t="s">
        <v>76</v>
      </c>
      <c r="AY1064" s="152" t="s">
        <v>293</v>
      </c>
    </row>
    <row r="1065" spans="2:51" s="12" customFormat="1" ht="22.5">
      <c r="B1065" s="150"/>
      <c r="D1065" s="151" t="s">
        <v>302</v>
      </c>
      <c r="E1065" s="152" t="s">
        <v>1</v>
      </c>
      <c r="F1065" s="153" t="s">
        <v>926</v>
      </c>
      <c r="H1065" s="154">
        <v>70.302999999999997</v>
      </c>
      <c r="I1065" s="155"/>
      <c r="L1065" s="150"/>
      <c r="M1065" s="156"/>
      <c r="T1065" s="157"/>
      <c r="AT1065" s="152" t="s">
        <v>302</v>
      </c>
      <c r="AU1065" s="152" t="s">
        <v>85</v>
      </c>
      <c r="AV1065" s="12" t="s">
        <v>85</v>
      </c>
      <c r="AW1065" s="12" t="s">
        <v>32</v>
      </c>
      <c r="AX1065" s="12" t="s">
        <v>76</v>
      </c>
      <c r="AY1065" s="152" t="s">
        <v>293</v>
      </c>
    </row>
    <row r="1066" spans="2:51" s="12" customFormat="1" ht="11.25">
      <c r="B1066" s="150"/>
      <c r="D1066" s="151" t="s">
        <v>302</v>
      </c>
      <c r="E1066" s="152" t="s">
        <v>1</v>
      </c>
      <c r="F1066" s="153" t="s">
        <v>927</v>
      </c>
      <c r="H1066" s="154">
        <v>6.1180000000000003</v>
      </c>
      <c r="I1066" s="155"/>
      <c r="L1066" s="150"/>
      <c r="M1066" s="156"/>
      <c r="T1066" s="157"/>
      <c r="AT1066" s="152" t="s">
        <v>302</v>
      </c>
      <c r="AU1066" s="152" t="s">
        <v>85</v>
      </c>
      <c r="AV1066" s="12" t="s">
        <v>85</v>
      </c>
      <c r="AW1066" s="12" t="s">
        <v>32</v>
      </c>
      <c r="AX1066" s="12" t="s">
        <v>76</v>
      </c>
      <c r="AY1066" s="152" t="s">
        <v>293</v>
      </c>
    </row>
    <row r="1067" spans="2:51" s="12" customFormat="1" ht="11.25">
      <c r="B1067" s="150"/>
      <c r="D1067" s="151" t="s">
        <v>302</v>
      </c>
      <c r="E1067" s="152" t="s">
        <v>1</v>
      </c>
      <c r="F1067" s="153" t="s">
        <v>928</v>
      </c>
      <c r="H1067" s="154">
        <v>6.1180000000000003</v>
      </c>
      <c r="I1067" s="155"/>
      <c r="L1067" s="150"/>
      <c r="M1067" s="156"/>
      <c r="T1067" s="157"/>
      <c r="AT1067" s="152" t="s">
        <v>302</v>
      </c>
      <c r="AU1067" s="152" t="s">
        <v>85</v>
      </c>
      <c r="AV1067" s="12" t="s">
        <v>85</v>
      </c>
      <c r="AW1067" s="12" t="s">
        <v>32</v>
      </c>
      <c r="AX1067" s="12" t="s">
        <v>76</v>
      </c>
      <c r="AY1067" s="152" t="s">
        <v>293</v>
      </c>
    </row>
    <row r="1068" spans="2:51" s="12" customFormat="1" ht="22.5">
      <c r="B1068" s="150"/>
      <c r="D1068" s="151" t="s">
        <v>302</v>
      </c>
      <c r="E1068" s="152" t="s">
        <v>1</v>
      </c>
      <c r="F1068" s="153" t="s">
        <v>929</v>
      </c>
      <c r="H1068" s="154">
        <v>32.802999999999997</v>
      </c>
      <c r="I1068" s="155"/>
      <c r="L1068" s="150"/>
      <c r="M1068" s="156"/>
      <c r="T1068" s="157"/>
      <c r="AT1068" s="152" t="s">
        <v>302</v>
      </c>
      <c r="AU1068" s="152" t="s">
        <v>85</v>
      </c>
      <c r="AV1068" s="12" t="s">
        <v>85</v>
      </c>
      <c r="AW1068" s="12" t="s">
        <v>32</v>
      </c>
      <c r="AX1068" s="12" t="s">
        <v>76</v>
      </c>
      <c r="AY1068" s="152" t="s">
        <v>293</v>
      </c>
    </row>
    <row r="1069" spans="2:51" s="12" customFormat="1" ht="11.25">
      <c r="B1069" s="150"/>
      <c r="D1069" s="151" t="s">
        <v>302</v>
      </c>
      <c r="E1069" s="152" t="s">
        <v>1</v>
      </c>
      <c r="F1069" s="153" t="s">
        <v>930</v>
      </c>
      <c r="H1069" s="154">
        <v>8.3640000000000008</v>
      </c>
      <c r="I1069" s="155"/>
      <c r="L1069" s="150"/>
      <c r="M1069" s="156"/>
      <c r="T1069" s="157"/>
      <c r="AT1069" s="152" t="s">
        <v>302</v>
      </c>
      <c r="AU1069" s="152" t="s">
        <v>85</v>
      </c>
      <c r="AV1069" s="12" t="s">
        <v>85</v>
      </c>
      <c r="AW1069" s="12" t="s">
        <v>32</v>
      </c>
      <c r="AX1069" s="12" t="s">
        <v>76</v>
      </c>
      <c r="AY1069" s="152" t="s">
        <v>293</v>
      </c>
    </row>
    <row r="1070" spans="2:51" s="12" customFormat="1" ht="11.25">
      <c r="B1070" s="150"/>
      <c r="D1070" s="151" t="s">
        <v>302</v>
      </c>
      <c r="E1070" s="152" t="s">
        <v>1</v>
      </c>
      <c r="F1070" s="153" t="s">
        <v>931</v>
      </c>
      <c r="H1070" s="154">
        <v>7.49</v>
      </c>
      <c r="I1070" s="155"/>
      <c r="L1070" s="150"/>
      <c r="M1070" s="156"/>
      <c r="T1070" s="157"/>
      <c r="AT1070" s="152" t="s">
        <v>302</v>
      </c>
      <c r="AU1070" s="152" t="s">
        <v>85</v>
      </c>
      <c r="AV1070" s="12" t="s">
        <v>85</v>
      </c>
      <c r="AW1070" s="12" t="s">
        <v>32</v>
      </c>
      <c r="AX1070" s="12" t="s">
        <v>76</v>
      </c>
      <c r="AY1070" s="152" t="s">
        <v>293</v>
      </c>
    </row>
    <row r="1071" spans="2:51" s="12" customFormat="1" ht="33.75">
      <c r="B1071" s="150"/>
      <c r="D1071" s="151" t="s">
        <v>302</v>
      </c>
      <c r="E1071" s="152" t="s">
        <v>1</v>
      </c>
      <c r="F1071" s="153" t="s">
        <v>932</v>
      </c>
      <c r="H1071" s="154">
        <v>66.322999999999993</v>
      </c>
      <c r="I1071" s="155"/>
      <c r="L1071" s="150"/>
      <c r="M1071" s="156"/>
      <c r="T1071" s="157"/>
      <c r="AT1071" s="152" t="s">
        <v>302</v>
      </c>
      <c r="AU1071" s="152" t="s">
        <v>85</v>
      </c>
      <c r="AV1071" s="12" t="s">
        <v>85</v>
      </c>
      <c r="AW1071" s="12" t="s">
        <v>32</v>
      </c>
      <c r="AX1071" s="12" t="s">
        <v>76</v>
      </c>
      <c r="AY1071" s="152" t="s">
        <v>293</v>
      </c>
    </row>
    <row r="1072" spans="2:51" s="12" customFormat="1" ht="11.25">
      <c r="B1072" s="150"/>
      <c r="D1072" s="151" t="s">
        <v>302</v>
      </c>
      <c r="E1072" s="152" t="s">
        <v>1</v>
      </c>
      <c r="F1072" s="153" t="s">
        <v>933</v>
      </c>
      <c r="H1072" s="154">
        <v>16.742000000000001</v>
      </c>
      <c r="I1072" s="155"/>
      <c r="L1072" s="150"/>
      <c r="M1072" s="156"/>
      <c r="T1072" s="157"/>
      <c r="AT1072" s="152" t="s">
        <v>302</v>
      </c>
      <c r="AU1072" s="152" t="s">
        <v>85</v>
      </c>
      <c r="AV1072" s="12" t="s">
        <v>85</v>
      </c>
      <c r="AW1072" s="12" t="s">
        <v>32</v>
      </c>
      <c r="AX1072" s="12" t="s">
        <v>76</v>
      </c>
      <c r="AY1072" s="152" t="s">
        <v>293</v>
      </c>
    </row>
    <row r="1073" spans="2:51" s="12" customFormat="1" ht="22.5">
      <c r="B1073" s="150"/>
      <c r="D1073" s="151" t="s">
        <v>302</v>
      </c>
      <c r="E1073" s="152" t="s">
        <v>1</v>
      </c>
      <c r="F1073" s="153" t="s">
        <v>934</v>
      </c>
      <c r="H1073" s="154">
        <v>61.124000000000002</v>
      </c>
      <c r="I1073" s="155"/>
      <c r="L1073" s="150"/>
      <c r="M1073" s="156"/>
      <c r="T1073" s="157"/>
      <c r="AT1073" s="152" t="s">
        <v>302</v>
      </c>
      <c r="AU1073" s="152" t="s">
        <v>85</v>
      </c>
      <c r="AV1073" s="12" t="s">
        <v>85</v>
      </c>
      <c r="AW1073" s="12" t="s">
        <v>32</v>
      </c>
      <c r="AX1073" s="12" t="s">
        <v>76</v>
      </c>
      <c r="AY1073" s="152" t="s">
        <v>293</v>
      </c>
    </row>
    <row r="1074" spans="2:51" s="12" customFormat="1" ht="11.25">
      <c r="B1074" s="150"/>
      <c r="D1074" s="151" t="s">
        <v>302</v>
      </c>
      <c r="E1074" s="152" t="s">
        <v>1</v>
      </c>
      <c r="F1074" s="153" t="s">
        <v>935</v>
      </c>
      <c r="H1074" s="154">
        <v>16.157</v>
      </c>
      <c r="I1074" s="155"/>
      <c r="L1074" s="150"/>
      <c r="M1074" s="156"/>
      <c r="T1074" s="157"/>
      <c r="AT1074" s="152" t="s">
        <v>302</v>
      </c>
      <c r="AU1074" s="152" t="s">
        <v>85</v>
      </c>
      <c r="AV1074" s="12" t="s">
        <v>85</v>
      </c>
      <c r="AW1074" s="12" t="s">
        <v>32</v>
      </c>
      <c r="AX1074" s="12" t="s">
        <v>76</v>
      </c>
      <c r="AY1074" s="152" t="s">
        <v>293</v>
      </c>
    </row>
    <row r="1075" spans="2:51" s="12" customFormat="1" ht="11.25">
      <c r="B1075" s="150"/>
      <c r="D1075" s="151" t="s">
        <v>302</v>
      </c>
      <c r="E1075" s="152" t="s">
        <v>1</v>
      </c>
      <c r="F1075" s="153" t="s">
        <v>936</v>
      </c>
      <c r="H1075" s="154">
        <v>16.951000000000001</v>
      </c>
      <c r="I1075" s="155"/>
      <c r="L1075" s="150"/>
      <c r="M1075" s="156"/>
      <c r="T1075" s="157"/>
      <c r="AT1075" s="152" t="s">
        <v>302</v>
      </c>
      <c r="AU1075" s="152" t="s">
        <v>85</v>
      </c>
      <c r="AV1075" s="12" t="s">
        <v>85</v>
      </c>
      <c r="AW1075" s="12" t="s">
        <v>32</v>
      </c>
      <c r="AX1075" s="12" t="s">
        <v>76</v>
      </c>
      <c r="AY1075" s="152" t="s">
        <v>293</v>
      </c>
    </row>
    <row r="1076" spans="2:51" s="12" customFormat="1" ht="11.25">
      <c r="B1076" s="150"/>
      <c r="D1076" s="151" t="s">
        <v>302</v>
      </c>
      <c r="E1076" s="152" t="s">
        <v>1</v>
      </c>
      <c r="F1076" s="153" t="s">
        <v>937</v>
      </c>
      <c r="H1076" s="154">
        <v>16.951000000000001</v>
      </c>
      <c r="I1076" s="155"/>
      <c r="L1076" s="150"/>
      <c r="M1076" s="156"/>
      <c r="T1076" s="157"/>
      <c r="AT1076" s="152" t="s">
        <v>302</v>
      </c>
      <c r="AU1076" s="152" t="s">
        <v>85</v>
      </c>
      <c r="AV1076" s="12" t="s">
        <v>85</v>
      </c>
      <c r="AW1076" s="12" t="s">
        <v>32</v>
      </c>
      <c r="AX1076" s="12" t="s">
        <v>76</v>
      </c>
      <c r="AY1076" s="152" t="s">
        <v>293</v>
      </c>
    </row>
    <row r="1077" spans="2:51" s="12" customFormat="1" ht="45">
      <c r="B1077" s="150"/>
      <c r="D1077" s="151" t="s">
        <v>302</v>
      </c>
      <c r="E1077" s="152" t="s">
        <v>1</v>
      </c>
      <c r="F1077" s="153" t="s">
        <v>938</v>
      </c>
      <c r="H1077" s="154">
        <v>92.055999999999997</v>
      </c>
      <c r="I1077" s="155"/>
      <c r="L1077" s="150"/>
      <c r="M1077" s="156"/>
      <c r="T1077" s="157"/>
      <c r="AT1077" s="152" t="s">
        <v>302</v>
      </c>
      <c r="AU1077" s="152" t="s">
        <v>85</v>
      </c>
      <c r="AV1077" s="12" t="s">
        <v>85</v>
      </c>
      <c r="AW1077" s="12" t="s">
        <v>32</v>
      </c>
      <c r="AX1077" s="12" t="s">
        <v>76</v>
      </c>
      <c r="AY1077" s="152" t="s">
        <v>293</v>
      </c>
    </row>
    <row r="1078" spans="2:51" s="12" customFormat="1" ht="22.5">
      <c r="B1078" s="150"/>
      <c r="D1078" s="151" t="s">
        <v>302</v>
      </c>
      <c r="E1078" s="152" t="s">
        <v>1</v>
      </c>
      <c r="F1078" s="153" t="s">
        <v>939</v>
      </c>
      <c r="H1078" s="154">
        <v>-3.4830000000000001</v>
      </c>
      <c r="I1078" s="155"/>
      <c r="L1078" s="150"/>
      <c r="M1078" s="156"/>
      <c r="T1078" s="157"/>
      <c r="AT1078" s="152" t="s">
        <v>302</v>
      </c>
      <c r="AU1078" s="152" t="s">
        <v>85</v>
      </c>
      <c r="AV1078" s="12" t="s">
        <v>85</v>
      </c>
      <c r="AW1078" s="12" t="s">
        <v>32</v>
      </c>
      <c r="AX1078" s="12" t="s">
        <v>76</v>
      </c>
      <c r="AY1078" s="152" t="s">
        <v>293</v>
      </c>
    </row>
    <row r="1079" spans="2:51" s="12" customFormat="1" ht="11.25">
      <c r="B1079" s="150"/>
      <c r="D1079" s="151" t="s">
        <v>302</v>
      </c>
      <c r="E1079" s="152" t="s">
        <v>1</v>
      </c>
      <c r="F1079" s="153" t="s">
        <v>940</v>
      </c>
      <c r="H1079" s="154">
        <v>21.498999999999999</v>
      </c>
      <c r="I1079" s="155"/>
      <c r="L1079" s="150"/>
      <c r="M1079" s="156"/>
      <c r="T1079" s="157"/>
      <c r="AT1079" s="152" t="s">
        <v>302</v>
      </c>
      <c r="AU1079" s="152" t="s">
        <v>85</v>
      </c>
      <c r="AV1079" s="12" t="s">
        <v>85</v>
      </c>
      <c r="AW1079" s="12" t="s">
        <v>32</v>
      </c>
      <c r="AX1079" s="12" t="s">
        <v>76</v>
      </c>
      <c r="AY1079" s="152" t="s">
        <v>293</v>
      </c>
    </row>
    <row r="1080" spans="2:51" s="12" customFormat="1" ht="11.25">
      <c r="B1080" s="150"/>
      <c r="D1080" s="151" t="s">
        <v>302</v>
      </c>
      <c r="E1080" s="152" t="s">
        <v>1</v>
      </c>
      <c r="F1080" s="153" t="s">
        <v>941</v>
      </c>
      <c r="H1080" s="154">
        <v>14.749000000000001</v>
      </c>
      <c r="I1080" s="155"/>
      <c r="L1080" s="150"/>
      <c r="M1080" s="156"/>
      <c r="T1080" s="157"/>
      <c r="AT1080" s="152" t="s">
        <v>302</v>
      </c>
      <c r="AU1080" s="152" t="s">
        <v>85</v>
      </c>
      <c r="AV1080" s="12" t="s">
        <v>85</v>
      </c>
      <c r="AW1080" s="12" t="s">
        <v>32</v>
      </c>
      <c r="AX1080" s="12" t="s">
        <v>76</v>
      </c>
      <c r="AY1080" s="152" t="s">
        <v>293</v>
      </c>
    </row>
    <row r="1081" spans="2:51" s="12" customFormat="1" ht="45">
      <c r="B1081" s="150"/>
      <c r="D1081" s="151" t="s">
        <v>302</v>
      </c>
      <c r="E1081" s="152" t="s">
        <v>1</v>
      </c>
      <c r="F1081" s="153" t="s">
        <v>942</v>
      </c>
      <c r="H1081" s="154">
        <v>95.212000000000003</v>
      </c>
      <c r="I1081" s="155"/>
      <c r="L1081" s="150"/>
      <c r="M1081" s="156"/>
      <c r="T1081" s="157"/>
      <c r="AT1081" s="152" t="s">
        <v>302</v>
      </c>
      <c r="AU1081" s="152" t="s">
        <v>85</v>
      </c>
      <c r="AV1081" s="12" t="s">
        <v>85</v>
      </c>
      <c r="AW1081" s="12" t="s">
        <v>32</v>
      </c>
      <c r="AX1081" s="12" t="s">
        <v>76</v>
      </c>
      <c r="AY1081" s="152" t="s">
        <v>293</v>
      </c>
    </row>
    <row r="1082" spans="2:51" s="12" customFormat="1" ht="22.5">
      <c r="B1082" s="150"/>
      <c r="D1082" s="151" t="s">
        <v>302</v>
      </c>
      <c r="E1082" s="152" t="s">
        <v>1</v>
      </c>
      <c r="F1082" s="153" t="s">
        <v>943</v>
      </c>
      <c r="H1082" s="154">
        <v>-4.0330000000000004</v>
      </c>
      <c r="I1082" s="155"/>
      <c r="L1082" s="150"/>
      <c r="M1082" s="156"/>
      <c r="T1082" s="157"/>
      <c r="AT1082" s="152" t="s">
        <v>302</v>
      </c>
      <c r="AU1082" s="152" t="s">
        <v>85</v>
      </c>
      <c r="AV1082" s="12" t="s">
        <v>85</v>
      </c>
      <c r="AW1082" s="12" t="s">
        <v>32</v>
      </c>
      <c r="AX1082" s="12" t="s">
        <v>76</v>
      </c>
      <c r="AY1082" s="152" t="s">
        <v>293</v>
      </c>
    </row>
    <row r="1083" spans="2:51" s="12" customFormat="1" ht="11.25">
      <c r="B1083" s="150"/>
      <c r="D1083" s="151" t="s">
        <v>302</v>
      </c>
      <c r="E1083" s="152" t="s">
        <v>1</v>
      </c>
      <c r="F1083" s="153" t="s">
        <v>944</v>
      </c>
      <c r="H1083" s="154">
        <v>10.515000000000001</v>
      </c>
      <c r="I1083" s="155"/>
      <c r="L1083" s="150"/>
      <c r="M1083" s="156"/>
      <c r="T1083" s="157"/>
      <c r="AT1083" s="152" t="s">
        <v>302</v>
      </c>
      <c r="AU1083" s="152" t="s">
        <v>85</v>
      </c>
      <c r="AV1083" s="12" t="s">
        <v>85</v>
      </c>
      <c r="AW1083" s="12" t="s">
        <v>32</v>
      </c>
      <c r="AX1083" s="12" t="s">
        <v>76</v>
      </c>
      <c r="AY1083" s="152" t="s">
        <v>293</v>
      </c>
    </row>
    <row r="1084" spans="2:51" s="12" customFormat="1" ht="11.25">
      <c r="B1084" s="150"/>
      <c r="D1084" s="151" t="s">
        <v>302</v>
      </c>
      <c r="E1084" s="152" t="s">
        <v>1</v>
      </c>
      <c r="F1084" s="153" t="s">
        <v>945</v>
      </c>
      <c r="H1084" s="154">
        <v>17.634</v>
      </c>
      <c r="I1084" s="155"/>
      <c r="L1084" s="150"/>
      <c r="M1084" s="156"/>
      <c r="T1084" s="157"/>
      <c r="AT1084" s="152" t="s">
        <v>302</v>
      </c>
      <c r="AU1084" s="152" t="s">
        <v>85</v>
      </c>
      <c r="AV1084" s="12" t="s">
        <v>85</v>
      </c>
      <c r="AW1084" s="12" t="s">
        <v>32</v>
      </c>
      <c r="AX1084" s="12" t="s">
        <v>76</v>
      </c>
      <c r="AY1084" s="152" t="s">
        <v>293</v>
      </c>
    </row>
    <row r="1085" spans="2:51" s="12" customFormat="1" ht="45">
      <c r="B1085" s="150"/>
      <c r="D1085" s="151" t="s">
        <v>302</v>
      </c>
      <c r="E1085" s="152" t="s">
        <v>1</v>
      </c>
      <c r="F1085" s="153" t="s">
        <v>946</v>
      </c>
      <c r="H1085" s="154">
        <v>92.055999999999997</v>
      </c>
      <c r="I1085" s="155"/>
      <c r="L1085" s="150"/>
      <c r="M1085" s="156"/>
      <c r="T1085" s="157"/>
      <c r="AT1085" s="152" t="s">
        <v>302</v>
      </c>
      <c r="AU1085" s="152" t="s">
        <v>85</v>
      </c>
      <c r="AV1085" s="12" t="s">
        <v>85</v>
      </c>
      <c r="AW1085" s="12" t="s">
        <v>32</v>
      </c>
      <c r="AX1085" s="12" t="s">
        <v>76</v>
      </c>
      <c r="AY1085" s="152" t="s">
        <v>293</v>
      </c>
    </row>
    <row r="1086" spans="2:51" s="12" customFormat="1" ht="22.5">
      <c r="B1086" s="150"/>
      <c r="D1086" s="151" t="s">
        <v>302</v>
      </c>
      <c r="E1086" s="152" t="s">
        <v>1</v>
      </c>
      <c r="F1086" s="153" t="s">
        <v>947</v>
      </c>
      <c r="H1086" s="154">
        <v>-3.4830000000000001</v>
      </c>
      <c r="I1086" s="155"/>
      <c r="L1086" s="150"/>
      <c r="M1086" s="156"/>
      <c r="T1086" s="157"/>
      <c r="AT1086" s="152" t="s">
        <v>302</v>
      </c>
      <c r="AU1086" s="152" t="s">
        <v>85</v>
      </c>
      <c r="AV1086" s="12" t="s">
        <v>85</v>
      </c>
      <c r="AW1086" s="12" t="s">
        <v>32</v>
      </c>
      <c r="AX1086" s="12" t="s">
        <v>76</v>
      </c>
      <c r="AY1086" s="152" t="s">
        <v>293</v>
      </c>
    </row>
    <row r="1087" spans="2:51" s="12" customFormat="1" ht="11.25">
      <c r="B1087" s="150"/>
      <c r="D1087" s="151" t="s">
        <v>302</v>
      </c>
      <c r="E1087" s="152" t="s">
        <v>1</v>
      </c>
      <c r="F1087" s="153" t="s">
        <v>948</v>
      </c>
      <c r="H1087" s="154">
        <v>21.03</v>
      </c>
      <c r="I1087" s="155"/>
      <c r="L1087" s="150"/>
      <c r="M1087" s="156"/>
      <c r="T1087" s="157"/>
      <c r="AT1087" s="152" t="s">
        <v>302</v>
      </c>
      <c r="AU1087" s="152" t="s">
        <v>85</v>
      </c>
      <c r="AV1087" s="12" t="s">
        <v>85</v>
      </c>
      <c r="AW1087" s="12" t="s">
        <v>32</v>
      </c>
      <c r="AX1087" s="12" t="s">
        <v>76</v>
      </c>
      <c r="AY1087" s="152" t="s">
        <v>293</v>
      </c>
    </row>
    <row r="1088" spans="2:51" s="12" customFormat="1" ht="11.25">
      <c r="B1088" s="150"/>
      <c r="D1088" s="151" t="s">
        <v>302</v>
      </c>
      <c r="E1088" s="152" t="s">
        <v>1</v>
      </c>
      <c r="F1088" s="153" t="s">
        <v>949</v>
      </c>
      <c r="H1088" s="154">
        <v>14.568</v>
      </c>
      <c r="I1088" s="155"/>
      <c r="L1088" s="150"/>
      <c r="M1088" s="156"/>
      <c r="T1088" s="157"/>
      <c r="AT1088" s="152" t="s">
        <v>302</v>
      </c>
      <c r="AU1088" s="152" t="s">
        <v>85</v>
      </c>
      <c r="AV1088" s="12" t="s">
        <v>85</v>
      </c>
      <c r="AW1088" s="12" t="s">
        <v>32</v>
      </c>
      <c r="AX1088" s="12" t="s">
        <v>76</v>
      </c>
      <c r="AY1088" s="152" t="s">
        <v>293</v>
      </c>
    </row>
    <row r="1089" spans="2:65" s="12" customFormat="1" ht="45">
      <c r="B1089" s="150"/>
      <c r="D1089" s="151" t="s">
        <v>302</v>
      </c>
      <c r="E1089" s="152" t="s">
        <v>1</v>
      </c>
      <c r="F1089" s="153" t="s">
        <v>950</v>
      </c>
      <c r="H1089" s="154">
        <v>109.053</v>
      </c>
      <c r="I1089" s="155"/>
      <c r="L1089" s="150"/>
      <c r="M1089" s="156"/>
      <c r="T1089" s="157"/>
      <c r="AT1089" s="152" t="s">
        <v>302</v>
      </c>
      <c r="AU1089" s="152" t="s">
        <v>85</v>
      </c>
      <c r="AV1089" s="12" t="s">
        <v>85</v>
      </c>
      <c r="AW1089" s="12" t="s">
        <v>32</v>
      </c>
      <c r="AX1089" s="12" t="s">
        <v>76</v>
      </c>
      <c r="AY1089" s="152" t="s">
        <v>293</v>
      </c>
    </row>
    <row r="1090" spans="2:65" s="12" customFormat="1" ht="22.5">
      <c r="B1090" s="150"/>
      <c r="D1090" s="151" t="s">
        <v>302</v>
      </c>
      <c r="E1090" s="152" t="s">
        <v>1</v>
      </c>
      <c r="F1090" s="153" t="s">
        <v>951</v>
      </c>
      <c r="H1090" s="154">
        <v>-4.0330000000000004</v>
      </c>
      <c r="I1090" s="155"/>
      <c r="L1090" s="150"/>
      <c r="M1090" s="156"/>
      <c r="T1090" s="157"/>
      <c r="AT1090" s="152" t="s">
        <v>302</v>
      </c>
      <c r="AU1090" s="152" t="s">
        <v>85</v>
      </c>
      <c r="AV1090" s="12" t="s">
        <v>85</v>
      </c>
      <c r="AW1090" s="12" t="s">
        <v>32</v>
      </c>
      <c r="AX1090" s="12" t="s">
        <v>76</v>
      </c>
      <c r="AY1090" s="152" t="s">
        <v>293</v>
      </c>
    </row>
    <row r="1091" spans="2:65" s="12" customFormat="1" ht="11.25">
      <c r="B1091" s="150"/>
      <c r="D1091" s="151" t="s">
        <v>302</v>
      </c>
      <c r="E1091" s="152" t="s">
        <v>1</v>
      </c>
      <c r="F1091" s="153" t="s">
        <v>952</v>
      </c>
      <c r="H1091" s="154">
        <v>22.989000000000001</v>
      </c>
      <c r="I1091" s="155"/>
      <c r="L1091" s="150"/>
      <c r="M1091" s="156"/>
      <c r="T1091" s="157"/>
      <c r="AT1091" s="152" t="s">
        <v>302</v>
      </c>
      <c r="AU1091" s="152" t="s">
        <v>85</v>
      </c>
      <c r="AV1091" s="12" t="s">
        <v>85</v>
      </c>
      <c r="AW1091" s="12" t="s">
        <v>32</v>
      </c>
      <c r="AX1091" s="12" t="s">
        <v>76</v>
      </c>
      <c r="AY1091" s="152" t="s">
        <v>293</v>
      </c>
    </row>
    <row r="1092" spans="2:65" s="12" customFormat="1" ht="11.25">
      <c r="B1092" s="150"/>
      <c r="D1092" s="151" t="s">
        <v>302</v>
      </c>
      <c r="E1092" s="152" t="s">
        <v>1</v>
      </c>
      <c r="F1092" s="153" t="s">
        <v>953</v>
      </c>
      <c r="H1092" s="154">
        <v>16.431999999999999</v>
      </c>
      <c r="I1092" s="155"/>
      <c r="L1092" s="150"/>
      <c r="M1092" s="156"/>
      <c r="T1092" s="157"/>
      <c r="AT1092" s="152" t="s">
        <v>302</v>
      </c>
      <c r="AU1092" s="152" t="s">
        <v>85</v>
      </c>
      <c r="AV1092" s="12" t="s">
        <v>85</v>
      </c>
      <c r="AW1092" s="12" t="s">
        <v>32</v>
      </c>
      <c r="AX1092" s="12" t="s">
        <v>76</v>
      </c>
      <c r="AY1092" s="152" t="s">
        <v>293</v>
      </c>
    </row>
    <row r="1093" spans="2:65" s="12" customFormat="1" ht="45">
      <c r="B1093" s="150"/>
      <c r="D1093" s="151" t="s">
        <v>302</v>
      </c>
      <c r="E1093" s="152" t="s">
        <v>1</v>
      </c>
      <c r="F1093" s="153" t="s">
        <v>954</v>
      </c>
      <c r="H1093" s="154">
        <v>95.617000000000004</v>
      </c>
      <c r="I1093" s="155"/>
      <c r="L1093" s="150"/>
      <c r="M1093" s="156"/>
      <c r="T1093" s="157"/>
      <c r="AT1093" s="152" t="s">
        <v>302</v>
      </c>
      <c r="AU1093" s="152" t="s">
        <v>85</v>
      </c>
      <c r="AV1093" s="12" t="s">
        <v>85</v>
      </c>
      <c r="AW1093" s="12" t="s">
        <v>32</v>
      </c>
      <c r="AX1093" s="12" t="s">
        <v>76</v>
      </c>
      <c r="AY1093" s="152" t="s">
        <v>293</v>
      </c>
    </row>
    <row r="1094" spans="2:65" s="12" customFormat="1" ht="22.5">
      <c r="B1094" s="150"/>
      <c r="D1094" s="151" t="s">
        <v>302</v>
      </c>
      <c r="E1094" s="152" t="s">
        <v>1</v>
      </c>
      <c r="F1094" s="153" t="s">
        <v>955</v>
      </c>
      <c r="H1094" s="154">
        <v>-4.0330000000000004</v>
      </c>
      <c r="I1094" s="155"/>
      <c r="L1094" s="150"/>
      <c r="M1094" s="156"/>
      <c r="T1094" s="157"/>
      <c r="AT1094" s="152" t="s">
        <v>302</v>
      </c>
      <c r="AU1094" s="152" t="s">
        <v>85</v>
      </c>
      <c r="AV1094" s="12" t="s">
        <v>85</v>
      </c>
      <c r="AW1094" s="12" t="s">
        <v>32</v>
      </c>
      <c r="AX1094" s="12" t="s">
        <v>76</v>
      </c>
      <c r="AY1094" s="152" t="s">
        <v>293</v>
      </c>
    </row>
    <row r="1095" spans="2:65" s="12" customFormat="1" ht="11.25">
      <c r="B1095" s="150"/>
      <c r="D1095" s="151" t="s">
        <v>302</v>
      </c>
      <c r="E1095" s="152" t="s">
        <v>1</v>
      </c>
      <c r="F1095" s="153" t="s">
        <v>956</v>
      </c>
      <c r="H1095" s="154">
        <v>30.555</v>
      </c>
      <c r="I1095" s="155"/>
      <c r="L1095" s="150"/>
      <c r="M1095" s="156"/>
      <c r="T1095" s="157"/>
      <c r="AT1095" s="152" t="s">
        <v>302</v>
      </c>
      <c r="AU1095" s="152" t="s">
        <v>85</v>
      </c>
      <c r="AV1095" s="12" t="s">
        <v>85</v>
      </c>
      <c r="AW1095" s="12" t="s">
        <v>32</v>
      </c>
      <c r="AX1095" s="12" t="s">
        <v>76</v>
      </c>
      <c r="AY1095" s="152" t="s">
        <v>293</v>
      </c>
    </row>
    <row r="1096" spans="2:65" s="12" customFormat="1" ht="11.25">
      <c r="B1096" s="150"/>
      <c r="D1096" s="151" t="s">
        <v>302</v>
      </c>
      <c r="E1096" s="152" t="s">
        <v>1</v>
      </c>
      <c r="F1096" s="153" t="s">
        <v>957</v>
      </c>
      <c r="H1096" s="154">
        <v>13.076000000000001</v>
      </c>
      <c r="I1096" s="155"/>
      <c r="L1096" s="150"/>
      <c r="M1096" s="156"/>
      <c r="T1096" s="157"/>
      <c r="AT1096" s="152" t="s">
        <v>302</v>
      </c>
      <c r="AU1096" s="152" t="s">
        <v>85</v>
      </c>
      <c r="AV1096" s="12" t="s">
        <v>85</v>
      </c>
      <c r="AW1096" s="12" t="s">
        <v>32</v>
      </c>
      <c r="AX1096" s="12" t="s">
        <v>76</v>
      </c>
      <c r="AY1096" s="152" t="s">
        <v>293</v>
      </c>
    </row>
    <row r="1097" spans="2:65" s="14" customFormat="1" ht="11.25">
      <c r="B1097" s="167"/>
      <c r="D1097" s="151" t="s">
        <v>302</v>
      </c>
      <c r="E1097" s="168" t="s">
        <v>226</v>
      </c>
      <c r="F1097" s="169" t="s">
        <v>371</v>
      </c>
      <c r="H1097" s="170">
        <v>1622.221</v>
      </c>
      <c r="I1097" s="171"/>
      <c r="L1097" s="167"/>
      <c r="M1097" s="172"/>
      <c r="T1097" s="173"/>
      <c r="AT1097" s="168" t="s">
        <v>302</v>
      </c>
      <c r="AU1097" s="168" t="s">
        <v>85</v>
      </c>
      <c r="AV1097" s="14" t="s">
        <v>300</v>
      </c>
      <c r="AW1097" s="14" t="s">
        <v>32</v>
      </c>
      <c r="AX1097" s="14" t="s">
        <v>83</v>
      </c>
      <c r="AY1097" s="168" t="s">
        <v>293</v>
      </c>
    </row>
    <row r="1098" spans="2:65" s="1" customFormat="1" ht="24.2" customHeight="1">
      <c r="B1098" s="32"/>
      <c r="C1098" s="137" t="s">
        <v>958</v>
      </c>
      <c r="D1098" s="137" t="s">
        <v>295</v>
      </c>
      <c r="E1098" s="138" t="s">
        <v>959</v>
      </c>
      <c r="F1098" s="139" t="s">
        <v>960</v>
      </c>
      <c r="G1098" s="140" t="s">
        <v>311</v>
      </c>
      <c r="H1098" s="141">
        <v>542.83500000000004</v>
      </c>
      <c r="I1098" s="142"/>
      <c r="J1098" s="143">
        <f>ROUND(I1098*H1098,2)</f>
        <v>0</v>
      </c>
      <c r="K1098" s="139" t="s">
        <v>299</v>
      </c>
      <c r="L1098" s="32"/>
      <c r="M1098" s="144" t="s">
        <v>1</v>
      </c>
      <c r="N1098" s="145" t="s">
        <v>41</v>
      </c>
      <c r="P1098" s="146">
        <f>O1098*H1098</f>
        <v>0</v>
      </c>
      <c r="Q1098" s="146">
        <v>2.5038200000000002</v>
      </c>
      <c r="R1098" s="146">
        <f>Q1098*H1098</f>
        <v>1359.1611297000002</v>
      </c>
      <c r="S1098" s="146">
        <v>0</v>
      </c>
      <c r="T1098" s="147">
        <f>S1098*H1098</f>
        <v>0</v>
      </c>
      <c r="AR1098" s="148" t="s">
        <v>300</v>
      </c>
      <c r="AT1098" s="148" t="s">
        <v>295</v>
      </c>
      <c r="AU1098" s="148" t="s">
        <v>85</v>
      </c>
      <c r="AY1098" s="17" t="s">
        <v>293</v>
      </c>
      <c r="BE1098" s="149">
        <f>IF(N1098="základní",J1098,0)</f>
        <v>0</v>
      </c>
      <c r="BF1098" s="149">
        <f>IF(N1098="snížená",J1098,0)</f>
        <v>0</v>
      </c>
      <c r="BG1098" s="149">
        <f>IF(N1098="zákl. přenesená",J1098,0)</f>
        <v>0</v>
      </c>
      <c r="BH1098" s="149">
        <f>IF(N1098="sníž. přenesená",J1098,0)</f>
        <v>0</v>
      </c>
      <c r="BI1098" s="149">
        <f>IF(N1098="nulová",J1098,0)</f>
        <v>0</v>
      </c>
      <c r="BJ1098" s="17" t="s">
        <v>83</v>
      </c>
      <c r="BK1098" s="149">
        <f>ROUND(I1098*H1098,2)</f>
        <v>0</v>
      </c>
      <c r="BL1098" s="17" t="s">
        <v>300</v>
      </c>
      <c r="BM1098" s="148" t="s">
        <v>961</v>
      </c>
    </row>
    <row r="1099" spans="2:65" s="13" customFormat="1" ht="11.25">
      <c r="B1099" s="158"/>
      <c r="D1099" s="151" t="s">
        <v>302</v>
      </c>
      <c r="E1099" s="159" t="s">
        <v>1</v>
      </c>
      <c r="F1099" s="160" t="s">
        <v>962</v>
      </c>
      <c r="H1099" s="159" t="s">
        <v>1</v>
      </c>
      <c r="I1099" s="161"/>
      <c r="L1099" s="158"/>
      <c r="M1099" s="162"/>
      <c r="T1099" s="163"/>
      <c r="AT1099" s="159" t="s">
        <v>302</v>
      </c>
      <c r="AU1099" s="159" t="s">
        <v>85</v>
      </c>
      <c r="AV1099" s="13" t="s">
        <v>83</v>
      </c>
      <c r="AW1099" s="13" t="s">
        <v>32</v>
      </c>
      <c r="AX1099" s="13" t="s">
        <v>76</v>
      </c>
      <c r="AY1099" s="159" t="s">
        <v>293</v>
      </c>
    </row>
    <row r="1100" spans="2:65" s="12" customFormat="1" ht="33.75">
      <c r="B1100" s="150"/>
      <c r="D1100" s="151" t="s">
        <v>302</v>
      </c>
      <c r="E1100" s="152" t="s">
        <v>1</v>
      </c>
      <c r="F1100" s="153" t="s">
        <v>963</v>
      </c>
      <c r="H1100" s="154">
        <v>235.46299999999999</v>
      </c>
      <c r="I1100" s="155"/>
      <c r="L1100" s="150"/>
      <c r="M1100" s="156"/>
      <c r="T1100" s="157"/>
      <c r="AT1100" s="152" t="s">
        <v>302</v>
      </c>
      <c r="AU1100" s="152" t="s">
        <v>85</v>
      </c>
      <c r="AV1100" s="12" t="s">
        <v>85</v>
      </c>
      <c r="AW1100" s="12" t="s">
        <v>32</v>
      </c>
      <c r="AX1100" s="12" t="s">
        <v>76</v>
      </c>
      <c r="AY1100" s="152" t="s">
        <v>293</v>
      </c>
    </row>
    <row r="1101" spans="2:65" s="12" customFormat="1" ht="22.5">
      <c r="B1101" s="150"/>
      <c r="D1101" s="151" t="s">
        <v>302</v>
      </c>
      <c r="E1101" s="152" t="s">
        <v>1</v>
      </c>
      <c r="F1101" s="153" t="s">
        <v>964</v>
      </c>
      <c r="H1101" s="154">
        <v>21.084</v>
      </c>
      <c r="I1101" s="155"/>
      <c r="L1101" s="150"/>
      <c r="M1101" s="156"/>
      <c r="T1101" s="157"/>
      <c r="AT1101" s="152" t="s">
        <v>302</v>
      </c>
      <c r="AU1101" s="152" t="s">
        <v>85</v>
      </c>
      <c r="AV1101" s="12" t="s">
        <v>85</v>
      </c>
      <c r="AW1101" s="12" t="s">
        <v>32</v>
      </c>
      <c r="AX1101" s="12" t="s">
        <v>76</v>
      </c>
      <c r="AY1101" s="152" t="s">
        <v>293</v>
      </c>
    </row>
    <row r="1102" spans="2:65" s="12" customFormat="1" ht="11.25">
      <c r="B1102" s="150"/>
      <c r="D1102" s="151" t="s">
        <v>302</v>
      </c>
      <c r="E1102" s="152" t="s">
        <v>1</v>
      </c>
      <c r="F1102" s="153" t="s">
        <v>965</v>
      </c>
      <c r="H1102" s="154">
        <v>25.818000000000001</v>
      </c>
      <c r="I1102" s="155"/>
      <c r="L1102" s="150"/>
      <c r="M1102" s="156"/>
      <c r="T1102" s="157"/>
      <c r="AT1102" s="152" t="s">
        <v>302</v>
      </c>
      <c r="AU1102" s="152" t="s">
        <v>85</v>
      </c>
      <c r="AV1102" s="12" t="s">
        <v>85</v>
      </c>
      <c r="AW1102" s="12" t="s">
        <v>32</v>
      </c>
      <c r="AX1102" s="12" t="s">
        <v>76</v>
      </c>
      <c r="AY1102" s="152" t="s">
        <v>293</v>
      </c>
    </row>
    <row r="1103" spans="2:65" s="12" customFormat="1" ht="11.25">
      <c r="B1103" s="150"/>
      <c r="D1103" s="151" t="s">
        <v>302</v>
      </c>
      <c r="E1103" s="152" t="s">
        <v>1</v>
      </c>
      <c r="F1103" s="153" t="s">
        <v>966</v>
      </c>
      <c r="H1103" s="154">
        <v>26.997</v>
      </c>
      <c r="I1103" s="155"/>
      <c r="L1103" s="150"/>
      <c r="M1103" s="156"/>
      <c r="T1103" s="157"/>
      <c r="AT1103" s="152" t="s">
        <v>302</v>
      </c>
      <c r="AU1103" s="152" t="s">
        <v>85</v>
      </c>
      <c r="AV1103" s="12" t="s">
        <v>85</v>
      </c>
      <c r="AW1103" s="12" t="s">
        <v>32</v>
      </c>
      <c r="AX1103" s="12" t="s">
        <v>76</v>
      </c>
      <c r="AY1103" s="152" t="s">
        <v>293</v>
      </c>
    </row>
    <row r="1104" spans="2:65" s="12" customFormat="1" ht="22.5">
      <c r="B1104" s="150"/>
      <c r="D1104" s="151" t="s">
        <v>302</v>
      </c>
      <c r="E1104" s="152" t="s">
        <v>1</v>
      </c>
      <c r="F1104" s="153" t="s">
        <v>967</v>
      </c>
      <c r="H1104" s="154">
        <v>40.884999999999998</v>
      </c>
      <c r="I1104" s="155"/>
      <c r="L1104" s="150"/>
      <c r="M1104" s="156"/>
      <c r="T1104" s="157"/>
      <c r="AT1104" s="152" t="s">
        <v>302</v>
      </c>
      <c r="AU1104" s="152" t="s">
        <v>85</v>
      </c>
      <c r="AV1104" s="12" t="s">
        <v>85</v>
      </c>
      <c r="AW1104" s="12" t="s">
        <v>32</v>
      </c>
      <c r="AX1104" s="12" t="s">
        <v>76</v>
      </c>
      <c r="AY1104" s="152" t="s">
        <v>293</v>
      </c>
    </row>
    <row r="1105" spans="2:65" s="12" customFormat="1" ht="11.25">
      <c r="B1105" s="150"/>
      <c r="D1105" s="151" t="s">
        <v>302</v>
      </c>
      <c r="E1105" s="152" t="s">
        <v>1</v>
      </c>
      <c r="F1105" s="153" t="s">
        <v>968</v>
      </c>
      <c r="H1105" s="154">
        <v>20.305</v>
      </c>
      <c r="I1105" s="155"/>
      <c r="L1105" s="150"/>
      <c r="M1105" s="156"/>
      <c r="T1105" s="157"/>
      <c r="AT1105" s="152" t="s">
        <v>302</v>
      </c>
      <c r="AU1105" s="152" t="s">
        <v>85</v>
      </c>
      <c r="AV1105" s="12" t="s">
        <v>85</v>
      </c>
      <c r="AW1105" s="12" t="s">
        <v>32</v>
      </c>
      <c r="AX1105" s="12" t="s">
        <v>76</v>
      </c>
      <c r="AY1105" s="152" t="s">
        <v>293</v>
      </c>
    </row>
    <row r="1106" spans="2:65" s="12" customFormat="1" ht="22.5">
      <c r="B1106" s="150"/>
      <c r="D1106" s="151" t="s">
        <v>302</v>
      </c>
      <c r="E1106" s="152" t="s">
        <v>1</v>
      </c>
      <c r="F1106" s="153" t="s">
        <v>969</v>
      </c>
      <c r="H1106" s="154">
        <v>36.802999999999997</v>
      </c>
      <c r="I1106" s="155"/>
      <c r="L1106" s="150"/>
      <c r="M1106" s="156"/>
      <c r="T1106" s="157"/>
      <c r="AT1106" s="152" t="s">
        <v>302</v>
      </c>
      <c r="AU1106" s="152" t="s">
        <v>85</v>
      </c>
      <c r="AV1106" s="12" t="s">
        <v>85</v>
      </c>
      <c r="AW1106" s="12" t="s">
        <v>32</v>
      </c>
      <c r="AX1106" s="12" t="s">
        <v>76</v>
      </c>
      <c r="AY1106" s="152" t="s">
        <v>293</v>
      </c>
    </row>
    <row r="1107" spans="2:65" s="12" customFormat="1" ht="11.25">
      <c r="B1107" s="150"/>
      <c r="D1107" s="151" t="s">
        <v>302</v>
      </c>
      <c r="E1107" s="152" t="s">
        <v>1</v>
      </c>
      <c r="F1107" s="153" t="s">
        <v>970</v>
      </c>
      <c r="H1107" s="154">
        <v>25.818000000000001</v>
      </c>
      <c r="I1107" s="155"/>
      <c r="L1107" s="150"/>
      <c r="M1107" s="156"/>
      <c r="T1107" s="157"/>
      <c r="AT1107" s="152" t="s">
        <v>302</v>
      </c>
      <c r="AU1107" s="152" t="s">
        <v>85</v>
      </c>
      <c r="AV1107" s="12" t="s">
        <v>85</v>
      </c>
      <c r="AW1107" s="12" t="s">
        <v>32</v>
      </c>
      <c r="AX1107" s="12" t="s">
        <v>76</v>
      </c>
      <c r="AY1107" s="152" t="s">
        <v>293</v>
      </c>
    </row>
    <row r="1108" spans="2:65" s="12" customFormat="1" ht="11.25">
      <c r="B1108" s="150"/>
      <c r="D1108" s="151" t="s">
        <v>302</v>
      </c>
      <c r="E1108" s="152" t="s">
        <v>1</v>
      </c>
      <c r="F1108" s="153" t="s">
        <v>971</v>
      </c>
      <c r="H1108" s="154">
        <v>27.027000000000001</v>
      </c>
      <c r="I1108" s="155"/>
      <c r="L1108" s="150"/>
      <c r="M1108" s="156"/>
      <c r="T1108" s="157"/>
      <c r="AT1108" s="152" t="s">
        <v>302</v>
      </c>
      <c r="AU1108" s="152" t="s">
        <v>85</v>
      </c>
      <c r="AV1108" s="12" t="s">
        <v>85</v>
      </c>
      <c r="AW1108" s="12" t="s">
        <v>32</v>
      </c>
      <c r="AX1108" s="12" t="s">
        <v>76</v>
      </c>
      <c r="AY1108" s="152" t="s">
        <v>293</v>
      </c>
    </row>
    <row r="1109" spans="2:65" s="12" customFormat="1" ht="22.5">
      <c r="B1109" s="150"/>
      <c r="D1109" s="151" t="s">
        <v>302</v>
      </c>
      <c r="E1109" s="152" t="s">
        <v>1</v>
      </c>
      <c r="F1109" s="153" t="s">
        <v>972</v>
      </c>
      <c r="H1109" s="154">
        <v>25.818000000000001</v>
      </c>
      <c r="I1109" s="155"/>
      <c r="L1109" s="150"/>
      <c r="M1109" s="156"/>
      <c r="T1109" s="157"/>
      <c r="AT1109" s="152" t="s">
        <v>302</v>
      </c>
      <c r="AU1109" s="152" t="s">
        <v>85</v>
      </c>
      <c r="AV1109" s="12" t="s">
        <v>85</v>
      </c>
      <c r="AW1109" s="12" t="s">
        <v>32</v>
      </c>
      <c r="AX1109" s="12" t="s">
        <v>76</v>
      </c>
      <c r="AY1109" s="152" t="s">
        <v>293</v>
      </c>
    </row>
    <row r="1110" spans="2:65" s="12" customFormat="1" ht="11.25">
      <c r="B1110" s="150"/>
      <c r="D1110" s="151" t="s">
        <v>302</v>
      </c>
      <c r="E1110" s="152" t="s">
        <v>1</v>
      </c>
      <c r="F1110" s="153" t="s">
        <v>973</v>
      </c>
      <c r="H1110" s="154">
        <v>29.841999999999999</v>
      </c>
      <c r="I1110" s="155"/>
      <c r="L1110" s="150"/>
      <c r="M1110" s="156"/>
      <c r="T1110" s="157"/>
      <c r="AT1110" s="152" t="s">
        <v>302</v>
      </c>
      <c r="AU1110" s="152" t="s">
        <v>85</v>
      </c>
      <c r="AV1110" s="12" t="s">
        <v>85</v>
      </c>
      <c r="AW1110" s="12" t="s">
        <v>32</v>
      </c>
      <c r="AX1110" s="12" t="s">
        <v>76</v>
      </c>
      <c r="AY1110" s="152" t="s">
        <v>293</v>
      </c>
    </row>
    <row r="1111" spans="2:65" s="12" customFormat="1" ht="11.25">
      <c r="B1111" s="150"/>
      <c r="D1111" s="151" t="s">
        <v>302</v>
      </c>
      <c r="E1111" s="152" t="s">
        <v>1</v>
      </c>
      <c r="F1111" s="153" t="s">
        <v>974</v>
      </c>
      <c r="H1111" s="154">
        <v>26.975000000000001</v>
      </c>
      <c r="I1111" s="155"/>
      <c r="L1111" s="150"/>
      <c r="M1111" s="156"/>
      <c r="T1111" s="157"/>
      <c r="AT1111" s="152" t="s">
        <v>302</v>
      </c>
      <c r="AU1111" s="152" t="s">
        <v>85</v>
      </c>
      <c r="AV1111" s="12" t="s">
        <v>85</v>
      </c>
      <c r="AW1111" s="12" t="s">
        <v>32</v>
      </c>
      <c r="AX1111" s="12" t="s">
        <v>76</v>
      </c>
      <c r="AY1111" s="152" t="s">
        <v>293</v>
      </c>
    </row>
    <row r="1112" spans="2:65" s="14" customFormat="1" ht="11.25">
      <c r="B1112" s="167"/>
      <c r="D1112" s="151" t="s">
        <v>302</v>
      </c>
      <c r="E1112" s="168" t="s">
        <v>1</v>
      </c>
      <c r="F1112" s="169" t="s">
        <v>371</v>
      </c>
      <c r="H1112" s="170">
        <v>542.83500000000004</v>
      </c>
      <c r="I1112" s="171"/>
      <c r="L1112" s="167"/>
      <c r="M1112" s="172"/>
      <c r="T1112" s="173"/>
      <c r="AT1112" s="168" t="s">
        <v>302</v>
      </c>
      <c r="AU1112" s="168" t="s">
        <v>85</v>
      </c>
      <c r="AV1112" s="14" t="s">
        <v>300</v>
      </c>
      <c r="AW1112" s="14" t="s">
        <v>32</v>
      </c>
      <c r="AX1112" s="14" t="s">
        <v>83</v>
      </c>
      <c r="AY1112" s="168" t="s">
        <v>293</v>
      </c>
    </row>
    <row r="1113" spans="2:65" s="1" customFormat="1" ht="37.9" customHeight="1">
      <c r="B1113" s="32"/>
      <c r="C1113" s="137" t="s">
        <v>975</v>
      </c>
      <c r="D1113" s="137" t="s">
        <v>295</v>
      </c>
      <c r="E1113" s="138" t="s">
        <v>976</v>
      </c>
      <c r="F1113" s="139" t="s">
        <v>977</v>
      </c>
      <c r="G1113" s="140" t="s">
        <v>767</v>
      </c>
      <c r="H1113" s="141">
        <v>3994.9839999999999</v>
      </c>
      <c r="I1113" s="142"/>
      <c r="J1113" s="143">
        <f>ROUND(I1113*H1113,2)</f>
        <v>0</v>
      </c>
      <c r="K1113" s="139" t="s">
        <v>1</v>
      </c>
      <c r="L1113" s="32"/>
      <c r="M1113" s="144" t="s">
        <v>1</v>
      </c>
      <c r="N1113" s="145" t="s">
        <v>41</v>
      </c>
      <c r="P1113" s="146">
        <f>O1113*H1113</f>
        <v>0</v>
      </c>
      <c r="Q1113" s="146">
        <v>0.11865000000000001</v>
      </c>
      <c r="R1113" s="146">
        <f>Q1113*H1113</f>
        <v>474.00485159999999</v>
      </c>
      <c r="S1113" s="146">
        <v>0</v>
      </c>
      <c r="T1113" s="147">
        <f>S1113*H1113</f>
        <v>0</v>
      </c>
      <c r="AR1113" s="148" t="s">
        <v>300</v>
      </c>
      <c r="AT1113" s="148" t="s">
        <v>295</v>
      </c>
      <c r="AU1113" s="148" t="s">
        <v>85</v>
      </c>
      <c r="AY1113" s="17" t="s">
        <v>293</v>
      </c>
      <c r="BE1113" s="149">
        <f>IF(N1113="základní",J1113,0)</f>
        <v>0</v>
      </c>
      <c r="BF1113" s="149">
        <f>IF(N1113="snížená",J1113,0)</f>
        <v>0</v>
      </c>
      <c r="BG1113" s="149">
        <f>IF(N1113="zákl. přenesená",J1113,0)</f>
        <v>0</v>
      </c>
      <c r="BH1113" s="149">
        <f>IF(N1113="sníž. přenesená",J1113,0)</f>
        <v>0</v>
      </c>
      <c r="BI1113" s="149">
        <f>IF(N1113="nulová",J1113,0)</f>
        <v>0</v>
      </c>
      <c r="BJ1113" s="17" t="s">
        <v>83</v>
      </c>
      <c r="BK1113" s="149">
        <f>ROUND(I1113*H1113,2)</f>
        <v>0</v>
      </c>
      <c r="BL1113" s="17" t="s">
        <v>300</v>
      </c>
      <c r="BM1113" s="148" t="s">
        <v>978</v>
      </c>
    </row>
    <row r="1114" spans="2:65" s="13" customFormat="1" ht="22.5">
      <c r="B1114" s="158"/>
      <c r="D1114" s="151" t="s">
        <v>302</v>
      </c>
      <c r="E1114" s="159" t="s">
        <v>1</v>
      </c>
      <c r="F1114" s="160" t="s">
        <v>979</v>
      </c>
      <c r="H1114" s="159" t="s">
        <v>1</v>
      </c>
      <c r="I1114" s="161"/>
      <c r="L1114" s="158"/>
      <c r="M1114" s="162"/>
      <c r="T1114" s="163"/>
      <c r="AT1114" s="159" t="s">
        <v>302</v>
      </c>
      <c r="AU1114" s="159" t="s">
        <v>85</v>
      </c>
      <c r="AV1114" s="13" t="s">
        <v>83</v>
      </c>
      <c r="AW1114" s="13" t="s">
        <v>32</v>
      </c>
      <c r="AX1114" s="13" t="s">
        <v>76</v>
      </c>
      <c r="AY1114" s="159" t="s">
        <v>293</v>
      </c>
    </row>
    <row r="1115" spans="2:65" s="12" customFormat="1" ht="22.5">
      <c r="B1115" s="150"/>
      <c r="D1115" s="151" t="s">
        <v>302</v>
      </c>
      <c r="E1115" s="152" t="s">
        <v>1</v>
      </c>
      <c r="F1115" s="153" t="s">
        <v>980</v>
      </c>
      <c r="H1115" s="154">
        <v>1356.2639999999999</v>
      </c>
      <c r="I1115" s="155"/>
      <c r="L1115" s="150"/>
      <c r="M1115" s="156"/>
      <c r="T1115" s="157"/>
      <c r="AT1115" s="152" t="s">
        <v>302</v>
      </c>
      <c r="AU1115" s="152" t="s">
        <v>85</v>
      </c>
      <c r="AV1115" s="12" t="s">
        <v>85</v>
      </c>
      <c r="AW1115" s="12" t="s">
        <v>32</v>
      </c>
      <c r="AX1115" s="12" t="s">
        <v>76</v>
      </c>
      <c r="AY1115" s="152" t="s">
        <v>293</v>
      </c>
    </row>
    <row r="1116" spans="2:65" s="12" customFormat="1" ht="11.25">
      <c r="B1116" s="150"/>
      <c r="D1116" s="151" t="s">
        <v>302</v>
      </c>
      <c r="E1116" s="152" t="s">
        <v>1</v>
      </c>
      <c r="F1116" s="153" t="s">
        <v>981</v>
      </c>
      <c r="H1116" s="154">
        <v>171.23400000000001</v>
      </c>
      <c r="I1116" s="155"/>
      <c r="L1116" s="150"/>
      <c r="M1116" s="156"/>
      <c r="T1116" s="157"/>
      <c r="AT1116" s="152" t="s">
        <v>302</v>
      </c>
      <c r="AU1116" s="152" t="s">
        <v>85</v>
      </c>
      <c r="AV1116" s="12" t="s">
        <v>85</v>
      </c>
      <c r="AW1116" s="12" t="s">
        <v>32</v>
      </c>
      <c r="AX1116" s="12" t="s">
        <v>76</v>
      </c>
      <c r="AY1116" s="152" t="s">
        <v>293</v>
      </c>
    </row>
    <row r="1117" spans="2:65" s="12" customFormat="1" ht="11.25">
      <c r="B1117" s="150"/>
      <c r="D1117" s="151" t="s">
        <v>302</v>
      </c>
      <c r="E1117" s="152" t="s">
        <v>1</v>
      </c>
      <c r="F1117" s="153" t="s">
        <v>982</v>
      </c>
      <c r="H1117" s="154">
        <v>192.96899999999999</v>
      </c>
      <c r="I1117" s="155"/>
      <c r="L1117" s="150"/>
      <c r="M1117" s="156"/>
      <c r="T1117" s="157"/>
      <c r="AT1117" s="152" t="s">
        <v>302</v>
      </c>
      <c r="AU1117" s="152" t="s">
        <v>85</v>
      </c>
      <c r="AV1117" s="12" t="s">
        <v>85</v>
      </c>
      <c r="AW1117" s="12" t="s">
        <v>32</v>
      </c>
      <c r="AX1117" s="12" t="s">
        <v>76</v>
      </c>
      <c r="AY1117" s="152" t="s">
        <v>293</v>
      </c>
    </row>
    <row r="1118" spans="2:65" s="12" customFormat="1" ht="11.25">
      <c r="B1118" s="150"/>
      <c r="D1118" s="151" t="s">
        <v>302</v>
      </c>
      <c r="E1118" s="152" t="s">
        <v>1</v>
      </c>
      <c r="F1118" s="153" t="s">
        <v>983</v>
      </c>
      <c r="H1118" s="154">
        <v>192.96899999999999</v>
      </c>
      <c r="I1118" s="155"/>
      <c r="L1118" s="150"/>
      <c r="M1118" s="156"/>
      <c r="T1118" s="157"/>
      <c r="AT1118" s="152" t="s">
        <v>302</v>
      </c>
      <c r="AU1118" s="152" t="s">
        <v>85</v>
      </c>
      <c r="AV1118" s="12" t="s">
        <v>85</v>
      </c>
      <c r="AW1118" s="12" t="s">
        <v>32</v>
      </c>
      <c r="AX1118" s="12" t="s">
        <v>76</v>
      </c>
      <c r="AY1118" s="152" t="s">
        <v>293</v>
      </c>
    </row>
    <row r="1119" spans="2:65" s="12" customFormat="1" ht="11.25">
      <c r="B1119" s="150"/>
      <c r="D1119" s="151" t="s">
        <v>302</v>
      </c>
      <c r="E1119" s="152" t="s">
        <v>1</v>
      </c>
      <c r="F1119" s="153" t="s">
        <v>984</v>
      </c>
      <c r="H1119" s="154">
        <v>323.44200000000001</v>
      </c>
      <c r="I1119" s="155"/>
      <c r="L1119" s="150"/>
      <c r="M1119" s="156"/>
      <c r="T1119" s="157"/>
      <c r="AT1119" s="152" t="s">
        <v>302</v>
      </c>
      <c r="AU1119" s="152" t="s">
        <v>85</v>
      </c>
      <c r="AV1119" s="12" t="s">
        <v>85</v>
      </c>
      <c r="AW1119" s="12" t="s">
        <v>32</v>
      </c>
      <c r="AX1119" s="12" t="s">
        <v>76</v>
      </c>
      <c r="AY1119" s="152" t="s">
        <v>293</v>
      </c>
    </row>
    <row r="1120" spans="2:65" s="12" customFormat="1" ht="11.25">
      <c r="B1120" s="150"/>
      <c r="D1120" s="151" t="s">
        <v>302</v>
      </c>
      <c r="E1120" s="152" t="s">
        <v>1</v>
      </c>
      <c r="F1120" s="153" t="s">
        <v>985</v>
      </c>
      <c r="H1120" s="154">
        <v>171.23400000000001</v>
      </c>
      <c r="I1120" s="155"/>
      <c r="L1120" s="150"/>
      <c r="M1120" s="156"/>
      <c r="T1120" s="157"/>
      <c r="AT1120" s="152" t="s">
        <v>302</v>
      </c>
      <c r="AU1120" s="152" t="s">
        <v>85</v>
      </c>
      <c r="AV1120" s="12" t="s">
        <v>85</v>
      </c>
      <c r="AW1120" s="12" t="s">
        <v>32</v>
      </c>
      <c r="AX1120" s="12" t="s">
        <v>76</v>
      </c>
      <c r="AY1120" s="152" t="s">
        <v>293</v>
      </c>
    </row>
    <row r="1121" spans="2:65" s="12" customFormat="1" ht="11.25">
      <c r="B1121" s="150"/>
      <c r="D1121" s="151" t="s">
        <v>302</v>
      </c>
      <c r="E1121" s="152" t="s">
        <v>1</v>
      </c>
      <c r="F1121" s="153" t="s">
        <v>986</v>
      </c>
      <c r="H1121" s="154">
        <v>291.97000000000003</v>
      </c>
      <c r="I1121" s="155"/>
      <c r="L1121" s="150"/>
      <c r="M1121" s="156"/>
      <c r="T1121" s="157"/>
      <c r="AT1121" s="152" t="s">
        <v>302</v>
      </c>
      <c r="AU1121" s="152" t="s">
        <v>85</v>
      </c>
      <c r="AV1121" s="12" t="s">
        <v>85</v>
      </c>
      <c r="AW1121" s="12" t="s">
        <v>32</v>
      </c>
      <c r="AX1121" s="12" t="s">
        <v>76</v>
      </c>
      <c r="AY1121" s="152" t="s">
        <v>293</v>
      </c>
    </row>
    <row r="1122" spans="2:65" s="12" customFormat="1" ht="11.25">
      <c r="B1122" s="150"/>
      <c r="D1122" s="151" t="s">
        <v>302</v>
      </c>
      <c r="E1122" s="152" t="s">
        <v>1</v>
      </c>
      <c r="F1122" s="153" t="s">
        <v>987</v>
      </c>
      <c r="H1122" s="154">
        <v>304.416</v>
      </c>
      <c r="I1122" s="155"/>
      <c r="L1122" s="150"/>
      <c r="M1122" s="156"/>
      <c r="T1122" s="157"/>
      <c r="AT1122" s="152" t="s">
        <v>302</v>
      </c>
      <c r="AU1122" s="152" t="s">
        <v>85</v>
      </c>
      <c r="AV1122" s="12" t="s">
        <v>85</v>
      </c>
      <c r="AW1122" s="12" t="s">
        <v>32</v>
      </c>
      <c r="AX1122" s="12" t="s">
        <v>76</v>
      </c>
      <c r="AY1122" s="152" t="s">
        <v>293</v>
      </c>
    </row>
    <row r="1123" spans="2:65" s="12" customFormat="1" ht="11.25">
      <c r="B1123" s="150"/>
      <c r="D1123" s="151" t="s">
        <v>302</v>
      </c>
      <c r="E1123" s="152" t="s">
        <v>1</v>
      </c>
      <c r="F1123" s="153" t="s">
        <v>988</v>
      </c>
      <c r="H1123" s="154">
        <v>192.96899999999999</v>
      </c>
      <c r="I1123" s="155"/>
      <c r="L1123" s="150"/>
      <c r="M1123" s="156"/>
      <c r="T1123" s="157"/>
      <c r="AT1123" s="152" t="s">
        <v>302</v>
      </c>
      <c r="AU1123" s="152" t="s">
        <v>85</v>
      </c>
      <c r="AV1123" s="12" t="s">
        <v>85</v>
      </c>
      <c r="AW1123" s="12" t="s">
        <v>32</v>
      </c>
      <c r="AX1123" s="12" t="s">
        <v>76</v>
      </c>
      <c r="AY1123" s="152" t="s">
        <v>293</v>
      </c>
    </row>
    <row r="1124" spans="2:65" s="12" customFormat="1" ht="11.25">
      <c r="B1124" s="150"/>
      <c r="D1124" s="151" t="s">
        <v>302</v>
      </c>
      <c r="E1124" s="152" t="s">
        <v>1</v>
      </c>
      <c r="F1124" s="153" t="s">
        <v>989</v>
      </c>
      <c r="H1124" s="154">
        <v>192.96899999999999</v>
      </c>
      <c r="I1124" s="155"/>
      <c r="L1124" s="150"/>
      <c r="M1124" s="156"/>
      <c r="T1124" s="157"/>
      <c r="AT1124" s="152" t="s">
        <v>302</v>
      </c>
      <c r="AU1124" s="152" t="s">
        <v>85</v>
      </c>
      <c r="AV1124" s="12" t="s">
        <v>85</v>
      </c>
      <c r="AW1124" s="12" t="s">
        <v>32</v>
      </c>
      <c r="AX1124" s="12" t="s">
        <v>76</v>
      </c>
      <c r="AY1124" s="152" t="s">
        <v>293</v>
      </c>
    </row>
    <row r="1125" spans="2:65" s="12" customFormat="1" ht="11.25">
      <c r="B1125" s="150"/>
      <c r="D1125" s="151" t="s">
        <v>302</v>
      </c>
      <c r="E1125" s="152" t="s">
        <v>1</v>
      </c>
      <c r="F1125" s="153" t="s">
        <v>990</v>
      </c>
      <c r="H1125" s="154">
        <v>192.96899999999999</v>
      </c>
      <c r="I1125" s="155"/>
      <c r="L1125" s="150"/>
      <c r="M1125" s="156"/>
      <c r="T1125" s="157"/>
      <c r="AT1125" s="152" t="s">
        <v>302</v>
      </c>
      <c r="AU1125" s="152" t="s">
        <v>85</v>
      </c>
      <c r="AV1125" s="12" t="s">
        <v>85</v>
      </c>
      <c r="AW1125" s="12" t="s">
        <v>32</v>
      </c>
      <c r="AX1125" s="12" t="s">
        <v>76</v>
      </c>
      <c r="AY1125" s="152" t="s">
        <v>293</v>
      </c>
    </row>
    <row r="1126" spans="2:65" s="12" customFormat="1" ht="11.25">
      <c r="B1126" s="150"/>
      <c r="D1126" s="151" t="s">
        <v>302</v>
      </c>
      <c r="E1126" s="152" t="s">
        <v>1</v>
      </c>
      <c r="F1126" s="153" t="s">
        <v>991</v>
      </c>
      <c r="H1126" s="154">
        <v>218.61</v>
      </c>
      <c r="I1126" s="155"/>
      <c r="L1126" s="150"/>
      <c r="M1126" s="156"/>
      <c r="T1126" s="157"/>
      <c r="AT1126" s="152" t="s">
        <v>302</v>
      </c>
      <c r="AU1126" s="152" t="s">
        <v>85</v>
      </c>
      <c r="AV1126" s="12" t="s">
        <v>85</v>
      </c>
      <c r="AW1126" s="12" t="s">
        <v>32</v>
      </c>
      <c r="AX1126" s="12" t="s">
        <v>76</v>
      </c>
      <c r="AY1126" s="152" t="s">
        <v>293</v>
      </c>
    </row>
    <row r="1127" spans="2:65" s="12" customFormat="1" ht="11.25">
      <c r="B1127" s="150"/>
      <c r="D1127" s="151" t="s">
        <v>302</v>
      </c>
      <c r="E1127" s="152" t="s">
        <v>1</v>
      </c>
      <c r="F1127" s="153" t="s">
        <v>992</v>
      </c>
      <c r="H1127" s="154">
        <v>192.96899999999999</v>
      </c>
      <c r="I1127" s="155"/>
      <c r="L1127" s="150"/>
      <c r="M1127" s="156"/>
      <c r="T1127" s="157"/>
      <c r="AT1127" s="152" t="s">
        <v>302</v>
      </c>
      <c r="AU1127" s="152" t="s">
        <v>85</v>
      </c>
      <c r="AV1127" s="12" t="s">
        <v>85</v>
      </c>
      <c r="AW1127" s="12" t="s">
        <v>32</v>
      </c>
      <c r="AX1127" s="12" t="s">
        <v>76</v>
      </c>
      <c r="AY1127" s="152" t="s">
        <v>293</v>
      </c>
    </row>
    <row r="1128" spans="2:65" s="14" customFormat="1" ht="11.25">
      <c r="B1128" s="167"/>
      <c r="D1128" s="151" t="s">
        <v>302</v>
      </c>
      <c r="E1128" s="168" t="s">
        <v>221</v>
      </c>
      <c r="F1128" s="169" t="s">
        <v>371</v>
      </c>
      <c r="H1128" s="170">
        <v>3994.9839999999999</v>
      </c>
      <c r="I1128" s="171"/>
      <c r="L1128" s="167"/>
      <c r="M1128" s="172"/>
      <c r="T1128" s="173"/>
      <c r="AT1128" s="168" t="s">
        <v>302</v>
      </c>
      <c r="AU1128" s="168" t="s">
        <v>85</v>
      </c>
      <c r="AV1128" s="14" t="s">
        <v>300</v>
      </c>
      <c r="AW1128" s="14" t="s">
        <v>32</v>
      </c>
      <c r="AX1128" s="14" t="s">
        <v>83</v>
      </c>
      <c r="AY1128" s="168" t="s">
        <v>293</v>
      </c>
    </row>
    <row r="1129" spans="2:65" s="1" customFormat="1" ht="37.9" customHeight="1">
      <c r="B1129" s="32"/>
      <c r="C1129" s="137" t="s">
        <v>993</v>
      </c>
      <c r="D1129" s="137" t="s">
        <v>295</v>
      </c>
      <c r="E1129" s="138" t="s">
        <v>994</v>
      </c>
      <c r="F1129" s="139" t="s">
        <v>995</v>
      </c>
      <c r="G1129" s="140" t="s">
        <v>767</v>
      </c>
      <c r="H1129" s="141">
        <v>2616.5230000000001</v>
      </c>
      <c r="I1129" s="142"/>
      <c r="J1129" s="143">
        <f>ROUND(I1129*H1129,2)</f>
        <v>0</v>
      </c>
      <c r="K1129" s="139" t="s">
        <v>1</v>
      </c>
      <c r="L1129" s="32"/>
      <c r="M1129" s="144" t="s">
        <v>1</v>
      </c>
      <c r="N1129" s="145" t="s">
        <v>41</v>
      </c>
      <c r="P1129" s="146">
        <f>O1129*H1129</f>
        <v>0</v>
      </c>
      <c r="Q1129" s="146">
        <v>0.16611000000000001</v>
      </c>
      <c r="R1129" s="146">
        <f>Q1129*H1129</f>
        <v>434.63063553000006</v>
      </c>
      <c r="S1129" s="146">
        <v>0</v>
      </c>
      <c r="T1129" s="147">
        <f>S1129*H1129</f>
        <v>0</v>
      </c>
      <c r="AR1129" s="148" t="s">
        <v>300</v>
      </c>
      <c r="AT1129" s="148" t="s">
        <v>295</v>
      </c>
      <c r="AU1129" s="148" t="s">
        <v>85</v>
      </c>
      <c r="AY1129" s="17" t="s">
        <v>293</v>
      </c>
      <c r="BE1129" s="149">
        <f>IF(N1129="základní",J1129,0)</f>
        <v>0</v>
      </c>
      <c r="BF1129" s="149">
        <f>IF(N1129="snížená",J1129,0)</f>
        <v>0</v>
      </c>
      <c r="BG1129" s="149">
        <f>IF(N1129="zákl. přenesená",J1129,0)</f>
        <v>0</v>
      </c>
      <c r="BH1129" s="149">
        <f>IF(N1129="sníž. přenesená",J1129,0)</f>
        <v>0</v>
      </c>
      <c r="BI1129" s="149">
        <f>IF(N1129="nulová",J1129,0)</f>
        <v>0</v>
      </c>
      <c r="BJ1129" s="17" t="s">
        <v>83</v>
      </c>
      <c r="BK1129" s="149">
        <f>ROUND(I1129*H1129,2)</f>
        <v>0</v>
      </c>
      <c r="BL1129" s="17" t="s">
        <v>300</v>
      </c>
      <c r="BM1129" s="148" t="s">
        <v>996</v>
      </c>
    </row>
    <row r="1130" spans="2:65" s="12" customFormat="1" ht="11.25">
      <c r="B1130" s="150"/>
      <c r="D1130" s="151" t="s">
        <v>302</v>
      </c>
      <c r="E1130" s="152" t="s">
        <v>1</v>
      </c>
      <c r="F1130" s="153" t="s">
        <v>997</v>
      </c>
      <c r="H1130" s="154">
        <v>35.462000000000003</v>
      </c>
      <c r="I1130" s="155"/>
      <c r="L1130" s="150"/>
      <c r="M1130" s="156"/>
      <c r="T1130" s="157"/>
      <c r="AT1130" s="152" t="s">
        <v>302</v>
      </c>
      <c r="AU1130" s="152" t="s">
        <v>85</v>
      </c>
      <c r="AV1130" s="12" t="s">
        <v>85</v>
      </c>
      <c r="AW1130" s="12" t="s">
        <v>32</v>
      </c>
      <c r="AX1130" s="12" t="s">
        <v>76</v>
      </c>
      <c r="AY1130" s="152" t="s">
        <v>293</v>
      </c>
    </row>
    <row r="1131" spans="2:65" s="12" customFormat="1" ht="11.25">
      <c r="B1131" s="150"/>
      <c r="D1131" s="151" t="s">
        <v>302</v>
      </c>
      <c r="E1131" s="152" t="s">
        <v>1</v>
      </c>
      <c r="F1131" s="153" t="s">
        <v>998</v>
      </c>
      <c r="H1131" s="154">
        <v>44.015000000000001</v>
      </c>
      <c r="I1131" s="155"/>
      <c r="L1131" s="150"/>
      <c r="M1131" s="156"/>
      <c r="T1131" s="157"/>
      <c r="AT1131" s="152" t="s">
        <v>302</v>
      </c>
      <c r="AU1131" s="152" t="s">
        <v>85</v>
      </c>
      <c r="AV1131" s="12" t="s">
        <v>85</v>
      </c>
      <c r="AW1131" s="12" t="s">
        <v>32</v>
      </c>
      <c r="AX1131" s="12" t="s">
        <v>76</v>
      </c>
      <c r="AY1131" s="152" t="s">
        <v>293</v>
      </c>
    </row>
    <row r="1132" spans="2:65" s="12" customFormat="1" ht="11.25">
      <c r="B1132" s="150"/>
      <c r="D1132" s="151" t="s">
        <v>302</v>
      </c>
      <c r="E1132" s="152" t="s">
        <v>1</v>
      </c>
      <c r="F1132" s="153" t="s">
        <v>999</v>
      </c>
      <c r="H1132" s="154">
        <v>43.91</v>
      </c>
      <c r="I1132" s="155"/>
      <c r="L1132" s="150"/>
      <c r="M1132" s="156"/>
      <c r="T1132" s="157"/>
      <c r="AT1132" s="152" t="s">
        <v>302</v>
      </c>
      <c r="AU1132" s="152" t="s">
        <v>85</v>
      </c>
      <c r="AV1132" s="12" t="s">
        <v>85</v>
      </c>
      <c r="AW1132" s="12" t="s">
        <v>32</v>
      </c>
      <c r="AX1132" s="12" t="s">
        <v>76</v>
      </c>
      <c r="AY1132" s="152" t="s">
        <v>293</v>
      </c>
    </row>
    <row r="1133" spans="2:65" s="12" customFormat="1" ht="11.25">
      <c r="B1133" s="150"/>
      <c r="D1133" s="151" t="s">
        <v>302</v>
      </c>
      <c r="E1133" s="152" t="s">
        <v>1</v>
      </c>
      <c r="F1133" s="153" t="s">
        <v>1000</v>
      </c>
      <c r="H1133" s="154">
        <v>35.534999999999997</v>
      </c>
      <c r="I1133" s="155"/>
      <c r="L1133" s="150"/>
      <c r="M1133" s="156"/>
      <c r="T1133" s="157"/>
      <c r="AT1133" s="152" t="s">
        <v>302</v>
      </c>
      <c r="AU1133" s="152" t="s">
        <v>85</v>
      </c>
      <c r="AV1133" s="12" t="s">
        <v>85</v>
      </c>
      <c r="AW1133" s="12" t="s">
        <v>32</v>
      </c>
      <c r="AX1133" s="12" t="s">
        <v>76</v>
      </c>
      <c r="AY1133" s="152" t="s">
        <v>293</v>
      </c>
    </row>
    <row r="1134" spans="2:65" s="12" customFormat="1" ht="11.25">
      <c r="B1134" s="150"/>
      <c r="D1134" s="151" t="s">
        <v>302</v>
      </c>
      <c r="E1134" s="152" t="s">
        <v>1</v>
      </c>
      <c r="F1134" s="153" t="s">
        <v>1001</v>
      </c>
      <c r="H1134" s="154">
        <v>35.045000000000002</v>
      </c>
      <c r="I1134" s="155"/>
      <c r="L1134" s="150"/>
      <c r="M1134" s="156"/>
      <c r="T1134" s="157"/>
      <c r="AT1134" s="152" t="s">
        <v>302</v>
      </c>
      <c r="AU1134" s="152" t="s">
        <v>85</v>
      </c>
      <c r="AV1134" s="12" t="s">
        <v>85</v>
      </c>
      <c r="AW1134" s="12" t="s">
        <v>32</v>
      </c>
      <c r="AX1134" s="12" t="s">
        <v>76</v>
      </c>
      <c r="AY1134" s="152" t="s">
        <v>293</v>
      </c>
    </row>
    <row r="1135" spans="2:65" s="12" customFormat="1" ht="11.25">
      <c r="B1135" s="150"/>
      <c r="D1135" s="151" t="s">
        <v>302</v>
      </c>
      <c r="E1135" s="152" t="s">
        <v>1</v>
      </c>
      <c r="F1135" s="153" t="s">
        <v>1002</v>
      </c>
      <c r="H1135" s="154">
        <v>35.045000000000002</v>
      </c>
      <c r="I1135" s="155"/>
      <c r="L1135" s="150"/>
      <c r="M1135" s="156"/>
      <c r="T1135" s="157"/>
      <c r="AT1135" s="152" t="s">
        <v>302</v>
      </c>
      <c r="AU1135" s="152" t="s">
        <v>85</v>
      </c>
      <c r="AV1135" s="12" t="s">
        <v>85</v>
      </c>
      <c r="AW1135" s="12" t="s">
        <v>32</v>
      </c>
      <c r="AX1135" s="12" t="s">
        <v>76</v>
      </c>
      <c r="AY1135" s="152" t="s">
        <v>293</v>
      </c>
    </row>
    <row r="1136" spans="2:65" s="12" customFormat="1" ht="11.25">
      <c r="B1136" s="150"/>
      <c r="D1136" s="151" t="s">
        <v>302</v>
      </c>
      <c r="E1136" s="152" t="s">
        <v>1</v>
      </c>
      <c r="F1136" s="153" t="s">
        <v>1003</v>
      </c>
      <c r="H1136" s="154">
        <v>46.204999999999998</v>
      </c>
      <c r="I1136" s="155"/>
      <c r="L1136" s="150"/>
      <c r="M1136" s="156"/>
      <c r="T1136" s="157"/>
      <c r="AT1136" s="152" t="s">
        <v>302</v>
      </c>
      <c r="AU1136" s="152" t="s">
        <v>85</v>
      </c>
      <c r="AV1136" s="12" t="s">
        <v>85</v>
      </c>
      <c r="AW1136" s="12" t="s">
        <v>32</v>
      </c>
      <c r="AX1136" s="12" t="s">
        <v>76</v>
      </c>
      <c r="AY1136" s="152" t="s">
        <v>293</v>
      </c>
    </row>
    <row r="1137" spans="2:51" s="12" customFormat="1" ht="11.25">
      <c r="B1137" s="150"/>
      <c r="D1137" s="151" t="s">
        <v>302</v>
      </c>
      <c r="E1137" s="152" t="s">
        <v>1</v>
      </c>
      <c r="F1137" s="153" t="s">
        <v>1004</v>
      </c>
      <c r="H1137" s="154">
        <v>40.155999999999999</v>
      </c>
      <c r="I1137" s="155"/>
      <c r="L1137" s="150"/>
      <c r="M1137" s="156"/>
      <c r="T1137" s="157"/>
      <c r="AT1137" s="152" t="s">
        <v>302</v>
      </c>
      <c r="AU1137" s="152" t="s">
        <v>85</v>
      </c>
      <c r="AV1137" s="12" t="s">
        <v>85</v>
      </c>
      <c r="AW1137" s="12" t="s">
        <v>32</v>
      </c>
      <c r="AX1137" s="12" t="s">
        <v>76</v>
      </c>
      <c r="AY1137" s="152" t="s">
        <v>293</v>
      </c>
    </row>
    <row r="1138" spans="2:51" s="12" customFormat="1" ht="11.25">
      <c r="B1138" s="150"/>
      <c r="D1138" s="151" t="s">
        <v>302</v>
      </c>
      <c r="E1138" s="152" t="s">
        <v>1</v>
      </c>
      <c r="F1138" s="153" t="s">
        <v>1005</v>
      </c>
      <c r="H1138" s="154">
        <v>33.375999999999998</v>
      </c>
      <c r="I1138" s="155"/>
      <c r="L1138" s="150"/>
      <c r="M1138" s="156"/>
      <c r="T1138" s="157"/>
      <c r="AT1138" s="152" t="s">
        <v>302</v>
      </c>
      <c r="AU1138" s="152" t="s">
        <v>85</v>
      </c>
      <c r="AV1138" s="12" t="s">
        <v>85</v>
      </c>
      <c r="AW1138" s="12" t="s">
        <v>32</v>
      </c>
      <c r="AX1138" s="12" t="s">
        <v>76</v>
      </c>
      <c r="AY1138" s="152" t="s">
        <v>293</v>
      </c>
    </row>
    <row r="1139" spans="2:51" s="12" customFormat="1" ht="11.25">
      <c r="B1139" s="150"/>
      <c r="D1139" s="151" t="s">
        <v>302</v>
      </c>
      <c r="E1139" s="152" t="s">
        <v>1</v>
      </c>
      <c r="F1139" s="153" t="s">
        <v>1006</v>
      </c>
      <c r="H1139" s="154">
        <v>34.835999999999999</v>
      </c>
      <c r="I1139" s="155"/>
      <c r="L1139" s="150"/>
      <c r="M1139" s="156"/>
      <c r="T1139" s="157"/>
      <c r="AT1139" s="152" t="s">
        <v>302</v>
      </c>
      <c r="AU1139" s="152" t="s">
        <v>85</v>
      </c>
      <c r="AV1139" s="12" t="s">
        <v>85</v>
      </c>
      <c r="AW1139" s="12" t="s">
        <v>32</v>
      </c>
      <c r="AX1139" s="12" t="s">
        <v>76</v>
      </c>
      <c r="AY1139" s="152" t="s">
        <v>293</v>
      </c>
    </row>
    <row r="1140" spans="2:51" s="12" customFormat="1" ht="11.25">
      <c r="B1140" s="150"/>
      <c r="D1140" s="151" t="s">
        <v>302</v>
      </c>
      <c r="E1140" s="152" t="s">
        <v>1</v>
      </c>
      <c r="F1140" s="153" t="s">
        <v>1007</v>
      </c>
      <c r="H1140" s="154">
        <v>35.878999999999998</v>
      </c>
      <c r="I1140" s="155"/>
      <c r="L1140" s="150"/>
      <c r="M1140" s="156"/>
      <c r="T1140" s="157"/>
      <c r="AT1140" s="152" t="s">
        <v>302</v>
      </c>
      <c r="AU1140" s="152" t="s">
        <v>85</v>
      </c>
      <c r="AV1140" s="12" t="s">
        <v>85</v>
      </c>
      <c r="AW1140" s="12" t="s">
        <v>32</v>
      </c>
      <c r="AX1140" s="12" t="s">
        <v>76</v>
      </c>
      <c r="AY1140" s="152" t="s">
        <v>293</v>
      </c>
    </row>
    <row r="1141" spans="2:51" s="12" customFormat="1" ht="11.25">
      <c r="B1141" s="150"/>
      <c r="D1141" s="151" t="s">
        <v>302</v>
      </c>
      <c r="E1141" s="152" t="s">
        <v>1</v>
      </c>
      <c r="F1141" s="153" t="s">
        <v>1008</v>
      </c>
      <c r="H1141" s="154">
        <v>36.817999999999998</v>
      </c>
      <c r="I1141" s="155"/>
      <c r="L1141" s="150"/>
      <c r="M1141" s="156"/>
      <c r="T1141" s="157"/>
      <c r="AT1141" s="152" t="s">
        <v>302</v>
      </c>
      <c r="AU1141" s="152" t="s">
        <v>85</v>
      </c>
      <c r="AV1141" s="12" t="s">
        <v>85</v>
      </c>
      <c r="AW1141" s="12" t="s">
        <v>32</v>
      </c>
      <c r="AX1141" s="12" t="s">
        <v>76</v>
      </c>
      <c r="AY1141" s="152" t="s">
        <v>293</v>
      </c>
    </row>
    <row r="1142" spans="2:51" s="12" customFormat="1" ht="11.25">
      <c r="B1142" s="150"/>
      <c r="D1142" s="151" t="s">
        <v>302</v>
      </c>
      <c r="E1142" s="152" t="s">
        <v>1</v>
      </c>
      <c r="F1142" s="153" t="s">
        <v>1009</v>
      </c>
      <c r="H1142" s="154">
        <v>53.088999999999999</v>
      </c>
      <c r="I1142" s="155"/>
      <c r="L1142" s="150"/>
      <c r="M1142" s="156"/>
      <c r="T1142" s="157"/>
      <c r="AT1142" s="152" t="s">
        <v>302</v>
      </c>
      <c r="AU1142" s="152" t="s">
        <v>85</v>
      </c>
      <c r="AV1142" s="12" t="s">
        <v>85</v>
      </c>
      <c r="AW1142" s="12" t="s">
        <v>32</v>
      </c>
      <c r="AX1142" s="12" t="s">
        <v>76</v>
      </c>
      <c r="AY1142" s="152" t="s">
        <v>293</v>
      </c>
    </row>
    <row r="1143" spans="2:51" s="12" customFormat="1" ht="11.25">
      <c r="B1143" s="150"/>
      <c r="D1143" s="151" t="s">
        <v>302</v>
      </c>
      <c r="E1143" s="152" t="s">
        <v>1</v>
      </c>
      <c r="F1143" s="153" t="s">
        <v>1010</v>
      </c>
      <c r="H1143" s="154">
        <v>39.947000000000003</v>
      </c>
      <c r="I1143" s="155"/>
      <c r="L1143" s="150"/>
      <c r="M1143" s="156"/>
      <c r="T1143" s="157"/>
      <c r="AT1143" s="152" t="s">
        <v>302</v>
      </c>
      <c r="AU1143" s="152" t="s">
        <v>85</v>
      </c>
      <c r="AV1143" s="12" t="s">
        <v>85</v>
      </c>
      <c r="AW1143" s="12" t="s">
        <v>32</v>
      </c>
      <c r="AX1143" s="12" t="s">
        <v>76</v>
      </c>
      <c r="AY1143" s="152" t="s">
        <v>293</v>
      </c>
    </row>
    <row r="1144" spans="2:51" s="12" customFormat="1" ht="11.25">
      <c r="B1144" s="150"/>
      <c r="D1144" s="151" t="s">
        <v>302</v>
      </c>
      <c r="E1144" s="152" t="s">
        <v>1</v>
      </c>
      <c r="F1144" s="153" t="s">
        <v>1011</v>
      </c>
      <c r="H1144" s="154">
        <v>24.465</v>
      </c>
      <c r="I1144" s="155"/>
      <c r="L1144" s="150"/>
      <c r="M1144" s="156"/>
      <c r="T1144" s="157"/>
      <c r="AT1144" s="152" t="s">
        <v>302</v>
      </c>
      <c r="AU1144" s="152" t="s">
        <v>85</v>
      </c>
      <c r="AV1144" s="12" t="s">
        <v>85</v>
      </c>
      <c r="AW1144" s="12" t="s">
        <v>32</v>
      </c>
      <c r="AX1144" s="12" t="s">
        <v>76</v>
      </c>
      <c r="AY1144" s="152" t="s">
        <v>293</v>
      </c>
    </row>
    <row r="1145" spans="2:51" s="12" customFormat="1" ht="11.25">
      <c r="B1145" s="150"/>
      <c r="D1145" s="151" t="s">
        <v>302</v>
      </c>
      <c r="E1145" s="152" t="s">
        <v>1</v>
      </c>
      <c r="F1145" s="153" t="s">
        <v>1012</v>
      </c>
      <c r="H1145" s="154">
        <v>40.627000000000002</v>
      </c>
      <c r="I1145" s="155"/>
      <c r="L1145" s="150"/>
      <c r="M1145" s="156"/>
      <c r="T1145" s="157"/>
      <c r="AT1145" s="152" t="s">
        <v>302</v>
      </c>
      <c r="AU1145" s="152" t="s">
        <v>85</v>
      </c>
      <c r="AV1145" s="12" t="s">
        <v>85</v>
      </c>
      <c r="AW1145" s="12" t="s">
        <v>32</v>
      </c>
      <c r="AX1145" s="12" t="s">
        <v>76</v>
      </c>
      <c r="AY1145" s="152" t="s">
        <v>293</v>
      </c>
    </row>
    <row r="1146" spans="2:51" s="12" customFormat="1" ht="11.25">
      <c r="B1146" s="150"/>
      <c r="D1146" s="151" t="s">
        <v>302</v>
      </c>
      <c r="E1146" s="152" t="s">
        <v>1</v>
      </c>
      <c r="F1146" s="153" t="s">
        <v>1013</v>
      </c>
      <c r="H1146" s="154">
        <v>51.732999999999997</v>
      </c>
      <c r="I1146" s="155"/>
      <c r="L1146" s="150"/>
      <c r="M1146" s="156"/>
      <c r="T1146" s="157"/>
      <c r="AT1146" s="152" t="s">
        <v>302</v>
      </c>
      <c r="AU1146" s="152" t="s">
        <v>85</v>
      </c>
      <c r="AV1146" s="12" t="s">
        <v>85</v>
      </c>
      <c r="AW1146" s="12" t="s">
        <v>32</v>
      </c>
      <c r="AX1146" s="12" t="s">
        <v>76</v>
      </c>
      <c r="AY1146" s="152" t="s">
        <v>293</v>
      </c>
    </row>
    <row r="1147" spans="2:51" s="12" customFormat="1" ht="11.25">
      <c r="B1147" s="150"/>
      <c r="D1147" s="151" t="s">
        <v>302</v>
      </c>
      <c r="E1147" s="152" t="s">
        <v>1</v>
      </c>
      <c r="F1147" s="153" t="s">
        <v>1014</v>
      </c>
      <c r="H1147" s="154">
        <v>41.616</v>
      </c>
      <c r="I1147" s="155"/>
      <c r="L1147" s="150"/>
      <c r="M1147" s="156"/>
      <c r="T1147" s="157"/>
      <c r="AT1147" s="152" t="s">
        <v>302</v>
      </c>
      <c r="AU1147" s="152" t="s">
        <v>85</v>
      </c>
      <c r="AV1147" s="12" t="s">
        <v>85</v>
      </c>
      <c r="AW1147" s="12" t="s">
        <v>32</v>
      </c>
      <c r="AX1147" s="12" t="s">
        <v>76</v>
      </c>
      <c r="AY1147" s="152" t="s">
        <v>293</v>
      </c>
    </row>
    <row r="1148" spans="2:51" s="12" customFormat="1" ht="11.25">
      <c r="B1148" s="150"/>
      <c r="D1148" s="151" t="s">
        <v>302</v>
      </c>
      <c r="E1148" s="152" t="s">
        <v>1</v>
      </c>
      <c r="F1148" s="153" t="s">
        <v>1015</v>
      </c>
      <c r="H1148" s="154">
        <v>49.854999999999997</v>
      </c>
      <c r="I1148" s="155"/>
      <c r="L1148" s="150"/>
      <c r="M1148" s="156"/>
      <c r="T1148" s="157"/>
      <c r="AT1148" s="152" t="s">
        <v>302</v>
      </c>
      <c r="AU1148" s="152" t="s">
        <v>85</v>
      </c>
      <c r="AV1148" s="12" t="s">
        <v>85</v>
      </c>
      <c r="AW1148" s="12" t="s">
        <v>32</v>
      </c>
      <c r="AX1148" s="12" t="s">
        <v>76</v>
      </c>
      <c r="AY1148" s="152" t="s">
        <v>293</v>
      </c>
    </row>
    <row r="1149" spans="2:51" s="12" customFormat="1" ht="11.25">
      <c r="B1149" s="150"/>
      <c r="D1149" s="151" t="s">
        <v>302</v>
      </c>
      <c r="E1149" s="152" t="s">
        <v>1</v>
      </c>
      <c r="F1149" s="153" t="s">
        <v>1016</v>
      </c>
      <c r="H1149" s="154">
        <v>34.523000000000003</v>
      </c>
      <c r="I1149" s="155"/>
      <c r="L1149" s="150"/>
      <c r="M1149" s="156"/>
      <c r="T1149" s="157"/>
      <c r="AT1149" s="152" t="s">
        <v>302</v>
      </c>
      <c r="AU1149" s="152" t="s">
        <v>85</v>
      </c>
      <c r="AV1149" s="12" t="s">
        <v>85</v>
      </c>
      <c r="AW1149" s="12" t="s">
        <v>32</v>
      </c>
      <c r="AX1149" s="12" t="s">
        <v>76</v>
      </c>
      <c r="AY1149" s="152" t="s">
        <v>293</v>
      </c>
    </row>
    <row r="1150" spans="2:51" s="12" customFormat="1" ht="11.25">
      <c r="B1150" s="150"/>
      <c r="D1150" s="151" t="s">
        <v>302</v>
      </c>
      <c r="E1150" s="152" t="s">
        <v>1</v>
      </c>
      <c r="F1150" s="153" t="s">
        <v>1017</v>
      </c>
      <c r="H1150" s="154">
        <v>80.478999999999999</v>
      </c>
      <c r="I1150" s="155"/>
      <c r="L1150" s="150"/>
      <c r="M1150" s="156"/>
      <c r="T1150" s="157"/>
      <c r="AT1150" s="152" t="s">
        <v>302</v>
      </c>
      <c r="AU1150" s="152" t="s">
        <v>85</v>
      </c>
      <c r="AV1150" s="12" t="s">
        <v>85</v>
      </c>
      <c r="AW1150" s="12" t="s">
        <v>32</v>
      </c>
      <c r="AX1150" s="12" t="s">
        <v>76</v>
      </c>
      <c r="AY1150" s="152" t="s">
        <v>293</v>
      </c>
    </row>
    <row r="1151" spans="2:51" s="12" customFormat="1" ht="11.25">
      <c r="B1151" s="150"/>
      <c r="D1151" s="151" t="s">
        <v>302</v>
      </c>
      <c r="E1151" s="152" t="s">
        <v>1</v>
      </c>
      <c r="F1151" s="153" t="s">
        <v>1018</v>
      </c>
      <c r="H1151" s="154">
        <v>31.771000000000001</v>
      </c>
      <c r="I1151" s="155"/>
      <c r="L1151" s="150"/>
      <c r="M1151" s="156"/>
      <c r="T1151" s="157"/>
      <c r="AT1151" s="152" t="s">
        <v>302</v>
      </c>
      <c r="AU1151" s="152" t="s">
        <v>85</v>
      </c>
      <c r="AV1151" s="12" t="s">
        <v>85</v>
      </c>
      <c r="AW1151" s="12" t="s">
        <v>32</v>
      </c>
      <c r="AX1151" s="12" t="s">
        <v>76</v>
      </c>
      <c r="AY1151" s="152" t="s">
        <v>293</v>
      </c>
    </row>
    <row r="1152" spans="2:51" s="15" customFormat="1" ht="11.25">
      <c r="B1152" s="185"/>
      <c r="D1152" s="151" t="s">
        <v>302</v>
      </c>
      <c r="E1152" s="186" t="s">
        <v>248</v>
      </c>
      <c r="F1152" s="187" t="s">
        <v>1019</v>
      </c>
      <c r="H1152" s="188">
        <v>904.38699999999994</v>
      </c>
      <c r="I1152" s="189"/>
      <c r="L1152" s="185"/>
      <c r="M1152" s="190"/>
      <c r="T1152" s="191"/>
      <c r="AT1152" s="186" t="s">
        <v>302</v>
      </c>
      <c r="AU1152" s="186" t="s">
        <v>85</v>
      </c>
      <c r="AV1152" s="15" t="s">
        <v>156</v>
      </c>
      <c r="AW1152" s="15" t="s">
        <v>32</v>
      </c>
      <c r="AX1152" s="15" t="s">
        <v>76</v>
      </c>
      <c r="AY1152" s="186" t="s">
        <v>293</v>
      </c>
    </row>
    <row r="1153" spans="2:51" s="13" customFormat="1" ht="22.5">
      <c r="B1153" s="158"/>
      <c r="D1153" s="151" t="s">
        <v>302</v>
      </c>
      <c r="E1153" s="159" t="s">
        <v>1</v>
      </c>
      <c r="F1153" s="160" t="s">
        <v>1020</v>
      </c>
      <c r="H1153" s="159" t="s">
        <v>1</v>
      </c>
      <c r="I1153" s="161"/>
      <c r="L1153" s="158"/>
      <c r="M1153" s="162"/>
      <c r="T1153" s="163"/>
      <c r="AT1153" s="159" t="s">
        <v>302</v>
      </c>
      <c r="AU1153" s="159" t="s">
        <v>85</v>
      </c>
      <c r="AV1153" s="13" t="s">
        <v>83</v>
      </c>
      <c r="AW1153" s="13" t="s">
        <v>32</v>
      </c>
      <c r="AX1153" s="13" t="s">
        <v>76</v>
      </c>
      <c r="AY1153" s="159" t="s">
        <v>293</v>
      </c>
    </row>
    <row r="1154" spans="2:51" s="12" customFormat="1" ht="22.5">
      <c r="B1154" s="150"/>
      <c r="D1154" s="151" t="s">
        <v>302</v>
      </c>
      <c r="E1154" s="152" t="s">
        <v>1</v>
      </c>
      <c r="F1154" s="153" t="s">
        <v>1021</v>
      </c>
      <c r="H1154" s="154">
        <v>581.25599999999997</v>
      </c>
      <c r="I1154" s="155"/>
      <c r="L1154" s="150"/>
      <c r="M1154" s="156"/>
      <c r="T1154" s="157"/>
      <c r="AT1154" s="152" t="s">
        <v>302</v>
      </c>
      <c r="AU1154" s="152" t="s">
        <v>85</v>
      </c>
      <c r="AV1154" s="12" t="s">
        <v>85</v>
      </c>
      <c r="AW1154" s="12" t="s">
        <v>32</v>
      </c>
      <c r="AX1154" s="12" t="s">
        <v>76</v>
      </c>
      <c r="AY1154" s="152" t="s">
        <v>293</v>
      </c>
    </row>
    <row r="1155" spans="2:51" s="12" customFormat="1" ht="11.25">
      <c r="B1155" s="150"/>
      <c r="D1155" s="151" t="s">
        <v>302</v>
      </c>
      <c r="E1155" s="152" t="s">
        <v>1</v>
      </c>
      <c r="F1155" s="153" t="s">
        <v>1022</v>
      </c>
      <c r="H1155" s="154">
        <v>73.385999999999996</v>
      </c>
      <c r="I1155" s="155"/>
      <c r="L1155" s="150"/>
      <c r="M1155" s="156"/>
      <c r="T1155" s="157"/>
      <c r="AT1155" s="152" t="s">
        <v>302</v>
      </c>
      <c r="AU1155" s="152" t="s">
        <v>85</v>
      </c>
      <c r="AV1155" s="12" t="s">
        <v>85</v>
      </c>
      <c r="AW1155" s="12" t="s">
        <v>32</v>
      </c>
      <c r="AX1155" s="12" t="s">
        <v>76</v>
      </c>
      <c r="AY1155" s="152" t="s">
        <v>293</v>
      </c>
    </row>
    <row r="1156" spans="2:51" s="12" customFormat="1" ht="11.25">
      <c r="B1156" s="150"/>
      <c r="D1156" s="151" t="s">
        <v>302</v>
      </c>
      <c r="E1156" s="152" t="s">
        <v>1</v>
      </c>
      <c r="F1156" s="153" t="s">
        <v>1023</v>
      </c>
      <c r="H1156" s="154">
        <v>82.700999999999993</v>
      </c>
      <c r="I1156" s="155"/>
      <c r="L1156" s="150"/>
      <c r="M1156" s="156"/>
      <c r="T1156" s="157"/>
      <c r="AT1156" s="152" t="s">
        <v>302</v>
      </c>
      <c r="AU1156" s="152" t="s">
        <v>85</v>
      </c>
      <c r="AV1156" s="12" t="s">
        <v>85</v>
      </c>
      <c r="AW1156" s="12" t="s">
        <v>32</v>
      </c>
      <c r="AX1156" s="12" t="s">
        <v>76</v>
      </c>
      <c r="AY1156" s="152" t="s">
        <v>293</v>
      </c>
    </row>
    <row r="1157" spans="2:51" s="12" customFormat="1" ht="11.25">
      <c r="B1157" s="150"/>
      <c r="D1157" s="151" t="s">
        <v>302</v>
      </c>
      <c r="E1157" s="152" t="s">
        <v>1</v>
      </c>
      <c r="F1157" s="153" t="s">
        <v>1024</v>
      </c>
      <c r="H1157" s="154">
        <v>82.700999999999993</v>
      </c>
      <c r="I1157" s="155"/>
      <c r="L1157" s="150"/>
      <c r="M1157" s="156"/>
      <c r="T1157" s="157"/>
      <c r="AT1157" s="152" t="s">
        <v>302</v>
      </c>
      <c r="AU1157" s="152" t="s">
        <v>85</v>
      </c>
      <c r="AV1157" s="12" t="s">
        <v>85</v>
      </c>
      <c r="AW1157" s="12" t="s">
        <v>32</v>
      </c>
      <c r="AX1157" s="12" t="s">
        <v>76</v>
      </c>
      <c r="AY1157" s="152" t="s">
        <v>293</v>
      </c>
    </row>
    <row r="1158" spans="2:51" s="12" customFormat="1" ht="11.25">
      <c r="B1158" s="150"/>
      <c r="D1158" s="151" t="s">
        <v>302</v>
      </c>
      <c r="E1158" s="152" t="s">
        <v>1</v>
      </c>
      <c r="F1158" s="153" t="s">
        <v>1025</v>
      </c>
      <c r="H1158" s="154">
        <v>138.61799999999999</v>
      </c>
      <c r="I1158" s="155"/>
      <c r="L1158" s="150"/>
      <c r="M1158" s="156"/>
      <c r="T1158" s="157"/>
      <c r="AT1158" s="152" t="s">
        <v>302</v>
      </c>
      <c r="AU1158" s="152" t="s">
        <v>85</v>
      </c>
      <c r="AV1158" s="12" t="s">
        <v>85</v>
      </c>
      <c r="AW1158" s="12" t="s">
        <v>32</v>
      </c>
      <c r="AX1158" s="12" t="s">
        <v>76</v>
      </c>
      <c r="AY1158" s="152" t="s">
        <v>293</v>
      </c>
    </row>
    <row r="1159" spans="2:51" s="12" customFormat="1" ht="11.25">
      <c r="B1159" s="150"/>
      <c r="D1159" s="151" t="s">
        <v>302</v>
      </c>
      <c r="E1159" s="152" t="s">
        <v>1</v>
      </c>
      <c r="F1159" s="153" t="s">
        <v>1026</v>
      </c>
      <c r="H1159" s="154">
        <v>73.385999999999996</v>
      </c>
      <c r="I1159" s="155"/>
      <c r="L1159" s="150"/>
      <c r="M1159" s="156"/>
      <c r="T1159" s="157"/>
      <c r="AT1159" s="152" t="s">
        <v>302</v>
      </c>
      <c r="AU1159" s="152" t="s">
        <v>85</v>
      </c>
      <c r="AV1159" s="12" t="s">
        <v>85</v>
      </c>
      <c r="AW1159" s="12" t="s">
        <v>32</v>
      </c>
      <c r="AX1159" s="12" t="s">
        <v>76</v>
      </c>
      <c r="AY1159" s="152" t="s">
        <v>293</v>
      </c>
    </row>
    <row r="1160" spans="2:51" s="12" customFormat="1" ht="11.25">
      <c r="B1160" s="150"/>
      <c r="D1160" s="151" t="s">
        <v>302</v>
      </c>
      <c r="E1160" s="152" t="s">
        <v>1</v>
      </c>
      <c r="F1160" s="153" t="s">
        <v>1027</v>
      </c>
      <c r="H1160" s="154">
        <v>125.13</v>
      </c>
      <c r="I1160" s="155"/>
      <c r="L1160" s="150"/>
      <c r="M1160" s="156"/>
      <c r="T1160" s="157"/>
      <c r="AT1160" s="152" t="s">
        <v>302</v>
      </c>
      <c r="AU1160" s="152" t="s">
        <v>85</v>
      </c>
      <c r="AV1160" s="12" t="s">
        <v>85</v>
      </c>
      <c r="AW1160" s="12" t="s">
        <v>32</v>
      </c>
      <c r="AX1160" s="12" t="s">
        <v>76</v>
      </c>
      <c r="AY1160" s="152" t="s">
        <v>293</v>
      </c>
    </row>
    <row r="1161" spans="2:51" s="12" customFormat="1" ht="11.25">
      <c r="B1161" s="150"/>
      <c r="D1161" s="151" t="s">
        <v>302</v>
      </c>
      <c r="E1161" s="152" t="s">
        <v>1</v>
      </c>
      <c r="F1161" s="153" t="s">
        <v>1028</v>
      </c>
      <c r="H1161" s="154">
        <v>130.464</v>
      </c>
      <c r="I1161" s="155"/>
      <c r="L1161" s="150"/>
      <c r="M1161" s="156"/>
      <c r="T1161" s="157"/>
      <c r="AT1161" s="152" t="s">
        <v>302</v>
      </c>
      <c r="AU1161" s="152" t="s">
        <v>85</v>
      </c>
      <c r="AV1161" s="12" t="s">
        <v>85</v>
      </c>
      <c r="AW1161" s="12" t="s">
        <v>32</v>
      </c>
      <c r="AX1161" s="12" t="s">
        <v>76</v>
      </c>
      <c r="AY1161" s="152" t="s">
        <v>293</v>
      </c>
    </row>
    <row r="1162" spans="2:51" s="12" customFormat="1" ht="11.25">
      <c r="B1162" s="150"/>
      <c r="D1162" s="151" t="s">
        <v>302</v>
      </c>
      <c r="E1162" s="152" t="s">
        <v>1</v>
      </c>
      <c r="F1162" s="153" t="s">
        <v>1029</v>
      </c>
      <c r="H1162" s="154">
        <v>82.700999999999993</v>
      </c>
      <c r="I1162" s="155"/>
      <c r="L1162" s="150"/>
      <c r="M1162" s="156"/>
      <c r="T1162" s="157"/>
      <c r="AT1162" s="152" t="s">
        <v>302</v>
      </c>
      <c r="AU1162" s="152" t="s">
        <v>85</v>
      </c>
      <c r="AV1162" s="12" t="s">
        <v>85</v>
      </c>
      <c r="AW1162" s="12" t="s">
        <v>32</v>
      </c>
      <c r="AX1162" s="12" t="s">
        <v>76</v>
      </c>
      <c r="AY1162" s="152" t="s">
        <v>293</v>
      </c>
    </row>
    <row r="1163" spans="2:51" s="12" customFormat="1" ht="11.25">
      <c r="B1163" s="150"/>
      <c r="D1163" s="151" t="s">
        <v>302</v>
      </c>
      <c r="E1163" s="152" t="s">
        <v>1</v>
      </c>
      <c r="F1163" s="153" t="s">
        <v>1030</v>
      </c>
      <c r="H1163" s="154">
        <v>82.700999999999993</v>
      </c>
      <c r="I1163" s="155"/>
      <c r="L1163" s="150"/>
      <c r="M1163" s="156"/>
      <c r="T1163" s="157"/>
      <c r="AT1163" s="152" t="s">
        <v>302</v>
      </c>
      <c r="AU1163" s="152" t="s">
        <v>85</v>
      </c>
      <c r="AV1163" s="12" t="s">
        <v>85</v>
      </c>
      <c r="AW1163" s="12" t="s">
        <v>32</v>
      </c>
      <c r="AX1163" s="12" t="s">
        <v>76</v>
      </c>
      <c r="AY1163" s="152" t="s">
        <v>293</v>
      </c>
    </row>
    <row r="1164" spans="2:51" s="12" customFormat="1" ht="11.25">
      <c r="B1164" s="150"/>
      <c r="D1164" s="151" t="s">
        <v>302</v>
      </c>
      <c r="E1164" s="152" t="s">
        <v>1</v>
      </c>
      <c r="F1164" s="153" t="s">
        <v>1031</v>
      </c>
      <c r="H1164" s="154">
        <v>82.700999999999993</v>
      </c>
      <c r="I1164" s="155"/>
      <c r="L1164" s="150"/>
      <c r="M1164" s="156"/>
      <c r="T1164" s="157"/>
      <c r="AT1164" s="152" t="s">
        <v>302</v>
      </c>
      <c r="AU1164" s="152" t="s">
        <v>85</v>
      </c>
      <c r="AV1164" s="12" t="s">
        <v>85</v>
      </c>
      <c r="AW1164" s="12" t="s">
        <v>32</v>
      </c>
      <c r="AX1164" s="12" t="s">
        <v>76</v>
      </c>
      <c r="AY1164" s="152" t="s">
        <v>293</v>
      </c>
    </row>
    <row r="1165" spans="2:51" s="12" customFormat="1" ht="11.25">
      <c r="B1165" s="150"/>
      <c r="D1165" s="151" t="s">
        <v>302</v>
      </c>
      <c r="E1165" s="152" t="s">
        <v>1</v>
      </c>
      <c r="F1165" s="153" t="s">
        <v>1032</v>
      </c>
      <c r="H1165" s="154">
        <v>93.69</v>
      </c>
      <c r="I1165" s="155"/>
      <c r="L1165" s="150"/>
      <c r="M1165" s="156"/>
      <c r="T1165" s="157"/>
      <c r="AT1165" s="152" t="s">
        <v>302</v>
      </c>
      <c r="AU1165" s="152" t="s">
        <v>85</v>
      </c>
      <c r="AV1165" s="12" t="s">
        <v>85</v>
      </c>
      <c r="AW1165" s="12" t="s">
        <v>32</v>
      </c>
      <c r="AX1165" s="12" t="s">
        <v>76</v>
      </c>
      <c r="AY1165" s="152" t="s">
        <v>293</v>
      </c>
    </row>
    <row r="1166" spans="2:51" s="12" customFormat="1" ht="11.25">
      <c r="B1166" s="150"/>
      <c r="D1166" s="151" t="s">
        <v>302</v>
      </c>
      <c r="E1166" s="152" t="s">
        <v>1</v>
      </c>
      <c r="F1166" s="153" t="s">
        <v>1033</v>
      </c>
      <c r="H1166" s="154">
        <v>82.700999999999993</v>
      </c>
      <c r="I1166" s="155"/>
      <c r="L1166" s="150"/>
      <c r="M1166" s="156"/>
      <c r="T1166" s="157"/>
      <c r="AT1166" s="152" t="s">
        <v>302</v>
      </c>
      <c r="AU1166" s="152" t="s">
        <v>85</v>
      </c>
      <c r="AV1166" s="12" t="s">
        <v>85</v>
      </c>
      <c r="AW1166" s="12" t="s">
        <v>32</v>
      </c>
      <c r="AX1166" s="12" t="s">
        <v>76</v>
      </c>
      <c r="AY1166" s="152" t="s">
        <v>293</v>
      </c>
    </row>
    <row r="1167" spans="2:51" s="15" customFormat="1" ht="11.25">
      <c r="B1167" s="185"/>
      <c r="D1167" s="151" t="s">
        <v>302</v>
      </c>
      <c r="E1167" s="186" t="s">
        <v>223</v>
      </c>
      <c r="F1167" s="187" t="s">
        <v>1019</v>
      </c>
      <c r="H1167" s="188">
        <v>1712.136</v>
      </c>
      <c r="I1167" s="189"/>
      <c r="L1167" s="185"/>
      <c r="M1167" s="190"/>
      <c r="T1167" s="191"/>
      <c r="AT1167" s="186" t="s">
        <v>302</v>
      </c>
      <c r="AU1167" s="186" t="s">
        <v>85</v>
      </c>
      <c r="AV1167" s="15" t="s">
        <v>156</v>
      </c>
      <c r="AW1167" s="15" t="s">
        <v>32</v>
      </c>
      <c r="AX1167" s="15" t="s">
        <v>76</v>
      </c>
      <c r="AY1167" s="186" t="s">
        <v>293</v>
      </c>
    </row>
    <row r="1168" spans="2:51" s="14" customFormat="1" ht="11.25">
      <c r="B1168" s="167"/>
      <c r="D1168" s="151" t="s">
        <v>302</v>
      </c>
      <c r="E1168" s="168" t="s">
        <v>1</v>
      </c>
      <c r="F1168" s="169" t="s">
        <v>371</v>
      </c>
      <c r="H1168" s="170">
        <v>2616.5230000000001</v>
      </c>
      <c r="I1168" s="171"/>
      <c r="L1168" s="167"/>
      <c r="M1168" s="172"/>
      <c r="T1168" s="173"/>
      <c r="AT1168" s="168" t="s">
        <v>302</v>
      </c>
      <c r="AU1168" s="168" t="s">
        <v>85</v>
      </c>
      <c r="AV1168" s="14" t="s">
        <v>300</v>
      </c>
      <c r="AW1168" s="14" t="s">
        <v>32</v>
      </c>
      <c r="AX1168" s="14" t="s">
        <v>83</v>
      </c>
      <c r="AY1168" s="168" t="s">
        <v>293</v>
      </c>
    </row>
    <row r="1169" spans="2:65" s="1" customFormat="1" ht="37.9" customHeight="1">
      <c r="B1169" s="32"/>
      <c r="C1169" s="137" t="s">
        <v>1034</v>
      </c>
      <c r="D1169" s="137" t="s">
        <v>295</v>
      </c>
      <c r="E1169" s="138" t="s">
        <v>1035</v>
      </c>
      <c r="F1169" s="139" t="s">
        <v>1036</v>
      </c>
      <c r="G1169" s="140" t="s">
        <v>767</v>
      </c>
      <c r="H1169" s="141">
        <v>481.56799999999998</v>
      </c>
      <c r="I1169" s="142"/>
      <c r="J1169" s="143">
        <f>ROUND(I1169*H1169,2)</f>
        <v>0</v>
      </c>
      <c r="K1169" s="139" t="s">
        <v>1</v>
      </c>
      <c r="L1169" s="32"/>
      <c r="M1169" s="144" t="s">
        <v>1</v>
      </c>
      <c r="N1169" s="145" t="s">
        <v>41</v>
      </c>
      <c r="P1169" s="146">
        <f>O1169*H1169</f>
        <v>0</v>
      </c>
      <c r="Q1169" s="146">
        <v>0.35594999999999999</v>
      </c>
      <c r="R1169" s="146">
        <f>Q1169*H1169</f>
        <v>171.4141296</v>
      </c>
      <c r="S1169" s="146">
        <v>0</v>
      </c>
      <c r="T1169" s="147">
        <f>S1169*H1169</f>
        <v>0</v>
      </c>
      <c r="AR1169" s="148" t="s">
        <v>300</v>
      </c>
      <c r="AT1169" s="148" t="s">
        <v>295</v>
      </c>
      <c r="AU1169" s="148" t="s">
        <v>85</v>
      </c>
      <c r="AY1169" s="17" t="s">
        <v>293</v>
      </c>
      <c r="BE1169" s="149">
        <f>IF(N1169="základní",J1169,0)</f>
        <v>0</v>
      </c>
      <c r="BF1169" s="149">
        <f>IF(N1169="snížená",J1169,0)</f>
        <v>0</v>
      </c>
      <c r="BG1169" s="149">
        <f>IF(N1169="zákl. přenesená",J1169,0)</f>
        <v>0</v>
      </c>
      <c r="BH1169" s="149">
        <f>IF(N1169="sníž. přenesená",J1169,0)</f>
        <v>0</v>
      </c>
      <c r="BI1169" s="149">
        <f>IF(N1169="nulová",J1169,0)</f>
        <v>0</v>
      </c>
      <c r="BJ1169" s="17" t="s">
        <v>83</v>
      </c>
      <c r="BK1169" s="149">
        <f>ROUND(I1169*H1169,2)</f>
        <v>0</v>
      </c>
      <c r="BL1169" s="17" t="s">
        <v>300</v>
      </c>
      <c r="BM1169" s="148" t="s">
        <v>1037</v>
      </c>
    </row>
    <row r="1170" spans="2:65" s="12" customFormat="1" ht="11.25">
      <c r="B1170" s="150"/>
      <c r="D1170" s="151" t="s">
        <v>302</v>
      </c>
      <c r="E1170" s="152" t="s">
        <v>1</v>
      </c>
      <c r="F1170" s="153" t="s">
        <v>1038</v>
      </c>
      <c r="H1170" s="154">
        <v>31.007999999999999</v>
      </c>
      <c r="I1170" s="155"/>
      <c r="L1170" s="150"/>
      <c r="M1170" s="156"/>
      <c r="T1170" s="157"/>
      <c r="AT1170" s="152" t="s">
        <v>302</v>
      </c>
      <c r="AU1170" s="152" t="s">
        <v>85</v>
      </c>
      <c r="AV1170" s="12" t="s">
        <v>85</v>
      </c>
      <c r="AW1170" s="12" t="s">
        <v>32</v>
      </c>
      <c r="AX1170" s="12" t="s">
        <v>76</v>
      </c>
      <c r="AY1170" s="152" t="s">
        <v>293</v>
      </c>
    </row>
    <row r="1171" spans="2:65" s="12" customFormat="1" ht="11.25">
      <c r="B1171" s="150"/>
      <c r="D1171" s="151" t="s">
        <v>302</v>
      </c>
      <c r="E1171" s="152" t="s">
        <v>1</v>
      </c>
      <c r="F1171" s="153" t="s">
        <v>1039</v>
      </c>
      <c r="H1171" s="154">
        <v>32.558</v>
      </c>
      <c r="I1171" s="155"/>
      <c r="L1171" s="150"/>
      <c r="M1171" s="156"/>
      <c r="T1171" s="157"/>
      <c r="AT1171" s="152" t="s">
        <v>302</v>
      </c>
      <c r="AU1171" s="152" t="s">
        <v>85</v>
      </c>
      <c r="AV1171" s="12" t="s">
        <v>85</v>
      </c>
      <c r="AW1171" s="12" t="s">
        <v>32</v>
      </c>
      <c r="AX1171" s="12" t="s">
        <v>76</v>
      </c>
      <c r="AY1171" s="152" t="s">
        <v>293</v>
      </c>
    </row>
    <row r="1172" spans="2:65" s="12" customFormat="1" ht="11.25">
      <c r="B1172" s="150"/>
      <c r="D1172" s="151" t="s">
        <v>302</v>
      </c>
      <c r="E1172" s="152" t="s">
        <v>1</v>
      </c>
      <c r="F1172" s="153" t="s">
        <v>1040</v>
      </c>
      <c r="H1172" s="154">
        <v>32.558</v>
      </c>
      <c r="I1172" s="155"/>
      <c r="L1172" s="150"/>
      <c r="M1172" s="156"/>
      <c r="T1172" s="157"/>
      <c r="AT1172" s="152" t="s">
        <v>302</v>
      </c>
      <c r="AU1172" s="152" t="s">
        <v>85</v>
      </c>
      <c r="AV1172" s="12" t="s">
        <v>85</v>
      </c>
      <c r="AW1172" s="12" t="s">
        <v>32</v>
      </c>
      <c r="AX1172" s="12" t="s">
        <v>76</v>
      </c>
      <c r="AY1172" s="152" t="s">
        <v>293</v>
      </c>
    </row>
    <row r="1173" spans="2:65" s="12" customFormat="1" ht="11.25">
      <c r="B1173" s="150"/>
      <c r="D1173" s="151" t="s">
        <v>302</v>
      </c>
      <c r="E1173" s="152" t="s">
        <v>1</v>
      </c>
      <c r="F1173" s="153" t="s">
        <v>1041</v>
      </c>
      <c r="H1173" s="154">
        <v>31.440999999999999</v>
      </c>
      <c r="I1173" s="155"/>
      <c r="L1173" s="150"/>
      <c r="M1173" s="156"/>
      <c r="T1173" s="157"/>
      <c r="AT1173" s="152" t="s">
        <v>302</v>
      </c>
      <c r="AU1173" s="152" t="s">
        <v>85</v>
      </c>
      <c r="AV1173" s="12" t="s">
        <v>85</v>
      </c>
      <c r="AW1173" s="12" t="s">
        <v>32</v>
      </c>
      <c r="AX1173" s="12" t="s">
        <v>76</v>
      </c>
      <c r="AY1173" s="152" t="s">
        <v>293</v>
      </c>
    </row>
    <row r="1174" spans="2:65" s="12" customFormat="1" ht="11.25">
      <c r="B1174" s="150"/>
      <c r="D1174" s="151" t="s">
        <v>302</v>
      </c>
      <c r="E1174" s="152" t="s">
        <v>1</v>
      </c>
      <c r="F1174" s="153" t="s">
        <v>1042</v>
      </c>
      <c r="H1174" s="154">
        <v>32.558</v>
      </c>
      <c r="I1174" s="155"/>
      <c r="L1174" s="150"/>
      <c r="M1174" s="156"/>
      <c r="T1174" s="157"/>
      <c r="AT1174" s="152" t="s">
        <v>302</v>
      </c>
      <c r="AU1174" s="152" t="s">
        <v>85</v>
      </c>
      <c r="AV1174" s="12" t="s">
        <v>85</v>
      </c>
      <c r="AW1174" s="12" t="s">
        <v>32</v>
      </c>
      <c r="AX1174" s="12" t="s">
        <v>76</v>
      </c>
      <c r="AY1174" s="152" t="s">
        <v>293</v>
      </c>
    </row>
    <row r="1175" spans="2:65" s="12" customFormat="1" ht="11.25">
      <c r="B1175" s="150"/>
      <c r="D1175" s="151" t="s">
        <v>302</v>
      </c>
      <c r="E1175" s="152" t="s">
        <v>1</v>
      </c>
      <c r="F1175" s="153" t="s">
        <v>1043</v>
      </c>
      <c r="H1175" s="154">
        <v>32.558</v>
      </c>
      <c r="I1175" s="155"/>
      <c r="L1175" s="150"/>
      <c r="M1175" s="156"/>
      <c r="T1175" s="157"/>
      <c r="AT1175" s="152" t="s">
        <v>302</v>
      </c>
      <c r="AU1175" s="152" t="s">
        <v>85</v>
      </c>
      <c r="AV1175" s="12" t="s">
        <v>85</v>
      </c>
      <c r="AW1175" s="12" t="s">
        <v>32</v>
      </c>
      <c r="AX1175" s="12" t="s">
        <v>76</v>
      </c>
      <c r="AY1175" s="152" t="s">
        <v>293</v>
      </c>
    </row>
    <row r="1176" spans="2:65" s="12" customFormat="1" ht="11.25">
      <c r="B1176" s="150"/>
      <c r="D1176" s="151" t="s">
        <v>302</v>
      </c>
      <c r="E1176" s="152" t="s">
        <v>1</v>
      </c>
      <c r="F1176" s="153" t="s">
        <v>1044</v>
      </c>
      <c r="H1176" s="154">
        <v>32.558</v>
      </c>
      <c r="I1176" s="155"/>
      <c r="L1176" s="150"/>
      <c r="M1176" s="156"/>
      <c r="T1176" s="157"/>
      <c r="AT1176" s="152" t="s">
        <v>302</v>
      </c>
      <c r="AU1176" s="152" t="s">
        <v>85</v>
      </c>
      <c r="AV1176" s="12" t="s">
        <v>85</v>
      </c>
      <c r="AW1176" s="12" t="s">
        <v>32</v>
      </c>
      <c r="AX1176" s="12" t="s">
        <v>76</v>
      </c>
      <c r="AY1176" s="152" t="s">
        <v>293</v>
      </c>
    </row>
    <row r="1177" spans="2:65" s="12" customFormat="1" ht="11.25">
      <c r="B1177" s="150"/>
      <c r="D1177" s="151" t="s">
        <v>302</v>
      </c>
      <c r="E1177" s="152" t="s">
        <v>1</v>
      </c>
      <c r="F1177" s="153" t="s">
        <v>1045</v>
      </c>
      <c r="H1177" s="154">
        <v>31.440999999999999</v>
      </c>
      <c r="I1177" s="155"/>
      <c r="L1177" s="150"/>
      <c r="M1177" s="156"/>
      <c r="T1177" s="157"/>
      <c r="AT1177" s="152" t="s">
        <v>302</v>
      </c>
      <c r="AU1177" s="152" t="s">
        <v>85</v>
      </c>
      <c r="AV1177" s="12" t="s">
        <v>85</v>
      </c>
      <c r="AW1177" s="12" t="s">
        <v>32</v>
      </c>
      <c r="AX1177" s="12" t="s">
        <v>76</v>
      </c>
      <c r="AY1177" s="152" t="s">
        <v>293</v>
      </c>
    </row>
    <row r="1178" spans="2:65" s="12" customFormat="1" ht="11.25">
      <c r="B1178" s="150"/>
      <c r="D1178" s="151" t="s">
        <v>302</v>
      </c>
      <c r="E1178" s="152" t="s">
        <v>1</v>
      </c>
      <c r="F1178" s="153" t="s">
        <v>1046</v>
      </c>
      <c r="H1178" s="154">
        <v>32.558</v>
      </c>
      <c r="I1178" s="155"/>
      <c r="L1178" s="150"/>
      <c r="M1178" s="156"/>
      <c r="T1178" s="157"/>
      <c r="AT1178" s="152" t="s">
        <v>302</v>
      </c>
      <c r="AU1178" s="152" t="s">
        <v>85</v>
      </c>
      <c r="AV1178" s="12" t="s">
        <v>85</v>
      </c>
      <c r="AW1178" s="12" t="s">
        <v>32</v>
      </c>
      <c r="AX1178" s="12" t="s">
        <v>76</v>
      </c>
      <c r="AY1178" s="152" t="s">
        <v>293</v>
      </c>
    </row>
    <row r="1179" spans="2:65" s="12" customFormat="1" ht="11.25">
      <c r="B1179" s="150"/>
      <c r="D1179" s="151" t="s">
        <v>302</v>
      </c>
      <c r="E1179" s="152" t="s">
        <v>1</v>
      </c>
      <c r="F1179" s="153" t="s">
        <v>1047</v>
      </c>
      <c r="H1179" s="154">
        <v>32.558</v>
      </c>
      <c r="I1179" s="155"/>
      <c r="L1179" s="150"/>
      <c r="M1179" s="156"/>
      <c r="T1179" s="157"/>
      <c r="AT1179" s="152" t="s">
        <v>302</v>
      </c>
      <c r="AU1179" s="152" t="s">
        <v>85</v>
      </c>
      <c r="AV1179" s="12" t="s">
        <v>85</v>
      </c>
      <c r="AW1179" s="12" t="s">
        <v>32</v>
      </c>
      <c r="AX1179" s="12" t="s">
        <v>76</v>
      </c>
      <c r="AY1179" s="152" t="s">
        <v>293</v>
      </c>
    </row>
    <row r="1180" spans="2:65" s="12" customFormat="1" ht="11.25">
      <c r="B1180" s="150"/>
      <c r="D1180" s="151" t="s">
        <v>302</v>
      </c>
      <c r="E1180" s="152" t="s">
        <v>1</v>
      </c>
      <c r="F1180" s="153" t="s">
        <v>1048</v>
      </c>
      <c r="H1180" s="154">
        <v>33.619</v>
      </c>
      <c r="I1180" s="155"/>
      <c r="L1180" s="150"/>
      <c r="M1180" s="156"/>
      <c r="T1180" s="157"/>
      <c r="AT1180" s="152" t="s">
        <v>302</v>
      </c>
      <c r="AU1180" s="152" t="s">
        <v>85</v>
      </c>
      <c r="AV1180" s="12" t="s">
        <v>85</v>
      </c>
      <c r="AW1180" s="12" t="s">
        <v>32</v>
      </c>
      <c r="AX1180" s="12" t="s">
        <v>76</v>
      </c>
      <c r="AY1180" s="152" t="s">
        <v>293</v>
      </c>
    </row>
    <row r="1181" spans="2:65" s="12" customFormat="1" ht="11.25">
      <c r="B1181" s="150"/>
      <c r="D1181" s="151" t="s">
        <v>302</v>
      </c>
      <c r="E1181" s="152" t="s">
        <v>1</v>
      </c>
      <c r="F1181" s="153" t="s">
        <v>1049</v>
      </c>
      <c r="H1181" s="154">
        <v>32.558</v>
      </c>
      <c r="I1181" s="155"/>
      <c r="L1181" s="150"/>
      <c r="M1181" s="156"/>
      <c r="T1181" s="157"/>
      <c r="AT1181" s="152" t="s">
        <v>302</v>
      </c>
      <c r="AU1181" s="152" t="s">
        <v>85</v>
      </c>
      <c r="AV1181" s="12" t="s">
        <v>85</v>
      </c>
      <c r="AW1181" s="12" t="s">
        <v>32</v>
      </c>
      <c r="AX1181" s="12" t="s">
        <v>76</v>
      </c>
      <c r="AY1181" s="152" t="s">
        <v>293</v>
      </c>
    </row>
    <row r="1182" spans="2:65" s="12" customFormat="1" ht="11.25">
      <c r="B1182" s="150"/>
      <c r="D1182" s="151" t="s">
        <v>302</v>
      </c>
      <c r="E1182" s="152" t="s">
        <v>1</v>
      </c>
      <c r="F1182" s="153" t="s">
        <v>1050</v>
      </c>
      <c r="H1182" s="154">
        <v>31.007999999999999</v>
      </c>
      <c r="I1182" s="155"/>
      <c r="L1182" s="150"/>
      <c r="M1182" s="156"/>
      <c r="T1182" s="157"/>
      <c r="AT1182" s="152" t="s">
        <v>302</v>
      </c>
      <c r="AU1182" s="152" t="s">
        <v>85</v>
      </c>
      <c r="AV1182" s="12" t="s">
        <v>85</v>
      </c>
      <c r="AW1182" s="12" t="s">
        <v>32</v>
      </c>
      <c r="AX1182" s="12" t="s">
        <v>76</v>
      </c>
      <c r="AY1182" s="152" t="s">
        <v>293</v>
      </c>
    </row>
    <row r="1183" spans="2:65" s="12" customFormat="1" ht="11.25">
      <c r="B1183" s="150"/>
      <c r="D1183" s="151" t="s">
        <v>302</v>
      </c>
      <c r="E1183" s="152" t="s">
        <v>1</v>
      </c>
      <c r="F1183" s="153" t="s">
        <v>1051</v>
      </c>
      <c r="H1183" s="154">
        <v>31.579000000000001</v>
      </c>
      <c r="I1183" s="155"/>
      <c r="L1183" s="150"/>
      <c r="M1183" s="156"/>
      <c r="T1183" s="157"/>
      <c r="AT1183" s="152" t="s">
        <v>302</v>
      </c>
      <c r="AU1183" s="152" t="s">
        <v>85</v>
      </c>
      <c r="AV1183" s="12" t="s">
        <v>85</v>
      </c>
      <c r="AW1183" s="12" t="s">
        <v>32</v>
      </c>
      <c r="AX1183" s="12" t="s">
        <v>76</v>
      </c>
      <c r="AY1183" s="152" t="s">
        <v>293</v>
      </c>
    </row>
    <row r="1184" spans="2:65" s="12" customFormat="1" ht="11.25">
      <c r="B1184" s="150"/>
      <c r="D1184" s="151" t="s">
        <v>302</v>
      </c>
      <c r="E1184" s="152" t="s">
        <v>1</v>
      </c>
      <c r="F1184" s="153" t="s">
        <v>1052</v>
      </c>
      <c r="H1184" s="154">
        <v>31.007999999999999</v>
      </c>
      <c r="I1184" s="155"/>
      <c r="L1184" s="150"/>
      <c r="M1184" s="156"/>
      <c r="T1184" s="157"/>
      <c r="AT1184" s="152" t="s">
        <v>302</v>
      </c>
      <c r="AU1184" s="152" t="s">
        <v>85</v>
      </c>
      <c r="AV1184" s="12" t="s">
        <v>85</v>
      </c>
      <c r="AW1184" s="12" t="s">
        <v>32</v>
      </c>
      <c r="AX1184" s="12" t="s">
        <v>76</v>
      </c>
      <c r="AY1184" s="152" t="s">
        <v>293</v>
      </c>
    </row>
    <row r="1185" spans="2:65" s="14" customFormat="1" ht="11.25">
      <c r="B1185" s="167"/>
      <c r="D1185" s="151" t="s">
        <v>302</v>
      </c>
      <c r="E1185" s="168" t="s">
        <v>250</v>
      </c>
      <c r="F1185" s="169" t="s">
        <v>371</v>
      </c>
      <c r="H1185" s="170">
        <v>481.56799999999998</v>
      </c>
      <c r="I1185" s="171"/>
      <c r="L1185" s="167"/>
      <c r="M1185" s="172"/>
      <c r="T1185" s="173"/>
      <c r="AT1185" s="168" t="s">
        <v>302</v>
      </c>
      <c r="AU1185" s="168" t="s">
        <v>85</v>
      </c>
      <c r="AV1185" s="14" t="s">
        <v>300</v>
      </c>
      <c r="AW1185" s="14" t="s">
        <v>32</v>
      </c>
      <c r="AX1185" s="14" t="s">
        <v>83</v>
      </c>
      <c r="AY1185" s="168" t="s">
        <v>293</v>
      </c>
    </row>
    <row r="1186" spans="2:65" s="1" customFormat="1" ht="37.9" customHeight="1">
      <c r="B1186" s="32"/>
      <c r="C1186" s="137" t="s">
        <v>1053</v>
      </c>
      <c r="D1186" s="137" t="s">
        <v>295</v>
      </c>
      <c r="E1186" s="138" t="s">
        <v>1054</v>
      </c>
      <c r="F1186" s="139" t="s">
        <v>1055</v>
      </c>
      <c r="G1186" s="140" t="s">
        <v>767</v>
      </c>
      <c r="H1186" s="141">
        <v>1855.7750000000001</v>
      </c>
      <c r="I1186" s="142"/>
      <c r="J1186" s="143">
        <f>ROUND(I1186*H1186,2)</f>
        <v>0</v>
      </c>
      <c r="K1186" s="139" t="s">
        <v>1</v>
      </c>
      <c r="L1186" s="32"/>
      <c r="M1186" s="144" t="s">
        <v>1</v>
      </c>
      <c r="N1186" s="145" t="s">
        <v>41</v>
      </c>
      <c r="P1186" s="146">
        <f>O1186*H1186</f>
        <v>0</v>
      </c>
      <c r="Q1186" s="146">
        <v>0.47460000000000002</v>
      </c>
      <c r="R1186" s="146">
        <f>Q1186*H1186</f>
        <v>880.7508150000001</v>
      </c>
      <c r="S1186" s="146">
        <v>0</v>
      </c>
      <c r="T1186" s="147">
        <f>S1186*H1186</f>
        <v>0</v>
      </c>
      <c r="AR1186" s="148" t="s">
        <v>300</v>
      </c>
      <c r="AT1186" s="148" t="s">
        <v>295</v>
      </c>
      <c r="AU1186" s="148" t="s">
        <v>85</v>
      </c>
      <c r="AY1186" s="17" t="s">
        <v>293</v>
      </c>
      <c r="BE1186" s="149">
        <f>IF(N1186="základní",J1186,0)</f>
        <v>0</v>
      </c>
      <c r="BF1186" s="149">
        <f>IF(N1186="snížená",J1186,0)</f>
        <v>0</v>
      </c>
      <c r="BG1186" s="149">
        <f>IF(N1186="zákl. přenesená",J1186,0)</f>
        <v>0</v>
      </c>
      <c r="BH1186" s="149">
        <f>IF(N1186="sníž. přenesená",J1186,0)</f>
        <v>0</v>
      </c>
      <c r="BI1186" s="149">
        <f>IF(N1186="nulová",J1186,0)</f>
        <v>0</v>
      </c>
      <c r="BJ1186" s="17" t="s">
        <v>83</v>
      </c>
      <c r="BK1186" s="149">
        <f>ROUND(I1186*H1186,2)</f>
        <v>0</v>
      </c>
      <c r="BL1186" s="17" t="s">
        <v>300</v>
      </c>
      <c r="BM1186" s="148" t="s">
        <v>1056</v>
      </c>
    </row>
    <row r="1187" spans="2:65" s="13" customFormat="1" ht="11.25">
      <c r="B1187" s="158"/>
      <c r="D1187" s="151" t="s">
        <v>302</v>
      </c>
      <c r="E1187" s="159" t="s">
        <v>1</v>
      </c>
      <c r="F1187" s="160" t="s">
        <v>1057</v>
      </c>
      <c r="H1187" s="159" t="s">
        <v>1</v>
      </c>
      <c r="I1187" s="161"/>
      <c r="L1187" s="158"/>
      <c r="M1187" s="162"/>
      <c r="T1187" s="163"/>
      <c r="AT1187" s="159" t="s">
        <v>302</v>
      </c>
      <c r="AU1187" s="159" t="s">
        <v>85</v>
      </c>
      <c r="AV1187" s="13" t="s">
        <v>83</v>
      </c>
      <c r="AW1187" s="13" t="s">
        <v>32</v>
      </c>
      <c r="AX1187" s="13" t="s">
        <v>76</v>
      </c>
      <c r="AY1187" s="159" t="s">
        <v>293</v>
      </c>
    </row>
    <row r="1188" spans="2:65" s="12" customFormat="1" ht="33.75">
      <c r="B1188" s="150"/>
      <c r="D1188" s="151" t="s">
        <v>302</v>
      </c>
      <c r="E1188" s="152" t="s">
        <v>1</v>
      </c>
      <c r="F1188" s="153" t="s">
        <v>1058</v>
      </c>
      <c r="H1188" s="154">
        <v>548.1</v>
      </c>
      <c r="I1188" s="155"/>
      <c r="L1188" s="150"/>
      <c r="M1188" s="156"/>
      <c r="T1188" s="157"/>
      <c r="AT1188" s="152" t="s">
        <v>302</v>
      </c>
      <c r="AU1188" s="152" t="s">
        <v>85</v>
      </c>
      <c r="AV1188" s="12" t="s">
        <v>85</v>
      </c>
      <c r="AW1188" s="12" t="s">
        <v>32</v>
      </c>
      <c r="AX1188" s="12" t="s">
        <v>76</v>
      </c>
      <c r="AY1188" s="152" t="s">
        <v>293</v>
      </c>
    </row>
    <row r="1189" spans="2:65" s="12" customFormat="1" ht="22.5">
      <c r="B1189" s="150"/>
      <c r="D1189" s="151" t="s">
        <v>302</v>
      </c>
      <c r="E1189" s="152" t="s">
        <v>1</v>
      </c>
      <c r="F1189" s="153" t="s">
        <v>1059</v>
      </c>
      <c r="H1189" s="154">
        <v>86.619</v>
      </c>
      <c r="I1189" s="155"/>
      <c r="L1189" s="150"/>
      <c r="M1189" s="156"/>
      <c r="T1189" s="157"/>
      <c r="AT1189" s="152" t="s">
        <v>302</v>
      </c>
      <c r="AU1189" s="152" t="s">
        <v>85</v>
      </c>
      <c r="AV1189" s="12" t="s">
        <v>85</v>
      </c>
      <c r="AW1189" s="12" t="s">
        <v>32</v>
      </c>
      <c r="AX1189" s="12" t="s">
        <v>76</v>
      </c>
      <c r="AY1189" s="152" t="s">
        <v>293</v>
      </c>
    </row>
    <row r="1190" spans="2:65" s="12" customFormat="1" ht="22.5">
      <c r="B1190" s="150"/>
      <c r="D1190" s="151" t="s">
        <v>302</v>
      </c>
      <c r="E1190" s="152" t="s">
        <v>1</v>
      </c>
      <c r="F1190" s="153" t="s">
        <v>1060</v>
      </c>
      <c r="H1190" s="154">
        <v>99.626000000000005</v>
      </c>
      <c r="I1190" s="155"/>
      <c r="L1190" s="150"/>
      <c r="M1190" s="156"/>
      <c r="T1190" s="157"/>
      <c r="AT1190" s="152" t="s">
        <v>302</v>
      </c>
      <c r="AU1190" s="152" t="s">
        <v>85</v>
      </c>
      <c r="AV1190" s="12" t="s">
        <v>85</v>
      </c>
      <c r="AW1190" s="12" t="s">
        <v>32</v>
      </c>
      <c r="AX1190" s="12" t="s">
        <v>76</v>
      </c>
      <c r="AY1190" s="152" t="s">
        <v>293</v>
      </c>
    </row>
    <row r="1191" spans="2:65" s="12" customFormat="1" ht="22.5">
      <c r="B1191" s="150"/>
      <c r="D1191" s="151" t="s">
        <v>302</v>
      </c>
      <c r="E1191" s="152" t="s">
        <v>1</v>
      </c>
      <c r="F1191" s="153" t="s">
        <v>1061</v>
      </c>
      <c r="H1191" s="154">
        <v>103.039</v>
      </c>
      <c r="I1191" s="155"/>
      <c r="L1191" s="150"/>
      <c r="M1191" s="156"/>
      <c r="T1191" s="157"/>
      <c r="AT1191" s="152" t="s">
        <v>302</v>
      </c>
      <c r="AU1191" s="152" t="s">
        <v>85</v>
      </c>
      <c r="AV1191" s="12" t="s">
        <v>85</v>
      </c>
      <c r="AW1191" s="12" t="s">
        <v>32</v>
      </c>
      <c r="AX1191" s="12" t="s">
        <v>76</v>
      </c>
      <c r="AY1191" s="152" t="s">
        <v>293</v>
      </c>
    </row>
    <row r="1192" spans="2:65" s="12" customFormat="1" ht="22.5">
      <c r="B1192" s="150"/>
      <c r="D1192" s="151" t="s">
        <v>302</v>
      </c>
      <c r="E1192" s="152" t="s">
        <v>1</v>
      </c>
      <c r="F1192" s="153" t="s">
        <v>1062</v>
      </c>
      <c r="H1192" s="154">
        <v>161.21299999999999</v>
      </c>
      <c r="I1192" s="155"/>
      <c r="L1192" s="150"/>
      <c r="M1192" s="156"/>
      <c r="T1192" s="157"/>
      <c r="AT1192" s="152" t="s">
        <v>302</v>
      </c>
      <c r="AU1192" s="152" t="s">
        <v>85</v>
      </c>
      <c r="AV1192" s="12" t="s">
        <v>85</v>
      </c>
      <c r="AW1192" s="12" t="s">
        <v>32</v>
      </c>
      <c r="AX1192" s="12" t="s">
        <v>76</v>
      </c>
      <c r="AY1192" s="152" t="s">
        <v>293</v>
      </c>
    </row>
    <row r="1193" spans="2:65" s="12" customFormat="1" ht="22.5">
      <c r="B1193" s="150"/>
      <c r="D1193" s="151" t="s">
        <v>302</v>
      </c>
      <c r="E1193" s="152" t="s">
        <v>1</v>
      </c>
      <c r="F1193" s="153" t="s">
        <v>1063</v>
      </c>
      <c r="H1193" s="154">
        <v>86.688000000000002</v>
      </c>
      <c r="I1193" s="155"/>
      <c r="L1193" s="150"/>
      <c r="M1193" s="156"/>
      <c r="T1193" s="157"/>
      <c r="AT1193" s="152" t="s">
        <v>302</v>
      </c>
      <c r="AU1193" s="152" t="s">
        <v>85</v>
      </c>
      <c r="AV1193" s="12" t="s">
        <v>85</v>
      </c>
      <c r="AW1193" s="12" t="s">
        <v>32</v>
      </c>
      <c r="AX1193" s="12" t="s">
        <v>76</v>
      </c>
      <c r="AY1193" s="152" t="s">
        <v>293</v>
      </c>
    </row>
    <row r="1194" spans="2:65" s="12" customFormat="1" ht="22.5">
      <c r="B1194" s="150"/>
      <c r="D1194" s="151" t="s">
        <v>302</v>
      </c>
      <c r="E1194" s="152" t="s">
        <v>1</v>
      </c>
      <c r="F1194" s="153" t="s">
        <v>1064</v>
      </c>
      <c r="H1194" s="154">
        <v>110.792</v>
      </c>
      <c r="I1194" s="155"/>
      <c r="L1194" s="150"/>
      <c r="M1194" s="156"/>
      <c r="T1194" s="157"/>
      <c r="AT1194" s="152" t="s">
        <v>302</v>
      </c>
      <c r="AU1194" s="152" t="s">
        <v>85</v>
      </c>
      <c r="AV1194" s="12" t="s">
        <v>85</v>
      </c>
      <c r="AW1194" s="12" t="s">
        <v>32</v>
      </c>
      <c r="AX1194" s="12" t="s">
        <v>76</v>
      </c>
      <c r="AY1194" s="152" t="s">
        <v>293</v>
      </c>
    </row>
    <row r="1195" spans="2:65" s="12" customFormat="1" ht="22.5">
      <c r="B1195" s="150"/>
      <c r="D1195" s="151" t="s">
        <v>302</v>
      </c>
      <c r="E1195" s="152" t="s">
        <v>1</v>
      </c>
      <c r="F1195" s="153" t="s">
        <v>1065</v>
      </c>
      <c r="H1195" s="154">
        <v>146.428</v>
      </c>
      <c r="I1195" s="155"/>
      <c r="L1195" s="150"/>
      <c r="M1195" s="156"/>
      <c r="T1195" s="157"/>
      <c r="AT1195" s="152" t="s">
        <v>302</v>
      </c>
      <c r="AU1195" s="152" t="s">
        <v>85</v>
      </c>
      <c r="AV1195" s="12" t="s">
        <v>85</v>
      </c>
      <c r="AW1195" s="12" t="s">
        <v>32</v>
      </c>
      <c r="AX1195" s="12" t="s">
        <v>76</v>
      </c>
      <c r="AY1195" s="152" t="s">
        <v>293</v>
      </c>
    </row>
    <row r="1196" spans="2:65" s="12" customFormat="1" ht="22.5">
      <c r="B1196" s="150"/>
      <c r="D1196" s="151" t="s">
        <v>302</v>
      </c>
      <c r="E1196" s="152" t="s">
        <v>1</v>
      </c>
      <c r="F1196" s="153" t="s">
        <v>1066</v>
      </c>
      <c r="H1196" s="154">
        <v>99.873000000000005</v>
      </c>
      <c r="I1196" s="155"/>
      <c r="L1196" s="150"/>
      <c r="M1196" s="156"/>
      <c r="T1196" s="157"/>
      <c r="AT1196" s="152" t="s">
        <v>302</v>
      </c>
      <c r="AU1196" s="152" t="s">
        <v>85</v>
      </c>
      <c r="AV1196" s="12" t="s">
        <v>85</v>
      </c>
      <c r="AW1196" s="12" t="s">
        <v>32</v>
      </c>
      <c r="AX1196" s="12" t="s">
        <v>76</v>
      </c>
      <c r="AY1196" s="152" t="s">
        <v>293</v>
      </c>
    </row>
    <row r="1197" spans="2:65" s="12" customFormat="1" ht="22.5">
      <c r="B1197" s="150"/>
      <c r="D1197" s="151" t="s">
        <v>302</v>
      </c>
      <c r="E1197" s="152" t="s">
        <v>1</v>
      </c>
      <c r="F1197" s="153" t="s">
        <v>1067</v>
      </c>
      <c r="H1197" s="154">
        <v>99.626000000000005</v>
      </c>
      <c r="I1197" s="155"/>
      <c r="L1197" s="150"/>
      <c r="M1197" s="156"/>
      <c r="T1197" s="157"/>
      <c r="AT1197" s="152" t="s">
        <v>302</v>
      </c>
      <c r="AU1197" s="152" t="s">
        <v>85</v>
      </c>
      <c r="AV1197" s="12" t="s">
        <v>85</v>
      </c>
      <c r="AW1197" s="12" t="s">
        <v>32</v>
      </c>
      <c r="AX1197" s="12" t="s">
        <v>76</v>
      </c>
      <c r="AY1197" s="152" t="s">
        <v>293</v>
      </c>
    </row>
    <row r="1198" spans="2:65" s="12" customFormat="1" ht="22.5">
      <c r="B1198" s="150"/>
      <c r="D1198" s="151" t="s">
        <v>302</v>
      </c>
      <c r="E1198" s="152" t="s">
        <v>1</v>
      </c>
      <c r="F1198" s="153" t="s">
        <v>1068</v>
      </c>
      <c r="H1198" s="154">
        <v>99.626000000000005</v>
      </c>
      <c r="I1198" s="155"/>
      <c r="L1198" s="150"/>
      <c r="M1198" s="156"/>
      <c r="T1198" s="157"/>
      <c r="AT1198" s="152" t="s">
        <v>302</v>
      </c>
      <c r="AU1198" s="152" t="s">
        <v>85</v>
      </c>
      <c r="AV1198" s="12" t="s">
        <v>85</v>
      </c>
      <c r="AW1198" s="12" t="s">
        <v>32</v>
      </c>
      <c r="AX1198" s="12" t="s">
        <v>76</v>
      </c>
      <c r="AY1198" s="152" t="s">
        <v>293</v>
      </c>
    </row>
    <row r="1199" spans="2:65" s="12" customFormat="1" ht="22.5">
      <c r="B1199" s="150"/>
      <c r="D1199" s="151" t="s">
        <v>302</v>
      </c>
      <c r="E1199" s="152" t="s">
        <v>1</v>
      </c>
      <c r="F1199" s="153" t="s">
        <v>1069</v>
      </c>
      <c r="H1199" s="154">
        <v>110.006</v>
      </c>
      <c r="I1199" s="155"/>
      <c r="L1199" s="150"/>
      <c r="M1199" s="156"/>
      <c r="T1199" s="157"/>
      <c r="AT1199" s="152" t="s">
        <v>302</v>
      </c>
      <c r="AU1199" s="152" t="s">
        <v>85</v>
      </c>
      <c r="AV1199" s="12" t="s">
        <v>85</v>
      </c>
      <c r="AW1199" s="12" t="s">
        <v>32</v>
      </c>
      <c r="AX1199" s="12" t="s">
        <v>76</v>
      </c>
      <c r="AY1199" s="152" t="s">
        <v>293</v>
      </c>
    </row>
    <row r="1200" spans="2:65" s="12" customFormat="1" ht="22.5">
      <c r="B1200" s="150"/>
      <c r="D1200" s="151" t="s">
        <v>302</v>
      </c>
      <c r="E1200" s="152" t="s">
        <v>1</v>
      </c>
      <c r="F1200" s="153" t="s">
        <v>1070</v>
      </c>
      <c r="H1200" s="154">
        <v>104.139</v>
      </c>
      <c r="I1200" s="155"/>
      <c r="L1200" s="150"/>
      <c r="M1200" s="156"/>
      <c r="T1200" s="157"/>
      <c r="AT1200" s="152" t="s">
        <v>302</v>
      </c>
      <c r="AU1200" s="152" t="s">
        <v>85</v>
      </c>
      <c r="AV1200" s="12" t="s">
        <v>85</v>
      </c>
      <c r="AW1200" s="12" t="s">
        <v>32</v>
      </c>
      <c r="AX1200" s="12" t="s">
        <v>76</v>
      </c>
      <c r="AY1200" s="152" t="s">
        <v>293</v>
      </c>
    </row>
    <row r="1201" spans="2:65" s="14" customFormat="1" ht="11.25">
      <c r="B1201" s="167"/>
      <c r="D1201" s="151" t="s">
        <v>302</v>
      </c>
      <c r="E1201" s="168" t="s">
        <v>232</v>
      </c>
      <c r="F1201" s="169" t="s">
        <v>371</v>
      </c>
      <c r="H1201" s="170">
        <v>1855.7750000000001</v>
      </c>
      <c r="I1201" s="171"/>
      <c r="L1201" s="167"/>
      <c r="M1201" s="172"/>
      <c r="T1201" s="173"/>
      <c r="AT1201" s="168" t="s">
        <v>302</v>
      </c>
      <c r="AU1201" s="168" t="s">
        <v>85</v>
      </c>
      <c r="AV1201" s="14" t="s">
        <v>300</v>
      </c>
      <c r="AW1201" s="14" t="s">
        <v>32</v>
      </c>
      <c r="AX1201" s="14" t="s">
        <v>83</v>
      </c>
      <c r="AY1201" s="168" t="s">
        <v>293</v>
      </c>
    </row>
    <row r="1202" spans="2:65" s="1" customFormat="1" ht="37.9" customHeight="1">
      <c r="B1202" s="32"/>
      <c r="C1202" s="137" t="s">
        <v>1071</v>
      </c>
      <c r="D1202" s="137" t="s">
        <v>295</v>
      </c>
      <c r="E1202" s="138" t="s">
        <v>1072</v>
      </c>
      <c r="F1202" s="139" t="s">
        <v>1073</v>
      </c>
      <c r="G1202" s="140" t="s">
        <v>767</v>
      </c>
      <c r="H1202" s="141">
        <v>1255.78</v>
      </c>
      <c r="I1202" s="142"/>
      <c r="J1202" s="143">
        <f>ROUND(I1202*H1202,2)</f>
        <v>0</v>
      </c>
      <c r="K1202" s="139" t="s">
        <v>1</v>
      </c>
      <c r="L1202" s="32"/>
      <c r="M1202" s="144" t="s">
        <v>1</v>
      </c>
      <c r="N1202" s="145" t="s">
        <v>41</v>
      </c>
      <c r="P1202" s="146">
        <f>O1202*H1202</f>
        <v>0</v>
      </c>
      <c r="Q1202" s="146">
        <v>0.52205999999999997</v>
      </c>
      <c r="R1202" s="146">
        <f>Q1202*H1202</f>
        <v>655.59250679999991</v>
      </c>
      <c r="S1202" s="146">
        <v>0</v>
      </c>
      <c r="T1202" s="147">
        <f>S1202*H1202</f>
        <v>0</v>
      </c>
      <c r="AR1202" s="148" t="s">
        <v>300</v>
      </c>
      <c r="AT1202" s="148" t="s">
        <v>295</v>
      </c>
      <c r="AU1202" s="148" t="s">
        <v>85</v>
      </c>
      <c r="AY1202" s="17" t="s">
        <v>293</v>
      </c>
      <c r="BE1202" s="149">
        <f>IF(N1202="základní",J1202,0)</f>
        <v>0</v>
      </c>
      <c r="BF1202" s="149">
        <f>IF(N1202="snížená",J1202,0)</f>
        <v>0</v>
      </c>
      <c r="BG1202" s="149">
        <f>IF(N1202="zákl. přenesená",J1202,0)</f>
        <v>0</v>
      </c>
      <c r="BH1202" s="149">
        <f>IF(N1202="sníž. přenesená",J1202,0)</f>
        <v>0</v>
      </c>
      <c r="BI1202" s="149">
        <f>IF(N1202="nulová",J1202,0)</f>
        <v>0</v>
      </c>
      <c r="BJ1202" s="17" t="s">
        <v>83</v>
      </c>
      <c r="BK1202" s="149">
        <f>ROUND(I1202*H1202,2)</f>
        <v>0</v>
      </c>
      <c r="BL1202" s="17" t="s">
        <v>300</v>
      </c>
      <c r="BM1202" s="148" t="s">
        <v>1074</v>
      </c>
    </row>
    <row r="1203" spans="2:65" s="12" customFormat="1" ht="11.25">
      <c r="B1203" s="150"/>
      <c r="D1203" s="151" t="s">
        <v>302</v>
      </c>
      <c r="E1203" s="152" t="s">
        <v>1</v>
      </c>
      <c r="F1203" s="153" t="s">
        <v>1075</v>
      </c>
      <c r="H1203" s="154">
        <v>5.8419999999999996</v>
      </c>
      <c r="I1203" s="155"/>
      <c r="L1203" s="150"/>
      <c r="M1203" s="156"/>
      <c r="T1203" s="157"/>
      <c r="AT1203" s="152" t="s">
        <v>302</v>
      </c>
      <c r="AU1203" s="152" t="s">
        <v>85</v>
      </c>
      <c r="AV1203" s="12" t="s">
        <v>85</v>
      </c>
      <c r="AW1203" s="12" t="s">
        <v>32</v>
      </c>
      <c r="AX1203" s="12" t="s">
        <v>76</v>
      </c>
      <c r="AY1203" s="152" t="s">
        <v>293</v>
      </c>
    </row>
    <row r="1204" spans="2:65" s="12" customFormat="1" ht="11.25">
      <c r="B1204" s="150"/>
      <c r="D1204" s="151" t="s">
        <v>302</v>
      </c>
      <c r="E1204" s="152" t="s">
        <v>1</v>
      </c>
      <c r="F1204" s="153" t="s">
        <v>1076</v>
      </c>
      <c r="H1204" s="154">
        <v>69.475999999999999</v>
      </c>
      <c r="I1204" s="155"/>
      <c r="L1204" s="150"/>
      <c r="M1204" s="156"/>
      <c r="T1204" s="157"/>
      <c r="AT1204" s="152" t="s">
        <v>302</v>
      </c>
      <c r="AU1204" s="152" t="s">
        <v>85</v>
      </c>
      <c r="AV1204" s="12" t="s">
        <v>85</v>
      </c>
      <c r="AW1204" s="12" t="s">
        <v>32</v>
      </c>
      <c r="AX1204" s="12" t="s">
        <v>76</v>
      </c>
      <c r="AY1204" s="152" t="s">
        <v>293</v>
      </c>
    </row>
    <row r="1205" spans="2:65" s="12" customFormat="1" ht="11.25">
      <c r="B1205" s="150"/>
      <c r="D1205" s="151" t="s">
        <v>302</v>
      </c>
      <c r="E1205" s="152" t="s">
        <v>1</v>
      </c>
      <c r="F1205" s="153" t="s">
        <v>1077</v>
      </c>
      <c r="H1205" s="154">
        <v>196.58600000000001</v>
      </c>
      <c r="I1205" s="155"/>
      <c r="L1205" s="150"/>
      <c r="M1205" s="156"/>
      <c r="T1205" s="157"/>
      <c r="AT1205" s="152" t="s">
        <v>302</v>
      </c>
      <c r="AU1205" s="152" t="s">
        <v>85</v>
      </c>
      <c r="AV1205" s="12" t="s">
        <v>85</v>
      </c>
      <c r="AW1205" s="12" t="s">
        <v>32</v>
      </c>
      <c r="AX1205" s="12" t="s">
        <v>76</v>
      </c>
      <c r="AY1205" s="152" t="s">
        <v>293</v>
      </c>
    </row>
    <row r="1206" spans="2:65" s="12" customFormat="1" ht="11.25">
      <c r="B1206" s="150"/>
      <c r="D1206" s="151" t="s">
        <v>302</v>
      </c>
      <c r="E1206" s="152" t="s">
        <v>1</v>
      </c>
      <c r="F1206" s="153" t="s">
        <v>1078</v>
      </c>
      <c r="H1206" s="154">
        <v>77.528999999999996</v>
      </c>
      <c r="I1206" s="155"/>
      <c r="L1206" s="150"/>
      <c r="M1206" s="156"/>
      <c r="T1206" s="157"/>
      <c r="AT1206" s="152" t="s">
        <v>302</v>
      </c>
      <c r="AU1206" s="152" t="s">
        <v>85</v>
      </c>
      <c r="AV1206" s="12" t="s">
        <v>85</v>
      </c>
      <c r="AW1206" s="12" t="s">
        <v>32</v>
      </c>
      <c r="AX1206" s="12" t="s">
        <v>76</v>
      </c>
      <c r="AY1206" s="152" t="s">
        <v>293</v>
      </c>
    </row>
    <row r="1207" spans="2:65" s="12" customFormat="1" ht="11.25">
      <c r="B1207" s="150"/>
      <c r="D1207" s="151" t="s">
        <v>302</v>
      </c>
      <c r="E1207" s="152" t="s">
        <v>1</v>
      </c>
      <c r="F1207" s="153" t="s">
        <v>1079</v>
      </c>
      <c r="H1207" s="154">
        <v>30.632999999999999</v>
      </c>
      <c r="I1207" s="155"/>
      <c r="L1207" s="150"/>
      <c r="M1207" s="156"/>
      <c r="T1207" s="157"/>
      <c r="AT1207" s="152" t="s">
        <v>302</v>
      </c>
      <c r="AU1207" s="152" t="s">
        <v>85</v>
      </c>
      <c r="AV1207" s="12" t="s">
        <v>85</v>
      </c>
      <c r="AW1207" s="12" t="s">
        <v>32</v>
      </c>
      <c r="AX1207" s="12" t="s">
        <v>76</v>
      </c>
      <c r="AY1207" s="152" t="s">
        <v>293</v>
      </c>
    </row>
    <row r="1208" spans="2:65" s="12" customFormat="1" ht="11.25">
      <c r="B1208" s="150"/>
      <c r="D1208" s="151" t="s">
        <v>302</v>
      </c>
      <c r="E1208" s="152" t="s">
        <v>1</v>
      </c>
      <c r="F1208" s="153" t="s">
        <v>1080</v>
      </c>
      <c r="H1208" s="154">
        <v>120.16200000000001</v>
      </c>
      <c r="I1208" s="155"/>
      <c r="L1208" s="150"/>
      <c r="M1208" s="156"/>
      <c r="T1208" s="157"/>
      <c r="AT1208" s="152" t="s">
        <v>302</v>
      </c>
      <c r="AU1208" s="152" t="s">
        <v>85</v>
      </c>
      <c r="AV1208" s="12" t="s">
        <v>85</v>
      </c>
      <c r="AW1208" s="12" t="s">
        <v>32</v>
      </c>
      <c r="AX1208" s="12" t="s">
        <v>76</v>
      </c>
      <c r="AY1208" s="152" t="s">
        <v>293</v>
      </c>
    </row>
    <row r="1209" spans="2:65" s="12" customFormat="1" ht="11.25">
      <c r="B1209" s="150"/>
      <c r="D1209" s="151" t="s">
        <v>302</v>
      </c>
      <c r="E1209" s="152" t="s">
        <v>1</v>
      </c>
      <c r="F1209" s="153" t="s">
        <v>1081</v>
      </c>
      <c r="H1209" s="154">
        <v>39.948999999999998</v>
      </c>
      <c r="I1209" s="155"/>
      <c r="L1209" s="150"/>
      <c r="M1209" s="156"/>
      <c r="T1209" s="157"/>
      <c r="AT1209" s="152" t="s">
        <v>302</v>
      </c>
      <c r="AU1209" s="152" t="s">
        <v>85</v>
      </c>
      <c r="AV1209" s="12" t="s">
        <v>85</v>
      </c>
      <c r="AW1209" s="12" t="s">
        <v>32</v>
      </c>
      <c r="AX1209" s="12" t="s">
        <v>76</v>
      </c>
      <c r="AY1209" s="152" t="s">
        <v>293</v>
      </c>
    </row>
    <row r="1210" spans="2:65" s="12" customFormat="1" ht="11.25">
      <c r="B1210" s="150"/>
      <c r="D1210" s="151" t="s">
        <v>302</v>
      </c>
      <c r="E1210" s="152" t="s">
        <v>1</v>
      </c>
      <c r="F1210" s="153" t="s">
        <v>1082</v>
      </c>
      <c r="H1210" s="154">
        <v>85.266000000000005</v>
      </c>
      <c r="I1210" s="155"/>
      <c r="L1210" s="150"/>
      <c r="M1210" s="156"/>
      <c r="T1210" s="157"/>
      <c r="AT1210" s="152" t="s">
        <v>302</v>
      </c>
      <c r="AU1210" s="152" t="s">
        <v>85</v>
      </c>
      <c r="AV1210" s="12" t="s">
        <v>85</v>
      </c>
      <c r="AW1210" s="12" t="s">
        <v>32</v>
      </c>
      <c r="AX1210" s="12" t="s">
        <v>76</v>
      </c>
      <c r="AY1210" s="152" t="s">
        <v>293</v>
      </c>
    </row>
    <row r="1211" spans="2:65" s="12" customFormat="1" ht="11.25">
      <c r="B1211" s="150"/>
      <c r="D1211" s="151" t="s">
        <v>302</v>
      </c>
      <c r="E1211" s="152" t="s">
        <v>1</v>
      </c>
      <c r="F1211" s="153" t="s">
        <v>1083</v>
      </c>
      <c r="H1211" s="154">
        <v>114.32</v>
      </c>
      <c r="I1211" s="155"/>
      <c r="L1211" s="150"/>
      <c r="M1211" s="156"/>
      <c r="T1211" s="157"/>
      <c r="AT1211" s="152" t="s">
        <v>302</v>
      </c>
      <c r="AU1211" s="152" t="s">
        <v>85</v>
      </c>
      <c r="AV1211" s="12" t="s">
        <v>85</v>
      </c>
      <c r="AW1211" s="12" t="s">
        <v>32</v>
      </c>
      <c r="AX1211" s="12" t="s">
        <v>76</v>
      </c>
      <c r="AY1211" s="152" t="s">
        <v>293</v>
      </c>
    </row>
    <row r="1212" spans="2:65" s="12" customFormat="1" ht="11.25">
      <c r="B1212" s="150"/>
      <c r="D1212" s="151" t="s">
        <v>302</v>
      </c>
      <c r="E1212" s="152" t="s">
        <v>1</v>
      </c>
      <c r="F1212" s="153" t="s">
        <v>1084</v>
      </c>
      <c r="H1212" s="154">
        <v>166.74199999999999</v>
      </c>
      <c r="I1212" s="155"/>
      <c r="L1212" s="150"/>
      <c r="M1212" s="156"/>
      <c r="T1212" s="157"/>
      <c r="AT1212" s="152" t="s">
        <v>302</v>
      </c>
      <c r="AU1212" s="152" t="s">
        <v>85</v>
      </c>
      <c r="AV1212" s="12" t="s">
        <v>85</v>
      </c>
      <c r="AW1212" s="12" t="s">
        <v>32</v>
      </c>
      <c r="AX1212" s="12" t="s">
        <v>76</v>
      </c>
      <c r="AY1212" s="152" t="s">
        <v>293</v>
      </c>
    </row>
    <row r="1213" spans="2:65" s="12" customFormat="1" ht="11.25">
      <c r="B1213" s="150"/>
      <c r="D1213" s="151" t="s">
        <v>302</v>
      </c>
      <c r="E1213" s="152" t="s">
        <v>1</v>
      </c>
      <c r="F1213" s="153" t="s">
        <v>1085</v>
      </c>
      <c r="H1213" s="154">
        <v>47.37</v>
      </c>
      <c r="I1213" s="155"/>
      <c r="L1213" s="150"/>
      <c r="M1213" s="156"/>
      <c r="T1213" s="157"/>
      <c r="AT1213" s="152" t="s">
        <v>302</v>
      </c>
      <c r="AU1213" s="152" t="s">
        <v>85</v>
      </c>
      <c r="AV1213" s="12" t="s">
        <v>85</v>
      </c>
      <c r="AW1213" s="12" t="s">
        <v>32</v>
      </c>
      <c r="AX1213" s="12" t="s">
        <v>76</v>
      </c>
      <c r="AY1213" s="152" t="s">
        <v>293</v>
      </c>
    </row>
    <row r="1214" spans="2:65" s="12" customFormat="1" ht="11.25">
      <c r="B1214" s="150"/>
      <c r="D1214" s="151" t="s">
        <v>302</v>
      </c>
      <c r="E1214" s="152" t="s">
        <v>1</v>
      </c>
      <c r="F1214" s="153" t="s">
        <v>1086</v>
      </c>
      <c r="H1214" s="154">
        <v>35.685000000000002</v>
      </c>
      <c r="I1214" s="155"/>
      <c r="L1214" s="150"/>
      <c r="M1214" s="156"/>
      <c r="T1214" s="157"/>
      <c r="AT1214" s="152" t="s">
        <v>302</v>
      </c>
      <c r="AU1214" s="152" t="s">
        <v>85</v>
      </c>
      <c r="AV1214" s="12" t="s">
        <v>85</v>
      </c>
      <c r="AW1214" s="12" t="s">
        <v>32</v>
      </c>
      <c r="AX1214" s="12" t="s">
        <v>76</v>
      </c>
      <c r="AY1214" s="152" t="s">
        <v>293</v>
      </c>
    </row>
    <row r="1215" spans="2:65" s="12" customFormat="1" ht="11.25">
      <c r="B1215" s="150"/>
      <c r="D1215" s="151" t="s">
        <v>302</v>
      </c>
      <c r="E1215" s="152" t="s">
        <v>1</v>
      </c>
      <c r="F1215" s="153" t="s">
        <v>1087</v>
      </c>
      <c r="H1215" s="154">
        <v>202.744</v>
      </c>
      <c r="I1215" s="155"/>
      <c r="L1215" s="150"/>
      <c r="M1215" s="156"/>
      <c r="T1215" s="157"/>
      <c r="AT1215" s="152" t="s">
        <v>302</v>
      </c>
      <c r="AU1215" s="152" t="s">
        <v>85</v>
      </c>
      <c r="AV1215" s="12" t="s">
        <v>85</v>
      </c>
      <c r="AW1215" s="12" t="s">
        <v>32</v>
      </c>
      <c r="AX1215" s="12" t="s">
        <v>76</v>
      </c>
      <c r="AY1215" s="152" t="s">
        <v>293</v>
      </c>
    </row>
    <row r="1216" spans="2:65" s="12" customFormat="1" ht="11.25">
      <c r="B1216" s="150"/>
      <c r="D1216" s="151" t="s">
        <v>302</v>
      </c>
      <c r="E1216" s="152" t="s">
        <v>1</v>
      </c>
      <c r="F1216" s="153" t="s">
        <v>1088</v>
      </c>
      <c r="H1216" s="154">
        <v>63.475999999999999</v>
      </c>
      <c r="I1216" s="155"/>
      <c r="L1216" s="150"/>
      <c r="M1216" s="156"/>
      <c r="T1216" s="157"/>
      <c r="AT1216" s="152" t="s">
        <v>302</v>
      </c>
      <c r="AU1216" s="152" t="s">
        <v>85</v>
      </c>
      <c r="AV1216" s="12" t="s">
        <v>85</v>
      </c>
      <c r="AW1216" s="12" t="s">
        <v>32</v>
      </c>
      <c r="AX1216" s="12" t="s">
        <v>76</v>
      </c>
      <c r="AY1216" s="152" t="s">
        <v>293</v>
      </c>
    </row>
    <row r="1217" spans="2:65" s="14" customFormat="1" ht="11.25">
      <c r="B1217" s="167"/>
      <c r="D1217" s="151" t="s">
        <v>302</v>
      </c>
      <c r="E1217" s="168" t="s">
        <v>244</v>
      </c>
      <c r="F1217" s="169" t="s">
        <v>371</v>
      </c>
      <c r="H1217" s="170">
        <v>1255.78</v>
      </c>
      <c r="I1217" s="171"/>
      <c r="L1217" s="167"/>
      <c r="M1217" s="172"/>
      <c r="T1217" s="173"/>
      <c r="AT1217" s="168" t="s">
        <v>302</v>
      </c>
      <c r="AU1217" s="168" t="s">
        <v>85</v>
      </c>
      <c r="AV1217" s="14" t="s">
        <v>300</v>
      </c>
      <c r="AW1217" s="14" t="s">
        <v>32</v>
      </c>
      <c r="AX1217" s="14" t="s">
        <v>83</v>
      </c>
      <c r="AY1217" s="168" t="s">
        <v>293</v>
      </c>
    </row>
    <row r="1218" spans="2:65" s="1" customFormat="1" ht="37.9" customHeight="1">
      <c r="B1218" s="32"/>
      <c r="C1218" s="137" t="s">
        <v>1089</v>
      </c>
      <c r="D1218" s="137" t="s">
        <v>295</v>
      </c>
      <c r="E1218" s="138" t="s">
        <v>1090</v>
      </c>
      <c r="F1218" s="139" t="s">
        <v>1091</v>
      </c>
      <c r="G1218" s="140" t="s">
        <v>767</v>
      </c>
      <c r="H1218" s="141">
        <v>2042.8720000000001</v>
      </c>
      <c r="I1218" s="142"/>
      <c r="J1218" s="143">
        <f>ROUND(I1218*H1218,2)</f>
        <v>0</v>
      </c>
      <c r="K1218" s="139" t="s">
        <v>1</v>
      </c>
      <c r="L1218" s="32"/>
      <c r="M1218" s="144" t="s">
        <v>1</v>
      </c>
      <c r="N1218" s="145" t="s">
        <v>41</v>
      </c>
      <c r="P1218" s="146">
        <f>O1218*H1218</f>
        <v>0</v>
      </c>
      <c r="Q1218" s="146">
        <v>0.59325000000000006</v>
      </c>
      <c r="R1218" s="146">
        <f>Q1218*H1218</f>
        <v>1211.9338140000002</v>
      </c>
      <c r="S1218" s="146">
        <v>0</v>
      </c>
      <c r="T1218" s="147">
        <f>S1218*H1218</f>
        <v>0</v>
      </c>
      <c r="AR1218" s="148" t="s">
        <v>300</v>
      </c>
      <c r="AT1218" s="148" t="s">
        <v>295</v>
      </c>
      <c r="AU1218" s="148" t="s">
        <v>85</v>
      </c>
      <c r="AY1218" s="17" t="s">
        <v>293</v>
      </c>
      <c r="BE1218" s="149">
        <f>IF(N1218="základní",J1218,0)</f>
        <v>0</v>
      </c>
      <c r="BF1218" s="149">
        <f>IF(N1218="snížená",J1218,0)</f>
        <v>0</v>
      </c>
      <c r="BG1218" s="149">
        <f>IF(N1218="zákl. přenesená",J1218,0)</f>
        <v>0</v>
      </c>
      <c r="BH1218" s="149">
        <f>IF(N1218="sníž. přenesená",J1218,0)</f>
        <v>0</v>
      </c>
      <c r="BI1218" s="149">
        <f>IF(N1218="nulová",J1218,0)</f>
        <v>0</v>
      </c>
      <c r="BJ1218" s="17" t="s">
        <v>83</v>
      </c>
      <c r="BK1218" s="149">
        <f>ROUND(I1218*H1218,2)</f>
        <v>0</v>
      </c>
      <c r="BL1218" s="17" t="s">
        <v>300</v>
      </c>
      <c r="BM1218" s="148" t="s">
        <v>1092</v>
      </c>
    </row>
    <row r="1219" spans="2:65" s="12" customFormat="1" ht="22.5">
      <c r="B1219" s="150"/>
      <c r="D1219" s="151" t="s">
        <v>302</v>
      </c>
      <c r="E1219" s="152" t="s">
        <v>1</v>
      </c>
      <c r="F1219" s="153" t="s">
        <v>1093</v>
      </c>
      <c r="H1219" s="154">
        <v>135.96199999999999</v>
      </c>
      <c r="I1219" s="155"/>
      <c r="L1219" s="150"/>
      <c r="M1219" s="156"/>
      <c r="T1219" s="157"/>
      <c r="AT1219" s="152" t="s">
        <v>302</v>
      </c>
      <c r="AU1219" s="152" t="s">
        <v>85</v>
      </c>
      <c r="AV1219" s="12" t="s">
        <v>85</v>
      </c>
      <c r="AW1219" s="12" t="s">
        <v>32</v>
      </c>
      <c r="AX1219" s="12" t="s">
        <v>76</v>
      </c>
      <c r="AY1219" s="152" t="s">
        <v>293</v>
      </c>
    </row>
    <row r="1220" spans="2:65" s="12" customFormat="1" ht="22.5">
      <c r="B1220" s="150"/>
      <c r="D1220" s="151" t="s">
        <v>302</v>
      </c>
      <c r="E1220" s="152" t="s">
        <v>1</v>
      </c>
      <c r="F1220" s="153" t="s">
        <v>1094</v>
      </c>
      <c r="H1220" s="154">
        <v>144.339</v>
      </c>
      <c r="I1220" s="155"/>
      <c r="L1220" s="150"/>
      <c r="M1220" s="156"/>
      <c r="T1220" s="157"/>
      <c r="AT1220" s="152" t="s">
        <v>302</v>
      </c>
      <c r="AU1220" s="152" t="s">
        <v>85</v>
      </c>
      <c r="AV1220" s="12" t="s">
        <v>85</v>
      </c>
      <c r="AW1220" s="12" t="s">
        <v>32</v>
      </c>
      <c r="AX1220" s="12" t="s">
        <v>76</v>
      </c>
      <c r="AY1220" s="152" t="s">
        <v>293</v>
      </c>
    </row>
    <row r="1221" spans="2:65" s="12" customFormat="1" ht="22.5">
      <c r="B1221" s="150"/>
      <c r="D1221" s="151" t="s">
        <v>302</v>
      </c>
      <c r="E1221" s="152" t="s">
        <v>1</v>
      </c>
      <c r="F1221" s="153" t="s">
        <v>1095</v>
      </c>
      <c r="H1221" s="154">
        <v>150.28700000000001</v>
      </c>
      <c r="I1221" s="155"/>
      <c r="L1221" s="150"/>
      <c r="M1221" s="156"/>
      <c r="T1221" s="157"/>
      <c r="AT1221" s="152" t="s">
        <v>302</v>
      </c>
      <c r="AU1221" s="152" t="s">
        <v>85</v>
      </c>
      <c r="AV1221" s="12" t="s">
        <v>85</v>
      </c>
      <c r="AW1221" s="12" t="s">
        <v>32</v>
      </c>
      <c r="AX1221" s="12" t="s">
        <v>76</v>
      </c>
      <c r="AY1221" s="152" t="s">
        <v>293</v>
      </c>
    </row>
    <row r="1222" spans="2:65" s="12" customFormat="1" ht="22.5">
      <c r="B1222" s="150"/>
      <c r="D1222" s="151" t="s">
        <v>302</v>
      </c>
      <c r="E1222" s="152" t="s">
        <v>1</v>
      </c>
      <c r="F1222" s="153" t="s">
        <v>1096</v>
      </c>
      <c r="H1222" s="154">
        <v>253.197</v>
      </c>
      <c r="I1222" s="155"/>
      <c r="L1222" s="150"/>
      <c r="M1222" s="156"/>
      <c r="T1222" s="157"/>
      <c r="AT1222" s="152" t="s">
        <v>302</v>
      </c>
      <c r="AU1222" s="152" t="s">
        <v>85</v>
      </c>
      <c r="AV1222" s="12" t="s">
        <v>85</v>
      </c>
      <c r="AW1222" s="12" t="s">
        <v>32</v>
      </c>
      <c r="AX1222" s="12" t="s">
        <v>76</v>
      </c>
      <c r="AY1222" s="152" t="s">
        <v>293</v>
      </c>
    </row>
    <row r="1223" spans="2:65" s="12" customFormat="1" ht="22.5">
      <c r="B1223" s="150"/>
      <c r="D1223" s="151" t="s">
        <v>302</v>
      </c>
      <c r="E1223" s="152" t="s">
        <v>1</v>
      </c>
      <c r="F1223" s="153" t="s">
        <v>1097</v>
      </c>
      <c r="H1223" s="154">
        <v>135.887</v>
      </c>
      <c r="I1223" s="155"/>
      <c r="L1223" s="150"/>
      <c r="M1223" s="156"/>
      <c r="T1223" s="157"/>
      <c r="AT1223" s="152" t="s">
        <v>302</v>
      </c>
      <c r="AU1223" s="152" t="s">
        <v>85</v>
      </c>
      <c r="AV1223" s="12" t="s">
        <v>85</v>
      </c>
      <c r="AW1223" s="12" t="s">
        <v>32</v>
      </c>
      <c r="AX1223" s="12" t="s">
        <v>76</v>
      </c>
      <c r="AY1223" s="152" t="s">
        <v>293</v>
      </c>
    </row>
    <row r="1224" spans="2:65" s="12" customFormat="1" ht="22.5">
      <c r="B1224" s="150"/>
      <c r="D1224" s="151" t="s">
        <v>302</v>
      </c>
      <c r="E1224" s="152" t="s">
        <v>1</v>
      </c>
      <c r="F1224" s="153" t="s">
        <v>1098</v>
      </c>
      <c r="H1224" s="154">
        <v>244.46299999999999</v>
      </c>
      <c r="I1224" s="155"/>
      <c r="L1224" s="150"/>
      <c r="M1224" s="156"/>
      <c r="T1224" s="157"/>
      <c r="AT1224" s="152" t="s">
        <v>302</v>
      </c>
      <c r="AU1224" s="152" t="s">
        <v>85</v>
      </c>
      <c r="AV1224" s="12" t="s">
        <v>85</v>
      </c>
      <c r="AW1224" s="12" t="s">
        <v>32</v>
      </c>
      <c r="AX1224" s="12" t="s">
        <v>76</v>
      </c>
      <c r="AY1224" s="152" t="s">
        <v>293</v>
      </c>
    </row>
    <row r="1225" spans="2:65" s="12" customFormat="1" ht="22.5">
      <c r="B1225" s="150"/>
      <c r="D1225" s="151" t="s">
        <v>302</v>
      </c>
      <c r="E1225" s="152" t="s">
        <v>1</v>
      </c>
      <c r="F1225" s="153" t="s">
        <v>1099</v>
      </c>
      <c r="H1225" s="154">
        <v>229.923</v>
      </c>
      <c r="I1225" s="155"/>
      <c r="L1225" s="150"/>
      <c r="M1225" s="156"/>
      <c r="T1225" s="157"/>
      <c r="AT1225" s="152" t="s">
        <v>302</v>
      </c>
      <c r="AU1225" s="152" t="s">
        <v>85</v>
      </c>
      <c r="AV1225" s="12" t="s">
        <v>85</v>
      </c>
      <c r="AW1225" s="12" t="s">
        <v>32</v>
      </c>
      <c r="AX1225" s="12" t="s">
        <v>76</v>
      </c>
      <c r="AY1225" s="152" t="s">
        <v>293</v>
      </c>
    </row>
    <row r="1226" spans="2:65" s="12" customFormat="1" ht="22.5">
      <c r="B1226" s="150"/>
      <c r="D1226" s="151" t="s">
        <v>302</v>
      </c>
      <c r="E1226" s="152" t="s">
        <v>1</v>
      </c>
      <c r="F1226" s="153" t="s">
        <v>1100</v>
      </c>
      <c r="H1226" s="154">
        <v>144.339</v>
      </c>
      <c r="I1226" s="155"/>
      <c r="L1226" s="150"/>
      <c r="M1226" s="156"/>
      <c r="T1226" s="157"/>
      <c r="AT1226" s="152" t="s">
        <v>302</v>
      </c>
      <c r="AU1226" s="152" t="s">
        <v>85</v>
      </c>
      <c r="AV1226" s="12" t="s">
        <v>85</v>
      </c>
      <c r="AW1226" s="12" t="s">
        <v>32</v>
      </c>
      <c r="AX1226" s="12" t="s">
        <v>76</v>
      </c>
      <c r="AY1226" s="152" t="s">
        <v>293</v>
      </c>
    </row>
    <row r="1227" spans="2:65" s="12" customFormat="1" ht="22.5">
      <c r="B1227" s="150"/>
      <c r="D1227" s="151" t="s">
        <v>302</v>
      </c>
      <c r="E1227" s="152" t="s">
        <v>1</v>
      </c>
      <c r="F1227" s="153" t="s">
        <v>1101</v>
      </c>
      <c r="H1227" s="154">
        <v>150.49199999999999</v>
      </c>
      <c r="I1227" s="155"/>
      <c r="L1227" s="150"/>
      <c r="M1227" s="156"/>
      <c r="T1227" s="157"/>
      <c r="AT1227" s="152" t="s">
        <v>302</v>
      </c>
      <c r="AU1227" s="152" t="s">
        <v>85</v>
      </c>
      <c r="AV1227" s="12" t="s">
        <v>85</v>
      </c>
      <c r="AW1227" s="12" t="s">
        <v>32</v>
      </c>
      <c r="AX1227" s="12" t="s">
        <v>76</v>
      </c>
      <c r="AY1227" s="152" t="s">
        <v>293</v>
      </c>
    </row>
    <row r="1228" spans="2:65" s="12" customFormat="1" ht="22.5">
      <c r="B1228" s="150"/>
      <c r="D1228" s="151" t="s">
        <v>302</v>
      </c>
      <c r="E1228" s="152" t="s">
        <v>1</v>
      </c>
      <c r="F1228" s="153" t="s">
        <v>1102</v>
      </c>
      <c r="H1228" s="154">
        <v>144.339</v>
      </c>
      <c r="I1228" s="155"/>
      <c r="L1228" s="150"/>
      <c r="M1228" s="156"/>
      <c r="T1228" s="157"/>
      <c r="AT1228" s="152" t="s">
        <v>302</v>
      </c>
      <c r="AU1228" s="152" t="s">
        <v>85</v>
      </c>
      <c r="AV1228" s="12" t="s">
        <v>85</v>
      </c>
      <c r="AW1228" s="12" t="s">
        <v>32</v>
      </c>
      <c r="AX1228" s="12" t="s">
        <v>76</v>
      </c>
      <c r="AY1228" s="152" t="s">
        <v>293</v>
      </c>
    </row>
    <row r="1229" spans="2:65" s="12" customFormat="1" ht="22.5">
      <c r="B1229" s="150"/>
      <c r="D1229" s="151" t="s">
        <v>302</v>
      </c>
      <c r="E1229" s="152" t="s">
        <v>1</v>
      </c>
      <c r="F1229" s="153" t="s">
        <v>1103</v>
      </c>
      <c r="H1229" s="154">
        <v>159.161</v>
      </c>
      <c r="I1229" s="155"/>
      <c r="L1229" s="150"/>
      <c r="M1229" s="156"/>
      <c r="T1229" s="157"/>
      <c r="AT1229" s="152" t="s">
        <v>302</v>
      </c>
      <c r="AU1229" s="152" t="s">
        <v>85</v>
      </c>
      <c r="AV1229" s="12" t="s">
        <v>85</v>
      </c>
      <c r="AW1229" s="12" t="s">
        <v>32</v>
      </c>
      <c r="AX1229" s="12" t="s">
        <v>76</v>
      </c>
      <c r="AY1229" s="152" t="s">
        <v>293</v>
      </c>
    </row>
    <row r="1230" spans="2:65" s="12" customFormat="1" ht="22.5">
      <c r="B1230" s="150"/>
      <c r="D1230" s="151" t="s">
        <v>302</v>
      </c>
      <c r="E1230" s="152" t="s">
        <v>1</v>
      </c>
      <c r="F1230" s="153" t="s">
        <v>1104</v>
      </c>
      <c r="H1230" s="154">
        <v>150.483</v>
      </c>
      <c r="I1230" s="155"/>
      <c r="L1230" s="150"/>
      <c r="M1230" s="156"/>
      <c r="T1230" s="157"/>
      <c r="AT1230" s="152" t="s">
        <v>302</v>
      </c>
      <c r="AU1230" s="152" t="s">
        <v>85</v>
      </c>
      <c r="AV1230" s="12" t="s">
        <v>85</v>
      </c>
      <c r="AW1230" s="12" t="s">
        <v>32</v>
      </c>
      <c r="AX1230" s="12" t="s">
        <v>76</v>
      </c>
      <c r="AY1230" s="152" t="s">
        <v>293</v>
      </c>
    </row>
    <row r="1231" spans="2:65" s="14" customFormat="1" ht="11.25">
      <c r="B1231" s="167"/>
      <c r="D1231" s="151" t="s">
        <v>302</v>
      </c>
      <c r="E1231" s="168" t="s">
        <v>246</v>
      </c>
      <c r="F1231" s="169" t="s">
        <v>371</v>
      </c>
      <c r="H1231" s="170">
        <v>2042.8720000000001</v>
      </c>
      <c r="I1231" s="171"/>
      <c r="L1231" s="167"/>
      <c r="M1231" s="172"/>
      <c r="T1231" s="173"/>
      <c r="AT1231" s="168" t="s">
        <v>302</v>
      </c>
      <c r="AU1231" s="168" t="s">
        <v>85</v>
      </c>
      <c r="AV1231" s="14" t="s">
        <v>300</v>
      </c>
      <c r="AW1231" s="14" t="s">
        <v>32</v>
      </c>
      <c r="AX1231" s="14" t="s">
        <v>83</v>
      </c>
      <c r="AY1231" s="168" t="s">
        <v>293</v>
      </c>
    </row>
    <row r="1232" spans="2:65" s="1" customFormat="1" ht="21.75" customHeight="1">
      <c r="B1232" s="32"/>
      <c r="C1232" s="137" t="s">
        <v>1105</v>
      </c>
      <c r="D1232" s="137" t="s">
        <v>295</v>
      </c>
      <c r="E1232" s="138" t="s">
        <v>1106</v>
      </c>
      <c r="F1232" s="139" t="s">
        <v>1107</v>
      </c>
      <c r="G1232" s="140" t="s">
        <v>767</v>
      </c>
      <c r="H1232" s="141">
        <v>2197.8670000000002</v>
      </c>
      <c r="I1232" s="142"/>
      <c r="J1232" s="143">
        <f>ROUND(I1232*H1232,2)</f>
        <v>0</v>
      </c>
      <c r="K1232" s="139" t="s">
        <v>299</v>
      </c>
      <c r="L1232" s="32"/>
      <c r="M1232" s="144" t="s">
        <v>1</v>
      </c>
      <c r="N1232" s="145" t="s">
        <v>41</v>
      </c>
      <c r="P1232" s="146">
        <f>O1232*H1232</f>
        <v>0</v>
      </c>
      <c r="Q1232" s="146">
        <v>6.198E-2</v>
      </c>
      <c r="R1232" s="146">
        <f>Q1232*H1232</f>
        <v>136.22379666</v>
      </c>
      <c r="S1232" s="146">
        <v>0</v>
      </c>
      <c r="T1232" s="147">
        <f>S1232*H1232</f>
        <v>0</v>
      </c>
      <c r="AR1232" s="148" t="s">
        <v>300</v>
      </c>
      <c r="AT1232" s="148" t="s">
        <v>295</v>
      </c>
      <c r="AU1232" s="148" t="s">
        <v>85</v>
      </c>
      <c r="AY1232" s="17" t="s">
        <v>293</v>
      </c>
      <c r="BE1232" s="149">
        <f>IF(N1232="základní",J1232,0)</f>
        <v>0</v>
      </c>
      <c r="BF1232" s="149">
        <f>IF(N1232="snížená",J1232,0)</f>
        <v>0</v>
      </c>
      <c r="BG1232" s="149">
        <f>IF(N1232="zákl. přenesená",J1232,0)</f>
        <v>0</v>
      </c>
      <c r="BH1232" s="149">
        <f>IF(N1232="sníž. přenesená",J1232,0)</f>
        <v>0</v>
      </c>
      <c r="BI1232" s="149">
        <f>IF(N1232="nulová",J1232,0)</f>
        <v>0</v>
      </c>
      <c r="BJ1232" s="17" t="s">
        <v>83</v>
      </c>
      <c r="BK1232" s="149">
        <f>ROUND(I1232*H1232,2)</f>
        <v>0</v>
      </c>
      <c r="BL1232" s="17" t="s">
        <v>300</v>
      </c>
      <c r="BM1232" s="148" t="s">
        <v>1108</v>
      </c>
    </row>
    <row r="1233" spans="2:51" s="12" customFormat="1" ht="33.75">
      <c r="B1233" s="150"/>
      <c r="D1233" s="151" t="s">
        <v>302</v>
      </c>
      <c r="E1233" s="152" t="s">
        <v>1</v>
      </c>
      <c r="F1233" s="153" t="s">
        <v>1109</v>
      </c>
      <c r="H1233" s="154">
        <v>592.98800000000006</v>
      </c>
      <c r="I1233" s="155"/>
      <c r="L1233" s="150"/>
      <c r="M1233" s="156"/>
      <c r="T1233" s="157"/>
      <c r="AT1233" s="152" t="s">
        <v>302</v>
      </c>
      <c r="AU1233" s="152" t="s">
        <v>85</v>
      </c>
      <c r="AV1233" s="12" t="s">
        <v>85</v>
      </c>
      <c r="AW1233" s="12" t="s">
        <v>32</v>
      </c>
      <c r="AX1233" s="12" t="s">
        <v>76</v>
      </c>
      <c r="AY1233" s="152" t="s">
        <v>293</v>
      </c>
    </row>
    <row r="1234" spans="2:51" s="12" customFormat="1" ht="22.5">
      <c r="B1234" s="150"/>
      <c r="D1234" s="151" t="s">
        <v>302</v>
      </c>
      <c r="E1234" s="152" t="s">
        <v>1</v>
      </c>
      <c r="F1234" s="153" t="s">
        <v>1110</v>
      </c>
      <c r="H1234" s="154">
        <v>64.406000000000006</v>
      </c>
      <c r="I1234" s="155"/>
      <c r="L1234" s="150"/>
      <c r="M1234" s="156"/>
      <c r="T1234" s="157"/>
      <c r="AT1234" s="152" t="s">
        <v>302</v>
      </c>
      <c r="AU1234" s="152" t="s">
        <v>85</v>
      </c>
      <c r="AV1234" s="12" t="s">
        <v>85</v>
      </c>
      <c r="AW1234" s="12" t="s">
        <v>32</v>
      </c>
      <c r="AX1234" s="12" t="s">
        <v>76</v>
      </c>
      <c r="AY1234" s="152" t="s">
        <v>293</v>
      </c>
    </row>
    <row r="1235" spans="2:51" s="12" customFormat="1" ht="11.25">
      <c r="B1235" s="150"/>
      <c r="D1235" s="151" t="s">
        <v>302</v>
      </c>
      <c r="E1235" s="152" t="s">
        <v>1</v>
      </c>
      <c r="F1235" s="153" t="s">
        <v>1111</v>
      </c>
      <c r="H1235" s="154">
        <v>20.63</v>
      </c>
      <c r="I1235" s="155"/>
      <c r="L1235" s="150"/>
      <c r="M1235" s="156"/>
      <c r="T1235" s="157"/>
      <c r="AT1235" s="152" t="s">
        <v>302</v>
      </c>
      <c r="AU1235" s="152" t="s">
        <v>85</v>
      </c>
      <c r="AV1235" s="12" t="s">
        <v>85</v>
      </c>
      <c r="AW1235" s="12" t="s">
        <v>32</v>
      </c>
      <c r="AX1235" s="12" t="s">
        <v>76</v>
      </c>
      <c r="AY1235" s="152" t="s">
        <v>293</v>
      </c>
    </row>
    <row r="1236" spans="2:51" s="12" customFormat="1" ht="22.5">
      <c r="B1236" s="150"/>
      <c r="D1236" s="151" t="s">
        <v>302</v>
      </c>
      <c r="E1236" s="152" t="s">
        <v>1</v>
      </c>
      <c r="F1236" s="153" t="s">
        <v>1112</v>
      </c>
      <c r="H1236" s="154">
        <v>76.48</v>
      </c>
      <c r="I1236" s="155"/>
      <c r="L1236" s="150"/>
      <c r="M1236" s="156"/>
      <c r="T1236" s="157"/>
      <c r="AT1236" s="152" t="s">
        <v>302</v>
      </c>
      <c r="AU1236" s="152" t="s">
        <v>85</v>
      </c>
      <c r="AV1236" s="12" t="s">
        <v>85</v>
      </c>
      <c r="AW1236" s="12" t="s">
        <v>32</v>
      </c>
      <c r="AX1236" s="12" t="s">
        <v>76</v>
      </c>
      <c r="AY1236" s="152" t="s">
        <v>293</v>
      </c>
    </row>
    <row r="1237" spans="2:51" s="12" customFormat="1" ht="11.25">
      <c r="B1237" s="150"/>
      <c r="D1237" s="151" t="s">
        <v>302</v>
      </c>
      <c r="E1237" s="152" t="s">
        <v>1</v>
      </c>
      <c r="F1237" s="153" t="s">
        <v>1113</v>
      </c>
      <c r="H1237" s="154">
        <v>27.957000000000001</v>
      </c>
      <c r="I1237" s="155"/>
      <c r="L1237" s="150"/>
      <c r="M1237" s="156"/>
      <c r="T1237" s="157"/>
      <c r="AT1237" s="152" t="s">
        <v>302</v>
      </c>
      <c r="AU1237" s="152" t="s">
        <v>85</v>
      </c>
      <c r="AV1237" s="12" t="s">
        <v>85</v>
      </c>
      <c r="AW1237" s="12" t="s">
        <v>32</v>
      </c>
      <c r="AX1237" s="12" t="s">
        <v>76</v>
      </c>
      <c r="AY1237" s="152" t="s">
        <v>293</v>
      </c>
    </row>
    <row r="1238" spans="2:51" s="12" customFormat="1" ht="11.25">
      <c r="B1238" s="150"/>
      <c r="D1238" s="151" t="s">
        <v>302</v>
      </c>
      <c r="E1238" s="152" t="s">
        <v>1</v>
      </c>
      <c r="F1238" s="153" t="s">
        <v>1114</v>
      </c>
      <c r="H1238" s="154">
        <v>27.957000000000001</v>
      </c>
      <c r="I1238" s="155"/>
      <c r="L1238" s="150"/>
      <c r="M1238" s="156"/>
      <c r="T1238" s="157"/>
      <c r="AT1238" s="152" t="s">
        <v>302</v>
      </c>
      <c r="AU1238" s="152" t="s">
        <v>85</v>
      </c>
      <c r="AV1238" s="12" t="s">
        <v>85</v>
      </c>
      <c r="AW1238" s="12" t="s">
        <v>32</v>
      </c>
      <c r="AX1238" s="12" t="s">
        <v>76</v>
      </c>
      <c r="AY1238" s="152" t="s">
        <v>293</v>
      </c>
    </row>
    <row r="1239" spans="2:51" s="12" customFormat="1" ht="22.5">
      <c r="B1239" s="150"/>
      <c r="D1239" s="151" t="s">
        <v>302</v>
      </c>
      <c r="E1239" s="152" t="s">
        <v>1</v>
      </c>
      <c r="F1239" s="153" t="s">
        <v>1115</v>
      </c>
      <c r="H1239" s="154">
        <v>83.361999999999995</v>
      </c>
      <c r="I1239" s="155"/>
      <c r="L1239" s="150"/>
      <c r="M1239" s="156"/>
      <c r="T1239" s="157"/>
      <c r="AT1239" s="152" t="s">
        <v>302</v>
      </c>
      <c r="AU1239" s="152" t="s">
        <v>85</v>
      </c>
      <c r="AV1239" s="12" t="s">
        <v>85</v>
      </c>
      <c r="AW1239" s="12" t="s">
        <v>32</v>
      </c>
      <c r="AX1239" s="12" t="s">
        <v>76</v>
      </c>
      <c r="AY1239" s="152" t="s">
        <v>293</v>
      </c>
    </row>
    <row r="1240" spans="2:51" s="12" customFormat="1" ht="11.25">
      <c r="B1240" s="150"/>
      <c r="D1240" s="151" t="s">
        <v>302</v>
      </c>
      <c r="E1240" s="152" t="s">
        <v>1</v>
      </c>
      <c r="F1240" s="153" t="s">
        <v>1116</v>
      </c>
      <c r="H1240" s="154">
        <v>24.364999999999998</v>
      </c>
      <c r="I1240" s="155"/>
      <c r="L1240" s="150"/>
      <c r="M1240" s="156"/>
      <c r="T1240" s="157"/>
      <c r="AT1240" s="152" t="s">
        <v>302</v>
      </c>
      <c r="AU1240" s="152" t="s">
        <v>85</v>
      </c>
      <c r="AV1240" s="12" t="s">
        <v>85</v>
      </c>
      <c r="AW1240" s="12" t="s">
        <v>32</v>
      </c>
      <c r="AX1240" s="12" t="s">
        <v>76</v>
      </c>
      <c r="AY1240" s="152" t="s">
        <v>293</v>
      </c>
    </row>
    <row r="1241" spans="2:51" s="12" customFormat="1" ht="22.5">
      <c r="B1241" s="150"/>
      <c r="D1241" s="151" t="s">
        <v>302</v>
      </c>
      <c r="E1241" s="152" t="s">
        <v>1</v>
      </c>
      <c r="F1241" s="153" t="s">
        <v>1117</v>
      </c>
      <c r="H1241" s="154">
        <v>116.239</v>
      </c>
      <c r="I1241" s="155"/>
      <c r="L1241" s="150"/>
      <c r="M1241" s="156"/>
      <c r="T1241" s="157"/>
      <c r="AT1241" s="152" t="s">
        <v>302</v>
      </c>
      <c r="AU1241" s="152" t="s">
        <v>85</v>
      </c>
      <c r="AV1241" s="12" t="s">
        <v>85</v>
      </c>
      <c r="AW1241" s="12" t="s">
        <v>32</v>
      </c>
      <c r="AX1241" s="12" t="s">
        <v>76</v>
      </c>
      <c r="AY1241" s="152" t="s">
        <v>293</v>
      </c>
    </row>
    <row r="1242" spans="2:51" s="12" customFormat="1" ht="11.25">
      <c r="B1242" s="150"/>
      <c r="D1242" s="151" t="s">
        <v>302</v>
      </c>
      <c r="E1242" s="152" t="s">
        <v>1</v>
      </c>
      <c r="F1242" s="153" t="s">
        <v>1118</v>
      </c>
      <c r="H1242" s="154">
        <v>18.978999999999999</v>
      </c>
      <c r="I1242" s="155"/>
      <c r="L1242" s="150"/>
      <c r="M1242" s="156"/>
      <c r="T1242" s="157"/>
      <c r="AT1242" s="152" t="s">
        <v>302</v>
      </c>
      <c r="AU1242" s="152" t="s">
        <v>85</v>
      </c>
      <c r="AV1242" s="12" t="s">
        <v>85</v>
      </c>
      <c r="AW1242" s="12" t="s">
        <v>32</v>
      </c>
      <c r="AX1242" s="12" t="s">
        <v>76</v>
      </c>
      <c r="AY1242" s="152" t="s">
        <v>293</v>
      </c>
    </row>
    <row r="1243" spans="2:51" s="12" customFormat="1" ht="11.25">
      <c r="B1243" s="150"/>
      <c r="D1243" s="151" t="s">
        <v>302</v>
      </c>
      <c r="E1243" s="152" t="s">
        <v>1</v>
      </c>
      <c r="F1243" s="153" t="s">
        <v>1119</v>
      </c>
      <c r="H1243" s="154">
        <v>18.978999999999999</v>
      </c>
      <c r="I1243" s="155"/>
      <c r="L1243" s="150"/>
      <c r="M1243" s="156"/>
      <c r="T1243" s="157"/>
      <c r="AT1243" s="152" t="s">
        <v>302</v>
      </c>
      <c r="AU1243" s="152" t="s">
        <v>85</v>
      </c>
      <c r="AV1243" s="12" t="s">
        <v>85</v>
      </c>
      <c r="AW1243" s="12" t="s">
        <v>32</v>
      </c>
      <c r="AX1243" s="12" t="s">
        <v>76</v>
      </c>
      <c r="AY1243" s="152" t="s">
        <v>293</v>
      </c>
    </row>
    <row r="1244" spans="2:51" s="12" customFormat="1" ht="22.5">
      <c r="B1244" s="150"/>
      <c r="D1244" s="151" t="s">
        <v>302</v>
      </c>
      <c r="E1244" s="152" t="s">
        <v>1</v>
      </c>
      <c r="F1244" s="153" t="s">
        <v>1120</v>
      </c>
      <c r="H1244" s="154">
        <v>53.298999999999999</v>
      </c>
      <c r="I1244" s="155"/>
      <c r="L1244" s="150"/>
      <c r="M1244" s="156"/>
      <c r="T1244" s="157"/>
      <c r="AT1244" s="152" t="s">
        <v>302</v>
      </c>
      <c r="AU1244" s="152" t="s">
        <v>85</v>
      </c>
      <c r="AV1244" s="12" t="s">
        <v>85</v>
      </c>
      <c r="AW1244" s="12" t="s">
        <v>32</v>
      </c>
      <c r="AX1244" s="12" t="s">
        <v>76</v>
      </c>
      <c r="AY1244" s="152" t="s">
        <v>293</v>
      </c>
    </row>
    <row r="1245" spans="2:51" s="12" customFormat="1" ht="11.25">
      <c r="B1245" s="150"/>
      <c r="D1245" s="151" t="s">
        <v>302</v>
      </c>
      <c r="E1245" s="152" t="s">
        <v>1</v>
      </c>
      <c r="F1245" s="153" t="s">
        <v>1121</v>
      </c>
      <c r="H1245" s="154">
        <v>26.408999999999999</v>
      </c>
      <c r="I1245" s="155"/>
      <c r="L1245" s="150"/>
      <c r="M1245" s="156"/>
      <c r="T1245" s="157"/>
      <c r="AT1245" s="152" t="s">
        <v>302</v>
      </c>
      <c r="AU1245" s="152" t="s">
        <v>85</v>
      </c>
      <c r="AV1245" s="12" t="s">
        <v>85</v>
      </c>
      <c r="AW1245" s="12" t="s">
        <v>32</v>
      </c>
      <c r="AX1245" s="12" t="s">
        <v>76</v>
      </c>
      <c r="AY1245" s="152" t="s">
        <v>293</v>
      </c>
    </row>
    <row r="1246" spans="2:51" s="12" customFormat="1" ht="11.25">
      <c r="B1246" s="150"/>
      <c r="D1246" s="151" t="s">
        <v>302</v>
      </c>
      <c r="E1246" s="152" t="s">
        <v>1</v>
      </c>
      <c r="F1246" s="153" t="s">
        <v>1122</v>
      </c>
      <c r="H1246" s="154">
        <v>23.518999999999998</v>
      </c>
      <c r="I1246" s="155"/>
      <c r="L1246" s="150"/>
      <c r="M1246" s="156"/>
      <c r="T1246" s="157"/>
      <c r="AT1246" s="152" t="s">
        <v>302</v>
      </c>
      <c r="AU1246" s="152" t="s">
        <v>85</v>
      </c>
      <c r="AV1246" s="12" t="s">
        <v>85</v>
      </c>
      <c r="AW1246" s="12" t="s">
        <v>32</v>
      </c>
      <c r="AX1246" s="12" t="s">
        <v>76</v>
      </c>
      <c r="AY1246" s="152" t="s">
        <v>293</v>
      </c>
    </row>
    <row r="1247" spans="2:51" s="12" customFormat="1" ht="33.75">
      <c r="B1247" s="150"/>
      <c r="D1247" s="151" t="s">
        <v>302</v>
      </c>
      <c r="E1247" s="152" t="s">
        <v>1</v>
      </c>
      <c r="F1247" s="153" t="s">
        <v>1123</v>
      </c>
      <c r="H1247" s="154">
        <v>148.922</v>
      </c>
      <c r="I1247" s="155"/>
      <c r="L1247" s="150"/>
      <c r="M1247" s="156"/>
      <c r="T1247" s="157"/>
      <c r="AT1247" s="152" t="s">
        <v>302</v>
      </c>
      <c r="AU1247" s="152" t="s">
        <v>85</v>
      </c>
      <c r="AV1247" s="12" t="s">
        <v>85</v>
      </c>
      <c r="AW1247" s="12" t="s">
        <v>32</v>
      </c>
      <c r="AX1247" s="12" t="s">
        <v>76</v>
      </c>
      <c r="AY1247" s="152" t="s">
        <v>293</v>
      </c>
    </row>
    <row r="1248" spans="2:51" s="12" customFormat="1" ht="11.25">
      <c r="B1248" s="150"/>
      <c r="D1248" s="151" t="s">
        <v>302</v>
      </c>
      <c r="E1248" s="152" t="s">
        <v>1</v>
      </c>
      <c r="F1248" s="153" t="s">
        <v>1124</v>
      </c>
      <c r="H1248" s="154">
        <v>25.63</v>
      </c>
      <c r="I1248" s="155"/>
      <c r="L1248" s="150"/>
      <c r="M1248" s="156"/>
      <c r="T1248" s="157"/>
      <c r="AT1248" s="152" t="s">
        <v>302</v>
      </c>
      <c r="AU1248" s="152" t="s">
        <v>85</v>
      </c>
      <c r="AV1248" s="12" t="s">
        <v>85</v>
      </c>
      <c r="AW1248" s="12" t="s">
        <v>32</v>
      </c>
      <c r="AX1248" s="12" t="s">
        <v>76</v>
      </c>
      <c r="AY1248" s="152" t="s">
        <v>293</v>
      </c>
    </row>
    <row r="1249" spans="2:51" s="12" customFormat="1" ht="22.5">
      <c r="B1249" s="150"/>
      <c r="D1249" s="151" t="s">
        <v>302</v>
      </c>
      <c r="E1249" s="152" t="s">
        <v>1</v>
      </c>
      <c r="F1249" s="153" t="s">
        <v>1125</v>
      </c>
      <c r="H1249" s="154">
        <v>100.051</v>
      </c>
      <c r="I1249" s="155"/>
      <c r="L1249" s="150"/>
      <c r="M1249" s="156"/>
      <c r="T1249" s="157"/>
      <c r="AT1249" s="152" t="s">
        <v>302</v>
      </c>
      <c r="AU1249" s="152" t="s">
        <v>85</v>
      </c>
      <c r="AV1249" s="12" t="s">
        <v>85</v>
      </c>
      <c r="AW1249" s="12" t="s">
        <v>32</v>
      </c>
      <c r="AX1249" s="12" t="s">
        <v>76</v>
      </c>
      <c r="AY1249" s="152" t="s">
        <v>293</v>
      </c>
    </row>
    <row r="1250" spans="2:51" s="12" customFormat="1" ht="11.25">
      <c r="B1250" s="150"/>
      <c r="D1250" s="151" t="s">
        <v>302</v>
      </c>
      <c r="E1250" s="152" t="s">
        <v>1</v>
      </c>
      <c r="F1250" s="153" t="s">
        <v>1126</v>
      </c>
      <c r="H1250" s="154">
        <v>24.655000000000001</v>
      </c>
      <c r="I1250" s="155"/>
      <c r="L1250" s="150"/>
      <c r="M1250" s="156"/>
      <c r="T1250" s="157"/>
      <c r="AT1250" s="152" t="s">
        <v>302</v>
      </c>
      <c r="AU1250" s="152" t="s">
        <v>85</v>
      </c>
      <c r="AV1250" s="12" t="s">
        <v>85</v>
      </c>
      <c r="AW1250" s="12" t="s">
        <v>32</v>
      </c>
      <c r="AX1250" s="12" t="s">
        <v>76</v>
      </c>
      <c r="AY1250" s="152" t="s">
        <v>293</v>
      </c>
    </row>
    <row r="1251" spans="2:51" s="12" customFormat="1" ht="11.25">
      <c r="B1251" s="150"/>
      <c r="D1251" s="151" t="s">
        <v>302</v>
      </c>
      <c r="E1251" s="152" t="s">
        <v>1</v>
      </c>
      <c r="F1251" s="153" t="s">
        <v>1127</v>
      </c>
      <c r="H1251" s="154">
        <v>25.79</v>
      </c>
      <c r="I1251" s="155"/>
      <c r="L1251" s="150"/>
      <c r="M1251" s="156"/>
      <c r="T1251" s="157"/>
      <c r="AT1251" s="152" t="s">
        <v>302</v>
      </c>
      <c r="AU1251" s="152" t="s">
        <v>85</v>
      </c>
      <c r="AV1251" s="12" t="s">
        <v>85</v>
      </c>
      <c r="AW1251" s="12" t="s">
        <v>32</v>
      </c>
      <c r="AX1251" s="12" t="s">
        <v>76</v>
      </c>
      <c r="AY1251" s="152" t="s">
        <v>293</v>
      </c>
    </row>
    <row r="1252" spans="2:51" s="12" customFormat="1" ht="11.25">
      <c r="B1252" s="150"/>
      <c r="D1252" s="151" t="s">
        <v>302</v>
      </c>
      <c r="E1252" s="152" t="s">
        <v>1</v>
      </c>
      <c r="F1252" s="153" t="s">
        <v>1128</v>
      </c>
      <c r="H1252" s="154">
        <v>25.79</v>
      </c>
      <c r="I1252" s="155"/>
      <c r="L1252" s="150"/>
      <c r="M1252" s="156"/>
      <c r="T1252" s="157"/>
      <c r="AT1252" s="152" t="s">
        <v>302</v>
      </c>
      <c r="AU1252" s="152" t="s">
        <v>85</v>
      </c>
      <c r="AV1252" s="12" t="s">
        <v>85</v>
      </c>
      <c r="AW1252" s="12" t="s">
        <v>32</v>
      </c>
      <c r="AX1252" s="12" t="s">
        <v>76</v>
      </c>
      <c r="AY1252" s="152" t="s">
        <v>293</v>
      </c>
    </row>
    <row r="1253" spans="2:51" s="12" customFormat="1" ht="22.5">
      <c r="B1253" s="150"/>
      <c r="D1253" s="151" t="s">
        <v>302</v>
      </c>
      <c r="E1253" s="152" t="s">
        <v>1</v>
      </c>
      <c r="F1253" s="153" t="s">
        <v>1129</v>
      </c>
      <c r="H1253" s="154">
        <v>76.48</v>
      </c>
      <c r="I1253" s="155"/>
      <c r="L1253" s="150"/>
      <c r="M1253" s="156"/>
      <c r="T1253" s="157"/>
      <c r="AT1253" s="152" t="s">
        <v>302</v>
      </c>
      <c r="AU1253" s="152" t="s">
        <v>85</v>
      </c>
      <c r="AV1253" s="12" t="s">
        <v>85</v>
      </c>
      <c r="AW1253" s="12" t="s">
        <v>32</v>
      </c>
      <c r="AX1253" s="12" t="s">
        <v>76</v>
      </c>
      <c r="AY1253" s="152" t="s">
        <v>293</v>
      </c>
    </row>
    <row r="1254" spans="2:51" s="12" customFormat="1" ht="11.25">
      <c r="B1254" s="150"/>
      <c r="D1254" s="151" t="s">
        <v>302</v>
      </c>
      <c r="E1254" s="152" t="s">
        <v>1</v>
      </c>
      <c r="F1254" s="153" t="s">
        <v>1130</v>
      </c>
      <c r="H1254" s="154">
        <v>32.290999999999997</v>
      </c>
      <c r="I1254" s="155"/>
      <c r="L1254" s="150"/>
      <c r="M1254" s="156"/>
      <c r="T1254" s="157"/>
      <c r="AT1254" s="152" t="s">
        <v>302</v>
      </c>
      <c r="AU1254" s="152" t="s">
        <v>85</v>
      </c>
      <c r="AV1254" s="12" t="s">
        <v>85</v>
      </c>
      <c r="AW1254" s="12" t="s">
        <v>32</v>
      </c>
      <c r="AX1254" s="12" t="s">
        <v>76</v>
      </c>
      <c r="AY1254" s="152" t="s">
        <v>293</v>
      </c>
    </row>
    <row r="1255" spans="2:51" s="12" customFormat="1" ht="11.25">
      <c r="B1255" s="150"/>
      <c r="D1255" s="151" t="s">
        <v>302</v>
      </c>
      <c r="E1255" s="152" t="s">
        <v>1</v>
      </c>
      <c r="F1255" s="153" t="s">
        <v>1131</v>
      </c>
      <c r="H1255" s="154">
        <v>22.641999999999999</v>
      </c>
      <c r="I1255" s="155"/>
      <c r="L1255" s="150"/>
      <c r="M1255" s="156"/>
      <c r="T1255" s="157"/>
      <c r="AT1255" s="152" t="s">
        <v>302</v>
      </c>
      <c r="AU1255" s="152" t="s">
        <v>85</v>
      </c>
      <c r="AV1255" s="12" t="s">
        <v>85</v>
      </c>
      <c r="AW1255" s="12" t="s">
        <v>32</v>
      </c>
      <c r="AX1255" s="12" t="s">
        <v>76</v>
      </c>
      <c r="AY1255" s="152" t="s">
        <v>293</v>
      </c>
    </row>
    <row r="1256" spans="2:51" s="12" customFormat="1" ht="22.5">
      <c r="B1256" s="150"/>
      <c r="D1256" s="151" t="s">
        <v>302</v>
      </c>
      <c r="E1256" s="152" t="s">
        <v>1</v>
      </c>
      <c r="F1256" s="153" t="s">
        <v>1132</v>
      </c>
      <c r="H1256" s="154">
        <v>78.561999999999998</v>
      </c>
      <c r="I1256" s="155"/>
      <c r="L1256" s="150"/>
      <c r="M1256" s="156"/>
      <c r="T1256" s="157"/>
      <c r="AT1256" s="152" t="s">
        <v>302</v>
      </c>
      <c r="AU1256" s="152" t="s">
        <v>85</v>
      </c>
      <c r="AV1256" s="12" t="s">
        <v>85</v>
      </c>
      <c r="AW1256" s="12" t="s">
        <v>32</v>
      </c>
      <c r="AX1256" s="12" t="s">
        <v>76</v>
      </c>
      <c r="AY1256" s="152" t="s">
        <v>293</v>
      </c>
    </row>
    <row r="1257" spans="2:51" s="12" customFormat="1" ht="11.25">
      <c r="B1257" s="150"/>
      <c r="D1257" s="151" t="s">
        <v>302</v>
      </c>
      <c r="E1257" s="152" t="s">
        <v>1</v>
      </c>
      <c r="F1257" s="153" t="s">
        <v>1133</v>
      </c>
      <c r="H1257" s="154">
        <v>14.904999999999999</v>
      </c>
      <c r="I1257" s="155"/>
      <c r="L1257" s="150"/>
      <c r="M1257" s="156"/>
      <c r="T1257" s="157"/>
      <c r="AT1257" s="152" t="s">
        <v>302</v>
      </c>
      <c r="AU1257" s="152" t="s">
        <v>85</v>
      </c>
      <c r="AV1257" s="12" t="s">
        <v>85</v>
      </c>
      <c r="AW1257" s="12" t="s">
        <v>32</v>
      </c>
      <c r="AX1257" s="12" t="s">
        <v>76</v>
      </c>
      <c r="AY1257" s="152" t="s">
        <v>293</v>
      </c>
    </row>
    <row r="1258" spans="2:51" s="12" customFormat="1" ht="11.25">
      <c r="B1258" s="150"/>
      <c r="D1258" s="151" t="s">
        <v>302</v>
      </c>
      <c r="E1258" s="152" t="s">
        <v>1</v>
      </c>
      <c r="F1258" s="153" t="s">
        <v>1134</v>
      </c>
      <c r="H1258" s="154">
        <v>26.895</v>
      </c>
      <c r="I1258" s="155"/>
      <c r="L1258" s="150"/>
      <c r="M1258" s="156"/>
      <c r="T1258" s="157"/>
      <c r="AT1258" s="152" t="s">
        <v>302</v>
      </c>
      <c r="AU1258" s="152" t="s">
        <v>85</v>
      </c>
      <c r="AV1258" s="12" t="s">
        <v>85</v>
      </c>
      <c r="AW1258" s="12" t="s">
        <v>32</v>
      </c>
      <c r="AX1258" s="12" t="s">
        <v>76</v>
      </c>
      <c r="AY1258" s="152" t="s">
        <v>293</v>
      </c>
    </row>
    <row r="1259" spans="2:51" s="12" customFormat="1" ht="22.5">
      <c r="B1259" s="150"/>
      <c r="D1259" s="151" t="s">
        <v>302</v>
      </c>
      <c r="E1259" s="152" t="s">
        <v>1</v>
      </c>
      <c r="F1259" s="153" t="s">
        <v>1135</v>
      </c>
      <c r="H1259" s="154">
        <v>76.48</v>
      </c>
      <c r="I1259" s="155"/>
      <c r="L1259" s="150"/>
      <c r="M1259" s="156"/>
      <c r="T1259" s="157"/>
      <c r="AT1259" s="152" t="s">
        <v>302</v>
      </c>
      <c r="AU1259" s="152" t="s">
        <v>85</v>
      </c>
      <c r="AV1259" s="12" t="s">
        <v>85</v>
      </c>
      <c r="AW1259" s="12" t="s">
        <v>32</v>
      </c>
      <c r="AX1259" s="12" t="s">
        <v>76</v>
      </c>
      <c r="AY1259" s="152" t="s">
        <v>293</v>
      </c>
    </row>
    <row r="1260" spans="2:51" s="12" customFormat="1" ht="11.25">
      <c r="B1260" s="150"/>
      <c r="D1260" s="151" t="s">
        <v>302</v>
      </c>
      <c r="E1260" s="152" t="s">
        <v>1</v>
      </c>
      <c r="F1260" s="153" t="s">
        <v>1136</v>
      </c>
      <c r="H1260" s="154">
        <v>31.620999999999999</v>
      </c>
      <c r="I1260" s="155"/>
      <c r="L1260" s="150"/>
      <c r="M1260" s="156"/>
      <c r="T1260" s="157"/>
      <c r="AT1260" s="152" t="s">
        <v>302</v>
      </c>
      <c r="AU1260" s="152" t="s">
        <v>85</v>
      </c>
      <c r="AV1260" s="12" t="s">
        <v>85</v>
      </c>
      <c r="AW1260" s="12" t="s">
        <v>32</v>
      </c>
      <c r="AX1260" s="12" t="s">
        <v>76</v>
      </c>
      <c r="AY1260" s="152" t="s">
        <v>293</v>
      </c>
    </row>
    <row r="1261" spans="2:51" s="12" customFormat="1" ht="11.25">
      <c r="B1261" s="150"/>
      <c r="D1261" s="151" t="s">
        <v>302</v>
      </c>
      <c r="E1261" s="152" t="s">
        <v>1</v>
      </c>
      <c r="F1261" s="153" t="s">
        <v>1137</v>
      </c>
      <c r="H1261" s="154">
        <v>22.384</v>
      </c>
      <c r="I1261" s="155"/>
      <c r="L1261" s="150"/>
      <c r="M1261" s="156"/>
      <c r="T1261" s="157"/>
      <c r="AT1261" s="152" t="s">
        <v>302</v>
      </c>
      <c r="AU1261" s="152" t="s">
        <v>85</v>
      </c>
      <c r="AV1261" s="12" t="s">
        <v>85</v>
      </c>
      <c r="AW1261" s="12" t="s">
        <v>32</v>
      </c>
      <c r="AX1261" s="12" t="s">
        <v>76</v>
      </c>
      <c r="AY1261" s="152" t="s">
        <v>293</v>
      </c>
    </row>
    <row r="1262" spans="2:51" s="12" customFormat="1" ht="22.5">
      <c r="B1262" s="150"/>
      <c r="D1262" s="151" t="s">
        <v>302</v>
      </c>
      <c r="E1262" s="152" t="s">
        <v>1</v>
      </c>
      <c r="F1262" s="153" t="s">
        <v>1138</v>
      </c>
      <c r="H1262" s="154">
        <v>87.382999999999996</v>
      </c>
      <c r="I1262" s="155"/>
      <c r="L1262" s="150"/>
      <c r="M1262" s="156"/>
      <c r="T1262" s="157"/>
      <c r="AT1262" s="152" t="s">
        <v>302</v>
      </c>
      <c r="AU1262" s="152" t="s">
        <v>85</v>
      </c>
      <c r="AV1262" s="12" t="s">
        <v>85</v>
      </c>
      <c r="AW1262" s="12" t="s">
        <v>32</v>
      </c>
      <c r="AX1262" s="12" t="s">
        <v>76</v>
      </c>
      <c r="AY1262" s="152" t="s">
        <v>293</v>
      </c>
    </row>
    <row r="1263" spans="2:51" s="12" customFormat="1" ht="11.25">
      <c r="B1263" s="150"/>
      <c r="D1263" s="151" t="s">
        <v>302</v>
      </c>
      <c r="E1263" s="152" t="s">
        <v>1</v>
      </c>
      <c r="F1263" s="153" t="s">
        <v>1139</v>
      </c>
      <c r="H1263" s="154">
        <v>34.484999999999999</v>
      </c>
      <c r="I1263" s="155"/>
      <c r="L1263" s="150"/>
      <c r="M1263" s="156"/>
      <c r="T1263" s="157"/>
      <c r="AT1263" s="152" t="s">
        <v>302</v>
      </c>
      <c r="AU1263" s="152" t="s">
        <v>85</v>
      </c>
      <c r="AV1263" s="12" t="s">
        <v>85</v>
      </c>
      <c r="AW1263" s="12" t="s">
        <v>32</v>
      </c>
      <c r="AX1263" s="12" t="s">
        <v>76</v>
      </c>
      <c r="AY1263" s="152" t="s">
        <v>293</v>
      </c>
    </row>
    <row r="1264" spans="2:51" s="12" customFormat="1" ht="11.25">
      <c r="B1264" s="150"/>
      <c r="D1264" s="151" t="s">
        <v>302</v>
      </c>
      <c r="E1264" s="152" t="s">
        <v>1</v>
      </c>
      <c r="F1264" s="153" t="s">
        <v>1140</v>
      </c>
      <c r="H1264" s="154">
        <v>25.19</v>
      </c>
      <c r="I1264" s="155"/>
      <c r="L1264" s="150"/>
      <c r="M1264" s="156"/>
      <c r="T1264" s="157"/>
      <c r="AT1264" s="152" t="s">
        <v>302</v>
      </c>
      <c r="AU1264" s="152" t="s">
        <v>85</v>
      </c>
      <c r="AV1264" s="12" t="s">
        <v>85</v>
      </c>
      <c r="AW1264" s="12" t="s">
        <v>32</v>
      </c>
      <c r="AX1264" s="12" t="s">
        <v>76</v>
      </c>
      <c r="AY1264" s="152" t="s">
        <v>293</v>
      </c>
    </row>
    <row r="1265" spans="2:65" s="12" customFormat="1" ht="22.5">
      <c r="B1265" s="150"/>
      <c r="D1265" s="151" t="s">
        <v>302</v>
      </c>
      <c r="E1265" s="152" t="s">
        <v>1</v>
      </c>
      <c r="F1265" s="153" t="s">
        <v>1141</v>
      </c>
      <c r="H1265" s="154">
        <v>78.397000000000006</v>
      </c>
      <c r="I1265" s="155"/>
      <c r="L1265" s="150"/>
      <c r="M1265" s="156"/>
      <c r="T1265" s="157"/>
      <c r="AT1265" s="152" t="s">
        <v>302</v>
      </c>
      <c r="AU1265" s="152" t="s">
        <v>85</v>
      </c>
      <c r="AV1265" s="12" t="s">
        <v>85</v>
      </c>
      <c r="AW1265" s="12" t="s">
        <v>32</v>
      </c>
      <c r="AX1265" s="12" t="s">
        <v>76</v>
      </c>
      <c r="AY1265" s="152" t="s">
        <v>293</v>
      </c>
    </row>
    <row r="1266" spans="2:65" s="12" customFormat="1" ht="11.25">
      <c r="B1266" s="150"/>
      <c r="D1266" s="151" t="s">
        <v>302</v>
      </c>
      <c r="E1266" s="152" t="s">
        <v>1</v>
      </c>
      <c r="F1266" s="153" t="s">
        <v>1142</v>
      </c>
      <c r="H1266" s="154">
        <v>45.21</v>
      </c>
      <c r="I1266" s="155"/>
      <c r="L1266" s="150"/>
      <c r="M1266" s="156"/>
      <c r="T1266" s="157"/>
      <c r="AT1266" s="152" t="s">
        <v>302</v>
      </c>
      <c r="AU1266" s="152" t="s">
        <v>85</v>
      </c>
      <c r="AV1266" s="12" t="s">
        <v>85</v>
      </c>
      <c r="AW1266" s="12" t="s">
        <v>32</v>
      </c>
      <c r="AX1266" s="12" t="s">
        <v>76</v>
      </c>
      <c r="AY1266" s="152" t="s">
        <v>293</v>
      </c>
    </row>
    <row r="1267" spans="2:65" s="12" customFormat="1" ht="11.25">
      <c r="B1267" s="150"/>
      <c r="D1267" s="151" t="s">
        <v>302</v>
      </c>
      <c r="E1267" s="152" t="s">
        <v>1</v>
      </c>
      <c r="F1267" s="153" t="s">
        <v>1143</v>
      </c>
      <c r="H1267" s="154">
        <v>18.535</v>
      </c>
      <c r="I1267" s="155"/>
      <c r="L1267" s="150"/>
      <c r="M1267" s="156"/>
      <c r="T1267" s="157"/>
      <c r="AT1267" s="152" t="s">
        <v>302</v>
      </c>
      <c r="AU1267" s="152" t="s">
        <v>85</v>
      </c>
      <c r="AV1267" s="12" t="s">
        <v>85</v>
      </c>
      <c r="AW1267" s="12" t="s">
        <v>32</v>
      </c>
      <c r="AX1267" s="12" t="s">
        <v>76</v>
      </c>
      <c r="AY1267" s="152" t="s">
        <v>293</v>
      </c>
    </row>
    <row r="1268" spans="2:65" s="14" customFormat="1" ht="11.25">
      <c r="B1268" s="167"/>
      <c r="D1268" s="151" t="s">
        <v>302</v>
      </c>
      <c r="E1268" s="168" t="s">
        <v>214</v>
      </c>
      <c r="F1268" s="169" t="s">
        <v>371</v>
      </c>
      <c r="H1268" s="170">
        <v>2197.8670000000002</v>
      </c>
      <c r="I1268" s="171"/>
      <c r="L1268" s="167"/>
      <c r="M1268" s="172"/>
      <c r="T1268" s="173"/>
      <c r="AT1268" s="168" t="s">
        <v>302</v>
      </c>
      <c r="AU1268" s="168" t="s">
        <v>85</v>
      </c>
      <c r="AV1268" s="14" t="s">
        <v>300</v>
      </c>
      <c r="AW1268" s="14" t="s">
        <v>32</v>
      </c>
      <c r="AX1268" s="14" t="s">
        <v>83</v>
      </c>
      <c r="AY1268" s="168" t="s">
        <v>293</v>
      </c>
    </row>
    <row r="1269" spans="2:65" s="1" customFormat="1" ht="21.75" customHeight="1">
      <c r="B1269" s="32"/>
      <c r="C1269" s="137" t="s">
        <v>1144</v>
      </c>
      <c r="D1269" s="137" t="s">
        <v>295</v>
      </c>
      <c r="E1269" s="138" t="s">
        <v>1145</v>
      </c>
      <c r="F1269" s="139" t="s">
        <v>1146</v>
      </c>
      <c r="G1269" s="140" t="s">
        <v>767</v>
      </c>
      <c r="H1269" s="141">
        <v>2197.8670000000002</v>
      </c>
      <c r="I1269" s="142"/>
      <c r="J1269" s="143">
        <f>ROUND(I1269*H1269,2)</f>
        <v>0</v>
      </c>
      <c r="K1269" s="139" t="s">
        <v>299</v>
      </c>
      <c r="L1269" s="32"/>
      <c r="M1269" s="144" t="s">
        <v>1</v>
      </c>
      <c r="N1269" s="145" t="s">
        <v>41</v>
      </c>
      <c r="P1269" s="146">
        <f>O1269*H1269</f>
        <v>0</v>
      </c>
      <c r="Q1269" s="146">
        <v>0</v>
      </c>
      <c r="R1269" s="146">
        <f>Q1269*H1269</f>
        <v>0</v>
      </c>
      <c r="S1269" s="146">
        <v>0</v>
      </c>
      <c r="T1269" s="147">
        <f>S1269*H1269</f>
        <v>0</v>
      </c>
      <c r="AR1269" s="148" t="s">
        <v>300</v>
      </c>
      <c r="AT1269" s="148" t="s">
        <v>295</v>
      </c>
      <c r="AU1269" s="148" t="s">
        <v>85</v>
      </c>
      <c r="AY1269" s="17" t="s">
        <v>293</v>
      </c>
      <c r="BE1269" s="149">
        <f>IF(N1269="základní",J1269,0)</f>
        <v>0</v>
      </c>
      <c r="BF1269" s="149">
        <f>IF(N1269="snížená",J1269,0)</f>
        <v>0</v>
      </c>
      <c r="BG1269" s="149">
        <f>IF(N1269="zákl. přenesená",J1269,0)</f>
        <v>0</v>
      </c>
      <c r="BH1269" s="149">
        <f>IF(N1269="sníž. přenesená",J1269,0)</f>
        <v>0</v>
      </c>
      <c r="BI1269" s="149">
        <f>IF(N1269="nulová",J1269,0)</f>
        <v>0</v>
      </c>
      <c r="BJ1269" s="17" t="s">
        <v>83</v>
      </c>
      <c r="BK1269" s="149">
        <f>ROUND(I1269*H1269,2)</f>
        <v>0</v>
      </c>
      <c r="BL1269" s="17" t="s">
        <v>300</v>
      </c>
      <c r="BM1269" s="148" t="s">
        <v>1147</v>
      </c>
    </row>
    <row r="1270" spans="2:65" s="12" customFormat="1" ht="11.25">
      <c r="B1270" s="150"/>
      <c r="D1270" s="151" t="s">
        <v>302</v>
      </c>
      <c r="E1270" s="152" t="s">
        <v>1</v>
      </c>
      <c r="F1270" s="153" t="s">
        <v>214</v>
      </c>
      <c r="H1270" s="154">
        <v>2197.8670000000002</v>
      </c>
      <c r="I1270" s="155"/>
      <c r="L1270" s="150"/>
      <c r="M1270" s="156"/>
      <c r="T1270" s="157"/>
      <c r="AT1270" s="152" t="s">
        <v>302</v>
      </c>
      <c r="AU1270" s="152" t="s">
        <v>85</v>
      </c>
      <c r="AV1270" s="12" t="s">
        <v>85</v>
      </c>
      <c r="AW1270" s="12" t="s">
        <v>32</v>
      </c>
      <c r="AX1270" s="12" t="s">
        <v>83</v>
      </c>
      <c r="AY1270" s="152" t="s">
        <v>293</v>
      </c>
    </row>
    <row r="1271" spans="2:65" s="1" customFormat="1" ht="24.2" customHeight="1">
      <c r="B1271" s="32"/>
      <c r="C1271" s="137" t="s">
        <v>1148</v>
      </c>
      <c r="D1271" s="137" t="s">
        <v>295</v>
      </c>
      <c r="E1271" s="138" t="s">
        <v>1149</v>
      </c>
      <c r="F1271" s="139" t="s">
        <v>1150</v>
      </c>
      <c r="G1271" s="140" t="s">
        <v>1151</v>
      </c>
      <c r="H1271" s="141">
        <v>1</v>
      </c>
      <c r="I1271" s="142"/>
      <c r="J1271" s="143">
        <f>ROUND(I1271*H1271,2)</f>
        <v>0</v>
      </c>
      <c r="K1271" s="139" t="s">
        <v>1</v>
      </c>
      <c r="L1271" s="32"/>
      <c r="M1271" s="144" t="s">
        <v>1</v>
      </c>
      <c r="N1271" s="145" t="s">
        <v>41</v>
      </c>
      <c r="P1271" s="146">
        <f>O1271*H1271</f>
        <v>0</v>
      </c>
      <c r="Q1271" s="146">
        <v>6.198E-2</v>
      </c>
      <c r="R1271" s="146">
        <f>Q1271*H1271</f>
        <v>6.198E-2</v>
      </c>
      <c r="S1271" s="146">
        <v>0</v>
      </c>
      <c r="T1271" s="147">
        <f>S1271*H1271</f>
        <v>0</v>
      </c>
      <c r="AR1271" s="148" t="s">
        <v>300</v>
      </c>
      <c r="AT1271" s="148" t="s">
        <v>295</v>
      </c>
      <c r="AU1271" s="148" t="s">
        <v>85</v>
      </c>
      <c r="AY1271" s="17" t="s">
        <v>293</v>
      </c>
      <c r="BE1271" s="149">
        <f>IF(N1271="základní",J1271,0)</f>
        <v>0</v>
      </c>
      <c r="BF1271" s="149">
        <f>IF(N1271="snížená",J1271,0)</f>
        <v>0</v>
      </c>
      <c r="BG1271" s="149">
        <f>IF(N1271="zákl. přenesená",J1271,0)</f>
        <v>0</v>
      </c>
      <c r="BH1271" s="149">
        <f>IF(N1271="sníž. přenesená",J1271,0)</f>
        <v>0</v>
      </c>
      <c r="BI1271" s="149">
        <f>IF(N1271="nulová",J1271,0)</f>
        <v>0</v>
      </c>
      <c r="BJ1271" s="17" t="s">
        <v>83</v>
      </c>
      <c r="BK1271" s="149">
        <f>ROUND(I1271*H1271,2)</f>
        <v>0</v>
      </c>
      <c r="BL1271" s="17" t="s">
        <v>300</v>
      </c>
      <c r="BM1271" s="148" t="s">
        <v>1152</v>
      </c>
    </row>
    <row r="1272" spans="2:65" s="1" customFormat="1" ht="24.2" customHeight="1">
      <c r="B1272" s="32"/>
      <c r="C1272" s="137" t="s">
        <v>1153</v>
      </c>
      <c r="D1272" s="137" t="s">
        <v>295</v>
      </c>
      <c r="E1272" s="138" t="s">
        <v>1154</v>
      </c>
      <c r="F1272" s="139" t="s">
        <v>1155</v>
      </c>
      <c r="G1272" s="140" t="s">
        <v>533</v>
      </c>
      <c r="H1272" s="141">
        <v>59.616999999999997</v>
      </c>
      <c r="I1272" s="142"/>
      <c r="J1272" s="143">
        <f>ROUND(I1272*H1272,2)</f>
        <v>0</v>
      </c>
      <c r="K1272" s="139" t="s">
        <v>299</v>
      </c>
      <c r="L1272" s="32"/>
      <c r="M1272" s="144" t="s">
        <v>1</v>
      </c>
      <c r="N1272" s="145" t="s">
        <v>41</v>
      </c>
      <c r="P1272" s="146">
        <f>O1272*H1272</f>
        <v>0</v>
      </c>
      <c r="Q1272" s="146">
        <v>1.3330299999999999</v>
      </c>
      <c r="R1272" s="146">
        <f>Q1272*H1272</f>
        <v>79.471249509999993</v>
      </c>
      <c r="S1272" s="146">
        <v>0</v>
      </c>
      <c r="T1272" s="147">
        <f>S1272*H1272</f>
        <v>0</v>
      </c>
      <c r="AR1272" s="148" t="s">
        <v>300</v>
      </c>
      <c r="AT1272" s="148" t="s">
        <v>295</v>
      </c>
      <c r="AU1272" s="148" t="s">
        <v>85</v>
      </c>
      <c r="AY1272" s="17" t="s">
        <v>293</v>
      </c>
      <c r="BE1272" s="149">
        <f>IF(N1272="základní",J1272,0)</f>
        <v>0</v>
      </c>
      <c r="BF1272" s="149">
        <f>IF(N1272="snížená",J1272,0)</f>
        <v>0</v>
      </c>
      <c r="BG1272" s="149">
        <f>IF(N1272="zákl. přenesená",J1272,0)</f>
        <v>0</v>
      </c>
      <c r="BH1272" s="149">
        <f>IF(N1272="sníž. přenesená",J1272,0)</f>
        <v>0</v>
      </c>
      <c r="BI1272" s="149">
        <f>IF(N1272="nulová",J1272,0)</f>
        <v>0</v>
      </c>
      <c r="BJ1272" s="17" t="s">
        <v>83</v>
      </c>
      <c r="BK1272" s="149">
        <f>ROUND(I1272*H1272,2)</f>
        <v>0</v>
      </c>
      <c r="BL1272" s="17" t="s">
        <v>300</v>
      </c>
      <c r="BM1272" s="148" t="s">
        <v>1156</v>
      </c>
    </row>
    <row r="1273" spans="2:65" s="12" customFormat="1" ht="11.25">
      <c r="B1273" s="150"/>
      <c r="D1273" s="151" t="s">
        <v>302</v>
      </c>
      <c r="E1273" s="152" t="s">
        <v>1</v>
      </c>
      <c r="F1273" s="153" t="s">
        <v>1157</v>
      </c>
      <c r="H1273" s="154">
        <v>59.616999999999997</v>
      </c>
      <c r="I1273" s="155"/>
      <c r="L1273" s="150"/>
      <c r="M1273" s="156"/>
      <c r="T1273" s="157"/>
      <c r="AT1273" s="152" t="s">
        <v>302</v>
      </c>
      <c r="AU1273" s="152" t="s">
        <v>85</v>
      </c>
      <c r="AV1273" s="12" t="s">
        <v>85</v>
      </c>
      <c r="AW1273" s="12" t="s">
        <v>32</v>
      </c>
      <c r="AX1273" s="12" t="s">
        <v>83</v>
      </c>
      <c r="AY1273" s="152" t="s">
        <v>293</v>
      </c>
    </row>
    <row r="1274" spans="2:65" s="1" customFormat="1" ht="24.2" customHeight="1">
      <c r="B1274" s="32"/>
      <c r="C1274" s="137" t="s">
        <v>1158</v>
      </c>
      <c r="D1274" s="137" t="s">
        <v>295</v>
      </c>
      <c r="E1274" s="138" t="s">
        <v>1159</v>
      </c>
      <c r="F1274" s="139" t="s">
        <v>1160</v>
      </c>
      <c r="G1274" s="140" t="s">
        <v>767</v>
      </c>
      <c r="H1274" s="141">
        <v>13406.945</v>
      </c>
      <c r="I1274" s="142"/>
      <c r="J1274" s="143">
        <f>ROUND(I1274*H1274,2)</f>
        <v>0</v>
      </c>
      <c r="K1274" s="139" t="s">
        <v>299</v>
      </c>
      <c r="L1274" s="32"/>
      <c r="M1274" s="144" t="s">
        <v>1</v>
      </c>
      <c r="N1274" s="145" t="s">
        <v>41</v>
      </c>
      <c r="P1274" s="146">
        <f>O1274*H1274</f>
        <v>0</v>
      </c>
      <c r="Q1274" s="146">
        <v>8.6499999999999997E-3</v>
      </c>
      <c r="R1274" s="146">
        <f>Q1274*H1274</f>
        <v>115.97007425</v>
      </c>
      <c r="S1274" s="146">
        <v>0</v>
      </c>
      <c r="T1274" s="147">
        <f>S1274*H1274</f>
        <v>0</v>
      </c>
      <c r="AR1274" s="148" t="s">
        <v>300</v>
      </c>
      <c r="AT1274" s="148" t="s">
        <v>295</v>
      </c>
      <c r="AU1274" s="148" t="s">
        <v>85</v>
      </c>
      <c r="AY1274" s="17" t="s">
        <v>293</v>
      </c>
      <c r="BE1274" s="149">
        <f>IF(N1274="základní",J1274,0)</f>
        <v>0</v>
      </c>
      <c r="BF1274" s="149">
        <f>IF(N1274="snížená",J1274,0)</f>
        <v>0</v>
      </c>
      <c r="BG1274" s="149">
        <f>IF(N1274="zákl. přenesená",J1274,0)</f>
        <v>0</v>
      </c>
      <c r="BH1274" s="149">
        <f>IF(N1274="sníž. přenesená",J1274,0)</f>
        <v>0</v>
      </c>
      <c r="BI1274" s="149">
        <f>IF(N1274="nulová",J1274,0)</f>
        <v>0</v>
      </c>
      <c r="BJ1274" s="17" t="s">
        <v>83</v>
      </c>
      <c r="BK1274" s="149">
        <f>ROUND(I1274*H1274,2)</f>
        <v>0</v>
      </c>
      <c r="BL1274" s="17" t="s">
        <v>300</v>
      </c>
      <c r="BM1274" s="148" t="s">
        <v>1161</v>
      </c>
    </row>
    <row r="1275" spans="2:65" s="12" customFormat="1" ht="11.25">
      <c r="B1275" s="150"/>
      <c r="D1275" s="151" t="s">
        <v>302</v>
      </c>
      <c r="E1275" s="152" t="s">
        <v>1</v>
      </c>
      <c r="F1275" s="153" t="s">
        <v>1162</v>
      </c>
      <c r="H1275" s="154">
        <v>13406.945</v>
      </c>
      <c r="I1275" s="155"/>
      <c r="L1275" s="150"/>
      <c r="M1275" s="156"/>
      <c r="T1275" s="157"/>
      <c r="AT1275" s="152" t="s">
        <v>302</v>
      </c>
      <c r="AU1275" s="152" t="s">
        <v>85</v>
      </c>
      <c r="AV1275" s="12" t="s">
        <v>85</v>
      </c>
      <c r="AW1275" s="12" t="s">
        <v>32</v>
      </c>
      <c r="AX1275" s="12" t="s">
        <v>83</v>
      </c>
      <c r="AY1275" s="152" t="s">
        <v>293</v>
      </c>
    </row>
    <row r="1276" spans="2:65" s="1" customFormat="1" ht="33" customHeight="1">
      <c r="B1276" s="32"/>
      <c r="C1276" s="137" t="s">
        <v>1163</v>
      </c>
      <c r="D1276" s="137" t="s">
        <v>295</v>
      </c>
      <c r="E1276" s="138" t="s">
        <v>1164</v>
      </c>
      <c r="F1276" s="139" t="s">
        <v>1165</v>
      </c>
      <c r="G1276" s="140" t="s">
        <v>311</v>
      </c>
      <c r="H1276" s="141">
        <v>104.473</v>
      </c>
      <c r="I1276" s="142"/>
      <c r="J1276" s="143">
        <f>ROUND(I1276*H1276,2)</f>
        <v>0</v>
      </c>
      <c r="K1276" s="139" t="s">
        <v>299</v>
      </c>
      <c r="L1276" s="32"/>
      <c r="M1276" s="144" t="s">
        <v>1</v>
      </c>
      <c r="N1276" s="145" t="s">
        <v>41</v>
      </c>
      <c r="P1276" s="146">
        <f>O1276*H1276</f>
        <v>0</v>
      </c>
      <c r="Q1276" s="146">
        <v>2.57477</v>
      </c>
      <c r="R1276" s="146">
        <f>Q1276*H1276</f>
        <v>268.99394620999999</v>
      </c>
      <c r="S1276" s="146">
        <v>0</v>
      </c>
      <c r="T1276" s="147">
        <f>S1276*H1276</f>
        <v>0</v>
      </c>
      <c r="AR1276" s="148" t="s">
        <v>300</v>
      </c>
      <c r="AT1276" s="148" t="s">
        <v>295</v>
      </c>
      <c r="AU1276" s="148" t="s">
        <v>85</v>
      </c>
      <c r="AY1276" s="17" t="s">
        <v>293</v>
      </c>
      <c r="BE1276" s="149">
        <f>IF(N1276="základní",J1276,0)</f>
        <v>0</v>
      </c>
      <c r="BF1276" s="149">
        <f>IF(N1276="snížená",J1276,0)</f>
        <v>0</v>
      </c>
      <c r="BG1276" s="149">
        <f>IF(N1276="zákl. přenesená",J1276,0)</f>
        <v>0</v>
      </c>
      <c r="BH1276" s="149">
        <f>IF(N1276="sníž. přenesená",J1276,0)</f>
        <v>0</v>
      </c>
      <c r="BI1276" s="149">
        <f>IF(N1276="nulová",J1276,0)</f>
        <v>0</v>
      </c>
      <c r="BJ1276" s="17" t="s">
        <v>83</v>
      </c>
      <c r="BK1276" s="149">
        <f>ROUND(I1276*H1276,2)</f>
        <v>0</v>
      </c>
      <c r="BL1276" s="17" t="s">
        <v>300</v>
      </c>
      <c r="BM1276" s="148" t="s">
        <v>1166</v>
      </c>
    </row>
    <row r="1277" spans="2:65" s="12" customFormat="1" ht="11.25">
      <c r="B1277" s="150"/>
      <c r="D1277" s="151" t="s">
        <v>302</v>
      </c>
      <c r="E1277" s="152" t="s">
        <v>1</v>
      </c>
      <c r="F1277" s="153" t="s">
        <v>1167</v>
      </c>
      <c r="H1277" s="154">
        <v>7.0149999999999997</v>
      </c>
      <c r="I1277" s="155"/>
      <c r="L1277" s="150"/>
      <c r="M1277" s="156"/>
      <c r="T1277" s="157"/>
      <c r="AT1277" s="152" t="s">
        <v>302</v>
      </c>
      <c r="AU1277" s="152" t="s">
        <v>85</v>
      </c>
      <c r="AV1277" s="12" t="s">
        <v>85</v>
      </c>
      <c r="AW1277" s="12" t="s">
        <v>32</v>
      </c>
      <c r="AX1277" s="12" t="s">
        <v>76</v>
      </c>
      <c r="AY1277" s="152" t="s">
        <v>293</v>
      </c>
    </row>
    <row r="1278" spans="2:65" s="12" customFormat="1" ht="11.25">
      <c r="B1278" s="150"/>
      <c r="D1278" s="151" t="s">
        <v>302</v>
      </c>
      <c r="E1278" s="152" t="s">
        <v>1</v>
      </c>
      <c r="F1278" s="153" t="s">
        <v>1168</v>
      </c>
      <c r="H1278" s="154">
        <v>7.0149999999999997</v>
      </c>
      <c r="I1278" s="155"/>
      <c r="L1278" s="150"/>
      <c r="M1278" s="156"/>
      <c r="T1278" s="157"/>
      <c r="AT1278" s="152" t="s">
        <v>302</v>
      </c>
      <c r="AU1278" s="152" t="s">
        <v>85</v>
      </c>
      <c r="AV1278" s="12" t="s">
        <v>85</v>
      </c>
      <c r="AW1278" s="12" t="s">
        <v>32</v>
      </c>
      <c r="AX1278" s="12" t="s">
        <v>76</v>
      </c>
      <c r="AY1278" s="152" t="s">
        <v>293</v>
      </c>
    </row>
    <row r="1279" spans="2:65" s="12" customFormat="1" ht="11.25">
      <c r="B1279" s="150"/>
      <c r="D1279" s="151" t="s">
        <v>302</v>
      </c>
      <c r="E1279" s="152" t="s">
        <v>1</v>
      </c>
      <c r="F1279" s="153" t="s">
        <v>1169</v>
      </c>
      <c r="H1279" s="154">
        <v>7.0149999999999997</v>
      </c>
      <c r="I1279" s="155"/>
      <c r="L1279" s="150"/>
      <c r="M1279" s="156"/>
      <c r="T1279" s="157"/>
      <c r="AT1279" s="152" t="s">
        <v>302</v>
      </c>
      <c r="AU1279" s="152" t="s">
        <v>85</v>
      </c>
      <c r="AV1279" s="12" t="s">
        <v>85</v>
      </c>
      <c r="AW1279" s="12" t="s">
        <v>32</v>
      </c>
      <c r="AX1279" s="12" t="s">
        <v>76</v>
      </c>
      <c r="AY1279" s="152" t="s">
        <v>293</v>
      </c>
    </row>
    <row r="1280" spans="2:65" s="12" customFormat="1" ht="11.25">
      <c r="B1280" s="150"/>
      <c r="D1280" s="151" t="s">
        <v>302</v>
      </c>
      <c r="E1280" s="152" t="s">
        <v>1</v>
      </c>
      <c r="F1280" s="153" t="s">
        <v>1170</v>
      </c>
      <c r="H1280" s="154">
        <v>7.0149999999999997</v>
      </c>
      <c r="I1280" s="155"/>
      <c r="L1280" s="150"/>
      <c r="M1280" s="156"/>
      <c r="T1280" s="157"/>
      <c r="AT1280" s="152" t="s">
        <v>302</v>
      </c>
      <c r="AU1280" s="152" t="s">
        <v>85</v>
      </c>
      <c r="AV1280" s="12" t="s">
        <v>85</v>
      </c>
      <c r="AW1280" s="12" t="s">
        <v>32</v>
      </c>
      <c r="AX1280" s="12" t="s">
        <v>76</v>
      </c>
      <c r="AY1280" s="152" t="s">
        <v>293</v>
      </c>
    </row>
    <row r="1281" spans="2:65" s="12" customFormat="1" ht="11.25">
      <c r="B1281" s="150"/>
      <c r="D1281" s="151" t="s">
        <v>302</v>
      </c>
      <c r="E1281" s="152" t="s">
        <v>1</v>
      </c>
      <c r="F1281" s="153" t="s">
        <v>1171</v>
      </c>
      <c r="H1281" s="154">
        <v>7.0149999999999997</v>
      </c>
      <c r="I1281" s="155"/>
      <c r="L1281" s="150"/>
      <c r="M1281" s="156"/>
      <c r="T1281" s="157"/>
      <c r="AT1281" s="152" t="s">
        <v>302</v>
      </c>
      <c r="AU1281" s="152" t="s">
        <v>85</v>
      </c>
      <c r="AV1281" s="12" t="s">
        <v>85</v>
      </c>
      <c r="AW1281" s="12" t="s">
        <v>32</v>
      </c>
      <c r="AX1281" s="12" t="s">
        <v>76</v>
      </c>
      <c r="AY1281" s="152" t="s">
        <v>293</v>
      </c>
    </row>
    <row r="1282" spans="2:65" s="12" customFormat="1" ht="11.25">
      <c r="B1282" s="150"/>
      <c r="D1282" s="151" t="s">
        <v>302</v>
      </c>
      <c r="E1282" s="152" t="s">
        <v>1</v>
      </c>
      <c r="F1282" s="153" t="s">
        <v>1172</v>
      </c>
      <c r="H1282" s="154">
        <v>7.0149999999999997</v>
      </c>
      <c r="I1282" s="155"/>
      <c r="L1282" s="150"/>
      <c r="M1282" s="156"/>
      <c r="T1282" s="157"/>
      <c r="AT1282" s="152" t="s">
        <v>302</v>
      </c>
      <c r="AU1282" s="152" t="s">
        <v>85</v>
      </c>
      <c r="AV1282" s="12" t="s">
        <v>85</v>
      </c>
      <c r="AW1282" s="12" t="s">
        <v>32</v>
      </c>
      <c r="AX1282" s="12" t="s">
        <v>76</v>
      </c>
      <c r="AY1282" s="152" t="s">
        <v>293</v>
      </c>
    </row>
    <row r="1283" spans="2:65" s="12" customFormat="1" ht="11.25">
      <c r="B1283" s="150"/>
      <c r="D1283" s="151" t="s">
        <v>302</v>
      </c>
      <c r="E1283" s="152" t="s">
        <v>1</v>
      </c>
      <c r="F1283" s="153" t="s">
        <v>1173</v>
      </c>
      <c r="H1283" s="154">
        <v>7.0149999999999997</v>
      </c>
      <c r="I1283" s="155"/>
      <c r="L1283" s="150"/>
      <c r="M1283" s="156"/>
      <c r="T1283" s="157"/>
      <c r="AT1283" s="152" t="s">
        <v>302</v>
      </c>
      <c r="AU1283" s="152" t="s">
        <v>85</v>
      </c>
      <c r="AV1283" s="12" t="s">
        <v>85</v>
      </c>
      <c r="AW1283" s="12" t="s">
        <v>32</v>
      </c>
      <c r="AX1283" s="12" t="s">
        <v>76</v>
      </c>
      <c r="AY1283" s="152" t="s">
        <v>293</v>
      </c>
    </row>
    <row r="1284" spans="2:65" s="12" customFormat="1" ht="11.25">
      <c r="B1284" s="150"/>
      <c r="D1284" s="151" t="s">
        <v>302</v>
      </c>
      <c r="E1284" s="152" t="s">
        <v>1</v>
      </c>
      <c r="F1284" s="153" t="s">
        <v>1174</v>
      </c>
      <c r="H1284" s="154">
        <v>6.6390000000000002</v>
      </c>
      <c r="I1284" s="155"/>
      <c r="L1284" s="150"/>
      <c r="M1284" s="156"/>
      <c r="T1284" s="157"/>
      <c r="AT1284" s="152" t="s">
        <v>302</v>
      </c>
      <c r="AU1284" s="152" t="s">
        <v>85</v>
      </c>
      <c r="AV1284" s="12" t="s">
        <v>85</v>
      </c>
      <c r="AW1284" s="12" t="s">
        <v>32</v>
      </c>
      <c r="AX1284" s="12" t="s">
        <v>76</v>
      </c>
      <c r="AY1284" s="152" t="s">
        <v>293</v>
      </c>
    </row>
    <row r="1285" spans="2:65" s="12" customFormat="1" ht="11.25">
      <c r="B1285" s="150"/>
      <c r="D1285" s="151" t="s">
        <v>302</v>
      </c>
      <c r="E1285" s="152" t="s">
        <v>1</v>
      </c>
      <c r="F1285" s="153" t="s">
        <v>1175</v>
      </c>
      <c r="H1285" s="154">
        <v>7.0149999999999997</v>
      </c>
      <c r="I1285" s="155"/>
      <c r="L1285" s="150"/>
      <c r="M1285" s="156"/>
      <c r="T1285" s="157"/>
      <c r="AT1285" s="152" t="s">
        <v>302</v>
      </c>
      <c r="AU1285" s="152" t="s">
        <v>85</v>
      </c>
      <c r="AV1285" s="12" t="s">
        <v>85</v>
      </c>
      <c r="AW1285" s="12" t="s">
        <v>32</v>
      </c>
      <c r="AX1285" s="12" t="s">
        <v>76</v>
      </c>
      <c r="AY1285" s="152" t="s">
        <v>293</v>
      </c>
    </row>
    <row r="1286" spans="2:65" s="12" customFormat="1" ht="11.25">
      <c r="B1286" s="150"/>
      <c r="D1286" s="151" t="s">
        <v>302</v>
      </c>
      <c r="E1286" s="152" t="s">
        <v>1</v>
      </c>
      <c r="F1286" s="153" t="s">
        <v>1176</v>
      </c>
      <c r="H1286" s="154">
        <v>7.0149999999999997</v>
      </c>
      <c r="I1286" s="155"/>
      <c r="L1286" s="150"/>
      <c r="M1286" s="156"/>
      <c r="T1286" s="157"/>
      <c r="AT1286" s="152" t="s">
        <v>302</v>
      </c>
      <c r="AU1286" s="152" t="s">
        <v>85</v>
      </c>
      <c r="AV1286" s="12" t="s">
        <v>85</v>
      </c>
      <c r="AW1286" s="12" t="s">
        <v>32</v>
      </c>
      <c r="AX1286" s="12" t="s">
        <v>76</v>
      </c>
      <c r="AY1286" s="152" t="s">
        <v>293</v>
      </c>
    </row>
    <row r="1287" spans="2:65" s="12" customFormat="1" ht="11.25">
      <c r="B1287" s="150"/>
      <c r="D1287" s="151" t="s">
        <v>302</v>
      </c>
      <c r="E1287" s="152" t="s">
        <v>1</v>
      </c>
      <c r="F1287" s="153" t="s">
        <v>1177</v>
      </c>
      <c r="H1287" s="154">
        <v>7.0149999999999997</v>
      </c>
      <c r="I1287" s="155"/>
      <c r="L1287" s="150"/>
      <c r="M1287" s="156"/>
      <c r="T1287" s="157"/>
      <c r="AT1287" s="152" t="s">
        <v>302</v>
      </c>
      <c r="AU1287" s="152" t="s">
        <v>85</v>
      </c>
      <c r="AV1287" s="12" t="s">
        <v>85</v>
      </c>
      <c r="AW1287" s="12" t="s">
        <v>32</v>
      </c>
      <c r="AX1287" s="12" t="s">
        <v>76</v>
      </c>
      <c r="AY1287" s="152" t="s">
        <v>293</v>
      </c>
    </row>
    <row r="1288" spans="2:65" s="12" customFormat="1" ht="11.25">
      <c r="B1288" s="150"/>
      <c r="D1288" s="151" t="s">
        <v>302</v>
      </c>
      <c r="E1288" s="152" t="s">
        <v>1</v>
      </c>
      <c r="F1288" s="153" t="s">
        <v>1178</v>
      </c>
      <c r="H1288" s="154">
        <v>7.0149999999999997</v>
      </c>
      <c r="I1288" s="155"/>
      <c r="L1288" s="150"/>
      <c r="M1288" s="156"/>
      <c r="T1288" s="157"/>
      <c r="AT1288" s="152" t="s">
        <v>302</v>
      </c>
      <c r="AU1288" s="152" t="s">
        <v>85</v>
      </c>
      <c r="AV1288" s="12" t="s">
        <v>85</v>
      </c>
      <c r="AW1288" s="12" t="s">
        <v>32</v>
      </c>
      <c r="AX1288" s="12" t="s">
        <v>76</v>
      </c>
      <c r="AY1288" s="152" t="s">
        <v>293</v>
      </c>
    </row>
    <row r="1289" spans="2:65" s="12" customFormat="1" ht="11.25">
      <c r="B1289" s="150"/>
      <c r="D1289" s="151" t="s">
        <v>302</v>
      </c>
      <c r="E1289" s="152" t="s">
        <v>1</v>
      </c>
      <c r="F1289" s="153" t="s">
        <v>1179</v>
      </c>
      <c r="H1289" s="154">
        <v>7.0149999999999997</v>
      </c>
      <c r="I1289" s="155"/>
      <c r="L1289" s="150"/>
      <c r="M1289" s="156"/>
      <c r="T1289" s="157"/>
      <c r="AT1289" s="152" t="s">
        <v>302</v>
      </c>
      <c r="AU1289" s="152" t="s">
        <v>85</v>
      </c>
      <c r="AV1289" s="12" t="s">
        <v>85</v>
      </c>
      <c r="AW1289" s="12" t="s">
        <v>32</v>
      </c>
      <c r="AX1289" s="12" t="s">
        <v>76</v>
      </c>
      <c r="AY1289" s="152" t="s">
        <v>293</v>
      </c>
    </row>
    <row r="1290" spans="2:65" s="12" customFormat="1" ht="11.25">
      <c r="B1290" s="150"/>
      <c r="D1290" s="151" t="s">
        <v>302</v>
      </c>
      <c r="E1290" s="152" t="s">
        <v>1</v>
      </c>
      <c r="F1290" s="153" t="s">
        <v>1180</v>
      </c>
      <c r="H1290" s="154">
        <v>7.0149999999999997</v>
      </c>
      <c r="I1290" s="155"/>
      <c r="L1290" s="150"/>
      <c r="M1290" s="156"/>
      <c r="T1290" s="157"/>
      <c r="AT1290" s="152" t="s">
        <v>302</v>
      </c>
      <c r="AU1290" s="152" t="s">
        <v>85</v>
      </c>
      <c r="AV1290" s="12" t="s">
        <v>85</v>
      </c>
      <c r="AW1290" s="12" t="s">
        <v>32</v>
      </c>
      <c r="AX1290" s="12" t="s">
        <v>76</v>
      </c>
      <c r="AY1290" s="152" t="s">
        <v>293</v>
      </c>
    </row>
    <row r="1291" spans="2:65" s="12" customFormat="1" ht="11.25">
      <c r="B1291" s="150"/>
      <c r="D1291" s="151" t="s">
        <v>302</v>
      </c>
      <c r="E1291" s="152" t="s">
        <v>1</v>
      </c>
      <c r="F1291" s="153" t="s">
        <v>1181</v>
      </c>
      <c r="H1291" s="154">
        <v>6.6390000000000002</v>
      </c>
      <c r="I1291" s="155"/>
      <c r="L1291" s="150"/>
      <c r="M1291" s="156"/>
      <c r="T1291" s="157"/>
      <c r="AT1291" s="152" t="s">
        <v>302</v>
      </c>
      <c r="AU1291" s="152" t="s">
        <v>85</v>
      </c>
      <c r="AV1291" s="12" t="s">
        <v>85</v>
      </c>
      <c r="AW1291" s="12" t="s">
        <v>32</v>
      </c>
      <c r="AX1291" s="12" t="s">
        <v>76</v>
      </c>
      <c r="AY1291" s="152" t="s">
        <v>293</v>
      </c>
    </row>
    <row r="1292" spans="2:65" s="14" customFormat="1" ht="11.25">
      <c r="B1292" s="167"/>
      <c r="D1292" s="151" t="s">
        <v>302</v>
      </c>
      <c r="E1292" s="168" t="s">
        <v>229</v>
      </c>
      <c r="F1292" s="169" t="s">
        <v>371</v>
      </c>
      <c r="H1292" s="170">
        <v>104.473</v>
      </c>
      <c r="I1292" s="171"/>
      <c r="L1292" s="167"/>
      <c r="M1292" s="172"/>
      <c r="T1292" s="173"/>
      <c r="AT1292" s="168" t="s">
        <v>302</v>
      </c>
      <c r="AU1292" s="168" t="s">
        <v>85</v>
      </c>
      <c r="AV1292" s="14" t="s">
        <v>300</v>
      </c>
      <c r="AW1292" s="14" t="s">
        <v>32</v>
      </c>
      <c r="AX1292" s="14" t="s">
        <v>83</v>
      </c>
      <c r="AY1292" s="168" t="s">
        <v>293</v>
      </c>
    </row>
    <row r="1293" spans="2:65" s="1" customFormat="1" ht="16.5" customHeight="1">
      <c r="B1293" s="32"/>
      <c r="C1293" s="137" t="s">
        <v>1182</v>
      </c>
      <c r="D1293" s="137" t="s">
        <v>295</v>
      </c>
      <c r="E1293" s="138" t="s">
        <v>1183</v>
      </c>
      <c r="F1293" s="139" t="s">
        <v>1184</v>
      </c>
      <c r="G1293" s="140" t="s">
        <v>767</v>
      </c>
      <c r="H1293" s="141">
        <v>239.477</v>
      </c>
      <c r="I1293" s="142"/>
      <c r="J1293" s="143">
        <f>ROUND(I1293*H1293,2)</f>
        <v>0</v>
      </c>
      <c r="K1293" s="139" t="s">
        <v>299</v>
      </c>
      <c r="L1293" s="32"/>
      <c r="M1293" s="144" t="s">
        <v>1</v>
      </c>
      <c r="N1293" s="145" t="s">
        <v>41</v>
      </c>
      <c r="P1293" s="146">
        <f>O1293*H1293</f>
        <v>0</v>
      </c>
      <c r="Q1293" s="146">
        <v>3.338E-2</v>
      </c>
      <c r="R1293" s="146">
        <f>Q1293*H1293</f>
        <v>7.9937422600000003</v>
      </c>
      <c r="S1293" s="146">
        <v>0</v>
      </c>
      <c r="T1293" s="147">
        <f>S1293*H1293</f>
        <v>0</v>
      </c>
      <c r="AR1293" s="148" t="s">
        <v>300</v>
      </c>
      <c r="AT1293" s="148" t="s">
        <v>295</v>
      </c>
      <c r="AU1293" s="148" t="s">
        <v>85</v>
      </c>
      <c r="AY1293" s="17" t="s">
        <v>293</v>
      </c>
      <c r="BE1293" s="149">
        <f>IF(N1293="základní",J1293,0)</f>
        <v>0</v>
      </c>
      <c r="BF1293" s="149">
        <f>IF(N1293="snížená",J1293,0)</f>
        <v>0</v>
      </c>
      <c r="BG1293" s="149">
        <f>IF(N1293="zákl. přenesená",J1293,0)</f>
        <v>0</v>
      </c>
      <c r="BH1293" s="149">
        <f>IF(N1293="sníž. přenesená",J1293,0)</f>
        <v>0</v>
      </c>
      <c r="BI1293" s="149">
        <f>IF(N1293="nulová",J1293,0)</f>
        <v>0</v>
      </c>
      <c r="BJ1293" s="17" t="s">
        <v>83</v>
      </c>
      <c r="BK1293" s="149">
        <f>ROUND(I1293*H1293,2)</f>
        <v>0</v>
      </c>
      <c r="BL1293" s="17" t="s">
        <v>300</v>
      </c>
      <c r="BM1293" s="148" t="s">
        <v>1185</v>
      </c>
    </row>
    <row r="1294" spans="2:65" s="12" customFormat="1" ht="11.25">
      <c r="B1294" s="150"/>
      <c r="D1294" s="151" t="s">
        <v>302</v>
      </c>
      <c r="E1294" s="152" t="s">
        <v>1</v>
      </c>
      <c r="F1294" s="153" t="s">
        <v>1186</v>
      </c>
      <c r="H1294" s="154">
        <v>16.097000000000001</v>
      </c>
      <c r="I1294" s="155"/>
      <c r="L1294" s="150"/>
      <c r="M1294" s="156"/>
      <c r="T1294" s="157"/>
      <c r="AT1294" s="152" t="s">
        <v>302</v>
      </c>
      <c r="AU1294" s="152" t="s">
        <v>85</v>
      </c>
      <c r="AV1294" s="12" t="s">
        <v>85</v>
      </c>
      <c r="AW1294" s="12" t="s">
        <v>32</v>
      </c>
      <c r="AX1294" s="12" t="s">
        <v>76</v>
      </c>
      <c r="AY1294" s="152" t="s">
        <v>293</v>
      </c>
    </row>
    <row r="1295" spans="2:65" s="12" customFormat="1" ht="11.25">
      <c r="B1295" s="150"/>
      <c r="D1295" s="151" t="s">
        <v>302</v>
      </c>
      <c r="E1295" s="152" t="s">
        <v>1</v>
      </c>
      <c r="F1295" s="153" t="s">
        <v>1187</v>
      </c>
      <c r="H1295" s="154">
        <v>16.097000000000001</v>
      </c>
      <c r="I1295" s="155"/>
      <c r="L1295" s="150"/>
      <c r="M1295" s="156"/>
      <c r="T1295" s="157"/>
      <c r="AT1295" s="152" t="s">
        <v>302</v>
      </c>
      <c r="AU1295" s="152" t="s">
        <v>85</v>
      </c>
      <c r="AV1295" s="12" t="s">
        <v>85</v>
      </c>
      <c r="AW1295" s="12" t="s">
        <v>32</v>
      </c>
      <c r="AX1295" s="12" t="s">
        <v>76</v>
      </c>
      <c r="AY1295" s="152" t="s">
        <v>293</v>
      </c>
    </row>
    <row r="1296" spans="2:65" s="12" customFormat="1" ht="11.25">
      <c r="B1296" s="150"/>
      <c r="D1296" s="151" t="s">
        <v>302</v>
      </c>
      <c r="E1296" s="152" t="s">
        <v>1</v>
      </c>
      <c r="F1296" s="153" t="s">
        <v>1188</v>
      </c>
      <c r="H1296" s="154">
        <v>16.097000000000001</v>
      </c>
      <c r="I1296" s="155"/>
      <c r="L1296" s="150"/>
      <c r="M1296" s="156"/>
      <c r="T1296" s="157"/>
      <c r="AT1296" s="152" t="s">
        <v>302</v>
      </c>
      <c r="AU1296" s="152" t="s">
        <v>85</v>
      </c>
      <c r="AV1296" s="12" t="s">
        <v>85</v>
      </c>
      <c r="AW1296" s="12" t="s">
        <v>32</v>
      </c>
      <c r="AX1296" s="12" t="s">
        <v>76</v>
      </c>
      <c r="AY1296" s="152" t="s">
        <v>293</v>
      </c>
    </row>
    <row r="1297" spans="2:65" s="12" customFormat="1" ht="11.25">
      <c r="B1297" s="150"/>
      <c r="D1297" s="151" t="s">
        <v>302</v>
      </c>
      <c r="E1297" s="152" t="s">
        <v>1</v>
      </c>
      <c r="F1297" s="153" t="s">
        <v>1189</v>
      </c>
      <c r="H1297" s="154">
        <v>16.097000000000001</v>
      </c>
      <c r="I1297" s="155"/>
      <c r="L1297" s="150"/>
      <c r="M1297" s="156"/>
      <c r="T1297" s="157"/>
      <c r="AT1297" s="152" t="s">
        <v>302</v>
      </c>
      <c r="AU1297" s="152" t="s">
        <v>85</v>
      </c>
      <c r="AV1297" s="12" t="s">
        <v>85</v>
      </c>
      <c r="AW1297" s="12" t="s">
        <v>32</v>
      </c>
      <c r="AX1297" s="12" t="s">
        <v>76</v>
      </c>
      <c r="AY1297" s="152" t="s">
        <v>293</v>
      </c>
    </row>
    <row r="1298" spans="2:65" s="12" customFormat="1" ht="11.25">
      <c r="B1298" s="150"/>
      <c r="D1298" s="151" t="s">
        <v>302</v>
      </c>
      <c r="E1298" s="152" t="s">
        <v>1</v>
      </c>
      <c r="F1298" s="153" t="s">
        <v>1190</v>
      </c>
      <c r="H1298" s="154">
        <v>16.097000000000001</v>
      </c>
      <c r="I1298" s="155"/>
      <c r="L1298" s="150"/>
      <c r="M1298" s="156"/>
      <c r="T1298" s="157"/>
      <c r="AT1298" s="152" t="s">
        <v>302</v>
      </c>
      <c r="AU1298" s="152" t="s">
        <v>85</v>
      </c>
      <c r="AV1298" s="12" t="s">
        <v>85</v>
      </c>
      <c r="AW1298" s="12" t="s">
        <v>32</v>
      </c>
      <c r="AX1298" s="12" t="s">
        <v>76</v>
      </c>
      <c r="AY1298" s="152" t="s">
        <v>293</v>
      </c>
    </row>
    <row r="1299" spans="2:65" s="12" customFormat="1" ht="11.25">
      <c r="B1299" s="150"/>
      <c r="D1299" s="151" t="s">
        <v>302</v>
      </c>
      <c r="E1299" s="152" t="s">
        <v>1</v>
      </c>
      <c r="F1299" s="153" t="s">
        <v>1191</v>
      </c>
      <c r="H1299" s="154">
        <v>16.097000000000001</v>
      </c>
      <c r="I1299" s="155"/>
      <c r="L1299" s="150"/>
      <c r="M1299" s="156"/>
      <c r="T1299" s="157"/>
      <c r="AT1299" s="152" t="s">
        <v>302</v>
      </c>
      <c r="AU1299" s="152" t="s">
        <v>85</v>
      </c>
      <c r="AV1299" s="12" t="s">
        <v>85</v>
      </c>
      <c r="AW1299" s="12" t="s">
        <v>32</v>
      </c>
      <c r="AX1299" s="12" t="s">
        <v>76</v>
      </c>
      <c r="AY1299" s="152" t="s">
        <v>293</v>
      </c>
    </row>
    <row r="1300" spans="2:65" s="12" customFormat="1" ht="11.25">
      <c r="B1300" s="150"/>
      <c r="D1300" s="151" t="s">
        <v>302</v>
      </c>
      <c r="E1300" s="152" t="s">
        <v>1</v>
      </c>
      <c r="F1300" s="153" t="s">
        <v>1192</v>
      </c>
      <c r="H1300" s="154">
        <v>16.097000000000001</v>
      </c>
      <c r="I1300" s="155"/>
      <c r="L1300" s="150"/>
      <c r="M1300" s="156"/>
      <c r="T1300" s="157"/>
      <c r="AT1300" s="152" t="s">
        <v>302</v>
      </c>
      <c r="AU1300" s="152" t="s">
        <v>85</v>
      </c>
      <c r="AV1300" s="12" t="s">
        <v>85</v>
      </c>
      <c r="AW1300" s="12" t="s">
        <v>32</v>
      </c>
      <c r="AX1300" s="12" t="s">
        <v>76</v>
      </c>
      <c r="AY1300" s="152" t="s">
        <v>293</v>
      </c>
    </row>
    <row r="1301" spans="2:65" s="12" customFormat="1" ht="11.25">
      <c r="B1301" s="150"/>
      <c r="D1301" s="151" t="s">
        <v>302</v>
      </c>
      <c r="E1301" s="152" t="s">
        <v>1</v>
      </c>
      <c r="F1301" s="153" t="s">
        <v>1193</v>
      </c>
      <c r="H1301" s="154">
        <v>15.108000000000001</v>
      </c>
      <c r="I1301" s="155"/>
      <c r="L1301" s="150"/>
      <c r="M1301" s="156"/>
      <c r="T1301" s="157"/>
      <c r="AT1301" s="152" t="s">
        <v>302</v>
      </c>
      <c r="AU1301" s="152" t="s">
        <v>85</v>
      </c>
      <c r="AV1301" s="12" t="s">
        <v>85</v>
      </c>
      <c r="AW1301" s="12" t="s">
        <v>32</v>
      </c>
      <c r="AX1301" s="12" t="s">
        <v>76</v>
      </c>
      <c r="AY1301" s="152" t="s">
        <v>293</v>
      </c>
    </row>
    <row r="1302" spans="2:65" s="12" customFormat="1" ht="11.25">
      <c r="B1302" s="150"/>
      <c r="D1302" s="151" t="s">
        <v>302</v>
      </c>
      <c r="E1302" s="152" t="s">
        <v>1</v>
      </c>
      <c r="F1302" s="153" t="s">
        <v>1194</v>
      </c>
      <c r="H1302" s="154">
        <v>16.097000000000001</v>
      </c>
      <c r="I1302" s="155"/>
      <c r="L1302" s="150"/>
      <c r="M1302" s="156"/>
      <c r="T1302" s="157"/>
      <c r="AT1302" s="152" t="s">
        <v>302</v>
      </c>
      <c r="AU1302" s="152" t="s">
        <v>85</v>
      </c>
      <c r="AV1302" s="12" t="s">
        <v>85</v>
      </c>
      <c r="AW1302" s="12" t="s">
        <v>32</v>
      </c>
      <c r="AX1302" s="12" t="s">
        <v>76</v>
      </c>
      <c r="AY1302" s="152" t="s">
        <v>293</v>
      </c>
    </row>
    <row r="1303" spans="2:65" s="12" customFormat="1" ht="11.25">
      <c r="B1303" s="150"/>
      <c r="D1303" s="151" t="s">
        <v>302</v>
      </c>
      <c r="E1303" s="152" t="s">
        <v>1</v>
      </c>
      <c r="F1303" s="153" t="s">
        <v>1195</v>
      </c>
      <c r="H1303" s="154">
        <v>16.097000000000001</v>
      </c>
      <c r="I1303" s="155"/>
      <c r="L1303" s="150"/>
      <c r="M1303" s="156"/>
      <c r="T1303" s="157"/>
      <c r="AT1303" s="152" t="s">
        <v>302</v>
      </c>
      <c r="AU1303" s="152" t="s">
        <v>85</v>
      </c>
      <c r="AV1303" s="12" t="s">
        <v>85</v>
      </c>
      <c r="AW1303" s="12" t="s">
        <v>32</v>
      </c>
      <c r="AX1303" s="12" t="s">
        <v>76</v>
      </c>
      <c r="AY1303" s="152" t="s">
        <v>293</v>
      </c>
    </row>
    <row r="1304" spans="2:65" s="12" customFormat="1" ht="11.25">
      <c r="B1304" s="150"/>
      <c r="D1304" s="151" t="s">
        <v>302</v>
      </c>
      <c r="E1304" s="152" t="s">
        <v>1</v>
      </c>
      <c r="F1304" s="153" t="s">
        <v>1196</v>
      </c>
      <c r="H1304" s="154">
        <v>16.097000000000001</v>
      </c>
      <c r="I1304" s="155"/>
      <c r="L1304" s="150"/>
      <c r="M1304" s="156"/>
      <c r="T1304" s="157"/>
      <c r="AT1304" s="152" t="s">
        <v>302</v>
      </c>
      <c r="AU1304" s="152" t="s">
        <v>85</v>
      </c>
      <c r="AV1304" s="12" t="s">
        <v>85</v>
      </c>
      <c r="AW1304" s="12" t="s">
        <v>32</v>
      </c>
      <c r="AX1304" s="12" t="s">
        <v>76</v>
      </c>
      <c r="AY1304" s="152" t="s">
        <v>293</v>
      </c>
    </row>
    <row r="1305" spans="2:65" s="12" customFormat="1" ht="11.25">
      <c r="B1305" s="150"/>
      <c r="D1305" s="151" t="s">
        <v>302</v>
      </c>
      <c r="E1305" s="152" t="s">
        <v>1</v>
      </c>
      <c r="F1305" s="153" t="s">
        <v>1197</v>
      </c>
      <c r="H1305" s="154">
        <v>16.097000000000001</v>
      </c>
      <c r="I1305" s="155"/>
      <c r="L1305" s="150"/>
      <c r="M1305" s="156"/>
      <c r="T1305" s="157"/>
      <c r="AT1305" s="152" t="s">
        <v>302</v>
      </c>
      <c r="AU1305" s="152" t="s">
        <v>85</v>
      </c>
      <c r="AV1305" s="12" t="s">
        <v>85</v>
      </c>
      <c r="AW1305" s="12" t="s">
        <v>32</v>
      </c>
      <c r="AX1305" s="12" t="s">
        <v>76</v>
      </c>
      <c r="AY1305" s="152" t="s">
        <v>293</v>
      </c>
    </row>
    <row r="1306" spans="2:65" s="12" customFormat="1" ht="11.25">
      <c r="B1306" s="150"/>
      <c r="D1306" s="151" t="s">
        <v>302</v>
      </c>
      <c r="E1306" s="152" t="s">
        <v>1</v>
      </c>
      <c r="F1306" s="153" t="s">
        <v>1198</v>
      </c>
      <c r="H1306" s="154">
        <v>16.097000000000001</v>
      </c>
      <c r="I1306" s="155"/>
      <c r="L1306" s="150"/>
      <c r="M1306" s="156"/>
      <c r="T1306" s="157"/>
      <c r="AT1306" s="152" t="s">
        <v>302</v>
      </c>
      <c r="AU1306" s="152" t="s">
        <v>85</v>
      </c>
      <c r="AV1306" s="12" t="s">
        <v>85</v>
      </c>
      <c r="AW1306" s="12" t="s">
        <v>32</v>
      </c>
      <c r="AX1306" s="12" t="s">
        <v>76</v>
      </c>
      <c r="AY1306" s="152" t="s">
        <v>293</v>
      </c>
    </row>
    <row r="1307" spans="2:65" s="12" customFormat="1" ht="11.25">
      <c r="B1307" s="150"/>
      <c r="D1307" s="151" t="s">
        <v>302</v>
      </c>
      <c r="E1307" s="152" t="s">
        <v>1</v>
      </c>
      <c r="F1307" s="153" t="s">
        <v>1199</v>
      </c>
      <c r="H1307" s="154">
        <v>16.097000000000001</v>
      </c>
      <c r="I1307" s="155"/>
      <c r="L1307" s="150"/>
      <c r="M1307" s="156"/>
      <c r="T1307" s="157"/>
      <c r="AT1307" s="152" t="s">
        <v>302</v>
      </c>
      <c r="AU1307" s="152" t="s">
        <v>85</v>
      </c>
      <c r="AV1307" s="12" t="s">
        <v>85</v>
      </c>
      <c r="AW1307" s="12" t="s">
        <v>32</v>
      </c>
      <c r="AX1307" s="12" t="s">
        <v>76</v>
      </c>
      <c r="AY1307" s="152" t="s">
        <v>293</v>
      </c>
    </row>
    <row r="1308" spans="2:65" s="12" customFormat="1" ht="11.25">
      <c r="B1308" s="150"/>
      <c r="D1308" s="151" t="s">
        <v>302</v>
      </c>
      <c r="E1308" s="152" t="s">
        <v>1</v>
      </c>
      <c r="F1308" s="153" t="s">
        <v>1200</v>
      </c>
      <c r="H1308" s="154">
        <v>15.108000000000001</v>
      </c>
      <c r="I1308" s="155"/>
      <c r="L1308" s="150"/>
      <c r="M1308" s="156"/>
      <c r="T1308" s="157"/>
      <c r="AT1308" s="152" t="s">
        <v>302</v>
      </c>
      <c r="AU1308" s="152" t="s">
        <v>85</v>
      </c>
      <c r="AV1308" s="12" t="s">
        <v>85</v>
      </c>
      <c r="AW1308" s="12" t="s">
        <v>32</v>
      </c>
      <c r="AX1308" s="12" t="s">
        <v>76</v>
      </c>
      <c r="AY1308" s="152" t="s">
        <v>293</v>
      </c>
    </row>
    <row r="1309" spans="2:65" s="14" customFormat="1" ht="11.25">
      <c r="B1309" s="167"/>
      <c r="D1309" s="151" t="s">
        <v>302</v>
      </c>
      <c r="E1309" s="168" t="s">
        <v>212</v>
      </c>
      <c r="F1309" s="169" t="s">
        <v>371</v>
      </c>
      <c r="H1309" s="170">
        <v>239.477</v>
      </c>
      <c r="I1309" s="171"/>
      <c r="L1309" s="167"/>
      <c r="M1309" s="172"/>
      <c r="T1309" s="173"/>
      <c r="AT1309" s="168" t="s">
        <v>302</v>
      </c>
      <c r="AU1309" s="168" t="s">
        <v>85</v>
      </c>
      <c r="AV1309" s="14" t="s">
        <v>300</v>
      </c>
      <c r="AW1309" s="14" t="s">
        <v>32</v>
      </c>
      <c r="AX1309" s="14" t="s">
        <v>83</v>
      </c>
      <c r="AY1309" s="168" t="s">
        <v>293</v>
      </c>
    </row>
    <row r="1310" spans="2:65" s="1" customFormat="1" ht="16.5" customHeight="1">
      <c r="B1310" s="32"/>
      <c r="C1310" s="137" t="s">
        <v>1201</v>
      </c>
      <c r="D1310" s="137" t="s">
        <v>295</v>
      </c>
      <c r="E1310" s="138" t="s">
        <v>1202</v>
      </c>
      <c r="F1310" s="139" t="s">
        <v>1203</v>
      </c>
      <c r="G1310" s="140" t="s">
        <v>767</v>
      </c>
      <c r="H1310" s="141">
        <v>239.477</v>
      </c>
      <c r="I1310" s="142"/>
      <c r="J1310" s="143">
        <f>ROUND(I1310*H1310,2)</f>
        <v>0</v>
      </c>
      <c r="K1310" s="139" t="s">
        <v>299</v>
      </c>
      <c r="L1310" s="32"/>
      <c r="M1310" s="144" t="s">
        <v>1</v>
      </c>
      <c r="N1310" s="145" t="s">
        <v>41</v>
      </c>
      <c r="P1310" s="146">
        <f>O1310*H1310</f>
        <v>0</v>
      </c>
      <c r="Q1310" s="146">
        <v>0</v>
      </c>
      <c r="R1310" s="146">
        <f>Q1310*H1310</f>
        <v>0</v>
      </c>
      <c r="S1310" s="146">
        <v>0</v>
      </c>
      <c r="T1310" s="147">
        <f>S1310*H1310</f>
        <v>0</v>
      </c>
      <c r="AR1310" s="148" t="s">
        <v>300</v>
      </c>
      <c r="AT1310" s="148" t="s">
        <v>295</v>
      </c>
      <c r="AU1310" s="148" t="s">
        <v>85</v>
      </c>
      <c r="AY1310" s="17" t="s">
        <v>293</v>
      </c>
      <c r="BE1310" s="149">
        <f>IF(N1310="základní",J1310,0)</f>
        <v>0</v>
      </c>
      <c r="BF1310" s="149">
        <f>IF(N1310="snížená",J1310,0)</f>
        <v>0</v>
      </c>
      <c r="BG1310" s="149">
        <f>IF(N1310="zákl. přenesená",J1310,0)</f>
        <v>0</v>
      </c>
      <c r="BH1310" s="149">
        <f>IF(N1310="sníž. přenesená",J1310,0)</f>
        <v>0</v>
      </c>
      <c r="BI1310" s="149">
        <f>IF(N1310="nulová",J1310,0)</f>
        <v>0</v>
      </c>
      <c r="BJ1310" s="17" t="s">
        <v>83</v>
      </c>
      <c r="BK1310" s="149">
        <f>ROUND(I1310*H1310,2)</f>
        <v>0</v>
      </c>
      <c r="BL1310" s="17" t="s">
        <v>300</v>
      </c>
      <c r="BM1310" s="148" t="s">
        <v>1204</v>
      </c>
    </row>
    <row r="1311" spans="2:65" s="12" customFormat="1" ht="11.25">
      <c r="B1311" s="150"/>
      <c r="D1311" s="151" t="s">
        <v>302</v>
      </c>
      <c r="E1311" s="152" t="s">
        <v>1</v>
      </c>
      <c r="F1311" s="153" t="s">
        <v>212</v>
      </c>
      <c r="H1311" s="154">
        <v>239.477</v>
      </c>
      <c r="I1311" s="155"/>
      <c r="L1311" s="150"/>
      <c r="M1311" s="156"/>
      <c r="T1311" s="157"/>
      <c r="AT1311" s="152" t="s">
        <v>302</v>
      </c>
      <c r="AU1311" s="152" t="s">
        <v>85</v>
      </c>
      <c r="AV1311" s="12" t="s">
        <v>85</v>
      </c>
      <c r="AW1311" s="12" t="s">
        <v>32</v>
      </c>
      <c r="AX1311" s="12" t="s">
        <v>83</v>
      </c>
      <c r="AY1311" s="152" t="s">
        <v>293</v>
      </c>
    </row>
    <row r="1312" spans="2:65" s="1" customFormat="1" ht="24.2" customHeight="1">
      <c r="B1312" s="32"/>
      <c r="C1312" s="137" t="s">
        <v>1205</v>
      </c>
      <c r="D1312" s="137" t="s">
        <v>295</v>
      </c>
      <c r="E1312" s="138" t="s">
        <v>1206</v>
      </c>
      <c r="F1312" s="139" t="s">
        <v>1207</v>
      </c>
      <c r="G1312" s="140" t="s">
        <v>533</v>
      </c>
      <c r="H1312" s="141">
        <v>3.839</v>
      </c>
      <c r="I1312" s="142"/>
      <c r="J1312" s="143">
        <f>ROUND(I1312*H1312,2)</f>
        <v>0</v>
      </c>
      <c r="K1312" s="139" t="s">
        <v>299</v>
      </c>
      <c r="L1312" s="32"/>
      <c r="M1312" s="144" t="s">
        <v>1</v>
      </c>
      <c r="N1312" s="145" t="s">
        <v>41</v>
      </c>
      <c r="P1312" s="146">
        <f>O1312*H1312</f>
        <v>0</v>
      </c>
      <c r="Q1312" s="146">
        <v>1.03739</v>
      </c>
      <c r="R1312" s="146">
        <f>Q1312*H1312</f>
        <v>3.9825402100000002</v>
      </c>
      <c r="S1312" s="146">
        <v>0</v>
      </c>
      <c r="T1312" s="147">
        <f>S1312*H1312</f>
        <v>0</v>
      </c>
      <c r="AR1312" s="148" t="s">
        <v>300</v>
      </c>
      <c r="AT1312" s="148" t="s">
        <v>295</v>
      </c>
      <c r="AU1312" s="148" t="s">
        <v>85</v>
      </c>
      <c r="AY1312" s="17" t="s">
        <v>293</v>
      </c>
      <c r="BE1312" s="149">
        <f>IF(N1312="základní",J1312,0)</f>
        <v>0</v>
      </c>
      <c r="BF1312" s="149">
        <f>IF(N1312="snížená",J1312,0)</f>
        <v>0</v>
      </c>
      <c r="BG1312" s="149">
        <f>IF(N1312="zákl. přenesená",J1312,0)</f>
        <v>0</v>
      </c>
      <c r="BH1312" s="149">
        <f>IF(N1312="sníž. přenesená",J1312,0)</f>
        <v>0</v>
      </c>
      <c r="BI1312" s="149">
        <f>IF(N1312="nulová",J1312,0)</f>
        <v>0</v>
      </c>
      <c r="BJ1312" s="17" t="s">
        <v>83</v>
      </c>
      <c r="BK1312" s="149">
        <f>ROUND(I1312*H1312,2)</f>
        <v>0</v>
      </c>
      <c r="BL1312" s="17" t="s">
        <v>300</v>
      </c>
      <c r="BM1312" s="148" t="s">
        <v>1208</v>
      </c>
    </row>
    <row r="1313" spans="2:65" s="12" customFormat="1" ht="11.25">
      <c r="B1313" s="150"/>
      <c r="D1313" s="151" t="s">
        <v>302</v>
      </c>
      <c r="E1313" s="152" t="s">
        <v>1</v>
      </c>
      <c r="F1313" s="153" t="s">
        <v>1209</v>
      </c>
      <c r="H1313" s="154">
        <v>3.839</v>
      </c>
      <c r="I1313" s="155"/>
      <c r="L1313" s="150"/>
      <c r="M1313" s="156"/>
      <c r="T1313" s="157"/>
      <c r="AT1313" s="152" t="s">
        <v>302</v>
      </c>
      <c r="AU1313" s="152" t="s">
        <v>85</v>
      </c>
      <c r="AV1313" s="12" t="s">
        <v>85</v>
      </c>
      <c r="AW1313" s="12" t="s">
        <v>32</v>
      </c>
      <c r="AX1313" s="12" t="s">
        <v>83</v>
      </c>
      <c r="AY1313" s="152" t="s">
        <v>293</v>
      </c>
    </row>
    <row r="1314" spans="2:65" s="11" customFormat="1" ht="22.9" customHeight="1">
      <c r="B1314" s="125"/>
      <c r="D1314" s="126" t="s">
        <v>75</v>
      </c>
      <c r="E1314" s="135" t="s">
        <v>300</v>
      </c>
      <c r="F1314" s="135" t="s">
        <v>1210</v>
      </c>
      <c r="I1314" s="128"/>
      <c r="J1314" s="136">
        <f>BK1314</f>
        <v>0</v>
      </c>
      <c r="L1314" s="125"/>
      <c r="M1314" s="130"/>
      <c r="P1314" s="131">
        <f>SUM(P1315:P1318)</f>
        <v>0</v>
      </c>
      <c r="R1314" s="131">
        <f>SUM(R1315:R1318)</f>
        <v>0.23760000000000001</v>
      </c>
      <c r="T1314" s="132">
        <f>SUM(T1315:T1318)</f>
        <v>0</v>
      </c>
      <c r="AR1314" s="126" t="s">
        <v>83</v>
      </c>
      <c r="AT1314" s="133" t="s">
        <v>75</v>
      </c>
      <c r="AU1314" s="133" t="s">
        <v>83</v>
      </c>
      <c r="AY1314" s="126" t="s">
        <v>293</v>
      </c>
      <c r="BK1314" s="134">
        <f>SUM(BK1315:BK1318)</f>
        <v>0</v>
      </c>
    </row>
    <row r="1315" spans="2:65" s="1" customFormat="1" ht="24.2" customHeight="1">
      <c r="B1315" s="32"/>
      <c r="C1315" s="137" t="s">
        <v>1211</v>
      </c>
      <c r="D1315" s="137" t="s">
        <v>295</v>
      </c>
      <c r="E1315" s="138" t="s">
        <v>1212</v>
      </c>
      <c r="F1315" s="139" t="s">
        <v>1213</v>
      </c>
      <c r="G1315" s="140" t="s">
        <v>767</v>
      </c>
      <c r="H1315" s="141">
        <v>270</v>
      </c>
      <c r="I1315" s="142"/>
      <c r="J1315" s="143">
        <f>ROUND(I1315*H1315,2)</f>
        <v>0</v>
      </c>
      <c r="K1315" s="139" t="s">
        <v>299</v>
      </c>
      <c r="L1315" s="32"/>
      <c r="M1315" s="144" t="s">
        <v>1</v>
      </c>
      <c r="N1315" s="145" t="s">
        <v>41</v>
      </c>
      <c r="P1315" s="146">
        <f>O1315*H1315</f>
        <v>0</v>
      </c>
      <c r="Q1315" s="146">
        <v>8.8000000000000003E-4</v>
      </c>
      <c r="R1315" s="146">
        <f>Q1315*H1315</f>
        <v>0.23760000000000001</v>
      </c>
      <c r="S1315" s="146">
        <v>0</v>
      </c>
      <c r="T1315" s="147">
        <f>S1315*H1315</f>
        <v>0</v>
      </c>
      <c r="AR1315" s="148" t="s">
        <v>300</v>
      </c>
      <c r="AT1315" s="148" t="s">
        <v>295</v>
      </c>
      <c r="AU1315" s="148" t="s">
        <v>85</v>
      </c>
      <c r="AY1315" s="17" t="s">
        <v>293</v>
      </c>
      <c r="BE1315" s="149">
        <f>IF(N1315="základní",J1315,0)</f>
        <v>0</v>
      </c>
      <c r="BF1315" s="149">
        <f>IF(N1315="snížená",J1315,0)</f>
        <v>0</v>
      </c>
      <c r="BG1315" s="149">
        <f>IF(N1315="zákl. přenesená",J1315,0)</f>
        <v>0</v>
      </c>
      <c r="BH1315" s="149">
        <f>IF(N1315="sníž. přenesená",J1315,0)</f>
        <v>0</v>
      </c>
      <c r="BI1315" s="149">
        <f>IF(N1315="nulová",J1315,0)</f>
        <v>0</v>
      </c>
      <c r="BJ1315" s="17" t="s">
        <v>83</v>
      </c>
      <c r="BK1315" s="149">
        <f>ROUND(I1315*H1315,2)</f>
        <v>0</v>
      </c>
      <c r="BL1315" s="17" t="s">
        <v>300</v>
      </c>
      <c r="BM1315" s="148" t="s">
        <v>1214</v>
      </c>
    </row>
    <row r="1316" spans="2:65" s="13" customFormat="1" ht="11.25">
      <c r="B1316" s="158"/>
      <c r="D1316" s="151" t="s">
        <v>302</v>
      </c>
      <c r="E1316" s="159" t="s">
        <v>1</v>
      </c>
      <c r="F1316" s="160" t="s">
        <v>1215</v>
      </c>
      <c r="H1316" s="159" t="s">
        <v>1</v>
      </c>
      <c r="I1316" s="161"/>
      <c r="L1316" s="158"/>
      <c r="M1316" s="162"/>
      <c r="T1316" s="163"/>
      <c r="AT1316" s="159" t="s">
        <v>302</v>
      </c>
      <c r="AU1316" s="159" t="s">
        <v>85</v>
      </c>
      <c r="AV1316" s="13" t="s">
        <v>83</v>
      </c>
      <c r="AW1316" s="13" t="s">
        <v>32</v>
      </c>
      <c r="AX1316" s="13" t="s">
        <v>76</v>
      </c>
      <c r="AY1316" s="159" t="s">
        <v>293</v>
      </c>
    </row>
    <row r="1317" spans="2:65" s="12" customFormat="1" ht="11.25">
      <c r="B1317" s="150"/>
      <c r="D1317" s="151" t="s">
        <v>302</v>
      </c>
      <c r="E1317" s="152" t="s">
        <v>1</v>
      </c>
      <c r="F1317" s="153" t="s">
        <v>1216</v>
      </c>
      <c r="H1317" s="154">
        <v>270</v>
      </c>
      <c r="I1317" s="155"/>
      <c r="L1317" s="150"/>
      <c r="M1317" s="156"/>
      <c r="T1317" s="157"/>
      <c r="AT1317" s="152" t="s">
        <v>302</v>
      </c>
      <c r="AU1317" s="152" t="s">
        <v>85</v>
      </c>
      <c r="AV1317" s="12" t="s">
        <v>85</v>
      </c>
      <c r="AW1317" s="12" t="s">
        <v>32</v>
      </c>
      <c r="AX1317" s="12" t="s">
        <v>83</v>
      </c>
      <c r="AY1317" s="152" t="s">
        <v>293</v>
      </c>
    </row>
    <row r="1318" spans="2:65" s="1" customFormat="1" ht="24.2" customHeight="1">
      <c r="B1318" s="32"/>
      <c r="C1318" s="137" t="s">
        <v>1217</v>
      </c>
      <c r="D1318" s="137" t="s">
        <v>295</v>
      </c>
      <c r="E1318" s="138" t="s">
        <v>1218</v>
      </c>
      <c r="F1318" s="139" t="s">
        <v>1219</v>
      </c>
      <c r="G1318" s="140" t="s">
        <v>767</v>
      </c>
      <c r="H1318" s="141">
        <v>270</v>
      </c>
      <c r="I1318" s="142"/>
      <c r="J1318" s="143">
        <f>ROUND(I1318*H1318,2)</f>
        <v>0</v>
      </c>
      <c r="K1318" s="139" t="s">
        <v>299</v>
      </c>
      <c r="L1318" s="32"/>
      <c r="M1318" s="144" t="s">
        <v>1</v>
      </c>
      <c r="N1318" s="145" t="s">
        <v>41</v>
      </c>
      <c r="P1318" s="146">
        <f>O1318*H1318</f>
        <v>0</v>
      </c>
      <c r="Q1318" s="146">
        <v>0</v>
      </c>
      <c r="R1318" s="146">
        <f>Q1318*H1318</f>
        <v>0</v>
      </c>
      <c r="S1318" s="146">
        <v>0</v>
      </c>
      <c r="T1318" s="147">
        <f>S1318*H1318</f>
        <v>0</v>
      </c>
      <c r="AR1318" s="148" t="s">
        <v>300</v>
      </c>
      <c r="AT1318" s="148" t="s">
        <v>295</v>
      </c>
      <c r="AU1318" s="148" t="s">
        <v>85</v>
      </c>
      <c r="AY1318" s="17" t="s">
        <v>293</v>
      </c>
      <c r="BE1318" s="149">
        <f>IF(N1318="základní",J1318,0)</f>
        <v>0</v>
      </c>
      <c r="BF1318" s="149">
        <f>IF(N1318="snížená",J1318,0)</f>
        <v>0</v>
      </c>
      <c r="BG1318" s="149">
        <f>IF(N1318="zákl. přenesená",J1318,0)</f>
        <v>0</v>
      </c>
      <c r="BH1318" s="149">
        <f>IF(N1318="sníž. přenesená",J1318,0)</f>
        <v>0</v>
      </c>
      <c r="BI1318" s="149">
        <f>IF(N1318="nulová",J1318,0)</f>
        <v>0</v>
      </c>
      <c r="BJ1318" s="17" t="s">
        <v>83</v>
      </c>
      <c r="BK1318" s="149">
        <f>ROUND(I1318*H1318,2)</f>
        <v>0</v>
      </c>
      <c r="BL1318" s="17" t="s">
        <v>300</v>
      </c>
      <c r="BM1318" s="148" t="s">
        <v>1220</v>
      </c>
    </row>
    <row r="1319" spans="2:65" s="11" customFormat="1" ht="22.9" customHeight="1">
      <c r="B1319" s="125"/>
      <c r="D1319" s="126" t="s">
        <v>75</v>
      </c>
      <c r="E1319" s="135" t="s">
        <v>327</v>
      </c>
      <c r="F1319" s="135" t="s">
        <v>1221</v>
      </c>
      <c r="I1319" s="128"/>
      <c r="J1319" s="136">
        <f>BK1319</f>
        <v>0</v>
      </c>
      <c r="L1319" s="125"/>
      <c r="M1319" s="130"/>
      <c r="P1319" s="131">
        <f>SUM(P1320:P1345)</f>
        <v>0</v>
      </c>
      <c r="R1319" s="131">
        <f>SUM(R1320:R1345)</f>
        <v>94.320082419999991</v>
      </c>
      <c r="T1319" s="132">
        <f>SUM(T1320:T1345)</f>
        <v>0</v>
      </c>
      <c r="AR1319" s="126" t="s">
        <v>83</v>
      </c>
      <c r="AT1319" s="133" t="s">
        <v>75</v>
      </c>
      <c r="AU1319" s="133" t="s">
        <v>83</v>
      </c>
      <c r="AY1319" s="126" t="s">
        <v>293</v>
      </c>
      <c r="BK1319" s="134">
        <f>SUM(BK1320:BK1345)</f>
        <v>0</v>
      </c>
    </row>
    <row r="1320" spans="2:65" s="1" customFormat="1" ht="33" customHeight="1">
      <c r="B1320" s="32"/>
      <c r="C1320" s="137" t="s">
        <v>1222</v>
      </c>
      <c r="D1320" s="137" t="s">
        <v>295</v>
      </c>
      <c r="E1320" s="138" t="s">
        <v>1223</v>
      </c>
      <c r="F1320" s="139" t="s">
        <v>1224</v>
      </c>
      <c r="G1320" s="140" t="s">
        <v>711</v>
      </c>
      <c r="H1320" s="141">
        <v>17.600000000000001</v>
      </c>
      <c r="I1320" s="142"/>
      <c r="J1320" s="143">
        <f>ROUND(I1320*H1320,2)</f>
        <v>0</v>
      </c>
      <c r="K1320" s="139" t="s">
        <v>299</v>
      </c>
      <c r="L1320" s="32"/>
      <c r="M1320" s="144" t="s">
        <v>1</v>
      </c>
      <c r="N1320" s="145" t="s">
        <v>41</v>
      </c>
      <c r="P1320" s="146">
        <f>O1320*H1320</f>
        <v>0</v>
      </c>
      <c r="Q1320" s="146">
        <v>5.2999999999999998E-4</v>
      </c>
      <c r="R1320" s="146">
        <f>Q1320*H1320</f>
        <v>9.3280000000000012E-3</v>
      </c>
      <c r="S1320" s="146">
        <v>0</v>
      </c>
      <c r="T1320" s="147">
        <f>S1320*H1320</f>
        <v>0</v>
      </c>
      <c r="AR1320" s="148" t="s">
        <v>300</v>
      </c>
      <c r="AT1320" s="148" t="s">
        <v>295</v>
      </c>
      <c r="AU1320" s="148" t="s">
        <v>85</v>
      </c>
      <c r="AY1320" s="17" t="s">
        <v>293</v>
      </c>
      <c r="BE1320" s="149">
        <f>IF(N1320="základní",J1320,0)</f>
        <v>0</v>
      </c>
      <c r="BF1320" s="149">
        <f>IF(N1320="snížená",J1320,0)</f>
        <v>0</v>
      </c>
      <c r="BG1320" s="149">
        <f>IF(N1320="zákl. přenesená",J1320,0)</f>
        <v>0</v>
      </c>
      <c r="BH1320" s="149">
        <f>IF(N1320="sníž. přenesená",J1320,0)</f>
        <v>0</v>
      </c>
      <c r="BI1320" s="149">
        <f>IF(N1320="nulová",J1320,0)</f>
        <v>0</v>
      </c>
      <c r="BJ1320" s="17" t="s">
        <v>83</v>
      </c>
      <c r="BK1320" s="149">
        <f>ROUND(I1320*H1320,2)</f>
        <v>0</v>
      </c>
      <c r="BL1320" s="17" t="s">
        <v>300</v>
      </c>
      <c r="BM1320" s="148" t="s">
        <v>1225</v>
      </c>
    </row>
    <row r="1321" spans="2:65" s="12" customFormat="1" ht="22.5">
      <c r="B1321" s="150"/>
      <c r="D1321" s="151" t="s">
        <v>302</v>
      </c>
      <c r="E1321" s="152" t="s">
        <v>1</v>
      </c>
      <c r="F1321" s="153" t="s">
        <v>1226</v>
      </c>
      <c r="H1321" s="154">
        <v>17.600000000000001</v>
      </c>
      <c r="I1321" s="155"/>
      <c r="L1321" s="150"/>
      <c r="M1321" s="156"/>
      <c r="T1321" s="157"/>
      <c r="AT1321" s="152" t="s">
        <v>302</v>
      </c>
      <c r="AU1321" s="152" t="s">
        <v>85</v>
      </c>
      <c r="AV1321" s="12" t="s">
        <v>85</v>
      </c>
      <c r="AW1321" s="12" t="s">
        <v>32</v>
      </c>
      <c r="AX1321" s="12" t="s">
        <v>83</v>
      </c>
      <c r="AY1321" s="152" t="s">
        <v>293</v>
      </c>
    </row>
    <row r="1322" spans="2:65" s="1" customFormat="1" ht="24.2" customHeight="1">
      <c r="B1322" s="32"/>
      <c r="C1322" s="137" t="s">
        <v>1227</v>
      </c>
      <c r="D1322" s="137" t="s">
        <v>295</v>
      </c>
      <c r="E1322" s="138" t="s">
        <v>1228</v>
      </c>
      <c r="F1322" s="139" t="s">
        <v>1229</v>
      </c>
      <c r="G1322" s="140" t="s">
        <v>711</v>
      </c>
      <c r="H1322" s="141">
        <v>377.17</v>
      </c>
      <c r="I1322" s="142"/>
      <c r="J1322" s="143">
        <f>ROUND(I1322*H1322,2)</f>
        <v>0</v>
      </c>
      <c r="K1322" s="139" t="s">
        <v>1</v>
      </c>
      <c r="L1322" s="32"/>
      <c r="M1322" s="144" t="s">
        <v>1</v>
      </c>
      <c r="N1322" s="145" t="s">
        <v>41</v>
      </c>
      <c r="P1322" s="146">
        <f>O1322*H1322</f>
        <v>0</v>
      </c>
      <c r="Q1322" s="146">
        <v>4.6999999999999999E-4</v>
      </c>
      <c r="R1322" s="146">
        <f>Q1322*H1322</f>
        <v>0.17726990000000001</v>
      </c>
      <c r="S1322" s="146">
        <v>0</v>
      </c>
      <c r="T1322" s="147">
        <f>S1322*H1322</f>
        <v>0</v>
      </c>
      <c r="AR1322" s="148" t="s">
        <v>300</v>
      </c>
      <c r="AT1322" s="148" t="s">
        <v>295</v>
      </c>
      <c r="AU1322" s="148" t="s">
        <v>85</v>
      </c>
      <c r="AY1322" s="17" t="s">
        <v>293</v>
      </c>
      <c r="BE1322" s="149">
        <f>IF(N1322="základní",J1322,0)</f>
        <v>0</v>
      </c>
      <c r="BF1322" s="149">
        <f>IF(N1322="snížená",J1322,0)</f>
        <v>0</v>
      </c>
      <c r="BG1322" s="149">
        <f>IF(N1322="zákl. přenesená",J1322,0)</f>
        <v>0</v>
      </c>
      <c r="BH1322" s="149">
        <f>IF(N1322="sníž. přenesená",J1322,0)</f>
        <v>0</v>
      </c>
      <c r="BI1322" s="149">
        <f>IF(N1322="nulová",J1322,0)</f>
        <v>0</v>
      </c>
      <c r="BJ1322" s="17" t="s">
        <v>83</v>
      </c>
      <c r="BK1322" s="149">
        <f>ROUND(I1322*H1322,2)</f>
        <v>0</v>
      </c>
      <c r="BL1322" s="17" t="s">
        <v>300</v>
      </c>
      <c r="BM1322" s="148" t="s">
        <v>1230</v>
      </c>
    </row>
    <row r="1323" spans="2:65" s="12" customFormat="1" ht="11.25">
      <c r="B1323" s="150"/>
      <c r="D1323" s="151" t="s">
        <v>302</v>
      </c>
      <c r="E1323" s="152" t="s">
        <v>1</v>
      </c>
      <c r="F1323" s="153" t="s">
        <v>1231</v>
      </c>
      <c r="H1323" s="154">
        <v>365.82</v>
      </c>
      <c r="I1323" s="155"/>
      <c r="L1323" s="150"/>
      <c r="M1323" s="156"/>
      <c r="T1323" s="157"/>
      <c r="AT1323" s="152" t="s">
        <v>302</v>
      </c>
      <c r="AU1323" s="152" t="s">
        <v>85</v>
      </c>
      <c r="AV1323" s="12" t="s">
        <v>85</v>
      </c>
      <c r="AW1323" s="12" t="s">
        <v>32</v>
      </c>
      <c r="AX1323" s="12" t="s">
        <v>76</v>
      </c>
      <c r="AY1323" s="152" t="s">
        <v>293</v>
      </c>
    </row>
    <row r="1324" spans="2:65" s="12" customFormat="1" ht="11.25">
      <c r="B1324" s="150"/>
      <c r="D1324" s="151" t="s">
        <v>302</v>
      </c>
      <c r="E1324" s="152" t="s">
        <v>1</v>
      </c>
      <c r="F1324" s="153" t="s">
        <v>1232</v>
      </c>
      <c r="H1324" s="154">
        <v>11.35</v>
      </c>
      <c r="I1324" s="155"/>
      <c r="L1324" s="150"/>
      <c r="M1324" s="156"/>
      <c r="T1324" s="157"/>
      <c r="AT1324" s="152" t="s">
        <v>302</v>
      </c>
      <c r="AU1324" s="152" t="s">
        <v>85</v>
      </c>
      <c r="AV1324" s="12" t="s">
        <v>85</v>
      </c>
      <c r="AW1324" s="12" t="s">
        <v>32</v>
      </c>
      <c r="AX1324" s="12" t="s">
        <v>76</v>
      </c>
      <c r="AY1324" s="152" t="s">
        <v>293</v>
      </c>
    </row>
    <row r="1325" spans="2:65" s="14" customFormat="1" ht="11.25">
      <c r="B1325" s="167"/>
      <c r="D1325" s="151" t="s">
        <v>302</v>
      </c>
      <c r="E1325" s="168" t="s">
        <v>1</v>
      </c>
      <c r="F1325" s="169" t="s">
        <v>371</v>
      </c>
      <c r="H1325" s="170">
        <v>377.17</v>
      </c>
      <c r="I1325" s="171"/>
      <c r="L1325" s="167"/>
      <c r="M1325" s="172"/>
      <c r="T1325" s="173"/>
      <c r="AT1325" s="168" t="s">
        <v>302</v>
      </c>
      <c r="AU1325" s="168" t="s">
        <v>85</v>
      </c>
      <c r="AV1325" s="14" t="s">
        <v>300</v>
      </c>
      <c r="AW1325" s="14" t="s">
        <v>32</v>
      </c>
      <c r="AX1325" s="14" t="s">
        <v>83</v>
      </c>
      <c r="AY1325" s="168" t="s">
        <v>293</v>
      </c>
    </row>
    <row r="1326" spans="2:65" s="1" customFormat="1" ht="33" customHeight="1">
      <c r="B1326" s="32"/>
      <c r="C1326" s="137" t="s">
        <v>1233</v>
      </c>
      <c r="D1326" s="137" t="s">
        <v>295</v>
      </c>
      <c r="E1326" s="138" t="s">
        <v>1234</v>
      </c>
      <c r="F1326" s="139" t="s">
        <v>1235</v>
      </c>
      <c r="G1326" s="140" t="s">
        <v>311</v>
      </c>
      <c r="H1326" s="141">
        <v>35.904000000000003</v>
      </c>
      <c r="I1326" s="142"/>
      <c r="J1326" s="143">
        <f>ROUND(I1326*H1326,2)</f>
        <v>0</v>
      </c>
      <c r="K1326" s="139" t="s">
        <v>299</v>
      </c>
      <c r="L1326" s="32"/>
      <c r="M1326" s="144" t="s">
        <v>1</v>
      </c>
      <c r="N1326" s="145" t="s">
        <v>41</v>
      </c>
      <c r="P1326" s="146">
        <f>O1326*H1326</f>
        <v>0</v>
      </c>
      <c r="Q1326" s="146">
        <v>2.5018699999999998</v>
      </c>
      <c r="R1326" s="146">
        <f>Q1326*H1326</f>
        <v>89.827140479999997</v>
      </c>
      <c r="S1326" s="146">
        <v>0</v>
      </c>
      <c r="T1326" s="147">
        <f>S1326*H1326</f>
        <v>0</v>
      </c>
      <c r="AR1326" s="148" t="s">
        <v>300</v>
      </c>
      <c r="AT1326" s="148" t="s">
        <v>295</v>
      </c>
      <c r="AU1326" s="148" t="s">
        <v>85</v>
      </c>
      <c r="AY1326" s="17" t="s">
        <v>293</v>
      </c>
      <c r="BE1326" s="149">
        <f>IF(N1326="základní",J1326,0)</f>
        <v>0</v>
      </c>
      <c r="BF1326" s="149">
        <f>IF(N1326="snížená",J1326,0)</f>
        <v>0</v>
      </c>
      <c r="BG1326" s="149">
        <f>IF(N1326="zákl. přenesená",J1326,0)</f>
        <v>0</v>
      </c>
      <c r="BH1326" s="149">
        <f>IF(N1326="sníž. přenesená",J1326,0)</f>
        <v>0</v>
      </c>
      <c r="BI1326" s="149">
        <f>IF(N1326="nulová",J1326,0)</f>
        <v>0</v>
      </c>
      <c r="BJ1326" s="17" t="s">
        <v>83</v>
      </c>
      <c r="BK1326" s="149">
        <f>ROUND(I1326*H1326,2)</f>
        <v>0</v>
      </c>
      <c r="BL1326" s="17" t="s">
        <v>300</v>
      </c>
      <c r="BM1326" s="148" t="s">
        <v>1236</v>
      </c>
    </row>
    <row r="1327" spans="2:65" s="13" customFormat="1" ht="11.25">
      <c r="B1327" s="158"/>
      <c r="D1327" s="151" t="s">
        <v>302</v>
      </c>
      <c r="E1327" s="159" t="s">
        <v>1</v>
      </c>
      <c r="F1327" s="160" t="s">
        <v>795</v>
      </c>
      <c r="H1327" s="159" t="s">
        <v>1</v>
      </c>
      <c r="I1327" s="161"/>
      <c r="L1327" s="158"/>
      <c r="M1327" s="162"/>
      <c r="T1327" s="163"/>
      <c r="AT1327" s="159" t="s">
        <v>302</v>
      </c>
      <c r="AU1327" s="159" t="s">
        <v>85</v>
      </c>
      <c r="AV1327" s="13" t="s">
        <v>83</v>
      </c>
      <c r="AW1327" s="13" t="s">
        <v>32</v>
      </c>
      <c r="AX1327" s="13" t="s">
        <v>76</v>
      </c>
      <c r="AY1327" s="159" t="s">
        <v>293</v>
      </c>
    </row>
    <row r="1328" spans="2:65" s="12" customFormat="1" ht="33.75">
      <c r="B1328" s="150"/>
      <c r="D1328" s="151" t="s">
        <v>302</v>
      </c>
      <c r="E1328" s="152" t="s">
        <v>1</v>
      </c>
      <c r="F1328" s="153" t="s">
        <v>1237</v>
      </c>
      <c r="H1328" s="154">
        <v>13.781000000000001</v>
      </c>
      <c r="I1328" s="155"/>
      <c r="L1328" s="150"/>
      <c r="M1328" s="156"/>
      <c r="T1328" s="157"/>
      <c r="AT1328" s="152" t="s">
        <v>302</v>
      </c>
      <c r="AU1328" s="152" t="s">
        <v>85</v>
      </c>
      <c r="AV1328" s="12" t="s">
        <v>85</v>
      </c>
      <c r="AW1328" s="12" t="s">
        <v>32</v>
      </c>
      <c r="AX1328" s="12" t="s">
        <v>76</v>
      </c>
      <c r="AY1328" s="152" t="s">
        <v>293</v>
      </c>
    </row>
    <row r="1329" spans="2:65" s="12" customFormat="1" ht="22.5">
      <c r="B1329" s="150"/>
      <c r="D1329" s="151" t="s">
        <v>302</v>
      </c>
      <c r="E1329" s="152" t="s">
        <v>1</v>
      </c>
      <c r="F1329" s="153" t="s">
        <v>1238</v>
      </c>
      <c r="H1329" s="154">
        <v>1.3149999999999999</v>
      </c>
      <c r="I1329" s="155"/>
      <c r="L1329" s="150"/>
      <c r="M1329" s="156"/>
      <c r="T1329" s="157"/>
      <c r="AT1329" s="152" t="s">
        <v>302</v>
      </c>
      <c r="AU1329" s="152" t="s">
        <v>85</v>
      </c>
      <c r="AV1329" s="12" t="s">
        <v>85</v>
      </c>
      <c r="AW1329" s="12" t="s">
        <v>32</v>
      </c>
      <c r="AX1329" s="12" t="s">
        <v>76</v>
      </c>
      <c r="AY1329" s="152" t="s">
        <v>293</v>
      </c>
    </row>
    <row r="1330" spans="2:65" s="12" customFormat="1" ht="22.5">
      <c r="B1330" s="150"/>
      <c r="D1330" s="151" t="s">
        <v>302</v>
      </c>
      <c r="E1330" s="152" t="s">
        <v>1</v>
      </c>
      <c r="F1330" s="153" t="s">
        <v>1239</v>
      </c>
      <c r="H1330" s="154">
        <v>1.6040000000000001</v>
      </c>
      <c r="I1330" s="155"/>
      <c r="L1330" s="150"/>
      <c r="M1330" s="156"/>
      <c r="T1330" s="157"/>
      <c r="AT1330" s="152" t="s">
        <v>302</v>
      </c>
      <c r="AU1330" s="152" t="s">
        <v>85</v>
      </c>
      <c r="AV1330" s="12" t="s">
        <v>85</v>
      </c>
      <c r="AW1330" s="12" t="s">
        <v>32</v>
      </c>
      <c r="AX1330" s="12" t="s">
        <v>76</v>
      </c>
      <c r="AY1330" s="152" t="s">
        <v>293</v>
      </c>
    </row>
    <row r="1331" spans="2:65" s="12" customFormat="1" ht="22.5">
      <c r="B1331" s="150"/>
      <c r="D1331" s="151" t="s">
        <v>302</v>
      </c>
      <c r="E1331" s="152" t="s">
        <v>1</v>
      </c>
      <c r="F1331" s="153" t="s">
        <v>1240</v>
      </c>
      <c r="H1331" s="154">
        <v>1.68</v>
      </c>
      <c r="I1331" s="155"/>
      <c r="L1331" s="150"/>
      <c r="M1331" s="156"/>
      <c r="T1331" s="157"/>
      <c r="AT1331" s="152" t="s">
        <v>302</v>
      </c>
      <c r="AU1331" s="152" t="s">
        <v>85</v>
      </c>
      <c r="AV1331" s="12" t="s">
        <v>85</v>
      </c>
      <c r="AW1331" s="12" t="s">
        <v>32</v>
      </c>
      <c r="AX1331" s="12" t="s">
        <v>76</v>
      </c>
      <c r="AY1331" s="152" t="s">
        <v>293</v>
      </c>
    </row>
    <row r="1332" spans="2:65" s="12" customFormat="1" ht="22.5">
      <c r="B1332" s="150"/>
      <c r="D1332" s="151" t="s">
        <v>302</v>
      </c>
      <c r="E1332" s="152" t="s">
        <v>1</v>
      </c>
      <c r="F1332" s="153" t="s">
        <v>1241</v>
      </c>
      <c r="H1332" s="154">
        <v>2.5739999999999998</v>
      </c>
      <c r="I1332" s="155"/>
      <c r="L1332" s="150"/>
      <c r="M1332" s="156"/>
      <c r="T1332" s="157"/>
      <c r="AT1332" s="152" t="s">
        <v>302</v>
      </c>
      <c r="AU1332" s="152" t="s">
        <v>85</v>
      </c>
      <c r="AV1332" s="12" t="s">
        <v>85</v>
      </c>
      <c r="AW1332" s="12" t="s">
        <v>32</v>
      </c>
      <c r="AX1332" s="12" t="s">
        <v>76</v>
      </c>
      <c r="AY1332" s="152" t="s">
        <v>293</v>
      </c>
    </row>
    <row r="1333" spans="2:65" s="12" customFormat="1" ht="22.5">
      <c r="B1333" s="150"/>
      <c r="D1333" s="151" t="s">
        <v>302</v>
      </c>
      <c r="E1333" s="152" t="s">
        <v>1</v>
      </c>
      <c r="F1333" s="153" t="s">
        <v>1242</v>
      </c>
      <c r="H1333" s="154">
        <v>1.272</v>
      </c>
      <c r="I1333" s="155"/>
      <c r="L1333" s="150"/>
      <c r="M1333" s="156"/>
      <c r="T1333" s="157"/>
      <c r="AT1333" s="152" t="s">
        <v>302</v>
      </c>
      <c r="AU1333" s="152" t="s">
        <v>85</v>
      </c>
      <c r="AV1333" s="12" t="s">
        <v>85</v>
      </c>
      <c r="AW1333" s="12" t="s">
        <v>32</v>
      </c>
      <c r="AX1333" s="12" t="s">
        <v>76</v>
      </c>
      <c r="AY1333" s="152" t="s">
        <v>293</v>
      </c>
    </row>
    <row r="1334" spans="2:65" s="12" customFormat="1" ht="22.5">
      <c r="B1334" s="150"/>
      <c r="D1334" s="151" t="s">
        <v>302</v>
      </c>
      <c r="E1334" s="152" t="s">
        <v>1</v>
      </c>
      <c r="F1334" s="153" t="s">
        <v>1243</v>
      </c>
      <c r="H1334" s="154">
        <v>3.0249999999999999</v>
      </c>
      <c r="I1334" s="155"/>
      <c r="L1334" s="150"/>
      <c r="M1334" s="156"/>
      <c r="T1334" s="157"/>
      <c r="AT1334" s="152" t="s">
        <v>302</v>
      </c>
      <c r="AU1334" s="152" t="s">
        <v>85</v>
      </c>
      <c r="AV1334" s="12" t="s">
        <v>85</v>
      </c>
      <c r="AW1334" s="12" t="s">
        <v>32</v>
      </c>
      <c r="AX1334" s="12" t="s">
        <v>76</v>
      </c>
      <c r="AY1334" s="152" t="s">
        <v>293</v>
      </c>
    </row>
    <row r="1335" spans="2:65" s="12" customFormat="1" ht="22.5">
      <c r="B1335" s="150"/>
      <c r="D1335" s="151" t="s">
        <v>302</v>
      </c>
      <c r="E1335" s="152" t="s">
        <v>1</v>
      </c>
      <c r="F1335" s="153" t="s">
        <v>1244</v>
      </c>
      <c r="H1335" s="154">
        <v>2.3159999999999998</v>
      </c>
      <c r="I1335" s="155"/>
      <c r="L1335" s="150"/>
      <c r="M1335" s="156"/>
      <c r="T1335" s="157"/>
      <c r="AT1335" s="152" t="s">
        <v>302</v>
      </c>
      <c r="AU1335" s="152" t="s">
        <v>85</v>
      </c>
      <c r="AV1335" s="12" t="s">
        <v>85</v>
      </c>
      <c r="AW1335" s="12" t="s">
        <v>32</v>
      </c>
      <c r="AX1335" s="12" t="s">
        <v>76</v>
      </c>
      <c r="AY1335" s="152" t="s">
        <v>293</v>
      </c>
    </row>
    <row r="1336" spans="2:65" s="12" customFormat="1" ht="22.5">
      <c r="B1336" s="150"/>
      <c r="D1336" s="151" t="s">
        <v>302</v>
      </c>
      <c r="E1336" s="152" t="s">
        <v>1</v>
      </c>
      <c r="F1336" s="153" t="s">
        <v>1245</v>
      </c>
      <c r="H1336" s="154">
        <v>1.6040000000000001</v>
      </c>
      <c r="I1336" s="155"/>
      <c r="L1336" s="150"/>
      <c r="M1336" s="156"/>
      <c r="T1336" s="157"/>
      <c r="AT1336" s="152" t="s">
        <v>302</v>
      </c>
      <c r="AU1336" s="152" t="s">
        <v>85</v>
      </c>
      <c r="AV1336" s="12" t="s">
        <v>85</v>
      </c>
      <c r="AW1336" s="12" t="s">
        <v>32</v>
      </c>
      <c r="AX1336" s="12" t="s">
        <v>76</v>
      </c>
      <c r="AY1336" s="152" t="s">
        <v>293</v>
      </c>
    </row>
    <row r="1337" spans="2:65" s="12" customFormat="1" ht="22.5">
      <c r="B1337" s="150"/>
      <c r="D1337" s="151" t="s">
        <v>302</v>
      </c>
      <c r="E1337" s="152" t="s">
        <v>1</v>
      </c>
      <c r="F1337" s="153" t="s">
        <v>1246</v>
      </c>
      <c r="H1337" s="154">
        <v>1.6819999999999999</v>
      </c>
      <c r="I1337" s="155"/>
      <c r="L1337" s="150"/>
      <c r="M1337" s="156"/>
      <c r="T1337" s="157"/>
      <c r="AT1337" s="152" t="s">
        <v>302</v>
      </c>
      <c r="AU1337" s="152" t="s">
        <v>85</v>
      </c>
      <c r="AV1337" s="12" t="s">
        <v>85</v>
      </c>
      <c r="AW1337" s="12" t="s">
        <v>32</v>
      </c>
      <c r="AX1337" s="12" t="s">
        <v>76</v>
      </c>
      <c r="AY1337" s="152" t="s">
        <v>293</v>
      </c>
    </row>
    <row r="1338" spans="2:65" s="12" customFormat="1" ht="22.5">
      <c r="B1338" s="150"/>
      <c r="D1338" s="151" t="s">
        <v>302</v>
      </c>
      <c r="E1338" s="152" t="s">
        <v>1</v>
      </c>
      <c r="F1338" s="153" t="s">
        <v>1247</v>
      </c>
      <c r="H1338" s="154">
        <v>1.6040000000000001</v>
      </c>
      <c r="I1338" s="155"/>
      <c r="L1338" s="150"/>
      <c r="M1338" s="156"/>
      <c r="T1338" s="157"/>
      <c r="AT1338" s="152" t="s">
        <v>302</v>
      </c>
      <c r="AU1338" s="152" t="s">
        <v>85</v>
      </c>
      <c r="AV1338" s="12" t="s">
        <v>85</v>
      </c>
      <c r="AW1338" s="12" t="s">
        <v>32</v>
      </c>
      <c r="AX1338" s="12" t="s">
        <v>76</v>
      </c>
      <c r="AY1338" s="152" t="s">
        <v>293</v>
      </c>
    </row>
    <row r="1339" spans="2:65" s="12" customFormat="1" ht="22.5">
      <c r="B1339" s="150"/>
      <c r="D1339" s="151" t="s">
        <v>302</v>
      </c>
      <c r="E1339" s="152" t="s">
        <v>1</v>
      </c>
      <c r="F1339" s="153" t="s">
        <v>1248</v>
      </c>
      <c r="H1339" s="154">
        <v>1.77</v>
      </c>
      <c r="I1339" s="155"/>
      <c r="L1339" s="150"/>
      <c r="M1339" s="156"/>
      <c r="T1339" s="157"/>
      <c r="AT1339" s="152" t="s">
        <v>302</v>
      </c>
      <c r="AU1339" s="152" t="s">
        <v>85</v>
      </c>
      <c r="AV1339" s="12" t="s">
        <v>85</v>
      </c>
      <c r="AW1339" s="12" t="s">
        <v>32</v>
      </c>
      <c r="AX1339" s="12" t="s">
        <v>76</v>
      </c>
      <c r="AY1339" s="152" t="s">
        <v>293</v>
      </c>
    </row>
    <row r="1340" spans="2:65" s="12" customFormat="1" ht="22.5">
      <c r="B1340" s="150"/>
      <c r="D1340" s="151" t="s">
        <v>302</v>
      </c>
      <c r="E1340" s="152" t="s">
        <v>1</v>
      </c>
      <c r="F1340" s="153" t="s">
        <v>1249</v>
      </c>
      <c r="H1340" s="154">
        <v>1.677</v>
      </c>
      <c r="I1340" s="155"/>
      <c r="L1340" s="150"/>
      <c r="M1340" s="156"/>
      <c r="T1340" s="157"/>
      <c r="AT1340" s="152" t="s">
        <v>302</v>
      </c>
      <c r="AU1340" s="152" t="s">
        <v>85</v>
      </c>
      <c r="AV1340" s="12" t="s">
        <v>85</v>
      </c>
      <c r="AW1340" s="12" t="s">
        <v>32</v>
      </c>
      <c r="AX1340" s="12" t="s">
        <v>76</v>
      </c>
      <c r="AY1340" s="152" t="s">
        <v>293</v>
      </c>
    </row>
    <row r="1341" spans="2:65" s="14" customFormat="1" ht="11.25">
      <c r="B1341" s="167"/>
      <c r="D1341" s="151" t="s">
        <v>302</v>
      </c>
      <c r="E1341" s="168" t="s">
        <v>242</v>
      </c>
      <c r="F1341" s="169" t="s">
        <v>371</v>
      </c>
      <c r="H1341" s="170">
        <v>35.904000000000003</v>
      </c>
      <c r="I1341" s="171"/>
      <c r="L1341" s="167"/>
      <c r="M1341" s="172"/>
      <c r="T1341" s="173"/>
      <c r="AT1341" s="168" t="s">
        <v>302</v>
      </c>
      <c r="AU1341" s="168" t="s">
        <v>85</v>
      </c>
      <c r="AV1341" s="14" t="s">
        <v>300</v>
      </c>
      <c r="AW1341" s="14" t="s">
        <v>32</v>
      </c>
      <c r="AX1341" s="14" t="s">
        <v>83</v>
      </c>
      <c r="AY1341" s="168" t="s">
        <v>293</v>
      </c>
    </row>
    <row r="1342" spans="2:65" s="1" customFormat="1" ht="24.2" customHeight="1">
      <c r="B1342" s="32"/>
      <c r="C1342" s="137" t="s">
        <v>1250</v>
      </c>
      <c r="D1342" s="137" t="s">
        <v>295</v>
      </c>
      <c r="E1342" s="138" t="s">
        <v>1251</v>
      </c>
      <c r="F1342" s="139" t="s">
        <v>1252</v>
      </c>
      <c r="G1342" s="140" t="s">
        <v>711</v>
      </c>
      <c r="H1342" s="141">
        <v>205.42</v>
      </c>
      <c r="I1342" s="142"/>
      <c r="J1342" s="143">
        <f>ROUND(I1342*H1342,2)</f>
        <v>0</v>
      </c>
      <c r="K1342" s="139" t="s">
        <v>299</v>
      </c>
      <c r="L1342" s="32"/>
      <c r="M1342" s="144" t="s">
        <v>1</v>
      </c>
      <c r="N1342" s="145" t="s">
        <v>41</v>
      </c>
      <c r="P1342" s="146">
        <f>O1342*H1342</f>
        <v>0</v>
      </c>
      <c r="Q1342" s="146">
        <v>0</v>
      </c>
      <c r="R1342" s="146">
        <f>Q1342*H1342</f>
        <v>0</v>
      </c>
      <c r="S1342" s="146">
        <v>0</v>
      </c>
      <c r="T1342" s="147">
        <f>S1342*H1342</f>
        <v>0</v>
      </c>
      <c r="AR1342" s="148" t="s">
        <v>300</v>
      </c>
      <c r="AT1342" s="148" t="s">
        <v>295</v>
      </c>
      <c r="AU1342" s="148" t="s">
        <v>85</v>
      </c>
      <c r="AY1342" s="17" t="s">
        <v>293</v>
      </c>
      <c r="BE1342" s="149">
        <f>IF(N1342="základní",J1342,0)</f>
        <v>0</v>
      </c>
      <c r="BF1342" s="149">
        <f>IF(N1342="snížená",J1342,0)</f>
        <v>0</v>
      </c>
      <c r="BG1342" s="149">
        <f>IF(N1342="zákl. přenesená",J1342,0)</f>
        <v>0</v>
      </c>
      <c r="BH1342" s="149">
        <f>IF(N1342="sníž. přenesená",J1342,0)</f>
        <v>0</v>
      </c>
      <c r="BI1342" s="149">
        <f>IF(N1342="nulová",J1342,0)</f>
        <v>0</v>
      </c>
      <c r="BJ1342" s="17" t="s">
        <v>83</v>
      </c>
      <c r="BK1342" s="149">
        <f>ROUND(I1342*H1342,2)</f>
        <v>0</v>
      </c>
      <c r="BL1342" s="17" t="s">
        <v>300</v>
      </c>
      <c r="BM1342" s="148" t="s">
        <v>1253</v>
      </c>
    </row>
    <row r="1343" spans="2:65" s="12" customFormat="1" ht="11.25">
      <c r="B1343" s="150"/>
      <c r="D1343" s="151" t="s">
        <v>302</v>
      </c>
      <c r="E1343" s="152" t="s">
        <v>1</v>
      </c>
      <c r="F1343" s="153" t="s">
        <v>1254</v>
      </c>
      <c r="H1343" s="154">
        <v>205.42</v>
      </c>
      <c r="I1343" s="155"/>
      <c r="L1343" s="150"/>
      <c r="M1343" s="156"/>
      <c r="T1343" s="157"/>
      <c r="AT1343" s="152" t="s">
        <v>302</v>
      </c>
      <c r="AU1343" s="152" t="s">
        <v>85</v>
      </c>
      <c r="AV1343" s="12" t="s">
        <v>85</v>
      </c>
      <c r="AW1343" s="12" t="s">
        <v>32</v>
      </c>
      <c r="AX1343" s="12" t="s">
        <v>83</v>
      </c>
      <c r="AY1343" s="152" t="s">
        <v>293</v>
      </c>
    </row>
    <row r="1344" spans="2:65" s="1" customFormat="1" ht="16.5" customHeight="1">
      <c r="B1344" s="32"/>
      <c r="C1344" s="137" t="s">
        <v>1255</v>
      </c>
      <c r="D1344" s="137" t="s">
        <v>295</v>
      </c>
      <c r="E1344" s="138" t="s">
        <v>1256</v>
      </c>
      <c r="F1344" s="139" t="s">
        <v>1257</v>
      </c>
      <c r="G1344" s="140" t="s">
        <v>533</v>
      </c>
      <c r="H1344" s="141">
        <v>4.0519999999999996</v>
      </c>
      <c r="I1344" s="142"/>
      <c r="J1344" s="143">
        <f>ROUND(I1344*H1344,2)</f>
        <v>0</v>
      </c>
      <c r="K1344" s="139" t="s">
        <v>299</v>
      </c>
      <c r="L1344" s="32"/>
      <c r="M1344" s="144" t="s">
        <v>1</v>
      </c>
      <c r="N1344" s="145" t="s">
        <v>41</v>
      </c>
      <c r="P1344" s="146">
        <f>O1344*H1344</f>
        <v>0</v>
      </c>
      <c r="Q1344" s="146">
        <v>1.06277</v>
      </c>
      <c r="R1344" s="146">
        <f>Q1344*H1344</f>
        <v>4.3063440399999999</v>
      </c>
      <c r="S1344" s="146">
        <v>0</v>
      </c>
      <c r="T1344" s="147">
        <f>S1344*H1344</f>
        <v>0</v>
      </c>
      <c r="AR1344" s="148" t="s">
        <v>300</v>
      </c>
      <c r="AT1344" s="148" t="s">
        <v>295</v>
      </c>
      <c r="AU1344" s="148" t="s">
        <v>85</v>
      </c>
      <c r="AY1344" s="17" t="s">
        <v>293</v>
      </c>
      <c r="BE1344" s="149">
        <f>IF(N1344="základní",J1344,0)</f>
        <v>0</v>
      </c>
      <c r="BF1344" s="149">
        <f>IF(N1344="snížená",J1344,0)</f>
        <v>0</v>
      </c>
      <c r="BG1344" s="149">
        <f>IF(N1344="zákl. přenesená",J1344,0)</f>
        <v>0</v>
      </c>
      <c r="BH1344" s="149">
        <f>IF(N1344="sníž. přenesená",J1344,0)</f>
        <v>0</v>
      </c>
      <c r="BI1344" s="149">
        <f>IF(N1344="nulová",J1344,0)</f>
        <v>0</v>
      </c>
      <c r="BJ1344" s="17" t="s">
        <v>83</v>
      </c>
      <c r="BK1344" s="149">
        <f>ROUND(I1344*H1344,2)</f>
        <v>0</v>
      </c>
      <c r="BL1344" s="17" t="s">
        <v>300</v>
      </c>
      <c r="BM1344" s="148" t="s">
        <v>1258</v>
      </c>
    </row>
    <row r="1345" spans="2:65" s="12" customFormat="1" ht="11.25">
      <c r="B1345" s="150"/>
      <c r="D1345" s="151" t="s">
        <v>302</v>
      </c>
      <c r="E1345" s="152" t="s">
        <v>1</v>
      </c>
      <c r="F1345" s="153" t="s">
        <v>1259</v>
      </c>
      <c r="H1345" s="154">
        <v>4.0519999999999996</v>
      </c>
      <c r="I1345" s="155"/>
      <c r="L1345" s="150"/>
      <c r="M1345" s="156"/>
      <c r="T1345" s="157"/>
      <c r="AT1345" s="152" t="s">
        <v>302</v>
      </c>
      <c r="AU1345" s="152" t="s">
        <v>85</v>
      </c>
      <c r="AV1345" s="12" t="s">
        <v>85</v>
      </c>
      <c r="AW1345" s="12" t="s">
        <v>32</v>
      </c>
      <c r="AX1345" s="12" t="s">
        <v>83</v>
      </c>
      <c r="AY1345" s="152" t="s">
        <v>293</v>
      </c>
    </row>
    <row r="1346" spans="2:65" s="11" customFormat="1" ht="22.9" customHeight="1">
      <c r="B1346" s="125"/>
      <c r="D1346" s="126" t="s">
        <v>75</v>
      </c>
      <c r="E1346" s="135" t="s">
        <v>396</v>
      </c>
      <c r="F1346" s="135" t="s">
        <v>1260</v>
      </c>
      <c r="I1346" s="128"/>
      <c r="J1346" s="136">
        <f>BK1346</f>
        <v>0</v>
      </c>
      <c r="L1346" s="125"/>
      <c r="M1346" s="130"/>
      <c r="P1346" s="131">
        <f>SUM(P1347:P1356)</f>
        <v>0</v>
      </c>
      <c r="R1346" s="131">
        <f>SUM(R1347:R1356)</f>
        <v>0.20943999999999999</v>
      </c>
      <c r="T1346" s="132">
        <f>SUM(T1347:T1356)</f>
        <v>0</v>
      </c>
      <c r="AR1346" s="126" t="s">
        <v>83</v>
      </c>
      <c r="AT1346" s="133" t="s">
        <v>75</v>
      </c>
      <c r="AU1346" s="133" t="s">
        <v>83</v>
      </c>
      <c r="AY1346" s="126" t="s">
        <v>293</v>
      </c>
      <c r="BK1346" s="134">
        <f>SUM(BK1347:BK1356)</f>
        <v>0</v>
      </c>
    </row>
    <row r="1347" spans="2:65" s="1" customFormat="1" ht="16.5" customHeight="1">
      <c r="B1347" s="32"/>
      <c r="C1347" s="137" t="s">
        <v>1261</v>
      </c>
      <c r="D1347" s="137" t="s">
        <v>295</v>
      </c>
      <c r="E1347" s="138" t="s">
        <v>1262</v>
      </c>
      <c r="F1347" s="139" t="s">
        <v>1263</v>
      </c>
      <c r="G1347" s="140" t="s">
        <v>909</v>
      </c>
      <c r="H1347" s="141">
        <v>16</v>
      </c>
      <c r="I1347" s="142"/>
      <c r="J1347" s="143">
        <f>ROUND(I1347*H1347,2)</f>
        <v>0</v>
      </c>
      <c r="K1347" s="139" t="s">
        <v>1</v>
      </c>
      <c r="L1347" s="32"/>
      <c r="M1347" s="144" t="s">
        <v>1</v>
      </c>
      <c r="N1347" s="145" t="s">
        <v>41</v>
      </c>
      <c r="P1347" s="146">
        <f>O1347*H1347</f>
        <v>0</v>
      </c>
      <c r="Q1347" s="146">
        <v>0</v>
      </c>
      <c r="R1347" s="146">
        <f>Q1347*H1347</f>
        <v>0</v>
      </c>
      <c r="S1347" s="146">
        <v>0</v>
      </c>
      <c r="T1347" s="147">
        <f>S1347*H1347</f>
        <v>0</v>
      </c>
      <c r="AR1347" s="148" t="s">
        <v>300</v>
      </c>
      <c r="AT1347" s="148" t="s">
        <v>295</v>
      </c>
      <c r="AU1347" s="148" t="s">
        <v>85</v>
      </c>
      <c r="AY1347" s="17" t="s">
        <v>293</v>
      </c>
      <c r="BE1347" s="149">
        <f>IF(N1347="základní",J1347,0)</f>
        <v>0</v>
      </c>
      <c r="BF1347" s="149">
        <f>IF(N1347="snížená",J1347,0)</f>
        <v>0</v>
      </c>
      <c r="BG1347" s="149">
        <f>IF(N1347="zákl. přenesená",J1347,0)</f>
        <v>0</v>
      </c>
      <c r="BH1347" s="149">
        <f>IF(N1347="sníž. přenesená",J1347,0)</f>
        <v>0</v>
      </c>
      <c r="BI1347" s="149">
        <f>IF(N1347="nulová",J1347,0)</f>
        <v>0</v>
      </c>
      <c r="BJ1347" s="17" t="s">
        <v>83</v>
      </c>
      <c r="BK1347" s="149">
        <f>ROUND(I1347*H1347,2)</f>
        <v>0</v>
      </c>
      <c r="BL1347" s="17" t="s">
        <v>300</v>
      </c>
      <c r="BM1347" s="148" t="s">
        <v>1264</v>
      </c>
    </row>
    <row r="1348" spans="2:65" s="12" customFormat="1" ht="11.25">
      <c r="B1348" s="150"/>
      <c r="D1348" s="151" t="s">
        <v>302</v>
      </c>
      <c r="E1348" s="152" t="s">
        <v>1</v>
      </c>
      <c r="F1348" s="153" t="s">
        <v>1265</v>
      </c>
      <c r="H1348" s="154">
        <v>16</v>
      </c>
      <c r="I1348" s="155"/>
      <c r="L1348" s="150"/>
      <c r="M1348" s="156"/>
      <c r="T1348" s="157"/>
      <c r="AT1348" s="152" t="s">
        <v>302</v>
      </c>
      <c r="AU1348" s="152" t="s">
        <v>85</v>
      </c>
      <c r="AV1348" s="12" t="s">
        <v>85</v>
      </c>
      <c r="AW1348" s="12" t="s">
        <v>32</v>
      </c>
      <c r="AX1348" s="12" t="s">
        <v>83</v>
      </c>
      <c r="AY1348" s="152" t="s">
        <v>293</v>
      </c>
    </row>
    <row r="1349" spans="2:65" s="1" customFormat="1" ht="24.2" customHeight="1">
      <c r="B1349" s="32"/>
      <c r="C1349" s="137" t="s">
        <v>1266</v>
      </c>
      <c r="D1349" s="137" t="s">
        <v>295</v>
      </c>
      <c r="E1349" s="138" t="s">
        <v>1267</v>
      </c>
      <c r="F1349" s="139" t="s">
        <v>1268</v>
      </c>
      <c r="G1349" s="140" t="s">
        <v>909</v>
      </c>
      <c r="H1349" s="141">
        <v>144</v>
      </c>
      <c r="I1349" s="142"/>
      <c r="J1349" s="143">
        <f>ROUND(I1349*H1349,2)</f>
        <v>0</v>
      </c>
      <c r="K1349" s="139" t="s">
        <v>299</v>
      </c>
      <c r="L1349" s="32"/>
      <c r="M1349" s="144" t="s">
        <v>1</v>
      </c>
      <c r="N1349" s="145" t="s">
        <v>41</v>
      </c>
      <c r="P1349" s="146">
        <f>O1349*H1349</f>
        <v>0</v>
      </c>
      <c r="Q1349" s="146">
        <v>1.3699999999999999E-3</v>
      </c>
      <c r="R1349" s="146">
        <f>Q1349*H1349</f>
        <v>0.19727999999999998</v>
      </c>
      <c r="S1349" s="146">
        <v>0</v>
      </c>
      <c r="T1349" s="147">
        <f>S1349*H1349</f>
        <v>0</v>
      </c>
      <c r="AR1349" s="148" t="s">
        <v>300</v>
      </c>
      <c r="AT1349" s="148" t="s">
        <v>295</v>
      </c>
      <c r="AU1349" s="148" t="s">
        <v>85</v>
      </c>
      <c r="AY1349" s="17" t="s">
        <v>293</v>
      </c>
      <c r="BE1349" s="149">
        <f>IF(N1349="základní",J1349,0)</f>
        <v>0</v>
      </c>
      <c r="BF1349" s="149">
        <f>IF(N1349="snížená",J1349,0)</f>
        <v>0</v>
      </c>
      <c r="BG1349" s="149">
        <f>IF(N1349="zákl. přenesená",J1349,0)</f>
        <v>0</v>
      </c>
      <c r="BH1349" s="149">
        <f>IF(N1349="sníž. přenesená",J1349,0)</f>
        <v>0</v>
      </c>
      <c r="BI1349" s="149">
        <f>IF(N1349="nulová",J1349,0)</f>
        <v>0</v>
      </c>
      <c r="BJ1349" s="17" t="s">
        <v>83</v>
      </c>
      <c r="BK1349" s="149">
        <f>ROUND(I1349*H1349,2)</f>
        <v>0</v>
      </c>
      <c r="BL1349" s="17" t="s">
        <v>300</v>
      </c>
      <c r="BM1349" s="148" t="s">
        <v>1269</v>
      </c>
    </row>
    <row r="1350" spans="2:65" s="12" customFormat="1" ht="11.25">
      <c r="B1350" s="150"/>
      <c r="D1350" s="151" t="s">
        <v>302</v>
      </c>
      <c r="E1350" s="152" t="s">
        <v>1</v>
      </c>
      <c r="F1350" s="153" t="s">
        <v>1270</v>
      </c>
      <c r="H1350" s="154">
        <v>144</v>
      </c>
      <c r="I1350" s="155"/>
      <c r="L1350" s="150"/>
      <c r="M1350" s="156"/>
      <c r="T1350" s="157"/>
      <c r="AT1350" s="152" t="s">
        <v>302</v>
      </c>
      <c r="AU1350" s="152" t="s">
        <v>85</v>
      </c>
      <c r="AV1350" s="12" t="s">
        <v>85</v>
      </c>
      <c r="AW1350" s="12" t="s">
        <v>32</v>
      </c>
      <c r="AX1350" s="12" t="s">
        <v>83</v>
      </c>
      <c r="AY1350" s="152" t="s">
        <v>293</v>
      </c>
    </row>
    <row r="1351" spans="2:65" s="1" customFormat="1" ht="24.2" customHeight="1">
      <c r="B1351" s="32"/>
      <c r="C1351" s="137" t="s">
        <v>1271</v>
      </c>
      <c r="D1351" s="137" t="s">
        <v>295</v>
      </c>
      <c r="E1351" s="138" t="s">
        <v>1272</v>
      </c>
      <c r="F1351" s="139" t="s">
        <v>1273</v>
      </c>
      <c r="G1351" s="140" t="s">
        <v>909</v>
      </c>
      <c r="H1351" s="141">
        <v>16</v>
      </c>
      <c r="I1351" s="142"/>
      <c r="J1351" s="143">
        <f>ROUND(I1351*H1351,2)</f>
        <v>0</v>
      </c>
      <c r="K1351" s="139" t="s">
        <v>299</v>
      </c>
      <c r="L1351" s="32"/>
      <c r="M1351" s="144" t="s">
        <v>1</v>
      </c>
      <c r="N1351" s="145" t="s">
        <v>41</v>
      </c>
      <c r="P1351" s="146">
        <f>O1351*H1351</f>
        <v>0</v>
      </c>
      <c r="Q1351" s="146">
        <v>7.6000000000000004E-4</v>
      </c>
      <c r="R1351" s="146">
        <f>Q1351*H1351</f>
        <v>1.2160000000000001E-2</v>
      </c>
      <c r="S1351" s="146">
        <v>0</v>
      </c>
      <c r="T1351" s="147">
        <f>S1351*H1351</f>
        <v>0</v>
      </c>
      <c r="AR1351" s="148" t="s">
        <v>300</v>
      </c>
      <c r="AT1351" s="148" t="s">
        <v>295</v>
      </c>
      <c r="AU1351" s="148" t="s">
        <v>85</v>
      </c>
      <c r="AY1351" s="17" t="s">
        <v>293</v>
      </c>
      <c r="BE1351" s="149">
        <f>IF(N1351="základní",J1351,0)</f>
        <v>0</v>
      </c>
      <c r="BF1351" s="149">
        <f>IF(N1351="snížená",J1351,0)</f>
        <v>0</v>
      </c>
      <c r="BG1351" s="149">
        <f>IF(N1351="zákl. přenesená",J1351,0)</f>
        <v>0</v>
      </c>
      <c r="BH1351" s="149">
        <f>IF(N1351="sníž. přenesená",J1351,0)</f>
        <v>0</v>
      </c>
      <c r="BI1351" s="149">
        <f>IF(N1351="nulová",J1351,0)</f>
        <v>0</v>
      </c>
      <c r="BJ1351" s="17" t="s">
        <v>83</v>
      </c>
      <c r="BK1351" s="149">
        <f>ROUND(I1351*H1351,2)</f>
        <v>0</v>
      </c>
      <c r="BL1351" s="17" t="s">
        <v>300</v>
      </c>
      <c r="BM1351" s="148" t="s">
        <v>1274</v>
      </c>
    </row>
    <row r="1352" spans="2:65" s="12" customFormat="1" ht="11.25">
      <c r="B1352" s="150"/>
      <c r="D1352" s="151" t="s">
        <v>302</v>
      </c>
      <c r="E1352" s="152" t="s">
        <v>1</v>
      </c>
      <c r="F1352" s="153" t="s">
        <v>1275</v>
      </c>
      <c r="H1352" s="154">
        <v>16</v>
      </c>
      <c r="I1352" s="155"/>
      <c r="L1352" s="150"/>
      <c r="M1352" s="156"/>
      <c r="T1352" s="157"/>
      <c r="AT1352" s="152" t="s">
        <v>302</v>
      </c>
      <c r="AU1352" s="152" t="s">
        <v>85</v>
      </c>
      <c r="AV1352" s="12" t="s">
        <v>85</v>
      </c>
      <c r="AW1352" s="12" t="s">
        <v>32</v>
      </c>
      <c r="AX1352" s="12" t="s">
        <v>83</v>
      </c>
      <c r="AY1352" s="152" t="s">
        <v>293</v>
      </c>
    </row>
    <row r="1353" spans="2:65" s="1" customFormat="1" ht="24.2" customHeight="1">
      <c r="B1353" s="32"/>
      <c r="C1353" s="137" t="s">
        <v>1276</v>
      </c>
      <c r="D1353" s="137" t="s">
        <v>295</v>
      </c>
      <c r="E1353" s="138" t="s">
        <v>1277</v>
      </c>
      <c r="F1353" s="139" t="s">
        <v>1278</v>
      </c>
      <c r="G1353" s="140" t="s">
        <v>311</v>
      </c>
      <c r="H1353" s="141">
        <v>19.562000000000001</v>
      </c>
      <c r="I1353" s="142"/>
      <c r="J1353" s="143">
        <f>ROUND(I1353*H1353,2)</f>
        <v>0</v>
      </c>
      <c r="K1353" s="139" t="s">
        <v>299</v>
      </c>
      <c r="L1353" s="32"/>
      <c r="M1353" s="144" t="s">
        <v>1</v>
      </c>
      <c r="N1353" s="145" t="s">
        <v>41</v>
      </c>
      <c r="P1353" s="146">
        <f>O1353*H1353</f>
        <v>0</v>
      </c>
      <c r="Q1353" s="146">
        <v>0</v>
      </c>
      <c r="R1353" s="146">
        <f>Q1353*H1353</f>
        <v>0</v>
      </c>
      <c r="S1353" s="146">
        <v>0</v>
      </c>
      <c r="T1353" s="147">
        <f>S1353*H1353</f>
        <v>0</v>
      </c>
      <c r="AR1353" s="148" t="s">
        <v>300</v>
      </c>
      <c r="AT1353" s="148" t="s">
        <v>295</v>
      </c>
      <c r="AU1353" s="148" t="s">
        <v>85</v>
      </c>
      <c r="AY1353" s="17" t="s">
        <v>293</v>
      </c>
      <c r="BE1353" s="149">
        <f>IF(N1353="základní",J1353,0)</f>
        <v>0</v>
      </c>
      <c r="BF1353" s="149">
        <f>IF(N1353="snížená",J1353,0)</f>
        <v>0</v>
      </c>
      <c r="BG1353" s="149">
        <f>IF(N1353="zákl. přenesená",J1353,0)</f>
        <v>0</v>
      </c>
      <c r="BH1353" s="149">
        <f>IF(N1353="sníž. přenesená",J1353,0)</f>
        <v>0</v>
      </c>
      <c r="BI1353" s="149">
        <f>IF(N1353="nulová",J1353,0)</f>
        <v>0</v>
      </c>
      <c r="BJ1353" s="17" t="s">
        <v>83</v>
      </c>
      <c r="BK1353" s="149">
        <f>ROUND(I1353*H1353,2)</f>
        <v>0</v>
      </c>
      <c r="BL1353" s="17" t="s">
        <v>300</v>
      </c>
      <c r="BM1353" s="148" t="s">
        <v>1279</v>
      </c>
    </row>
    <row r="1354" spans="2:65" s="12" customFormat="1" ht="22.5">
      <c r="B1354" s="150"/>
      <c r="D1354" s="151" t="s">
        <v>302</v>
      </c>
      <c r="E1354" s="152" t="s">
        <v>1</v>
      </c>
      <c r="F1354" s="153" t="s">
        <v>1280</v>
      </c>
      <c r="H1354" s="154">
        <v>19.562000000000001</v>
      </c>
      <c r="I1354" s="155"/>
      <c r="L1354" s="150"/>
      <c r="M1354" s="156"/>
      <c r="T1354" s="157"/>
      <c r="AT1354" s="152" t="s">
        <v>302</v>
      </c>
      <c r="AU1354" s="152" t="s">
        <v>85</v>
      </c>
      <c r="AV1354" s="12" t="s">
        <v>85</v>
      </c>
      <c r="AW1354" s="12" t="s">
        <v>32</v>
      </c>
      <c r="AX1354" s="12" t="s">
        <v>83</v>
      </c>
      <c r="AY1354" s="152" t="s">
        <v>293</v>
      </c>
    </row>
    <row r="1355" spans="2:65" s="1" customFormat="1" ht="24.2" customHeight="1">
      <c r="B1355" s="32"/>
      <c r="C1355" s="137" t="s">
        <v>1281</v>
      </c>
      <c r="D1355" s="137" t="s">
        <v>295</v>
      </c>
      <c r="E1355" s="138" t="s">
        <v>1282</v>
      </c>
      <c r="F1355" s="139" t="s">
        <v>1283</v>
      </c>
      <c r="G1355" s="140" t="s">
        <v>311</v>
      </c>
      <c r="H1355" s="141">
        <v>19.562000000000001</v>
      </c>
      <c r="I1355" s="142"/>
      <c r="J1355" s="143">
        <f>ROUND(I1355*H1355,2)</f>
        <v>0</v>
      </c>
      <c r="K1355" s="139" t="s">
        <v>299</v>
      </c>
      <c r="L1355" s="32"/>
      <c r="M1355" s="144" t="s">
        <v>1</v>
      </c>
      <c r="N1355" s="145" t="s">
        <v>41</v>
      </c>
      <c r="P1355" s="146">
        <f>O1355*H1355</f>
        <v>0</v>
      </c>
      <c r="Q1355" s="146">
        <v>0</v>
      </c>
      <c r="R1355" s="146">
        <f>Q1355*H1355</f>
        <v>0</v>
      </c>
      <c r="S1355" s="146">
        <v>0</v>
      </c>
      <c r="T1355" s="147">
        <f>S1355*H1355</f>
        <v>0</v>
      </c>
      <c r="AR1355" s="148" t="s">
        <v>300</v>
      </c>
      <c r="AT1355" s="148" t="s">
        <v>295</v>
      </c>
      <c r="AU1355" s="148" t="s">
        <v>85</v>
      </c>
      <c r="AY1355" s="17" t="s">
        <v>293</v>
      </c>
      <c r="BE1355" s="149">
        <f>IF(N1355="základní",J1355,0)</f>
        <v>0</v>
      </c>
      <c r="BF1355" s="149">
        <f>IF(N1355="snížená",J1355,0)</f>
        <v>0</v>
      </c>
      <c r="BG1355" s="149">
        <f>IF(N1355="zákl. přenesená",J1355,0)</f>
        <v>0</v>
      </c>
      <c r="BH1355" s="149">
        <f>IF(N1355="sníž. přenesená",J1355,0)</f>
        <v>0</v>
      </c>
      <c r="BI1355" s="149">
        <f>IF(N1355="nulová",J1355,0)</f>
        <v>0</v>
      </c>
      <c r="BJ1355" s="17" t="s">
        <v>83</v>
      </c>
      <c r="BK1355" s="149">
        <f>ROUND(I1355*H1355,2)</f>
        <v>0</v>
      </c>
      <c r="BL1355" s="17" t="s">
        <v>300</v>
      </c>
      <c r="BM1355" s="148" t="s">
        <v>1284</v>
      </c>
    </row>
    <row r="1356" spans="2:65" s="1" customFormat="1" ht="16.5" customHeight="1">
      <c r="B1356" s="32"/>
      <c r="C1356" s="137" t="s">
        <v>1285</v>
      </c>
      <c r="D1356" s="137" t="s">
        <v>295</v>
      </c>
      <c r="E1356" s="138" t="s">
        <v>1286</v>
      </c>
      <c r="F1356" s="139" t="s">
        <v>1287</v>
      </c>
      <c r="G1356" s="140" t="s">
        <v>1151</v>
      </c>
      <c r="H1356" s="141">
        <v>1</v>
      </c>
      <c r="I1356" s="142"/>
      <c r="J1356" s="143">
        <f>ROUND(I1356*H1356,2)</f>
        <v>0</v>
      </c>
      <c r="K1356" s="139" t="s">
        <v>1</v>
      </c>
      <c r="L1356" s="32"/>
      <c r="M1356" s="144" t="s">
        <v>1</v>
      </c>
      <c r="N1356" s="145" t="s">
        <v>41</v>
      </c>
      <c r="P1356" s="146">
        <f>O1356*H1356</f>
        <v>0</v>
      </c>
      <c r="Q1356" s="146">
        <v>0</v>
      </c>
      <c r="R1356" s="146">
        <f>Q1356*H1356</f>
        <v>0</v>
      </c>
      <c r="S1356" s="146">
        <v>0</v>
      </c>
      <c r="T1356" s="147">
        <f>S1356*H1356</f>
        <v>0</v>
      </c>
      <c r="AR1356" s="148" t="s">
        <v>300</v>
      </c>
      <c r="AT1356" s="148" t="s">
        <v>295</v>
      </c>
      <c r="AU1356" s="148" t="s">
        <v>85</v>
      </c>
      <c r="AY1356" s="17" t="s">
        <v>293</v>
      </c>
      <c r="BE1356" s="149">
        <f>IF(N1356="základní",J1356,0)</f>
        <v>0</v>
      </c>
      <c r="BF1356" s="149">
        <f>IF(N1356="snížená",J1356,0)</f>
        <v>0</v>
      </c>
      <c r="BG1356" s="149">
        <f>IF(N1356="zákl. přenesená",J1356,0)</f>
        <v>0</v>
      </c>
      <c r="BH1356" s="149">
        <f>IF(N1356="sníž. přenesená",J1356,0)</f>
        <v>0</v>
      </c>
      <c r="BI1356" s="149">
        <f>IF(N1356="nulová",J1356,0)</f>
        <v>0</v>
      </c>
      <c r="BJ1356" s="17" t="s">
        <v>83</v>
      </c>
      <c r="BK1356" s="149">
        <f>ROUND(I1356*H1356,2)</f>
        <v>0</v>
      </c>
      <c r="BL1356" s="17" t="s">
        <v>300</v>
      </c>
      <c r="BM1356" s="148" t="s">
        <v>1288</v>
      </c>
    </row>
    <row r="1357" spans="2:65" s="11" customFormat="1" ht="22.9" customHeight="1">
      <c r="B1357" s="125"/>
      <c r="D1357" s="126" t="s">
        <v>75</v>
      </c>
      <c r="E1357" s="135" t="s">
        <v>415</v>
      </c>
      <c r="F1357" s="135" t="s">
        <v>1289</v>
      </c>
      <c r="I1357" s="128"/>
      <c r="J1357" s="136">
        <f>BK1357</f>
        <v>0</v>
      </c>
      <c r="L1357" s="125"/>
      <c r="M1357" s="130"/>
      <c r="P1357" s="131">
        <f>SUM(P1358:P1420)</f>
        <v>0</v>
      </c>
      <c r="R1357" s="131">
        <f>SUM(R1358:R1420)</f>
        <v>9.7848200300000023</v>
      </c>
      <c r="T1357" s="132">
        <f>SUM(T1358:T1420)</f>
        <v>0.48</v>
      </c>
      <c r="AR1357" s="126" t="s">
        <v>83</v>
      </c>
      <c r="AT1357" s="133" t="s">
        <v>75</v>
      </c>
      <c r="AU1357" s="133" t="s">
        <v>83</v>
      </c>
      <c r="AY1357" s="126" t="s">
        <v>293</v>
      </c>
      <c r="BK1357" s="134">
        <f>SUM(BK1358:BK1420)</f>
        <v>0</v>
      </c>
    </row>
    <row r="1358" spans="2:65" s="1" customFormat="1" ht="24.2" customHeight="1">
      <c r="B1358" s="32"/>
      <c r="C1358" s="137" t="s">
        <v>1290</v>
      </c>
      <c r="D1358" s="137" t="s">
        <v>295</v>
      </c>
      <c r="E1358" s="138" t="s">
        <v>1291</v>
      </c>
      <c r="F1358" s="139" t="s">
        <v>1292</v>
      </c>
      <c r="G1358" s="140" t="s">
        <v>711</v>
      </c>
      <c r="H1358" s="141">
        <v>1</v>
      </c>
      <c r="I1358" s="142"/>
      <c r="J1358" s="143">
        <f>ROUND(I1358*H1358,2)</f>
        <v>0</v>
      </c>
      <c r="K1358" s="139" t="s">
        <v>299</v>
      </c>
      <c r="L1358" s="32"/>
      <c r="M1358" s="144" t="s">
        <v>1</v>
      </c>
      <c r="N1358" s="145" t="s">
        <v>41</v>
      </c>
      <c r="P1358" s="146">
        <f>O1358*H1358</f>
        <v>0</v>
      </c>
      <c r="Q1358" s="146">
        <v>0.29221000000000003</v>
      </c>
      <c r="R1358" s="146">
        <f>Q1358*H1358</f>
        <v>0.29221000000000003</v>
      </c>
      <c r="S1358" s="146">
        <v>0</v>
      </c>
      <c r="T1358" s="147">
        <f>S1358*H1358</f>
        <v>0</v>
      </c>
      <c r="AR1358" s="148" t="s">
        <v>300</v>
      </c>
      <c r="AT1358" s="148" t="s">
        <v>295</v>
      </c>
      <c r="AU1358" s="148" t="s">
        <v>85</v>
      </c>
      <c r="AY1358" s="17" t="s">
        <v>293</v>
      </c>
      <c r="BE1358" s="149">
        <f>IF(N1358="základní",J1358,0)</f>
        <v>0</v>
      </c>
      <c r="BF1358" s="149">
        <f>IF(N1358="snížená",J1358,0)</f>
        <v>0</v>
      </c>
      <c r="BG1358" s="149">
        <f>IF(N1358="zákl. přenesená",J1358,0)</f>
        <v>0</v>
      </c>
      <c r="BH1358" s="149">
        <f>IF(N1358="sníž. přenesená",J1358,0)</f>
        <v>0</v>
      </c>
      <c r="BI1358" s="149">
        <f>IF(N1358="nulová",J1358,0)</f>
        <v>0</v>
      </c>
      <c r="BJ1358" s="17" t="s">
        <v>83</v>
      </c>
      <c r="BK1358" s="149">
        <f>ROUND(I1358*H1358,2)</f>
        <v>0</v>
      </c>
      <c r="BL1358" s="17" t="s">
        <v>300</v>
      </c>
      <c r="BM1358" s="148" t="s">
        <v>1293</v>
      </c>
    </row>
    <row r="1359" spans="2:65" s="12" customFormat="1" ht="22.5">
      <c r="B1359" s="150"/>
      <c r="D1359" s="151" t="s">
        <v>302</v>
      </c>
      <c r="E1359" s="152" t="s">
        <v>1</v>
      </c>
      <c r="F1359" s="153" t="s">
        <v>1294</v>
      </c>
      <c r="H1359" s="154">
        <v>1</v>
      </c>
      <c r="I1359" s="155"/>
      <c r="L1359" s="150"/>
      <c r="M1359" s="156"/>
      <c r="T1359" s="157"/>
      <c r="AT1359" s="152" t="s">
        <v>302</v>
      </c>
      <c r="AU1359" s="152" t="s">
        <v>85</v>
      </c>
      <c r="AV1359" s="12" t="s">
        <v>85</v>
      </c>
      <c r="AW1359" s="12" t="s">
        <v>32</v>
      </c>
      <c r="AX1359" s="12" t="s">
        <v>83</v>
      </c>
      <c r="AY1359" s="152" t="s">
        <v>293</v>
      </c>
    </row>
    <row r="1360" spans="2:65" s="1" customFormat="1" ht="24.2" customHeight="1">
      <c r="B1360" s="32"/>
      <c r="C1360" s="174" t="s">
        <v>1295</v>
      </c>
      <c r="D1360" s="174" t="s">
        <v>530</v>
      </c>
      <c r="E1360" s="175" t="s">
        <v>1296</v>
      </c>
      <c r="F1360" s="176" t="s">
        <v>1297</v>
      </c>
      <c r="G1360" s="177" t="s">
        <v>909</v>
      </c>
      <c r="H1360" s="178">
        <v>1</v>
      </c>
      <c r="I1360" s="179"/>
      <c r="J1360" s="180">
        <f>ROUND(I1360*H1360,2)</f>
        <v>0</v>
      </c>
      <c r="K1360" s="176" t="s">
        <v>1</v>
      </c>
      <c r="L1360" s="181"/>
      <c r="M1360" s="182" t="s">
        <v>1</v>
      </c>
      <c r="N1360" s="183" t="s">
        <v>41</v>
      </c>
      <c r="P1360" s="146">
        <f>O1360*H1360</f>
        <v>0</v>
      </c>
      <c r="Q1360" s="146">
        <v>1.6E-2</v>
      </c>
      <c r="R1360" s="146">
        <f>Q1360*H1360</f>
        <v>1.6E-2</v>
      </c>
      <c r="S1360" s="146">
        <v>0</v>
      </c>
      <c r="T1360" s="147">
        <f>S1360*H1360</f>
        <v>0</v>
      </c>
      <c r="AR1360" s="148" t="s">
        <v>396</v>
      </c>
      <c r="AT1360" s="148" t="s">
        <v>530</v>
      </c>
      <c r="AU1360" s="148" t="s">
        <v>85</v>
      </c>
      <c r="AY1360" s="17" t="s">
        <v>293</v>
      </c>
      <c r="BE1360" s="149">
        <f>IF(N1360="základní",J1360,0)</f>
        <v>0</v>
      </c>
      <c r="BF1360" s="149">
        <f>IF(N1360="snížená",J1360,0)</f>
        <v>0</v>
      </c>
      <c r="BG1360" s="149">
        <f>IF(N1360="zákl. přenesená",J1360,0)</f>
        <v>0</v>
      </c>
      <c r="BH1360" s="149">
        <f>IF(N1360="sníž. přenesená",J1360,0)</f>
        <v>0</v>
      </c>
      <c r="BI1360" s="149">
        <f>IF(N1360="nulová",J1360,0)</f>
        <v>0</v>
      </c>
      <c r="BJ1360" s="17" t="s">
        <v>83</v>
      </c>
      <c r="BK1360" s="149">
        <f>ROUND(I1360*H1360,2)</f>
        <v>0</v>
      </c>
      <c r="BL1360" s="17" t="s">
        <v>300</v>
      </c>
      <c r="BM1360" s="148" t="s">
        <v>1298</v>
      </c>
    </row>
    <row r="1361" spans="2:65" s="1" customFormat="1" ht="16.5" customHeight="1">
      <c r="B1361" s="32"/>
      <c r="C1361" s="174" t="s">
        <v>1299</v>
      </c>
      <c r="D1361" s="174" t="s">
        <v>530</v>
      </c>
      <c r="E1361" s="175" t="s">
        <v>1300</v>
      </c>
      <c r="F1361" s="176" t="s">
        <v>1301</v>
      </c>
      <c r="G1361" s="177" t="s">
        <v>909</v>
      </c>
      <c r="H1361" s="178">
        <v>1</v>
      </c>
      <c r="I1361" s="179"/>
      <c r="J1361" s="180">
        <f>ROUND(I1361*H1361,2)</f>
        <v>0</v>
      </c>
      <c r="K1361" s="176" t="s">
        <v>1</v>
      </c>
      <c r="L1361" s="181"/>
      <c r="M1361" s="182" t="s">
        <v>1</v>
      </c>
      <c r="N1361" s="183" t="s">
        <v>41</v>
      </c>
      <c r="P1361" s="146">
        <f>O1361*H1361</f>
        <v>0</v>
      </c>
      <c r="Q1361" s="146">
        <v>1.6E-2</v>
      </c>
      <c r="R1361" s="146">
        <f>Q1361*H1361</f>
        <v>1.6E-2</v>
      </c>
      <c r="S1361" s="146">
        <v>0</v>
      </c>
      <c r="T1361" s="147">
        <f>S1361*H1361</f>
        <v>0</v>
      </c>
      <c r="AR1361" s="148" t="s">
        <v>396</v>
      </c>
      <c r="AT1361" s="148" t="s">
        <v>530</v>
      </c>
      <c r="AU1361" s="148" t="s">
        <v>85</v>
      </c>
      <c r="AY1361" s="17" t="s">
        <v>293</v>
      </c>
      <c r="BE1361" s="149">
        <f>IF(N1361="základní",J1361,0)</f>
        <v>0</v>
      </c>
      <c r="BF1361" s="149">
        <f>IF(N1361="snížená",J1361,0)</f>
        <v>0</v>
      </c>
      <c r="BG1361" s="149">
        <f>IF(N1361="zákl. přenesená",J1361,0)</f>
        <v>0</v>
      </c>
      <c r="BH1361" s="149">
        <f>IF(N1361="sníž. přenesená",J1361,0)</f>
        <v>0</v>
      </c>
      <c r="BI1361" s="149">
        <f>IF(N1361="nulová",J1361,0)</f>
        <v>0</v>
      </c>
      <c r="BJ1361" s="17" t="s">
        <v>83</v>
      </c>
      <c r="BK1361" s="149">
        <f>ROUND(I1361*H1361,2)</f>
        <v>0</v>
      </c>
      <c r="BL1361" s="17" t="s">
        <v>300</v>
      </c>
      <c r="BM1361" s="148" t="s">
        <v>1302</v>
      </c>
    </row>
    <row r="1362" spans="2:65" s="1" customFormat="1" ht="33" customHeight="1">
      <c r="B1362" s="32"/>
      <c r="C1362" s="137" t="s">
        <v>1303</v>
      </c>
      <c r="D1362" s="137" t="s">
        <v>295</v>
      </c>
      <c r="E1362" s="138" t="s">
        <v>1304</v>
      </c>
      <c r="F1362" s="139" t="s">
        <v>1305</v>
      </c>
      <c r="G1362" s="140" t="s">
        <v>767</v>
      </c>
      <c r="H1362" s="141">
        <v>113.151</v>
      </c>
      <c r="I1362" s="142"/>
      <c r="J1362" s="143">
        <f>ROUND(I1362*H1362,2)</f>
        <v>0</v>
      </c>
      <c r="K1362" s="139" t="s">
        <v>299</v>
      </c>
      <c r="L1362" s="32"/>
      <c r="M1362" s="144" t="s">
        <v>1</v>
      </c>
      <c r="N1362" s="145" t="s">
        <v>41</v>
      </c>
      <c r="P1362" s="146">
        <f>O1362*H1362</f>
        <v>0</v>
      </c>
      <c r="Q1362" s="146">
        <v>6.3000000000000003E-4</v>
      </c>
      <c r="R1362" s="146">
        <f>Q1362*H1362</f>
        <v>7.1285130000000002E-2</v>
      </c>
      <c r="S1362" s="146">
        <v>0</v>
      </c>
      <c r="T1362" s="147">
        <f>S1362*H1362</f>
        <v>0</v>
      </c>
      <c r="AR1362" s="148" t="s">
        <v>300</v>
      </c>
      <c r="AT1362" s="148" t="s">
        <v>295</v>
      </c>
      <c r="AU1362" s="148" t="s">
        <v>85</v>
      </c>
      <c r="AY1362" s="17" t="s">
        <v>293</v>
      </c>
      <c r="BE1362" s="149">
        <f>IF(N1362="základní",J1362,0)</f>
        <v>0</v>
      </c>
      <c r="BF1362" s="149">
        <f>IF(N1362="snížená",J1362,0)</f>
        <v>0</v>
      </c>
      <c r="BG1362" s="149">
        <f>IF(N1362="zákl. přenesená",J1362,0)</f>
        <v>0</v>
      </c>
      <c r="BH1362" s="149">
        <f>IF(N1362="sníž. přenesená",J1362,0)</f>
        <v>0</v>
      </c>
      <c r="BI1362" s="149">
        <f>IF(N1362="nulová",J1362,0)</f>
        <v>0</v>
      </c>
      <c r="BJ1362" s="17" t="s">
        <v>83</v>
      </c>
      <c r="BK1362" s="149">
        <f>ROUND(I1362*H1362,2)</f>
        <v>0</v>
      </c>
      <c r="BL1362" s="17" t="s">
        <v>300</v>
      </c>
      <c r="BM1362" s="148" t="s">
        <v>1306</v>
      </c>
    </row>
    <row r="1363" spans="2:65" s="12" customFormat="1" ht="11.25">
      <c r="B1363" s="150"/>
      <c r="D1363" s="151" t="s">
        <v>302</v>
      </c>
      <c r="E1363" s="152" t="s">
        <v>1</v>
      </c>
      <c r="F1363" s="153" t="s">
        <v>1307</v>
      </c>
      <c r="H1363" s="154">
        <v>109.746</v>
      </c>
      <c r="I1363" s="155"/>
      <c r="L1363" s="150"/>
      <c r="M1363" s="156"/>
      <c r="T1363" s="157"/>
      <c r="AT1363" s="152" t="s">
        <v>302</v>
      </c>
      <c r="AU1363" s="152" t="s">
        <v>85</v>
      </c>
      <c r="AV1363" s="12" t="s">
        <v>85</v>
      </c>
      <c r="AW1363" s="12" t="s">
        <v>32</v>
      </c>
      <c r="AX1363" s="12" t="s">
        <v>76</v>
      </c>
      <c r="AY1363" s="152" t="s">
        <v>293</v>
      </c>
    </row>
    <row r="1364" spans="2:65" s="12" customFormat="1" ht="11.25">
      <c r="B1364" s="150"/>
      <c r="D1364" s="151" t="s">
        <v>302</v>
      </c>
      <c r="E1364" s="152" t="s">
        <v>1</v>
      </c>
      <c r="F1364" s="153" t="s">
        <v>1308</v>
      </c>
      <c r="H1364" s="154">
        <v>3.4049999999999998</v>
      </c>
      <c r="I1364" s="155"/>
      <c r="L1364" s="150"/>
      <c r="M1364" s="156"/>
      <c r="T1364" s="157"/>
      <c r="AT1364" s="152" t="s">
        <v>302</v>
      </c>
      <c r="AU1364" s="152" t="s">
        <v>85</v>
      </c>
      <c r="AV1364" s="12" t="s">
        <v>85</v>
      </c>
      <c r="AW1364" s="12" t="s">
        <v>32</v>
      </c>
      <c r="AX1364" s="12" t="s">
        <v>76</v>
      </c>
      <c r="AY1364" s="152" t="s">
        <v>293</v>
      </c>
    </row>
    <row r="1365" spans="2:65" s="14" customFormat="1" ht="11.25">
      <c r="B1365" s="167"/>
      <c r="D1365" s="151" t="s">
        <v>302</v>
      </c>
      <c r="E1365" s="168" t="s">
        <v>1</v>
      </c>
      <c r="F1365" s="169" t="s">
        <v>371</v>
      </c>
      <c r="H1365" s="170">
        <v>113.151</v>
      </c>
      <c r="I1365" s="171"/>
      <c r="L1365" s="167"/>
      <c r="M1365" s="172"/>
      <c r="T1365" s="173"/>
      <c r="AT1365" s="168" t="s">
        <v>302</v>
      </c>
      <c r="AU1365" s="168" t="s">
        <v>85</v>
      </c>
      <c r="AV1365" s="14" t="s">
        <v>300</v>
      </c>
      <c r="AW1365" s="14" t="s">
        <v>32</v>
      </c>
      <c r="AX1365" s="14" t="s">
        <v>83</v>
      </c>
      <c r="AY1365" s="168" t="s">
        <v>293</v>
      </c>
    </row>
    <row r="1366" spans="2:65" s="1" customFormat="1" ht="24.2" customHeight="1">
      <c r="B1366" s="32"/>
      <c r="C1366" s="137" t="s">
        <v>1309</v>
      </c>
      <c r="D1366" s="137" t="s">
        <v>295</v>
      </c>
      <c r="E1366" s="138" t="s">
        <v>1310</v>
      </c>
      <c r="F1366" s="139" t="s">
        <v>1311</v>
      </c>
      <c r="G1366" s="140" t="s">
        <v>711</v>
      </c>
      <c r="H1366" s="141">
        <v>1717.67</v>
      </c>
      <c r="I1366" s="142"/>
      <c r="J1366" s="143">
        <f>ROUND(I1366*H1366,2)</f>
        <v>0</v>
      </c>
      <c r="K1366" s="139" t="s">
        <v>299</v>
      </c>
      <c r="L1366" s="32"/>
      <c r="M1366" s="144" t="s">
        <v>1</v>
      </c>
      <c r="N1366" s="145" t="s">
        <v>41</v>
      </c>
      <c r="P1366" s="146">
        <f>O1366*H1366</f>
        <v>0</v>
      </c>
      <c r="Q1366" s="146">
        <v>5.3899999999999998E-3</v>
      </c>
      <c r="R1366" s="146">
        <f>Q1366*H1366</f>
        <v>9.2582412999999999</v>
      </c>
      <c r="S1366" s="146">
        <v>0</v>
      </c>
      <c r="T1366" s="147">
        <f>S1366*H1366</f>
        <v>0</v>
      </c>
      <c r="AR1366" s="148" t="s">
        <v>300</v>
      </c>
      <c r="AT1366" s="148" t="s">
        <v>295</v>
      </c>
      <c r="AU1366" s="148" t="s">
        <v>85</v>
      </c>
      <c r="AY1366" s="17" t="s">
        <v>293</v>
      </c>
      <c r="BE1366" s="149">
        <f>IF(N1366="základní",J1366,0)</f>
        <v>0</v>
      </c>
      <c r="BF1366" s="149">
        <f>IF(N1366="snížená",J1366,0)</f>
        <v>0</v>
      </c>
      <c r="BG1366" s="149">
        <f>IF(N1366="zákl. přenesená",J1366,0)</f>
        <v>0</v>
      </c>
      <c r="BH1366" s="149">
        <f>IF(N1366="sníž. přenesená",J1366,0)</f>
        <v>0</v>
      </c>
      <c r="BI1366" s="149">
        <f>IF(N1366="nulová",J1366,0)</f>
        <v>0</v>
      </c>
      <c r="BJ1366" s="17" t="s">
        <v>83</v>
      </c>
      <c r="BK1366" s="149">
        <f>ROUND(I1366*H1366,2)</f>
        <v>0</v>
      </c>
      <c r="BL1366" s="17" t="s">
        <v>300</v>
      </c>
      <c r="BM1366" s="148" t="s">
        <v>1312</v>
      </c>
    </row>
    <row r="1367" spans="2:65" s="12" customFormat="1" ht="33.75">
      <c r="B1367" s="150"/>
      <c r="D1367" s="151" t="s">
        <v>302</v>
      </c>
      <c r="E1367" s="152" t="s">
        <v>1</v>
      </c>
      <c r="F1367" s="153" t="s">
        <v>1313</v>
      </c>
      <c r="H1367" s="154">
        <v>472.5</v>
      </c>
      <c r="I1367" s="155"/>
      <c r="L1367" s="150"/>
      <c r="M1367" s="156"/>
      <c r="T1367" s="157"/>
      <c r="AT1367" s="152" t="s">
        <v>302</v>
      </c>
      <c r="AU1367" s="152" t="s">
        <v>85</v>
      </c>
      <c r="AV1367" s="12" t="s">
        <v>85</v>
      </c>
      <c r="AW1367" s="12" t="s">
        <v>32</v>
      </c>
      <c r="AX1367" s="12" t="s">
        <v>76</v>
      </c>
      <c r="AY1367" s="152" t="s">
        <v>293</v>
      </c>
    </row>
    <row r="1368" spans="2:65" s="12" customFormat="1" ht="11.25">
      <c r="B1368" s="150"/>
      <c r="D1368" s="151" t="s">
        <v>302</v>
      </c>
      <c r="E1368" s="152" t="s">
        <v>1</v>
      </c>
      <c r="F1368" s="153" t="s">
        <v>1231</v>
      </c>
      <c r="H1368" s="154">
        <v>365.82</v>
      </c>
      <c r="I1368" s="155"/>
      <c r="L1368" s="150"/>
      <c r="M1368" s="156"/>
      <c r="T1368" s="157"/>
      <c r="AT1368" s="152" t="s">
        <v>302</v>
      </c>
      <c r="AU1368" s="152" t="s">
        <v>85</v>
      </c>
      <c r="AV1368" s="12" t="s">
        <v>85</v>
      </c>
      <c r="AW1368" s="12" t="s">
        <v>32</v>
      </c>
      <c r="AX1368" s="12" t="s">
        <v>76</v>
      </c>
      <c r="AY1368" s="152" t="s">
        <v>293</v>
      </c>
    </row>
    <row r="1369" spans="2:65" s="12" customFormat="1" ht="11.25">
      <c r="B1369" s="150"/>
      <c r="D1369" s="151" t="s">
        <v>302</v>
      </c>
      <c r="E1369" s="152" t="s">
        <v>1</v>
      </c>
      <c r="F1369" s="153" t="s">
        <v>1314</v>
      </c>
      <c r="H1369" s="154">
        <v>37.92</v>
      </c>
      <c r="I1369" s="155"/>
      <c r="L1369" s="150"/>
      <c r="M1369" s="156"/>
      <c r="T1369" s="157"/>
      <c r="AT1369" s="152" t="s">
        <v>302</v>
      </c>
      <c r="AU1369" s="152" t="s">
        <v>85</v>
      </c>
      <c r="AV1369" s="12" t="s">
        <v>85</v>
      </c>
      <c r="AW1369" s="12" t="s">
        <v>32</v>
      </c>
      <c r="AX1369" s="12" t="s">
        <v>76</v>
      </c>
      <c r="AY1369" s="152" t="s">
        <v>293</v>
      </c>
    </row>
    <row r="1370" spans="2:65" s="12" customFormat="1" ht="11.25">
      <c r="B1370" s="150"/>
      <c r="D1370" s="151" t="s">
        <v>302</v>
      </c>
      <c r="E1370" s="152" t="s">
        <v>1</v>
      </c>
      <c r="F1370" s="153" t="s">
        <v>1315</v>
      </c>
      <c r="H1370" s="154">
        <v>8.9600000000000009</v>
      </c>
      <c r="I1370" s="155"/>
      <c r="L1370" s="150"/>
      <c r="M1370" s="156"/>
      <c r="T1370" s="157"/>
      <c r="AT1370" s="152" t="s">
        <v>302</v>
      </c>
      <c r="AU1370" s="152" t="s">
        <v>85</v>
      </c>
      <c r="AV1370" s="12" t="s">
        <v>85</v>
      </c>
      <c r="AW1370" s="12" t="s">
        <v>32</v>
      </c>
      <c r="AX1370" s="12" t="s">
        <v>76</v>
      </c>
      <c r="AY1370" s="152" t="s">
        <v>293</v>
      </c>
    </row>
    <row r="1371" spans="2:65" s="12" customFormat="1" ht="11.25">
      <c r="B1371" s="150"/>
      <c r="D1371" s="151" t="s">
        <v>302</v>
      </c>
      <c r="E1371" s="152" t="s">
        <v>1</v>
      </c>
      <c r="F1371" s="153" t="s">
        <v>1316</v>
      </c>
      <c r="H1371" s="154">
        <v>43.44</v>
      </c>
      <c r="I1371" s="155"/>
      <c r="L1371" s="150"/>
      <c r="M1371" s="156"/>
      <c r="T1371" s="157"/>
      <c r="AT1371" s="152" t="s">
        <v>302</v>
      </c>
      <c r="AU1371" s="152" t="s">
        <v>85</v>
      </c>
      <c r="AV1371" s="12" t="s">
        <v>85</v>
      </c>
      <c r="AW1371" s="12" t="s">
        <v>32</v>
      </c>
      <c r="AX1371" s="12" t="s">
        <v>76</v>
      </c>
      <c r="AY1371" s="152" t="s">
        <v>293</v>
      </c>
    </row>
    <row r="1372" spans="2:65" s="12" customFormat="1" ht="11.25">
      <c r="B1372" s="150"/>
      <c r="D1372" s="151" t="s">
        <v>302</v>
      </c>
      <c r="E1372" s="152" t="s">
        <v>1</v>
      </c>
      <c r="F1372" s="153" t="s">
        <v>1317</v>
      </c>
      <c r="H1372" s="154">
        <v>11.8</v>
      </c>
      <c r="I1372" s="155"/>
      <c r="L1372" s="150"/>
      <c r="M1372" s="156"/>
      <c r="T1372" s="157"/>
      <c r="AT1372" s="152" t="s">
        <v>302</v>
      </c>
      <c r="AU1372" s="152" t="s">
        <v>85</v>
      </c>
      <c r="AV1372" s="12" t="s">
        <v>85</v>
      </c>
      <c r="AW1372" s="12" t="s">
        <v>32</v>
      </c>
      <c r="AX1372" s="12" t="s">
        <v>76</v>
      </c>
      <c r="AY1372" s="152" t="s">
        <v>293</v>
      </c>
    </row>
    <row r="1373" spans="2:65" s="12" customFormat="1" ht="11.25">
      <c r="B1373" s="150"/>
      <c r="D1373" s="151" t="s">
        <v>302</v>
      </c>
      <c r="E1373" s="152" t="s">
        <v>1</v>
      </c>
      <c r="F1373" s="153" t="s">
        <v>1318</v>
      </c>
      <c r="H1373" s="154">
        <v>11.8</v>
      </c>
      <c r="I1373" s="155"/>
      <c r="L1373" s="150"/>
      <c r="M1373" s="156"/>
      <c r="T1373" s="157"/>
      <c r="AT1373" s="152" t="s">
        <v>302</v>
      </c>
      <c r="AU1373" s="152" t="s">
        <v>85</v>
      </c>
      <c r="AV1373" s="12" t="s">
        <v>85</v>
      </c>
      <c r="AW1373" s="12" t="s">
        <v>32</v>
      </c>
      <c r="AX1373" s="12" t="s">
        <v>76</v>
      </c>
      <c r="AY1373" s="152" t="s">
        <v>293</v>
      </c>
    </row>
    <row r="1374" spans="2:65" s="12" customFormat="1" ht="11.25">
      <c r="B1374" s="150"/>
      <c r="D1374" s="151" t="s">
        <v>302</v>
      </c>
      <c r="E1374" s="152" t="s">
        <v>1</v>
      </c>
      <c r="F1374" s="153" t="s">
        <v>1319</v>
      </c>
      <c r="H1374" s="154">
        <v>45.18</v>
      </c>
      <c r="I1374" s="155"/>
      <c r="L1374" s="150"/>
      <c r="M1374" s="156"/>
      <c r="T1374" s="157"/>
      <c r="AT1374" s="152" t="s">
        <v>302</v>
      </c>
      <c r="AU1374" s="152" t="s">
        <v>85</v>
      </c>
      <c r="AV1374" s="12" t="s">
        <v>85</v>
      </c>
      <c r="AW1374" s="12" t="s">
        <v>32</v>
      </c>
      <c r="AX1374" s="12" t="s">
        <v>76</v>
      </c>
      <c r="AY1374" s="152" t="s">
        <v>293</v>
      </c>
    </row>
    <row r="1375" spans="2:65" s="12" customFormat="1" ht="11.25">
      <c r="B1375" s="150"/>
      <c r="D1375" s="151" t="s">
        <v>302</v>
      </c>
      <c r="E1375" s="152" t="s">
        <v>1</v>
      </c>
      <c r="F1375" s="153" t="s">
        <v>1320</v>
      </c>
      <c r="H1375" s="154">
        <v>10</v>
      </c>
      <c r="I1375" s="155"/>
      <c r="L1375" s="150"/>
      <c r="M1375" s="156"/>
      <c r="T1375" s="157"/>
      <c r="AT1375" s="152" t="s">
        <v>302</v>
      </c>
      <c r="AU1375" s="152" t="s">
        <v>85</v>
      </c>
      <c r="AV1375" s="12" t="s">
        <v>85</v>
      </c>
      <c r="AW1375" s="12" t="s">
        <v>32</v>
      </c>
      <c r="AX1375" s="12" t="s">
        <v>76</v>
      </c>
      <c r="AY1375" s="152" t="s">
        <v>293</v>
      </c>
    </row>
    <row r="1376" spans="2:65" s="12" customFormat="1" ht="11.25">
      <c r="B1376" s="150"/>
      <c r="D1376" s="151" t="s">
        <v>302</v>
      </c>
      <c r="E1376" s="152" t="s">
        <v>1</v>
      </c>
      <c r="F1376" s="153" t="s">
        <v>1321</v>
      </c>
      <c r="H1376" s="154">
        <v>78.72</v>
      </c>
      <c r="I1376" s="155"/>
      <c r="L1376" s="150"/>
      <c r="M1376" s="156"/>
      <c r="T1376" s="157"/>
      <c r="AT1376" s="152" t="s">
        <v>302</v>
      </c>
      <c r="AU1376" s="152" t="s">
        <v>85</v>
      </c>
      <c r="AV1376" s="12" t="s">
        <v>85</v>
      </c>
      <c r="AW1376" s="12" t="s">
        <v>32</v>
      </c>
      <c r="AX1376" s="12" t="s">
        <v>76</v>
      </c>
      <c r="AY1376" s="152" t="s">
        <v>293</v>
      </c>
    </row>
    <row r="1377" spans="2:51" s="12" customFormat="1" ht="11.25">
      <c r="B1377" s="150"/>
      <c r="D1377" s="151" t="s">
        <v>302</v>
      </c>
      <c r="E1377" s="152" t="s">
        <v>1</v>
      </c>
      <c r="F1377" s="153" t="s">
        <v>1322</v>
      </c>
      <c r="H1377" s="154">
        <v>8.32</v>
      </c>
      <c r="I1377" s="155"/>
      <c r="L1377" s="150"/>
      <c r="M1377" s="156"/>
      <c r="T1377" s="157"/>
      <c r="AT1377" s="152" t="s">
        <v>302</v>
      </c>
      <c r="AU1377" s="152" t="s">
        <v>85</v>
      </c>
      <c r="AV1377" s="12" t="s">
        <v>85</v>
      </c>
      <c r="AW1377" s="12" t="s">
        <v>32</v>
      </c>
      <c r="AX1377" s="12" t="s">
        <v>76</v>
      </c>
      <c r="AY1377" s="152" t="s">
        <v>293</v>
      </c>
    </row>
    <row r="1378" spans="2:51" s="12" customFormat="1" ht="11.25">
      <c r="B1378" s="150"/>
      <c r="D1378" s="151" t="s">
        <v>302</v>
      </c>
      <c r="E1378" s="152" t="s">
        <v>1</v>
      </c>
      <c r="F1378" s="153" t="s">
        <v>1323</v>
      </c>
      <c r="H1378" s="154">
        <v>8.32</v>
      </c>
      <c r="I1378" s="155"/>
      <c r="L1378" s="150"/>
      <c r="M1378" s="156"/>
      <c r="T1378" s="157"/>
      <c r="AT1378" s="152" t="s">
        <v>302</v>
      </c>
      <c r="AU1378" s="152" t="s">
        <v>85</v>
      </c>
      <c r="AV1378" s="12" t="s">
        <v>85</v>
      </c>
      <c r="AW1378" s="12" t="s">
        <v>32</v>
      </c>
      <c r="AX1378" s="12" t="s">
        <v>76</v>
      </c>
      <c r="AY1378" s="152" t="s">
        <v>293</v>
      </c>
    </row>
    <row r="1379" spans="2:51" s="12" customFormat="1" ht="11.25">
      <c r="B1379" s="150"/>
      <c r="D1379" s="151" t="s">
        <v>302</v>
      </c>
      <c r="E1379" s="152" t="s">
        <v>1</v>
      </c>
      <c r="F1379" s="153" t="s">
        <v>1324</v>
      </c>
      <c r="H1379" s="154">
        <v>42.72</v>
      </c>
      <c r="I1379" s="155"/>
      <c r="L1379" s="150"/>
      <c r="M1379" s="156"/>
      <c r="T1379" s="157"/>
      <c r="AT1379" s="152" t="s">
        <v>302</v>
      </c>
      <c r="AU1379" s="152" t="s">
        <v>85</v>
      </c>
      <c r="AV1379" s="12" t="s">
        <v>85</v>
      </c>
      <c r="AW1379" s="12" t="s">
        <v>32</v>
      </c>
      <c r="AX1379" s="12" t="s">
        <v>76</v>
      </c>
      <c r="AY1379" s="152" t="s">
        <v>293</v>
      </c>
    </row>
    <row r="1380" spans="2:51" s="12" customFormat="1" ht="11.25">
      <c r="B1380" s="150"/>
      <c r="D1380" s="151" t="s">
        <v>302</v>
      </c>
      <c r="E1380" s="152" t="s">
        <v>1</v>
      </c>
      <c r="F1380" s="153" t="s">
        <v>1325</v>
      </c>
      <c r="H1380" s="154">
        <v>11.2</v>
      </c>
      <c r="I1380" s="155"/>
      <c r="L1380" s="150"/>
      <c r="M1380" s="156"/>
      <c r="T1380" s="157"/>
      <c r="AT1380" s="152" t="s">
        <v>302</v>
      </c>
      <c r="AU1380" s="152" t="s">
        <v>85</v>
      </c>
      <c r="AV1380" s="12" t="s">
        <v>85</v>
      </c>
      <c r="AW1380" s="12" t="s">
        <v>32</v>
      </c>
      <c r="AX1380" s="12" t="s">
        <v>76</v>
      </c>
      <c r="AY1380" s="152" t="s">
        <v>293</v>
      </c>
    </row>
    <row r="1381" spans="2:51" s="12" customFormat="1" ht="11.25">
      <c r="B1381" s="150"/>
      <c r="D1381" s="151" t="s">
        <v>302</v>
      </c>
      <c r="E1381" s="152" t="s">
        <v>1</v>
      </c>
      <c r="F1381" s="153" t="s">
        <v>1326</v>
      </c>
      <c r="H1381" s="154">
        <v>10.08</v>
      </c>
      <c r="I1381" s="155"/>
      <c r="L1381" s="150"/>
      <c r="M1381" s="156"/>
      <c r="T1381" s="157"/>
      <c r="AT1381" s="152" t="s">
        <v>302</v>
      </c>
      <c r="AU1381" s="152" t="s">
        <v>85</v>
      </c>
      <c r="AV1381" s="12" t="s">
        <v>85</v>
      </c>
      <c r="AW1381" s="12" t="s">
        <v>32</v>
      </c>
      <c r="AX1381" s="12" t="s">
        <v>76</v>
      </c>
      <c r="AY1381" s="152" t="s">
        <v>293</v>
      </c>
    </row>
    <row r="1382" spans="2:51" s="12" customFormat="1" ht="11.25">
      <c r="B1382" s="150"/>
      <c r="D1382" s="151" t="s">
        <v>302</v>
      </c>
      <c r="E1382" s="152" t="s">
        <v>1</v>
      </c>
      <c r="F1382" s="153" t="s">
        <v>1327</v>
      </c>
      <c r="H1382" s="154">
        <v>93.66</v>
      </c>
      <c r="I1382" s="155"/>
      <c r="L1382" s="150"/>
      <c r="M1382" s="156"/>
      <c r="T1382" s="157"/>
      <c r="AT1382" s="152" t="s">
        <v>302</v>
      </c>
      <c r="AU1382" s="152" t="s">
        <v>85</v>
      </c>
      <c r="AV1382" s="12" t="s">
        <v>85</v>
      </c>
      <c r="AW1382" s="12" t="s">
        <v>32</v>
      </c>
      <c r="AX1382" s="12" t="s">
        <v>76</v>
      </c>
      <c r="AY1382" s="152" t="s">
        <v>293</v>
      </c>
    </row>
    <row r="1383" spans="2:51" s="12" customFormat="1" ht="11.25">
      <c r="B1383" s="150"/>
      <c r="D1383" s="151" t="s">
        <v>302</v>
      </c>
      <c r="E1383" s="152" t="s">
        <v>1</v>
      </c>
      <c r="F1383" s="153" t="s">
        <v>1232</v>
      </c>
      <c r="H1383" s="154">
        <v>11.35</v>
      </c>
      <c r="I1383" s="155"/>
      <c r="L1383" s="150"/>
      <c r="M1383" s="156"/>
      <c r="T1383" s="157"/>
      <c r="AT1383" s="152" t="s">
        <v>302</v>
      </c>
      <c r="AU1383" s="152" t="s">
        <v>85</v>
      </c>
      <c r="AV1383" s="12" t="s">
        <v>85</v>
      </c>
      <c r="AW1383" s="12" t="s">
        <v>32</v>
      </c>
      <c r="AX1383" s="12" t="s">
        <v>76</v>
      </c>
      <c r="AY1383" s="152" t="s">
        <v>293</v>
      </c>
    </row>
    <row r="1384" spans="2:51" s="12" customFormat="1" ht="11.25">
      <c r="B1384" s="150"/>
      <c r="D1384" s="151" t="s">
        <v>302</v>
      </c>
      <c r="E1384" s="152" t="s">
        <v>1</v>
      </c>
      <c r="F1384" s="153" t="s">
        <v>1328</v>
      </c>
      <c r="H1384" s="154">
        <v>10.46</v>
      </c>
      <c r="I1384" s="155"/>
      <c r="L1384" s="150"/>
      <c r="M1384" s="156"/>
      <c r="T1384" s="157"/>
      <c r="AT1384" s="152" t="s">
        <v>302</v>
      </c>
      <c r="AU1384" s="152" t="s">
        <v>85</v>
      </c>
      <c r="AV1384" s="12" t="s">
        <v>85</v>
      </c>
      <c r="AW1384" s="12" t="s">
        <v>32</v>
      </c>
      <c r="AX1384" s="12" t="s">
        <v>76</v>
      </c>
      <c r="AY1384" s="152" t="s">
        <v>293</v>
      </c>
    </row>
    <row r="1385" spans="2:51" s="12" customFormat="1" ht="22.5">
      <c r="B1385" s="150"/>
      <c r="D1385" s="151" t="s">
        <v>302</v>
      </c>
      <c r="E1385" s="152" t="s">
        <v>1</v>
      </c>
      <c r="F1385" s="153" t="s">
        <v>1329</v>
      </c>
      <c r="H1385" s="154">
        <v>71.58</v>
      </c>
      <c r="I1385" s="155"/>
      <c r="L1385" s="150"/>
      <c r="M1385" s="156"/>
      <c r="T1385" s="157"/>
      <c r="AT1385" s="152" t="s">
        <v>302</v>
      </c>
      <c r="AU1385" s="152" t="s">
        <v>85</v>
      </c>
      <c r="AV1385" s="12" t="s">
        <v>85</v>
      </c>
      <c r="AW1385" s="12" t="s">
        <v>32</v>
      </c>
      <c r="AX1385" s="12" t="s">
        <v>76</v>
      </c>
      <c r="AY1385" s="152" t="s">
        <v>293</v>
      </c>
    </row>
    <row r="1386" spans="2:51" s="12" customFormat="1" ht="11.25">
      <c r="B1386" s="150"/>
      <c r="D1386" s="151" t="s">
        <v>302</v>
      </c>
      <c r="E1386" s="152" t="s">
        <v>1</v>
      </c>
      <c r="F1386" s="153" t="s">
        <v>1330</v>
      </c>
      <c r="H1386" s="154">
        <v>10.52</v>
      </c>
      <c r="I1386" s="155"/>
      <c r="L1386" s="150"/>
      <c r="M1386" s="156"/>
      <c r="T1386" s="157"/>
      <c r="AT1386" s="152" t="s">
        <v>302</v>
      </c>
      <c r="AU1386" s="152" t="s">
        <v>85</v>
      </c>
      <c r="AV1386" s="12" t="s">
        <v>85</v>
      </c>
      <c r="AW1386" s="12" t="s">
        <v>32</v>
      </c>
      <c r="AX1386" s="12" t="s">
        <v>76</v>
      </c>
      <c r="AY1386" s="152" t="s">
        <v>293</v>
      </c>
    </row>
    <row r="1387" spans="2:51" s="12" customFormat="1" ht="11.25">
      <c r="B1387" s="150"/>
      <c r="D1387" s="151" t="s">
        <v>302</v>
      </c>
      <c r="E1387" s="152" t="s">
        <v>1</v>
      </c>
      <c r="F1387" s="153" t="s">
        <v>1331</v>
      </c>
      <c r="H1387" s="154">
        <v>10.96</v>
      </c>
      <c r="I1387" s="155"/>
      <c r="L1387" s="150"/>
      <c r="M1387" s="156"/>
      <c r="T1387" s="157"/>
      <c r="AT1387" s="152" t="s">
        <v>302</v>
      </c>
      <c r="AU1387" s="152" t="s">
        <v>85</v>
      </c>
      <c r="AV1387" s="12" t="s">
        <v>85</v>
      </c>
      <c r="AW1387" s="12" t="s">
        <v>32</v>
      </c>
      <c r="AX1387" s="12" t="s">
        <v>76</v>
      </c>
      <c r="AY1387" s="152" t="s">
        <v>293</v>
      </c>
    </row>
    <row r="1388" spans="2:51" s="12" customFormat="1" ht="11.25">
      <c r="B1388" s="150"/>
      <c r="D1388" s="151" t="s">
        <v>302</v>
      </c>
      <c r="E1388" s="152" t="s">
        <v>1</v>
      </c>
      <c r="F1388" s="153" t="s">
        <v>1332</v>
      </c>
      <c r="H1388" s="154">
        <v>10.96</v>
      </c>
      <c r="I1388" s="155"/>
      <c r="L1388" s="150"/>
      <c r="M1388" s="156"/>
      <c r="T1388" s="157"/>
      <c r="AT1388" s="152" t="s">
        <v>302</v>
      </c>
      <c r="AU1388" s="152" t="s">
        <v>85</v>
      </c>
      <c r="AV1388" s="12" t="s">
        <v>85</v>
      </c>
      <c r="AW1388" s="12" t="s">
        <v>32</v>
      </c>
      <c r="AX1388" s="12" t="s">
        <v>76</v>
      </c>
      <c r="AY1388" s="152" t="s">
        <v>293</v>
      </c>
    </row>
    <row r="1389" spans="2:51" s="12" customFormat="1" ht="11.25">
      <c r="B1389" s="150"/>
      <c r="D1389" s="151" t="s">
        <v>302</v>
      </c>
      <c r="E1389" s="152" t="s">
        <v>1</v>
      </c>
      <c r="F1389" s="153" t="s">
        <v>1333</v>
      </c>
      <c r="H1389" s="154">
        <v>43.44</v>
      </c>
      <c r="I1389" s="155"/>
      <c r="L1389" s="150"/>
      <c r="M1389" s="156"/>
      <c r="T1389" s="157"/>
      <c r="AT1389" s="152" t="s">
        <v>302</v>
      </c>
      <c r="AU1389" s="152" t="s">
        <v>85</v>
      </c>
      <c r="AV1389" s="12" t="s">
        <v>85</v>
      </c>
      <c r="AW1389" s="12" t="s">
        <v>32</v>
      </c>
      <c r="AX1389" s="12" t="s">
        <v>76</v>
      </c>
      <c r="AY1389" s="152" t="s">
        <v>293</v>
      </c>
    </row>
    <row r="1390" spans="2:51" s="12" customFormat="1" ht="11.25">
      <c r="B1390" s="150"/>
      <c r="D1390" s="151" t="s">
        <v>302</v>
      </c>
      <c r="E1390" s="152" t="s">
        <v>1</v>
      </c>
      <c r="F1390" s="153" t="s">
        <v>1334</v>
      </c>
      <c r="H1390" s="154">
        <v>13.48</v>
      </c>
      <c r="I1390" s="155"/>
      <c r="L1390" s="150"/>
      <c r="M1390" s="156"/>
      <c r="T1390" s="157"/>
      <c r="AT1390" s="152" t="s">
        <v>302</v>
      </c>
      <c r="AU1390" s="152" t="s">
        <v>85</v>
      </c>
      <c r="AV1390" s="12" t="s">
        <v>85</v>
      </c>
      <c r="AW1390" s="12" t="s">
        <v>32</v>
      </c>
      <c r="AX1390" s="12" t="s">
        <v>76</v>
      </c>
      <c r="AY1390" s="152" t="s">
        <v>293</v>
      </c>
    </row>
    <row r="1391" spans="2:51" s="12" customFormat="1" ht="11.25">
      <c r="B1391" s="150"/>
      <c r="D1391" s="151" t="s">
        <v>302</v>
      </c>
      <c r="E1391" s="152" t="s">
        <v>1</v>
      </c>
      <c r="F1391" s="153" t="s">
        <v>1335</v>
      </c>
      <c r="H1391" s="154">
        <v>9.74</v>
      </c>
      <c r="I1391" s="155"/>
      <c r="L1391" s="150"/>
      <c r="M1391" s="156"/>
      <c r="T1391" s="157"/>
      <c r="AT1391" s="152" t="s">
        <v>302</v>
      </c>
      <c r="AU1391" s="152" t="s">
        <v>85</v>
      </c>
      <c r="AV1391" s="12" t="s">
        <v>85</v>
      </c>
      <c r="AW1391" s="12" t="s">
        <v>32</v>
      </c>
      <c r="AX1391" s="12" t="s">
        <v>76</v>
      </c>
      <c r="AY1391" s="152" t="s">
        <v>293</v>
      </c>
    </row>
    <row r="1392" spans="2:51" s="12" customFormat="1" ht="11.25">
      <c r="B1392" s="150"/>
      <c r="D1392" s="151" t="s">
        <v>302</v>
      </c>
      <c r="E1392" s="152" t="s">
        <v>1</v>
      </c>
      <c r="F1392" s="153" t="s">
        <v>1336</v>
      </c>
      <c r="H1392" s="154">
        <v>43.44</v>
      </c>
      <c r="I1392" s="155"/>
      <c r="L1392" s="150"/>
      <c r="M1392" s="156"/>
      <c r="T1392" s="157"/>
      <c r="AT1392" s="152" t="s">
        <v>302</v>
      </c>
      <c r="AU1392" s="152" t="s">
        <v>85</v>
      </c>
      <c r="AV1392" s="12" t="s">
        <v>85</v>
      </c>
      <c r="AW1392" s="12" t="s">
        <v>32</v>
      </c>
      <c r="AX1392" s="12" t="s">
        <v>76</v>
      </c>
      <c r="AY1392" s="152" t="s">
        <v>293</v>
      </c>
    </row>
    <row r="1393" spans="2:65" s="12" customFormat="1" ht="11.25">
      <c r="B1393" s="150"/>
      <c r="D1393" s="151" t="s">
        <v>302</v>
      </c>
      <c r="E1393" s="152" t="s">
        <v>1</v>
      </c>
      <c r="F1393" s="153" t="s">
        <v>1337</v>
      </c>
      <c r="H1393" s="154">
        <v>5.42</v>
      </c>
      <c r="I1393" s="155"/>
      <c r="L1393" s="150"/>
      <c r="M1393" s="156"/>
      <c r="T1393" s="157"/>
      <c r="AT1393" s="152" t="s">
        <v>302</v>
      </c>
      <c r="AU1393" s="152" t="s">
        <v>85</v>
      </c>
      <c r="AV1393" s="12" t="s">
        <v>85</v>
      </c>
      <c r="AW1393" s="12" t="s">
        <v>32</v>
      </c>
      <c r="AX1393" s="12" t="s">
        <v>76</v>
      </c>
      <c r="AY1393" s="152" t="s">
        <v>293</v>
      </c>
    </row>
    <row r="1394" spans="2:65" s="12" customFormat="1" ht="11.25">
      <c r="B1394" s="150"/>
      <c r="D1394" s="151" t="s">
        <v>302</v>
      </c>
      <c r="E1394" s="152" t="s">
        <v>1</v>
      </c>
      <c r="F1394" s="153" t="s">
        <v>1338</v>
      </c>
      <c r="H1394" s="154">
        <v>10.92</v>
      </c>
      <c r="I1394" s="155"/>
      <c r="L1394" s="150"/>
      <c r="M1394" s="156"/>
      <c r="T1394" s="157"/>
      <c r="AT1394" s="152" t="s">
        <v>302</v>
      </c>
      <c r="AU1394" s="152" t="s">
        <v>85</v>
      </c>
      <c r="AV1394" s="12" t="s">
        <v>85</v>
      </c>
      <c r="AW1394" s="12" t="s">
        <v>32</v>
      </c>
      <c r="AX1394" s="12" t="s">
        <v>76</v>
      </c>
      <c r="AY1394" s="152" t="s">
        <v>293</v>
      </c>
    </row>
    <row r="1395" spans="2:65" s="12" customFormat="1" ht="11.25">
      <c r="B1395" s="150"/>
      <c r="D1395" s="151" t="s">
        <v>302</v>
      </c>
      <c r="E1395" s="152" t="s">
        <v>1</v>
      </c>
      <c r="F1395" s="153" t="s">
        <v>1339</v>
      </c>
      <c r="H1395" s="154">
        <v>43.44</v>
      </c>
      <c r="I1395" s="155"/>
      <c r="L1395" s="150"/>
      <c r="M1395" s="156"/>
      <c r="T1395" s="157"/>
      <c r="AT1395" s="152" t="s">
        <v>302</v>
      </c>
      <c r="AU1395" s="152" t="s">
        <v>85</v>
      </c>
      <c r="AV1395" s="12" t="s">
        <v>85</v>
      </c>
      <c r="AW1395" s="12" t="s">
        <v>32</v>
      </c>
      <c r="AX1395" s="12" t="s">
        <v>76</v>
      </c>
      <c r="AY1395" s="152" t="s">
        <v>293</v>
      </c>
    </row>
    <row r="1396" spans="2:65" s="12" customFormat="1" ht="22.5">
      <c r="B1396" s="150"/>
      <c r="D1396" s="151" t="s">
        <v>302</v>
      </c>
      <c r="E1396" s="152" t="s">
        <v>1</v>
      </c>
      <c r="F1396" s="153" t="s">
        <v>1340</v>
      </c>
      <c r="H1396" s="154">
        <v>13.22</v>
      </c>
      <c r="I1396" s="155"/>
      <c r="L1396" s="150"/>
      <c r="M1396" s="156"/>
      <c r="T1396" s="157"/>
      <c r="AT1396" s="152" t="s">
        <v>302</v>
      </c>
      <c r="AU1396" s="152" t="s">
        <v>85</v>
      </c>
      <c r="AV1396" s="12" t="s">
        <v>85</v>
      </c>
      <c r="AW1396" s="12" t="s">
        <v>32</v>
      </c>
      <c r="AX1396" s="12" t="s">
        <v>76</v>
      </c>
      <c r="AY1396" s="152" t="s">
        <v>293</v>
      </c>
    </row>
    <row r="1397" spans="2:65" s="12" customFormat="1" ht="22.5">
      <c r="B1397" s="150"/>
      <c r="D1397" s="151" t="s">
        <v>302</v>
      </c>
      <c r="E1397" s="152" t="s">
        <v>1</v>
      </c>
      <c r="F1397" s="153" t="s">
        <v>1341</v>
      </c>
      <c r="H1397" s="154">
        <v>9.64</v>
      </c>
      <c r="I1397" s="155"/>
      <c r="L1397" s="150"/>
      <c r="M1397" s="156"/>
      <c r="T1397" s="157"/>
      <c r="AT1397" s="152" t="s">
        <v>302</v>
      </c>
      <c r="AU1397" s="152" t="s">
        <v>85</v>
      </c>
      <c r="AV1397" s="12" t="s">
        <v>85</v>
      </c>
      <c r="AW1397" s="12" t="s">
        <v>32</v>
      </c>
      <c r="AX1397" s="12" t="s">
        <v>76</v>
      </c>
      <c r="AY1397" s="152" t="s">
        <v>293</v>
      </c>
    </row>
    <row r="1398" spans="2:65" s="12" customFormat="1" ht="11.25">
      <c r="B1398" s="150"/>
      <c r="D1398" s="151" t="s">
        <v>302</v>
      </c>
      <c r="E1398" s="152" t="s">
        <v>1</v>
      </c>
      <c r="F1398" s="153" t="s">
        <v>1342</v>
      </c>
      <c r="H1398" s="154">
        <v>45.12</v>
      </c>
      <c r="I1398" s="155"/>
      <c r="L1398" s="150"/>
      <c r="M1398" s="156"/>
      <c r="T1398" s="157"/>
      <c r="AT1398" s="152" t="s">
        <v>302</v>
      </c>
      <c r="AU1398" s="152" t="s">
        <v>85</v>
      </c>
      <c r="AV1398" s="12" t="s">
        <v>85</v>
      </c>
      <c r="AW1398" s="12" t="s">
        <v>32</v>
      </c>
      <c r="AX1398" s="12" t="s">
        <v>76</v>
      </c>
      <c r="AY1398" s="152" t="s">
        <v>293</v>
      </c>
    </row>
    <row r="1399" spans="2:65" s="12" customFormat="1" ht="22.5">
      <c r="B1399" s="150"/>
      <c r="D1399" s="151" t="s">
        <v>302</v>
      </c>
      <c r="E1399" s="152" t="s">
        <v>1</v>
      </c>
      <c r="F1399" s="153" t="s">
        <v>1343</v>
      </c>
      <c r="H1399" s="154">
        <v>13.68</v>
      </c>
      <c r="I1399" s="155"/>
      <c r="L1399" s="150"/>
      <c r="M1399" s="156"/>
      <c r="T1399" s="157"/>
      <c r="AT1399" s="152" t="s">
        <v>302</v>
      </c>
      <c r="AU1399" s="152" t="s">
        <v>85</v>
      </c>
      <c r="AV1399" s="12" t="s">
        <v>85</v>
      </c>
      <c r="AW1399" s="12" t="s">
        <v>32</v>
      </c>
      <c r="AX1399" s="12" t="s">
        <v>76</v>
      </c>
      <c r="AY1399" s="152" t="s">
        <v>293</v>
      </c>
    </row>
    <row r="1400" spans="2:65" s="12" customFormat="1" ht="11.25">
      <c r="B1400" s="150"/>
      <c r="D1400" s="151" t="s">
        <v>302</v>
      </c>
      <c r="E1400" s="152" t="s">
        <v>1</v>
      </c>
      <c r="F1400" s="153" t="s">
        <v>1344</v>
      </c>
      <c r="H1400" s="154">
        <v>10.3</v>
      </c>
      <c r="I1400" s="155"/>
      <c r="L1400" s="150"/>
      <c r="M1400" s="156"/>
      <c r="T1400" s="157"/>
      <c r="AT1400" s="152" t="s">
        <v>302</v>
      </c>
      <c r="AU1400" s="152" t="s">
        <v>85</v>
      </c>
      <c r="AV1400" s="12" t="s">
        <v>85</v>
      </c>
      <c r="AW1400" s="12" t="s">
        <v>32</v>
      </c>
      <c r="AX1400" s="12" t="s">
        <v>76</v>
      </c>
      <c r="AY1400" s="152" t="s">
        <v>293</v>
      </c>
    </row>
    <row r="1401" spans="2:65" s="12" customFormat="1" ht="11.25">
      <c r="B1401" s="150"/>
      <c r="D1401" s="151" t="s">
        <v>302</v>
      </c>
      <c r="E1401" s="152" t="s">
        <v>1</v>
      </c>
      <c r="F1401" s="153" t="s">
        <v>1345</v>
      </c>
      <c r="H1401" s="154">
        <v>45.24</v>
      </c>
      <c r="I1401" s="155"/>
      <c r="L1401" s="150"/>
      <c r="M1401" s="156"/>
      <c r="T1401" s="157"/>
      <c r="AT1401" s="152" t="s">
        <v>302</v>
      </c>
      <c r="AU1401" s="152" t="s">
        <v>85</v>
      </c>
      <c r="AV1401" s="12" t="s">
        <v>85</v>
      </c>
      <c r="AW1401" s="12" t="s">
        <v>32</v>
      </c>
      <c r="AX1401" s="12" t="s">
        <v>76</v>
      </c>
      <c r="AY1401" s="152" t="s">
        <v>293</v>
      </c>
    </row>
    <row r="1402" spans="2:65" s="12" customFormat="1" ht="22.5">
      <c r="B1402" s="150"/>
      <c r="D1402" s="151" t="s">
        <v>302</v>
      </c>
      <c r="E1402" s="152" t="s">
        <v>1</v>
      </c>
      <c r="F1402" s="153" t="s">
        <v>1346</v>
      </c>
      <c r="H1402" s="154">
        <v>17.579999999999998</v>
      </c>
      <c r="I1402" s="155"/>
      <c r="L1402" s="150"/>
      <c r="M1402" s="156"/>
      <c r="T1402" s="157"/>
      <c r="AT1402" s="152" t="s">
        <v>302</v>
      </c>
      <c r="AU1402" s="152" t="s">
        <v>85</v>
      </c>
      <c r="AV1402" s="12" t="s">
        <v>85</v>
      </c>
      <c r="AW1402" s="12" t="s">
        <v>32</v>
      </c>
      <c r="AX1402" s="12" t="s">
        <v>76</v>
      </c>
      <c r="AY1402" s="152" t="s">
        <v>293</v>
      </c>
    </row>
    <row r="1403" spans="2:65" s="12" customFormat="1" ht="11.25">
      <c r="B1403" s="150"/>
      <c r="D1403" s="151" t="s">
        <v>302</v>
      </c>
      <c r="E1403" s="152" t="s">
        <v>1</v>
      </c>
      <c r="F1403" s="153" t="s">
        <v>1347</v>
      </c>
      <c r="H1403" s="154">
        <v>6.74</v>
      </c>
      <c r="I1403" s="155"/>
      <c r="L1403" s="150"/>
      <c r="M1403" s="156"/>
      <c r="T1403" s="157"/>
      <c r="AT1403" s="152" t="s">
        <v>302</v>
      </c>
      <c r="AU1403" s="152" t="s">
        <v>85</v>
      </c>
      <c r="AV1403" s="12" t="s">
        <v>85</v>
      </c>
      <c r="AW1403" s="12" t="s">
        <v>32</v>
      </c>
      <c r="AX1403" s="12" t="s">
        <v>76</v>
      </c>
      <c r="AY1403" s="152" t="s">
        <v>293</v>
      </c>
    </row>
    <row r="1404" spans="2:65" s="14" customFormat="1" ht="11.25">
      <c r="B1404" s="167"/>
      <c r="D1404" s="151" t="s">
        <v>302</v>
      </c>
      <c r="E1404" s="168" t="s">
        <v>1</v>
      </c>
      <c r="F1404" s="169" t="s">
        <v>371</v>
      </c>
      <c r="H1404" s="170">
        <v>1717.67</v>
      </c>
      <c r="I1404" s="171"/>
      <c r="L1404" s="167"/>
      <c r="M1404" s="172"/>
      <c r="T1404" s="173"/>
      <c r="AT1404" s="168" t="s">
        <v>302</v>
      </c>
      <c r="AU1404" s="168" t="s">
        <v>85</v>
      </c>
      <c r="AV1404" s="14" t="s">
        <v>300</v>
      </c>
      <c r="AW1404" s="14" t="s">
        <v>32</v>
      </c>
      <c r="AX1404" s="14" t="s">
        <v>83</v>
      </c>
      <c r="AY1404" s="168" t="s">
        <v>293</v>
      </c>
    </row>
    <row r="1405" spans="2:65" s="1" customFormat="1" ht="24.2" customHeight="1">
      <c r="B1405" s="32"/>
      <c r="C1405" s="137" t="s">
        <v>1348</v>
      </c>
      <c r="D1405" s="137" t="s">
        <v>295</v>
      </c>
      <c r="E1405" s="138" t="s">
        <v>1349</v>
      </c>
      <c r="F1405" s="139" t="s">
        <v>1350</v>
      </c>
      <c r="G1405" s="140" t="s">
        <v>711</v>
      </c>
      <c r="H1405" s="141">
        <v>10.048</v>
      </c>
      <c r="I1405" s="142"/>
      <c r="J1405" s="143">
        <f>ROUND(I1405*H1405,2)</f>
        <v>0</v>
      </c>
      <c r="K1405" s="139" t="s">
        <v>299</v>
      </c>
      <c r="L1405" s="32"/>
      <c r="M1405" s="144" t="s">
        <v>1</v>
      </c>
      <c r="N1405" s="145" t="s">
        <v>41</v>
      </c>
      <c r="P1405" s="146">
        <f>O1405*H1405</f>
        <v>0</v>
      </c>
      <c r="Q1405" s="146">
        <v>6.9999999999999999E-4</v>
      </c>
      <c r="R1405" s="146">
        <f>Q1405*H1405</f>
        <v>7.0336000000000001E-3</v>
      </c>
      <c r="S1405" s="146">
        <v>0</v>
      </c>
      <c r="T1405" s="147">
        <f>S1405*H1405</f>
        <v>0</v>
      </c>
      <c r="AR1405" s="148" t="s">
        <v>300</v>
      </c>
      <c r="AT1405" s="148" t="s">
        <v>295</v>
      </c>
      <c r="AU1405" s="148" t="s">
        <v>85</v>
      </c>
      <c r="AY1405" s="17" t="s">
        <v>293</v>
      </c>
      <c r="BE1405" s="149">
        <f>IF(N1405="základní",J1405,0)</f>
        <v>0</v>
      </c>
      <c r="BF1405" s="149">
        <f>IF(N1405="snížená",J1405,0)</f>
        <v>0</v>
      </c>
      <c r="BG1405" s="149">
        <f>IF(N1405="zákl. přenesená",J1405,0)</f>
        <v>0</v>
      </c>
      <c r="BH1405" s="149">
        <f>IF(N1405="sníž. přenesená",J1405,0)</f>
        <v>0</v>
      </c>
      <c r="BI1405" s="149">
        <f>IF(N1405="nulová",J1405,0)</f>
        <v>0</v>
      </c>
      <c r="BJ1405" s="17" t="s">
        <v>83</v>
      </c>
      <c r="BK1405" s="149">
        <f>ROUND(I1405*H1405,2)</f>
        <v>0</v>
      </c>
      <c r="BL1405" s="17" t="s">
        <v>300</v>
      </c>
      <c r="BM1405" s="148" t="s">
        <v>1351</v>
      </c>
    </row>
    <row r="1406" spans="2:65" s="12" customFormat="1" ht="22.5">
      <c r="B1406" s="150"/>
      <c r="D1406" s="151" t="s">
        <v>302</v>
      </c>
      <c r="E1406" s="152" t="s">
        <v>1</v>
      </c>
      <c r="F1406" s="153" t="s">
        <v>1352</v>
      </c>
      <c r="H1406" s="154">
        <v>10.048</v>
      </c>
      <c r="I1406" s="155"/>
      <c r="L1406" s="150"/>
      <c r="M1406" s="156"/>
      <c r="T1406" s="157"/>
      <c r="AT1406" s="152" t="s">
        <v>302</v>
      </c>
      <c r="AU1406" s="152" t="s">
        <v>85</v>
      </c>
      <c r="AV1406" s="12" t="s">
        <v>85</v>
      </c>
      <c r="AW1406" s="12" t="s">
        <v>32</v>
      </c>
      <c r="AX1406" s="12" t="s">
        <v>83</v>
      </c>
      <c r="AY1406" s="152" t="s">
        <v>293</v>
      </c>
    </row>
    <row r="1407" spans="2:65" s="1" customFormat="1" ht="16.5" customHeight="1">
      <c r="B1407" s="32"/>
      <c r="C1407" s="137" t="s">
        <v>1353</v>
      </c>
      <c r="D1407" s="137" t="s">
        <v>295</v>
      </c>
      <c r="E1407" s="138" t="s">
        <v>1354</v>
      </c>
      <c r="F1407" s="139" t="s">
        <v>1355</v>
      </c>
      <c r="G1407" s="140" t="s">
        <v>909</v>
      </c>
      <c r="H1407" s="141">
        <v>16</v>
      </c>
      <c r="I1407" s="142"/>
      <c r="J1407" s="143">
        <f>ROUND(I1407*H1407,2)</f>
        <v>0</v>
      </c>
      <c r="K1407" s="139" t="s">
        <v>1</v>
      </c>
      <c r="L1407" s="32"/>
      <c r="M1407" s="144" t="s">
        <v>1</v>
      </c>
      <c r="N1407" s="145" t="s">
        <v>41</v>
      </c>
      <c r="P1407" s="146">
        <f>O1407*H1407</f>
        <v>0</v>
      </c>
      <c r="Q1407" s="146">
        <v>6.9999999999999999E-4</v>
      </c>
      <c r="R1407" s="146">
        <f>Q1407*H1407</f>
        <v>1.12E-2</v>
      </c>
      <c r="S1407" s="146">
        <v>0</v>
      </c>
      <c r="T1407" s="147">
        <f>S1407*H1407</f>
        <v>0</v>
      </c>
      <c r="AR1407" s="148" t="s">
        <v>300</v>
      </c>
      <c r="AT1407" s="148" t="s">
        <v>295</v>
      </c>
      <c r="AU1407" s="148" t="s">
        <v>85</v>
      </c>
      <c r="AY1407" s="17" t="s">
        <v>293</v>
      </c>
      <c r="BE1407" s="149">
        <f>IF(N1407="základní",J1407,0)</f>
        <v>0</v>
      </c>
      <c r="BF1407" s="149">
        <f>IF(N1407="snížená",J1407,0)</f>
        <v>0</v>
      </c>
      <c r="BG1407" s="149">
        <f>IF(N1407="zákl. přenesená",J1407,0)</f>
        <v>0</v>
      </c>
      <c r="BH1407" s="149">
        <f>IF(N1407="sníž. přenesená",J1407,0)</f>
        <v>0</v>
      </c>
      <c r="BI1407" s="149">
        <f>IF(N1407="nulová",J1407,0)</f>
        <v>0</v>
      </c>
      <c r="BJ1407" s="17" t="s">
        <v>83</v>
      </c>
      <c r="BK1407" s="149">
        <f>ROUND(I1407*H1407,2)</f>
        <v>0</v>
      </c>
      <c r="BL1407" s="17" t="s">
        <v>300</v>
      </c>
      <c r="BM1407" s="148" t="s">
        <v>1356</v>
      </c>
    </row>
    <row r="1408" spans="2:65" s="12" customFormat="1" ht="11.25">
      <c r="B1408" s="150"/>
      <c r="D1408" s="151" t="s">
        <v>302</v>
      </c>
      <c r="E1408" s="152" t="s">
        <v>1</v>
      </c>
      <c r="F1408" s="153" t="s">
        <v>1275</v>
      </c>
      <c r="H1408" s="154">
        <v>16</v>
      </c>
      <c r="I1408" s="155"/>
      <c r="L1408" s="150"/>
      <c r="M1408" s="156"/>
      <c r="T1408" s="157"/>
      <c r="AT1408" s="152" t="s">
        <v>302</v>
      </c>
      <c r="AU1408" s="152" t="s">
        <v>85</v>
      </c>
      <c r="AV1408" s="12" t="s">
        <v>85</v>
      </c>
      <c r="AW1408" s="12" t="s">
        <v>32</v>
      </c>
      <c r="AX1408" s="12" t="s">
        <v>83</v>
      </c>
      <c r="AY1408" s="152" t="s">
        <v>293</v>
      </c>
    </row>
    <row r="1409" spans="2:65" s="1" customFormat="1" ht="24.2" customHeight="1">
      <c r="B1409" s="32"/>
      <c r="C1409" s="137" t="s">
        <v>1357</v>
      </c>
      <c r="D1409" s="137" t="s">
        <v>295</v>
      </c>
      <c r="E1409" s="138" t="s">
        <v>1358</v>
      </c>
      <c r="F1409" s="139" t="s">
        <v>1359</v>
      </c>
      <c r="G1409" s="140" t="s">
        <v>909</v>
      </c>
      <c r="H1409" s="141">
        <v>16</v>
      </c>
      <c r="I1409" s="142"/>
      <c r="J1409" s="143">
        <f>ROUND(I1409*H1409,2)</f>
        <v>0</v>
      </c>
      <c r="K1409" s="139" t="s">
        <v>1</v>
      </c>
      <c r="L1409" s="32"/>
      <c r="M1409" s="144" t="s">
        <v>1</v>
      </c>
      <c r="N1409" s="145" t="s">
        <v>41</v>
      </c>
      <c r="P1409" s="146">
        <f>O1409*H1409</f>
        <v>0</v>
      </c>
      <c r="Q1409" s="146">
        <v>6.9999999999999999E-4</v>
      </c>
      <c r="R1409" s="146">
        <f>Q1409*H1409</f>
        <v>1.12E-2</v>
      </c>
      <c r="S1409" s="146">
        <v>0</v>
      </c>
      <c r="T1409" s="147">
        <f>S1409*H1409</f>
        <v>0</v>
      </c>
      <c r="AR1409" s="148" t="s">
        <v>300</v>
      </c>
      <c r="AT1409" s="148" t="s">
        <v>295</v>
      </c>
      <c r="AU1409" s="148" t="s">
        <v>85</v>
      </c>
      <c r="AY1409" s="17" t="s">
        <v>293</v>
      </c>
      <c r="BE1409" s="149">
        <f>IF(N1409="základní",J1409,0)</f>
        <v>0</v>
      </c>
      <c r="BF1409" s="149">
        <f>IF(N1409="snížená",J1409,0)</f>
        <v>0</v>
      </c>
      <c r="BG1409" s="149">
        <f>IF(N1409="zákl. přenesená",J1409,0)</f>
        <v>0</v>
      </c>
      <c r="BH1409" s="149">
        <f>IF(N1409="sníž. přenesená",J1409,0)</f>
        <v>0</v>
      </c>
      <c r="BI1409" s="149">
        <f>IF(N1409="nulová",J1409,0)</f>
        <v>0</v>
      </c>
      <c r="BJ1409" s="17" t="s">
        <v>83</v>
      </c>
      <c r="BK1409" s="149">
        <f>ROUND(I1409*H1409,2)</f>
        <v>0</v>
      </c>
      <c r="BL1409" s="17" t="s">
        <v>300</v>
      </c>
      <c r="BM1409" s="148" t="s">
        <v>1360</v>
      </c>
    </row>
    <row r="1410" spans="2:65" s="12" customFormat="1" ht="11.25">
      <c r="B1410" s="150"/>
      <c r="D1410" s="151" t="s">
        <v>302</v>
      </c>
      <c r="E1410" s="152" t="s">
        <v>1</v>
      </c>
      <c r="F1410" s="153" t="s">
        <v>1361</v>
      </c>
      <c r="H1410" s="154">
        <v>16</v>
      </c>
      <c r="I1410" s="155"/>
      <c r="L1410" s="150"/>
      <c r="M1410" s="156"/>
      <c r="T1410" s="157"/>
      <c r="AT1410" s="152" t="s">
        <v>302</v>
      </c>
      <c r="AU1410" s="152" t="s">
        <v>85</v>
      </c>
      <c r="AV1410" s="12" t="s">
        <v>85</v>
      </c>
      <c r="AW1410" s="12" t="s">
        <v>32</v>
      </c>
      <c r="AX1410" s="12" t="s">
        <v>83</v>
      </c>
      <c r="AY1410" s="152" t="s">
        <v>293</v>
      </c>
    </row>
    <row r="1411" spans="2:65" s="1" customFormat="1" ht="16.5" customHeight="1">
      <c r="B1411" s="32"/>
      <c r="C1411" s="137" t="s">
        <v>1362</v>
      </c>
      <c r="D1411" s="137" t="s">
        <v>295</v>
      </c>
      <c r="E1411" s="138" t="s">
        <v>1363</v>
      </c>
      <c r="F1411" s="139" t="s">
        <v>1364</v>
      </c>
      <c r="G1411" s="140" t="s">
        <v>909</v>
      </c>
      <c r="H1411" s="141">
        <v>19</v>
      </c>
      <c r="I1411" s="142"/>
      <c r="J1411" s="143">
        <f>ROUND(I1411*H1411,2)</f>
        <v>0</v>
      </c>
      <c r="K1411" s="139" t="s">
        <v>1</v>
      </c>
      <c r="L1411" s="32"/>
      <c r="M1411" s="144" t="s">
        <v>1</v>
      </c>
      <c r="N1411" s="145" t="s">
        <v>41</v>
      </c>
      <c r="P1411" s="146">
        <f>O1411*H1411</f>
        <v>0</v>
      </c>
      <c r="Q1411" s="146">
        <v>6.9999999999999999E-4</v>
      </c>
      <c r="R1411" s="146">
        <f>Q1411*H1411</f>
        <v>1.3299999999999999E-2</v>
      </c>
      <c r="S1411" s="146">
        <v>0</v>
      </c>
      <c r="T1411" s="147">
        <f>S1411*H1411</f>
        <v>0</v>
      </c>
      <c r="AR1411" s="148" t="s">
        <v>300</v>
      </c>
      <c r="AT1411" s="148" t="s">
        <v>295</v>
      </c>
      <c r="AU1411" s="148" t="s">
        <v>85</v>
      </c>
      <c r="AY1411" s="17" t="s">
        <v>293</v>
      </c>
      <c r="BE1411" s="149">
        <f>IF(N1411="základní",J1411,0)</f>
        <v>0</v>
      </c>
      <c r="BF1411" s="149">
        <f>IF(N1411="snížená",J1411,0)</f>
        <v>0</v>
      </c>
      <c r="BG1411" s="149">
        <f>IF(N1411="zákl. přenesená",J1411,0)</f>
        <v>0</v>
      </c>
      <c r="BH1411" s="149">
        <f>IF(N1411="sníž. přenesená",J1411,0)</f>
        <v>0</v>
      </c>
      <c r="BI1411" s="149">
        <f>IF(N1411="nulová",J1411,0)</f>
        <v>0</v>
      </c>
      <c r="BJ1411" s="17" t="s">
        <v>83</v>
      </c>
      <c r="BK1411" s="149">
        <f>ROUND(I1411*H1411,2)</f>
        <v>0</v>
      </c>
      <c r="BL1411" s="17" t="s">
        <v>300</v>
      </c>
      <c r="BM1411" s="148" t="s">
        <v>1365</v>
      </c>
    </row>
    <row r="1412" spans="2:65" s="1" customFormat="1" ht="16.5" customHeight="1">
      <c r="B1412" s="32"/>
      <c r="C1412" s="137" t="s">
        <v>1366</v>
      </c>
      <c r="D1412" s="137" t="s">
        <v>295</v>
      </c>
      <c r="E1412" s="138" t="s">
        <v>1367</v>
      </c>
      <c r="F1412" s="139" t="s">
        <v>1368</v>
      </c>
      <c r="G1412" s="140" t="s">
        <v>909</v>
      </c>
      <c r="H1412" s="141">
        <v>4</v>
      </c>
      <c r="I1412" s="142"/>
      <c r="J1412" s="143">
        <f>ROUND(I1412*H1412,2)</f>
        <v>0</v>
      </c>
      <c r="K1412" s="139" t="s">
        <v>1</v>
      </c>
      <c r="L1412" s="32"/>
      <c r="M1412" s="144" t="s">
        <v>1</v>
      </c>
      <c r="N1412" s="145" t="s">
        <v>41</v>
      </c>
      <c r="P1412" s="146">
        <f>O1412*H1412</f>
        <v>0</v>
      </c>
      <c r="Q1412" s="146">
        <v>6.9999999999999999E-4</v>
      </c>
      <c r="R1412" s="146">
        <f>Q1412*H1412</f>
        <v>2.8E-3</v>
      </c>
      <c r="S1412" s="146">
        <v>0</v>
      </c>
      <c r="T1412" s="147">
        <f>S1412*H1412</f>
        <v>0</v>
      </c>
      <c r="AR1412" s="148" t="s">
        <v>300</v>
      </c>
      <c r="AT1412" s="148" t="s">
        <v>295</v>
      </c>
      <c r="AU1412" s="148" t="s">
        <v>85</v>
      </c>
      <c r="AY1412" s="17" t="s">
        <v>293</v>
      </c>
      <c r="BE1412" s="149">
        <f>IF(N1412="základní",J1412,0)</f>
        <v>0</v>
      </c>
      <c r="BF1412" s="149">
        <f>IF(N1412="snížená",J1412,0)</f>
        <v>0</v>
      </c>
      <c r="BG1412" s="149">
        <f>IF(N1412="zákl. přenesená",J1412,0)</f>
        <v>0</v>
      </c>
      <c r="BH1412" s="149">
        <f>IF(N1412="sníž. přenesená",J1412,0)</f>
        <v>0</v>
      </c>
      <c r="BI1412" s="149">
        <f>IF(N1412="nulová",J1412,0)</f>
        <v>0</v>
      </c>
      <c r="BJ1412" s="17" t="s">
        <v>83</v>
      </c>
      <c r="BK1412" s="149">
        <f>ROUND(I1412*H1412,2)</f>
        <v>0</v>
      </c>
      <c r="BL1412" s="17" t="s">
        <v>300</v>
      </c>
      <c r="BM1412" s="148" t="s">
        <v>1369</v>
      </c>
    </row>
    <row r="1413" spans="2:65" s="1" customFormat="1" ht="16.5" customHeight="1">
      <c r="B1413" s="32"/>
      <c r="C1413" s="137" t="s">
        <v>1370</v>
      </c>
      <c r="D1413" s="137" t="s">
        <v>295</v>
      </c>
      <c r="E1413" s="138" t="s">
        <v>1371</v>
      </c>
      <c r="F1413" s="139" t="s">
        <v>1372</v>
      </c>
      <c r="G1413" s="140" t="s">
        <v>909</v>
      </c>
      <c r="H1413" s="141">
        <v>5</v>
      </c>
      <c r="I1413" s="142"/>
      <c r="J1413" s="143">
        <f>ROUND(I1413*H1413,2)</f>
        <v>0</v>
      </c>
      <c r="K1413" s="139" t="s">
        <v>299</v>
      </c>
      <c r="L1413" s="32"/>
      <c r="M1413" s="144" t="s">
        <v>1</v>
      </c>
      <c r="N1413" s="145" t="s">
        <v>41</v>
      </c>
      <c r="P1413" s="146">
        <f>O1413*H1413</f>
        <v>0</v>
      </c>
      <c r="Q1413" s="146">
        <v>1.1E-4</v>
      </c>
      <c r="R1413" s="146">
        <f>Q1413*H1413</f>
        <v>5.5000000000000003E-4</v>
      </c>
      <c r="S1413" s="146">
        <v>0</v>
      </c>
      <c r="T1413" s="147">
        <f>S1413*H1413</f>
        <v>0</v>
      </c>
      <c r="AR1413" s="148" t="s">
        <v>300</v>
      </c>
      <c r="AT1413" s="148" t="s">
        <v>295</v>
      </c>
      <c r="AU1413" s="148" t="s">
        <v>85</v>
      </c>
      <c r="AY1413" s="17" t="s">
        <v>293</v>
      </c>
      <c r="BE1413" s="149">
        <f>IF(N1413="základní",J1413,0)</f>
        <v>0</v>
      </c>
      <c r="BF1413" s="149">
        <f>IF(N1413="snížená",J1413,0)</f>
        <v>0</v>
      </c>
      <c r="BG1413" s="149">
        <f>IF(N1413="zákl. přenesená",J1413,0)</f>
        <v>0</v>
      </c>
      <c r="BH1413" s="149">
        <f>IF(N1413="sníž. přenesená",J1413,0)</f>
        <v>0</v>
      </c>
      <c r="BI1413" s="149">
        <f>IF(N1413="nulová",J1413,0)</f>
        <v>0</v>
      </c>
      <c r="BJ1413" s="17" t="s">
        <v>83</v>
      </c>
      <c r="BK1413" s="149">
        <f>ROUND(I1413*H1413,2)</f>
        <v>0</v>
      </c>
      <c r="BL1413" s="17" t="s">
        <v>300</v>
      </c>
      <c r="BM1413" s="148" t="s">
        <v>1373</v>
      </c>
    </row>
    <row r="1414" spans="2:65" s="13" customFormat="1" ht="11.25">
      <c r="B1414" s="158"/>
      <c r="D1414" s="151" t="s">
        <v>302</v>
      </c>
      <c r="E1414" s="159" t="s">
        <v>1</v>
      </c>
      <c r="F1414" s="160" t="s">
        <v>1374</v>
      </c>
      <c r="H1414" s="159" t="s">
        <v>1</v>
      </c>
      <c r="I1414" s="161"/>
      <c r="L1414" s="158"/>
      <c r="M1414" s="162"/>
      <c r="T1414" s="163"/>
      <c r="AT1414" s="159" t="s">
        <v>302</v>
      </c>
      <c r="AU1414" s="159" t="s">
        <v>85</v>
      </c>
      <c r="AV1414" s="13" t="s">
        <v>83</v>
      </c>
      <c r="AW1414" s="13" t="s">
        <v>32</v>
      </c>
      <c r="AX1414" s="13" t="s">
        <v>76</v>
      </c>
      <c r="AY1414" s="159" t="s">
        <v>293</v>
      </c>
    </row>
    <row r="1415" spans="2:65" s="12" customFormat="1" ht="11.25">
      <c r="B1415" s="150"/>
      <c r="D1415" s="151" t="s">
        <v>302</v>
      </c>
      <c r="E1415" s="152" t="s">
        <v>1</v>
      </c>
      <c r="F1415" s="153" t="s">
        <v>320</v>
      </c>
      <c r="H1415" s="154">
        <v>5</v>
      </c>
      <c r="I1415" s="155"/>
      <c r="L1415" s="150"/>
      <c r="M1415" s="156"/>
      <c r="T1415" s="157"/>
      <c r="AT1415" s="152" t="s">
        <v>302</v>
      </c>
      <c r="AU1415" s="152" t="s">
        <v>85</v>
      </c>
      <c r="AV1415" s="12" t="s">
        <v>85</v>
      </c>
      <c r="AW1415" s="12" t="s">
        <v>32</v>
      </c>
      <c r="AX1415" s="12" t="s">
        <v>83</v>
      </c>
      <c r="AY1415" s="152" t="s">
        <v>293</v>
      </c>
    </row>
    <row r="1416" spans="2:65" s="1" customFormat="1" ht="16.5" customHeight="1">
      <c r="B1416" s="32"/>
      <c r="C1416" s="174" t="s">
        <v>1375</v>
      </c>
      <c r="D1416" s="174" t="s">
        <v>530</v>
      </c>
      <c r="E1416" s="175" t="s">
        <v>1376</v>
      </c>
      <c r="F1416" s="176" t="s">
        <v>1377</v>
      </c>
      <c r="G1416" s="177" t="s">
        <v>909</v>
      </c>
      <c r="H1416" s="178">
        <v>5</v>
      </c>
      <c r="I1416" s="179"/>
      <c r="J1416" s="180">
        <f>ROUND(I1416*H1416,2)</f>
        <v>0</v>
      </c>
      <c r="K1416" s="176" t="s">
        <v>299</v>
      </c>
      <c r="L1416" s="181"/>
      <c r="M1416" s="182" t="s">
        <v>1</v>
      </c>
      <c r="N1416" s="183" t="s">
        <v>41</v>
      </c>
      <c r="P1416" s="146">
        <f>O1416*H1416</f>
        <v>0</v>
      </c>
      <c r="Q1416" s="146">
        <v>1.2E-2</v>
      </c>
      <c r="R1416" s="146">
        <f>Q1416*H1416</f>
        <v>0.06</v>
      </c>
      <c r="S1416" s="146">
        <v>0</v>
      </c>
      <c r="T1416" s="147">
        <f>S1416*H1416</f>
        <v>0</v>
      </c>
      <c r="AR1416" s="148" t="s">
        <v>396</v>
      </c>
      <c r="AT1416" s="148" t="s">
        <v>530</v>
      </c>
      <c r="AU1416" s="148" t="s">
        <v>85</v>
      </c>
      <c r="AY1416" s="17" t="s">
        <v>293</v>
      </c>
      <c r="BE1416" s="149">
        <f>IF(N1416="základní",J1416,0)</f>
        <v>0</v>
      </c>
      <c r="BF1416" s="149">
        <f>IF(N1416="snížená",J1416,0)</f>
        <v>0</v>
      </c>
      <c r="BG1416" s="149">
        <f>IF(N1416="zákl. přenesená",J1416,0)</f>
        <v>0</v>
      </c>
      <c r="BH1416" s="149">
        <f>IF(N1416="sníž. přenesená",J1416,0)</f>
        <v>0</v>
      </c>
      <c r="BI1416" s="149">
        <f>IF(N1416="nulová",J1416,0)</f>
        <v>0</v>
      </c>
      <c r="BJ1416" s="17" t="s">
        <v>83</v>
      </c>
      <c r="BK1416" s="149">
        <f>ROUND(I1416*H1416,2)</f>
        <v>0</v>
      </c>
      <c r="BL1416" s="17" t="s">
        <v>300</v>
      </c>
      <c r="BM1416" s="148" t="s">
        <v>1378</v>
      </c>
    </row>
    <row r="1417" spans="2:65" s="1" customFormat="1" ht="16.5" customHeight="1">
      <c r="B1417" s="32"/>
      <c r="C1417" s="174" t="s">
        <v>1379</v>
      </c>
      <c r="D1417" s="174" t="s">
        <v>530</v>
      </c>
      <c r="E1417" s="175" t="s">
        <v>1380</v>
      </c>
      <c r="F1417" s="176" t="s">
        <v>1381</v>
      </c>
      <c r="G1417" s="177" t="s">
        <v>909</v>
      </c>
      <c r="H1417" s="178">
        <v>5</v>
      </c>
      <c r="I1417" s="179"/>
      <c r="J1417" s="180">
        <f>ROUND(I1417*H1417,2)</f>
        <v>0</v>
      </c>
      <c r="K1417" s="176" t="s">
        <v>299</v>
      </c>
      <c r="L1417" s="181"/>
      <c r="M1417" s="182" t="s">
        <v>1</v>
      </c>
      <c r="N1417" s="183" t="s">
        <v>41</v>
      </c>
      <c r="P1417" s="146">
        <f>O1417*H1417</f>
        <v>0</v>
      </c>
      <c r="Q1417" s="146">
        <v>5.0000000000000001E-3</v>
      </c>
      <c r="R1417" s="146">
        <f>Q1417*H1417</f>
        <v>2.5000000000000001E-2</v>
      </c>
      <c r="S1417" s="146">
        <v>0</v>
      </c>
      <c r="T1417" s="147">
        <f>S1417*H1417</f>
        <v>0</v>
      </c>
      <c r="AR1417" s="148" t="s">
        <v>396</v>
      </c>
      <c r="AT1417" s="148" t="s">
        <v>530</v>
      </c>
      <c r="AU1417" s="148" t="s">
        <v>85</v>
      </c>
      <c r="AY1417" s="17" t="s">
        <v>293</v>
      </c>
      <c r="BE1417" s="149">
        <f>IF(N1417="základní",J1417,0)</f>
        <v>0</v>
      </c>
      <c r="BF1417" s="149">
        <f>IF(N1417="snížená",J1417,0)</f>
        <v>0</v>
      </c>
      <c r="BG1417" s="149">
        <f>IF(N1417="zákl. přenesená",J1417,0)</f>
        <v>0</v>
      </c>
      <c r="BH1417" s="149">
        <f>IF(N1417="sníž. přenesená",J1417,0)</f>
        <v>0</v>
      </c>
      <c r="BI1417" s="149">
        <f>IF(N1417="nulová",J1417,0)</f>
        <v>0</v>
      </c>
      <c r="BJ1417" s="17" t="s">
        <v>83</v>
      </c>
      <c r="BK1417" s="149">
        <f>ROUND(I1417*H1417,2)</f>
        <v>0</v>
      </c>
      <c r="BL1417" s="17" t="s">
        <v>300</v>
      </c>
      <c r="BM1417" s="148" t="s">
        <v>1382</v>
      </c>
    </row>
    <row r="1418" spans="2:65" s="1" customFormat="1" ht="24.2" customHeight="1">
      <c r="B1418" s="32"/>
      <c r="C1418" s="137" t="s">
        <v>1383</v>
      </c>
      <c r="D1418" s="137" t="s">
        <v>295</v>
      </c>
      <c r="E1418" s="138" t="s">
        <v>1384</v>
      </c>
      <c r="F1418" s="139" t="s">
        <v>1385</v>
      </c>
      <c r="G1418" s="140" t="s">
        <v>909</v>
      </c>
      <c r="H1418" s="141">
        <v>120</v>
      </c>
      <c r="I1418" s="142"/>
      <c r="J1418" s="143">
        <f>ROUND(I1418*H1418,2)</f>
        <v>0</v>
      </c>
      <c r="K1418" s="139" t="s">
        <v>299</v>
      </c>
      <c r="L1418" s="32"/>
      <c r="M1418" s="144" t="s">
        <v>1</v>
      </c>
      <c r="N1418" s="145" t="s">
        <v>41</v>
      </c>
      <c r="P1418" s="146">
        <f>O1418*H1418</f>
        <v>0</v>
      </c>
      <c r="Q1418" s="146">
        <v>0</v>
      </c>
      <c r="R1418" s="146">
        <f>Q1418*H1418</f>
        <v>0</v>
      </c>
      <c r="S1418" s="146">
        <v>4.0000000000000001E-3</v>
      </c>
      <c r="T1418" s="147">
        <f>S1418*H1418</f>
        <v>0.48</v>
      </c>
      <c r="AR1418" s="148" t="s">
        <v>300</v>
      </c>
      <c r="AT1418" s="148" t="s">
        <v>295</v>
      </c>
      <c r="AU1418" s="148" t="s">
        <v>85</v>
      </c>
      <c r="AY1418" s="17" t="s">
        <v>293</v>
      </c>
      <c r="BE1418" s="149">
        <f>IF(N1418="základní",J1418,0)</f>
        <v>0</v>
      </c>
      <c r="BF1418" s="149">
        <f>IF(N1418="snížená",J1418,0)</f>
        <v>0</v>
      </c>
      <c r="BG1418" s="149">
        <f>IF(N1418="zákl. přenesená",J1418,0)</f>
        <v>0</v>
      </c>
      <c r="BH1418" s="149">
        <f>IF(N1418="sníž. přenesená",J1418,0)</f>
        <v>0</v>
      </c>
      <c r="BI1418" s="149">
        <f>IF(N1418="nulová",J1418,0)</f>
        <v>0</v>
      </c>
      <c r="BJ1418" s="17" t="s">
        <v>83</v>
      </c>
      <c r="BK1418" s="149">
        <f>ROUND(I1418*H1418,2)</f>
        <v>0</v>
      </c>
      <c r="BL1418" s="17" t="s">
        <v>300</v>
      </c>
      <c r="BM1418" s="148" t="s">
        <v>1386</v>
      </c>
    </row>
    <row r="1419" spans="2:65" s="13" customFormat="1" ht="22.5">
      <c r="B1419" s="158"/>
      <c r="D1419" s="151" t="s">
        <v>302</v>
      </c>
      <c r="E1419" s="159" t="s">
        <v>1</v>
      </c>
      <c r="F1419" s="160" t="s">
        <v>1387</v>
      </c>
      <c r="H1419" s="159" t="s">
        <v>1</v>
      </c>
      <c r="I1419" s="161"/>
      <c r="L1419" s="158"/>
      <c r="M1419" s="162"/>
      <c r="T1419" s="163"/>
      <c r="AT1419" s="159" t="s">
        <v>302</v>
      </c>
      <c r="AU1419" s="159" t="s">
        <v>85</v>
      </c>
      <c r="AV1419" s="13" t="s">
        <v>83</v>
      </c>
      <c r="AW1419" s="13" t="s">
        <v>32</v>
      </c>
      <c r="AX1419" s="13" t="s">
        <v>76</v>
      </c>
      <c r="AY1419" s="159" t="s">
        <v>293</v>
      </c>
    </row>
    <row r="1420" spans="2:65" s="12" customFormat="1" ht="11.25">
      <c r="B1420" s="150"/>
      <c r="D1420" s="151" t="s">
        <v>302</v>
      </c>
      <c r="E1420" s="152" t="s">
        <v>1</v>
      </c>
      <c r="F1420" s="153" t="s">
        <v>1388</v>
      </c>
      <c r="H1420" s="154">
        <v>120</v>
      </c>
      <c r="I1420" s="155"/>
      <c r="L1420" s="150"/>
      <c r="M1420" s="156"/>
      <c r="T1420" s="157"/>
      <c r="AT1420" s="152" t="s">
        <v>302</v>
      </c>
      <c r="AU1420" s="152" t="s">
        <v>85</v>
      </c>
      <c r="AV1420" s="12" t="s">
        <v>85</v>
      </c>
      <c r="AW1420" s="12" t="s">
        <v>32</v>
      </c>
      <c r="AX1420" s="12" t="s">
        <v>83</v>
      </c>
      <c r="AY1420" s="152" t="s">
        <v>293</v>
      </c>
    </row>
    <row r="1421" spans="2:65" s="11" customFormat="1" ht="22.9" customHeight="1">
      <c r="B1421" s="125"/>
      <c r="D1421" s="126" t="s">
        <v>75</v>
      </c>
      <c r="E1421" s="135" t="s">
        <v>1389</v>
      </c>
      <c r="F1421" s="135" t="s">
        <v>1390</v>
      </c>
      <c r="I1421" s="128"/>
      <c r="J1421" s="136">
        <f>BK1421</f>
        <v>0</v>
      </c>
      <c r="L1421" s="125"/>
      <c r="M1421" s="130"/>
      <c r="P1421" s="131">
        <f>SUM(P1422:P1429)</f>
        <v>0</v>
      </c>
      <c r="R1421" s="131">
        <f>SUM(R1422:R1429)</f>
        <v>0</v>
      </c>
      <c r="T1421" s="132">
        <f>SUM(T1422:T1429)</f>
        <v>0</v>
      </c>
      <c r="AR1421" s="126" t="s">
        <v>83</v>
      </c>
      <c r="AT1421" s="133" t="s">
        <v>75</v>
      </c>
      <c r="AU1421" s="133" t="s">
        <v>83</v>
      </c>
      <c r="AY1421" s="126" t="s">
        <v>293</v>
      </c>
      <c r="BK1421" s="134">
        <f>SUM(BK1422:BK1429)</f>
        <v>0</v>
      </c>
    </row>
    <row r="1422" spans="2:65" s="1" customFormat="1" ht="24.2" customHeight="1">
      <c r="B1422" s="32"/>
      <c r="C1422" s="137" t="s">
        <v>1391</v>
      </c>
      <c r="D1422" s="137" t="s">
        <v>295</v>
      </c>
      <c r="E1422" s="138" t="s">
        <v>1392</v>
      </c>
      <c r="F1422" s="139" t="s">
        <v>1393</v>
      </c>
      <c r="G1422" s="140" t="s">
        <v>533</v>
      </c>
      <c r="H1422" s="141">
        <v>1631.0050000000001</v>
      </c>
      <c r="I1422" s="142"/>
      <c r="J1422" s="143">
        <f>ROUND(I1422*H1422,2)</f>
        <v>0</v>
      </c>
      <c r="K1422" s="139" t="s">
        <v>299</v>
      </c>
      <c r="L1422" s="32"/>
      <c r="M1422" s="144" t="s">
        <v>1</v>
      </c>
      <c r="N1422" s="145" t="s">
        <v>41</v>
      </c>
      <c r="P1422" s="146">
        <f>O1422*H1422</f>
        <v>0</v>
      </c>
      <c r="Q1422" s="146">
        <v>0</v>
      </c>
      <c r="R1422" s="146">
        <f>Q1422*H1422</f>
        <v>0</v>
      </c>
      <c r="S1422" s="146">
        <v>0</v>
      </c>
      <c r="T1422" s="147">
        <f>S1422*H1422</f>
        <v>0</v>
      </c>
      <c r="AR1422" s="148" t="s">
        <v>300</v>
      </c>
      <c r="AT1422" s="148" t="s">
        <v>295</v>
      </c>
      <c r="AU1422" s="148" t="s">
        <v>85</v>
      </c>
      <c r="AY1422" s="17" t="s">
        <v>293</v>
      </c>
      <c r="BE1422" s="149">
        <f>IF(N1422="základní",J1422,0)</f>
        <v>0</v>
      </c>
      <c r="BF1422" s="149">
        <f>IF(N1422="snížená",J1422,0)</f>
        <v>0</v>
      </c>
      <c r="BG1422" s="149">
        <f>IF(N1422="zákl. přenesená",J1422,0)</f>
        <v>0</v>
      </c>
      <c r="BH1422" s="149">
        <f>IF(N1422="sníž. přenesená",J1422,0)</f>
        <v>0</v>
      </c>
      <c r="BI1422" s="149">
        <f>IF(N1422="nulová",J1422,0)</f>
        <v>0</v>
      </c>
      <c r="BJ1422" s="17" t="s">
        <v>83</v>
      </c>
      <c r="BK1422" s="149">
        <f>ROUND(I1422*H1422,2)</f>
        <v>0</v>
      </c>
      <c r="BL1422" s="17" t="s">
        <v>300</v>
      </c>
      <c r="BM1422" s="148" t="s">
        <v>1394</v>
      </c>
    </row>
    <row r="1423" spans="2:65" s="12" customFormat="1" ht="11.25">
      <c r="B1423" s="150"/>
      <c r="D1423" s="151" t="s">
        <v>302</v>
      </c>
      <c r="E1423" s="152" t="s">
        <v>239</v>
      </c>
      <c r="F1423" s="153" t="s">
        <v>1395</v>
      </c>
      <c r="H1423" s="154">
        <v>1631.0050000000001</v>
      </c>
      <c r="I1423" s="155"/>
      <c r="L1423" s="150"/>
      <c r="M1423" s="156"/>
      <c r="T1423" s="157"/>
      <c r="AT1423" s="152" t="s">
        <v>302</v>
      </c>
      <c r="AU1423" s="152" t="s">
        <v>85</v>
      </c>
      <c r="AV1423" s="12" t="s">
        <v>85</v>
      </c>
      <c r="AW1423" s="12" t="s">
        <v>32</v>
      </c>
      <c r="AX1423" s="12" t="s">
        <v>83</v>
      </c>
      <c r="AY1423" s="152" t="s">
        <v>293</v>
      </c>
    </row>
    <row r="1424" spans="2:65" s="1" customFormat="1" ht="24.2" customHeight="1">
      <c r="B1424" s="32"/>
      <c r="C1424" s="137" t="s">
        <v>1396</v>
      </c>
      <c r="D1424" s="137" t="s">
        <v>295</v>
      </c>
      <c r="E1424" s="138" t="s">
        <v>1397</v>
      </c>
      <c r="F1424" s="139" t="s">
        <v>1398</v>
      </c>
      <c r="G1424" s="140" t="s">
        <v>533</v>
      </c>
      <c r="H1424" s="141">
        <v>14679.045</v>
      </c>
      <c r="I1424" s="142"/>
      <c r="J1424" s="143">
        <f>ROUND(I1424*H1424,2)</f>
        <v>0</v>
      </c>
      <c r="K1424" s="139" t="s">
        <v>299</v>
      </c>
      <c r="L1424" s="32"/>
      <c r="M1424" s="144" t="s">
        <v>1</v>
      </c>
      <c r="N1424" s="145" t="s">
        <v>41</v>
      </c>
      <c r="P1424" s="146">
        <f>O1424*H1424</f>
        <v>0</v>
      </c>
      <c r="Q1424" s="146">
        <v>0</v>
      </c>
      <c r="R1424" s="146">
        <f>Q1424*H1424</f>
        <v>0</v>
      </c>
      <c r="S1424" s="146">
        <v>0</v>
      </c>
      <c r="T1424" s="147">
        <f>S1424*H1424</f>
        <v>0</v>
      </c>
      <c r="AR1424" s="148" t="s">
        <v>300</v>
      </c>
      <c r="AT1424" s="148" t="s">
        <v>295</v>
      </c>
      <c r="AU1424" s="148" t="s">
        <v>85</v>
      </c>
      <c r="AY1424" s="17" t="s">
        <v>293</v>
      </c>
      <c r="BE1424" s="149">
        <f>IF(N1424="základní",J1424,0)</f>
        <v>0</v>
      </c>
      <c r="BF1424" s="149">
        <f>IF(N1424="snížená",J1424,0)</f>
        <v>0</v>
      </c>
      <c r="BG1424" s="149">
        <f>IF(N1424="zákl. přenesená",J1424,0)</f>
        <v>0</v>
      </c>
      <c r="BH1424" s="149">
        <f>IF(N1424="sníž. přenesená",J1424,0)</f>
        <v>0</v>
      </c>
      <c r="BI1424" s="149">
        <f>IF(N1424="nulová",J1424,0)</f>
        <v>0</v>
      </c>
      <c r="BJ1424" s="17" t="s">
        <v>83</v>
      </c>
      <c r="BK1424" s="149">
        <f>ROUND(I1424*H1424,2)</f>
        <v>0</v>
      </c>
      <c r="BL1424" s="17" t="s">
        <v>300</v>
      </c>
      <c r="BM1424" s="148" t="s">
        <v>1399</v>
      </c>
    </row>
    <row r="1425" spans="2:65" s="12" customFormat="1" ht="11.25">
      <c r="B1425" s="150"/>
      <c r="D1425" s="151" t="s">
        <v>302</v>
      </c>
      <c r="E1425" s="152" t="s">
        <v>1</v>
      </c>
      <c r="F1425" s="153" t="s">
        <v>1400</v>
      </c>
      <c r="H1425" s="154">
        <v>14679.045</v>
      </c>
      <c r="I1425" s="155"/>
      <c r="L1425" s="150"/>
      <c r="M1425" s="156"/>
      <c r="T1425" s="157"/>
      <c r="AT1425" s="152" t="s">
        <v>302</v>
      </c>
      <c r="AU1425" s="152" t="s">
        <v>85</v>
      </c>
      <c r="AV1425" s="12" t="s">
        <v>85</v>
      </c>
      <c r="AW1425" s="12" t="s">
        <v>32</v>
      </c>
      <c r="AX1425" s="12" t="s">
        <v>83</v>
      </c>
      <c r="AY1425" s="152" t="s">
        <v>293</v>
      </c>
    </row>
    <row r="1426" spans="2:65" s="1" customFormat="1" ht="33" customHeight="1">
      <c r="B1426" s="32"/>
      <c r="C1426" s="137" t="s">
        <v>1401</v>
      </c>
      <c r="D1426" s="137" t="s">
        <v>295</v>
      </c>
      <c r="E1426" s="138" t="s">
        <v>1402</v>
      </c>
      <c r="F1426" s="139" t="s">
        <v>1403</v>
      </c>
      <c r="G1426" s="140" t="s">
        <v>533</v>
      </c>
      <c r="H1426" s="141">
        <v>703.11800000000005</v>
      </c>
      <c r="I1426" s="142"/>
      <c r="J1426" s="143">
        <f>ROUND(I1426*H1426,2)</f>
        <v>0</v>
      </c>
      <c r="K1426" s="139" t="s">
        <v>299</v>
      </c>
      <c r="L1426" s="32"/>
      <c r="M1426" s="144" t="s">
        <v>1</v>
      </c>
      <c r="N1426" s="145" t="s">
        <v>41</v>
      </c>
      <c r="P1426" s="146">
        <f>O1426*H1426</f>
        <v>0</v>
      </c>
      <c r="Q1426" s="146">
        <v>0</v>
      </c>
      <c r="R1426" s="146">
        <f>Q1426*H1426</f>
        <v>0</v>
      </c>
      <c r="S1426" s="146">
        <v>0</v>
      </c>
      <c r="T1426" s="147">
        <f>S1426*H1426</f>
        <v>0</v>
      </c>
      <c r="AR1426" s="148" t="s">
        <v>300</v>
      </c>
      <c r="AT1426" s="148" t="s">
        <v>295</v>
      </c>
      <c r="AU1426" s="148" t="s">
        <v>85</v>
      </c>
      <c r="AY1426" s="17" t="s">
        <v>293</v>
      </c>
      <c r="BE1426" s="149">
        <f>IF(N1426="základní",J1426,0)</f>
        <v>0</v>
      </c>
      <c r="BF1426" s="149">
        <f>IF(N1426="snížená",J1426,0)</f>
        <v>0</v>
      </c>
      <c r="BG1426" s="149">
        <f>IF(N1426="zákl. přenesená",J1426,0)</f>
        <v>0</v>
      </c>
      <c r="BH1426" s="149">
        <f>IF(N1426="sníž. přenesená",J1426,0)</f>
        <v>0</v>
      </c>
      <c r="BI1426" s="149">
        <f>IF(N1426="nulová",J1426,0)</f>
        <v>0</v>
      </c>
      <c r="BJ1426" s="17" t="s">
        <v>83</v>
      </c>
      <c r="BK1426" s="149">
        <f>ROUND(I1426*H1426,2)</f>
        <v>0</v>
      </c>
      <c r="BL1426" s="17" t="s">
        <v>300</v>
      </c>
      <c r="BM1426" s="148" t="s">
        <v>1404</v>
      </c>
    </row>
    <row r="1427" spans="2:65" s="12" customFormat="1" ht="11.25">
      <c r="B1427" s="150"/>
      <c r="D1427" s="151" t="s">
        <v>302</v>
      </c>
      <c r="E1427" s="152" t="s">
        <v>1</v>
      </c>
      <c r="F1427" s="153" t="s">
        <v>1405</v>
      </c>
      <c r="H1427" s="154">
        <v>703.11800000000005</v>
      </c>
      <c r="I1427" s="155"/>
      <c r="L1427" s="150"/>
      <c r="M1427" s="156"/>
      <c r="T1427" s="157"/>
      <c r="AT1427" s="152" t="s">
        <v>302</v>
      </c>
      <c r="AU1427" s="152" t="s">
        <v>85</v>
      </c>
      <c r="AV1427" s="12" t="s">
        <v>85</v>
      </c>
      <c r="AW1427" s="12" t="s">
        <v>32</v>
      </c>
      <c r="AX1427" s="12" t="s">
        <v>83</v>
      </c>
      <c r="AY1427" s="152" t="s">
        <v>293</v>
      </c>
    </row>
    <row r="1428" spans="2:65" s="1" customFormat="1" ht="37.9" customHeight="1">
      <c r="B1428" s="32"/>
      <c r="C1428" s="137" t="s">
        <v>1406</v>
      </c>
      <c r="D1428" s="137" t="s">
        <v>295</v>
      </c>
      <c r="E1428" s="138" t="s">
        <v>1407</v>
      </c>
      <c r="F1428" s="139" t="s">
        <v>1408</v>
      </c>
      <c r="G1428" s="140" t="s">
        <v>533</v>
      </c>
      <c r="H1428" s="141">
        <v>927.88800000000003</v>
      </c>
      <c r="I1428" s="142"/>
      <c r="J1428" s="143">
        <f>ROUND(I1428*H1428,2)</f>
        <v>0</v>
      </c>
      <c r="K1428" s="139" t="s">
        <v>299</v>
      </c>
      <c r="L1428" s="32"/>
      <c r="M1428" s="144" t="s">
        <v>1</v>
      </c>
      <c r="N1428" s="145" t="s">
        <v>41</v>
      </c>
      <c r="P1428" s="146">
        <f>O1428*H1428</f>
        <v>0</v>
      </c>
      <c r="Q1428" s="146">
        <v>0</v>
      </c>
      <c r="R1428" s="146">
        <f>Q1428*H1428</f>
        <v>0</v>
      </c>
      <c r="S1428" s="146">
        <v>0</v>
      </c>
      <c r="T1428" s="147">
        <f>S1428*H1428</f>
        <v>0</v>
      </c>
      <c r="AR1428" s="148" t="s">
        <v>300</v>
      </c>
      <c r="AT1428" s="148" t="s">
        <v>295</v>
      </c>
      <c r="AU1428" s="148" t="s">
        <v>85</v>
      </c>
      <c r="AY1428" s="17" t="s">
        <v>293</v>
      </c>
      <c r="BE1428" s="149">
        <f>IF(N1428="základní",J1428,0)</f>
        <v>0</v>
      </c>
      <c r="BF1428" s="149">
        <f>IF(N1428="snížená",J1428,0)</f>
        <v>0</v>
      </c>
      <c r="BG1428" s="149">
        <f>IF(N1428="zákl. přenesená",J1428,0)</f>
        <v>0</v>
      </c>
      <c r="BH1428" s="149">
        <f>IF(N1428="sníž. přenesená",J1428,0)</f>
        <v>0</v>
      </c>
      <c r="BI1428" s="149">
        <f>IF(N1428="nulová",J1428,0)</f>
        <v>0</v>
      </c>
      <c r="BJ1428" s="17" t="s">
        <v>83</v>
      </c>
      <c r="BK1428" s="149">
        <f>ROUND(I1428*H1428,2)</f>
        <v>0</v>
      </c>
      <c r="BL1428" s="17" t="s">
        <v>300</v>
      </c>
      <c r="BM1428" s="148" t="s">
        <v>1409</v>
      </c>
    </row>
    <row r="1429" spans="2:65" s="12" customFormat="1" ht="11.25">
      <c r="B1429" s="150"/>
      <c r="D1429" s="151" t="s">
        <v>302</v>
      </c>
      <c r="E1429" s="152" t="s">
        <v>1</v>
      </c>
      <c r="F1429" s="153" t="s">
        <v>1410</v>
      </c>
      <c r="H1429" s="154">
        <v>927.88800000000003</v>
      </c>
      <c r="I1429" s="155"/>
      <c r="L1429" s="150"/>
      <c r="M1429" s="156"/>
      <c r="T1429" s="157"/>
      <c r="AT1429" s="152" t="s">
        <v>302</v>
      </c>
      <c r="AU1429" s="152" t="s">
        <v>85</v>
      </c>
      <c r="AV1429" s="12" t="s">
        <v>85</v>
      </c>
      <c r="AW1429" s="12" t="s">
        <v>32</v>
      </c>
      <c r="AX1429" s="12" t="s">
        <v>83</v>
      </c>
      <c r="AY1429" s="152" t="s">
        <v>293</v>
      </c>
    </row>
    <row r="1430" spans="2:65" s="11" customFormat="1" ht="22.9" customHeight="1">
      <c r="B1430" s="125"/>
      <c r="D1430" s="126" t="s">
        <v>75</v>
      </c>
      <c r="E1430" s="135" t="s">
        <v>1411</v>
      </c>
      <c r="F1430" s="135" t="s">
        <v>1412</v>
      </c>
      <c r="I1430" s="128"/>
      <c r="J1430" s="136">
        <f>BK1430</f>
        <v>0</v>
      </c>
      <c r="L1430" s="125"/>
      <c r="M1430" s="130"/>
      <c r="P1430" s="131">
        <f>P1431</f>
        <v>0</v>
      </c>
      <c r="R1430" s="131">
        <f>R1431</f>
        <v>0</v>
      </c>
      <c r="T1430" s="132">
        <f>T1431</f>
        <v>0</v>
      </c>
      <c r="AR1430" s="126" t="s">
        <v>83</v>
      </c>
      <c r="AT1430" s="133" t="s">
        <v>75</v>
      </c>
      <c r="AU1430" s="133" t="s">
        <v>83</v>
      </c>
      <c r="AY1430" s="126" t="s">
        <v>293</v>
      </c>
      <c r="BK1430" s="134">
        <f>BK1431</f>
        <v>0</v>
      </c>
    </row>
    <row r="1431" spans="2:65" s="1" customFormat="1" ht="24.2" customHeight="1">
      <c r="B1431" s="32"/>
      <c r="C1431" s="137" t="s">
        <v>1413</v>
      </c>
      <c r="D1431" s="137" t="s">
        <v>295</v>
      </c>
      <c r="E1431" s="138" t="s">
        <v>1414</v>
      </c>
      <c r="F1431" s="139" t="s">
        <v>1415</v>
      </c>
      <c r="G1431" s="140" t="s">
        <v>533</v>
      </c>
      <c r="H1431" s="141">
        <v>10660.745999999999</v>
      </c>
      <c r="I1431" s="142"/>
      <c r="J1431" s="143">
        <f>ROUND(I1431*H1431,2)</f>
        <v>0</v>
      </c>
      <c r="K1431" s="139" t="s">
        <v>299</v>
      </c>
      <c r="L1431" s="32"/>
      <c r="M1431" s="144" t="s">
        <v>1</v>
      </c>
      <c r="N1431" s="145" t="s">
        <v>41</v>
      </c>
      <c r="P1431" s="146">
        <f>O1431*H1431</f>
        <v>0</v>
      </c>
      <c r="Q1431" s="146">
        <v>0</v>
      </c>
      <c r="R1431" s="146">
        <f>Q1431*H1431</f>
        <v>0</v>
      </c>
      <c r="S1431" s="146">
        <v>0</v>
      </c>
      <c r="T1431" s="147">
        <f>S1431*H1431</f>
        <v>0</v>
      </c>
      <c r="AR1431" s="148" t="s">
        <v>300</v>
      </c>
      <c r="AT1431" s="148" t="s">
        <v>295</v>
      </c>
      <c r="AU1431" s="148" t="s">
        <v>85</v>
      </c>
      <c r="AY1431" s="17" t="s">
        <v>293</v>
      </c>
      <c r="BE1431" s="149">
        <f>IF(N1431="základní",J1431,0)</f>
        <v>0</v>
      </c>
      <c r="BF1431" s="149">
        <f>IF(N1431="snížená",J1431,0)</f>
        <v>0</v>
      </c>
      <c r="BG1431" s="149">
        <f>IF(N1431="zákl. přenesená",J1431,0)</f>
        <v>0</v>
      </c>
      <c r="BH1431" s="149">
        <f>IF(N1431="sníž. přenesená",J1431,0)</f>
        <v>0</v>
      </c>
      <c r="BI1431" s="149">
        <f>IF(N1431="nulová",J1431,0)</f>
        <v>0</v>
      </c>
      <c r="BJ1431" s="17" t="s">
        <v>83</v>
      </c>
      <c r="BK1431" s="149">
        <f>ROUND(I1431*H1431,2)</f>
        <v>0</v>
      </c>
      <c r="BL1431" s="17" t="s">
        <v>300</v>
      </c>
      <c r="BM1431" s="148" t="s">
        <v>1416</v>
      </c>
    </row>
    <row r="1432" spans="2:65" s="11" customFormat="1" ht="25.9" customHeight="1">
      <c r="B1432" s="125"/>
      <c r="D1432" s="126" t="s">
        <v>75</v>
      </c>
      <c r="E1432" s="127" t="s">
        <v>1417</v>
      </c>
      <c r="F1432" s="127" t="s">
        <v>1418</v>
      </c>
      <c r="I1432" s="128"/>
      <c r="J1432" s="129">
        <f>BK1432</f>
        <v>0</v>
      </c>
      <c r="L1432" s="125"/>
      <c r="M1432" s="130"/>
      <c r="P1432" s="131">
        <f>P1433+P1545</f>
        <v>0</v>
      </c>
      <c r="R1432" s="131">
        <f>R1433+R1545</f>
        <v>1.6814265600000002</v>
      </c>
      <c r="T1432" s="132">
        <f>T1433+T1545</f>
        <v>0</v>
      </c>
      <c r="AR1432" s="126" t="s">
        <v>85</v>
      </c>
      <c r="AT1432" s="133" t="s">
        <v>75</v>
      </c>
      <c r="AU1432" s="133" t="s">
        <v>76</v>
      </c>
      <c r="AY1432" s="126" t="s">
        <v>293</v>
      </c>
      <c r="BK1432" s="134">
        <f>BK1433+BK1545</f>
        <v>0</v>
      </c>
    </row>
    <row r="1433" spans="2:65" s="11" customFormat="1" ht="22.9" customHeight="1">
      <c r="B1433" s="125"/>
      <c r="D1433" s="126" t="s">
        <v>75</v>
      </c>
      <c r="E1433" s="135" t="s">
        <v>1419</v>
      </c>
      <c r="F1433" s="135" t="s">
        <v>1420</v>
      </c>
      <c r="I1433" s="128"/>
      <c r="J1433" s="136">
        <f>BK1433</f>
        <v>0</v>
      </c>
      <c r="L1433" s="125"/>
      <c r="M1433" s="130"/>
      <c r="P1433" s="131">
        <f>SUM(P1434:P1544)</f>
        <v>0</v>
      </c>
      <c r="R1433" s="131">
        <f>SUM(R1434:R1544)</f>
        <v>1.4827091400000001</v>
      </c>
      <c r="T1433" s="132">
        <f>SUM(T1434:T1544)</f>
        <v>0</v>
      </c>
      <c r="AR1433" s="126" t="s">
        <v>85</v>
      </c>
      <c r="AT1433" s="133" t="s">
        <v>75</v>
      </c>
      <c r="AU1433" s="133" t="s">
        <v>83</v>
      </c>
      <c r="AY1433" s="126" t="s">
        <v>293</v>
      </c>
      <c r="BK1433" s="134">
        <f>SUM(BK1434:BK1544)</f>
        <v>0</v>
      </c>
    </row>
    <row r="1434" spans="2:65" s="1" customFormat="1" ht="24.2" customHeight="1">
      <c r="B1434" s="32"/>
      <c r="C1434" s="137" t="s">
        <v>1421</v>
      </c>
      <c r="D1434" s="137" t="s">
        <v>295</v>
      </c>
      <c r="E1434" s="138" t="s">
        <v>1422</v>
      </c>
      <c r="F1434" s="139" t="s">
        <v>1423</v>
      </c>
      <c r="G1434" s="140" t="s">
        <v>711</v>
      </c>
      <c r="H1434" s="141">
        <v>7286.04</v>
      </c>
      <c r="I1434" s="142"/>
      <c r="J1434" s="143">
        <f>ROUND(I1434*H1434,2)</f>
        <v>0</v>
      </c>
      <c r="K1434" s="139" t="s">
        <v>299</v>
      </c>
      <c r="L1434" s="32"/>
      <c r="M1434" s="144" t="s">
        <v>1</v>
      </c>
      <c r="N1434" s="145" t="s">
        <v>41</v>
      </c>
      <c r="P1434" s="146">
        <f>O1434*H1434</f>
        <v>0</v>
      </c>
      <c r="Q1434" s="146">
        <v>0</v>
      </c>
      <c r="R1434" s="146">
        <f>Q1434*H1434</f>
        <v>0</v>
      </c>
      <c r="S1434" s="146">
        <v>0</v>
      </c>
      <c r="T1434" s="147">
        <f>S1434*H1434</f>
        <v>0</v>
      </c>
      <c r="AR1434" s="148" t="s">
        <v>624</v>
      </c>
      <c r="AT1434" s="148" t="s">
        <v>295</v>
      </c>
      <c r="AU1434" s="148" t="s">
        <v>85</v>
      </c>
      <c r="AY1434" s="17" t="s">
        <v>293</v>
      </c>
      <c r="BE1434" s="149">
        <f>IF(N1434="základní",J1434,0)</f>
        <v>0</v>
      </c>
      <c r="BF1434" s="149">
        <f>IF(N1434="snížená",J1434,0)</f>
        <v>0</v>
      </c>
      <c r="BG1434" s="149">
        <f>IF(N1434="zákl. přenesená",J1434,0)</f>
        <v>0</v>
      </c>
      <c r="BH1434" s="149">
        <f>IF(N1434="sníž. přenesená",J1434,0)</f>
        <v>0</v>
      </c>
      <c r="BI1434" s="149">
        <f>IF(N1434="nulová",J1434,0)</f>
        <v>0</v>
      </c>
      <c r="BJ1434" s="17" t="s">
        <v>83</v>
      </c>
      <c r="BK1434" s="149">
        <f>ROUND(I1434*H1434,2)</f>
        <v>0</v>
      </c>
      <c r="BL1434" s="17" t="s">
        <v>624</v>
      </c>
      <c r="BM1434" s="148" t="s">
        <v>1424</v>
      </c>
    </row>
    <row r="1435" spans="2:65" s="12" customFormat="1" ht="33.75">
      <c r="B1435" s="150"/>
      <c r="D1435" s="151" t="s">
        <v>302</v>
      </c>
      <c r="E1435" s="152" t="s">
        <v>1</v>
      </c>
      <c r="F1435" s="153" t="s">
        <v>1425</v>
      </c>
      <c r="H1435" s="154">
        <v>1890</v>
      </c>
      <c r="I1435" s="155"/>
      <c r="L1435" s="150"/>
      <c r="M1435" s="156"/>
      <c r="T1435" s="157"/>
      <c r="AT1435" s="152" t="s">
        <v>302</v>
      </c>
      <c r="AU1435" s="152" t="s">
        <v>85</v>
      </c>
      <c r="AV1435" s="12" t="s">
        <v>85</v>
      </c>
      <c r="AW1435" s="12" t="s">
        <v>32</v>
      </c>
      <c r="AX1435" s="12" t="s">
        <v>76</v>
      </c>
      <c r="AY1435" s="152" t="s">
        <v>293</v>
      </c>
    </row>
    <row r="1436" spans="2:65" s="12" customFormat="1" ht="11.25">
      <c r="B1436" s="150"/>
      <c r="D1436" s="151" t="s">
        <v>302</v>
      </c>
      <c r="E1436" s="152" t="s">
        <v>1</v>
      </c>
      <c r="F1436" s="153" t="s">
        <v>1426</v>
      </c>
      <c r="H1436" s="154">
        <v>1463.28</v>
      </c>
      <c r="I1436" s="155"/>
      <c r="L1436" s="150"/>
      <c r="M1436" s="156"/>
      <c r="T1436" s="157"/>
      <c r="AT1436" s="152" t="s">
        <v>302</v>
      </c>
      <c r="AU1436" s="152" t="s">
        <v>85</v>
      </c>
      <c r="AV1436" s="12" t="s">
        <v>85</v>
      </c>
      <c r="AW1436" s="12" t="s">
        <v>32</v>
      </c>
      <c r="AX1436" s="12" t="s">
        <v>76</v>
      </c>
      <c r="AY1436" s="152" t="s">
        <v>293</v>
      </c>
    </row>
    <row r="1437" spans="2:65" s="12" customFormat="1" ht="11.25">
      <c r="B1437" s="150"/>
      <c r="D1437" s="151" t="s">
        <v>302</v>
      </c>
      <c r="E1437" s="152" t="s">
        <v>1</v>
      </c>
      <c r="F1437" s="153" t="s">
        <v>1427</v>
      </c>
      <c r="H1437" s="154">
        <v>151.68</v>
      </c>
      <c r="I1437" s="155"/>
      <c r="L1437" s="150"/>
      <c r="M1437" s="156"/>
      <c r="T1437" s="157"/>
      <c r="AT1437" s="152" t="s">
        <v>302</v>
      </c>
      <c r="AU1437" s="152" t="s">
        <v>85</v>
      </c>
      <c r="AV1437" s="12" t="s">
        <v>85</v>
      </c>
      <c r="AW1437" s="12" t="s">
        <v>32</v>
      </c>
      <c r="AX1437" s="12" t="s">
        <v>76</v>
      </c>
      <c r="AY1437" s="152" t="s">
        <v>293</v>
      </c>
    </row>
    <row r="1438" spans="2:65" s="12" customFormat="1" ht="22.5">
      <c r="B1438" s="150"/>
      <c r="D1438" s="151" t="s">
        <v>302</v>
      </c>
      <c r="E1438" s="152" t="s">
        <v>1</v>
      </c>
      <c r="F1438" s="153" t="s">
        <v>1428</v>
      </c>
      <c r="H1438" s="154">
        <v>35.840000000000003</v>
      </c>
      <c r="I1438" s="155"/>
      <c r="L1438" s="150"/>
      <c r="M1438" s="156"/>
      <c r="T1438" s="157"/>
      <c r="AT1438" s="152" t="s">
        <v>302</v>
      </c>
      <c r="AU1438" s="152" t="s">
        <v>85</v>
      </c>
      <c r="AV1438" s="12" t="s">
        <v>85</v>
      </c>
      <c r="AW1438" s="12" t="s">
        <v>32</v>
      </c>
      <c r="AX1438" s="12" t="s">
        <v>76</v>
      </c>
      <c r="AY1438" s="152" t="s">
        <v>293</v>
      </c>
    </row>
    <row r="1439" spans="2:65" s="12" customFormat="1" ht="11.25">
      <c r="B1439" s="150"/>
      <c r="D1439" s="151" t="s">
        <v>302</v>
      </c>
      <c r="E1439" s="152" t="s">
        <v>1</v>
      </c>
      <c r="F1439" s="153" t="s">
        <v>1429</v>
      </c>
      <c r="H1439" s="154">
        <v>173.76</v>
      </c>
      <c r="I1439" s="155"/>
      <c r="L1439" s="150"/>
      <c r="M1439" s="156"/>
      <c r="T1439" s="157"/>
      <c r="AT1439" s="152" t="s">
        <v>302</v>
      </c>
      <c r="AU1439" s="152" t="s">
        <v>85</v>
      </c>
      <c r="AV1439" s="12" t="s">
        <v>85</v>
      </c>
      <c r="AW1439" s="12" t="s">
        <v>32</v>
      </c>
      <c r="AX1439" s="12" t="s">
        <v>76</v>
      </c>
      <c r="AY1439" s="152" t="s">
        <v>293</v>
      </c>
    </row>
    <row r="1440" spans="2:65" s="12" customFormat="1" ht="22.5">
      <c r="B1440" s="150"/>
      <c r="D1440" s="151" t="s">
        <v>302</v>
      </c>
      <c r="E1440" s="152" t="s">
        <v>1</v>
      </c>
      <c r="F1440" s="153" t="s">
        <v>1430</v>
      </c>
      <c r="H1440" s="154">
        <v>47.2</v>
      </c>
      <c r="I1440" s="155"/>
      <c r="L1440" s="150"/>
      <c r="M1440" s="156"/>
      <c r="T1440" s="157"/>
      <c r="AT1440" s="152" t="s">
        <v>302</v>
      </c>
      <c r="AU1440" s="152" t="s">
        <v>85</v>
      </c>
      <c r="AV1440" s="12" t="s">
        <v>85</v>
      </c>
      <c r="AW1440" s="12" t="s">
        <v>32</v>
      </c>
      <c r="AX1440" s="12" t="s">
        <v>76</v>
      </c>
      <c r="AY1440" s="152" t="s">
        <v>293</v>
      </c>
    </row>
    <row r="1441" spans="2:51" s="12" customFormat="1" ht="11.25">
      <c r="B1441" s="150"/>
      <c r="D1441" s="151" t="s">
        <v>302</v>
      </c>
      <c r="E1441" s="152" t="s">
        <v>1</v>
      </c>
      <c r="F1441" s="153" t="s">
        <v>1431</v>
      </c>
      <c r="H1441" s="154">
        <v>47.2</v>
      </c>
      <c r="I1441" s="155"/>
      <c r="L1441" s="150"/>
      <c r="M1441" s="156"/>
      <c r="T1441" s="157"/>
      <c r="AT1441" s="152" t="s">
        <v>302</v>
      </c>
      <c r="AU1441" s="152" t="s">
        <v>85</v>
      </c>
      <c r="AV1441" s="12" t="s">
        <v>85</v>
      </c>
      <c r="AW1441" s="12" t="s">
        <v>32</v>
      </c>
      <c r="AX1441" s="12" t="s">
        <v>76</v>
      </c>
      <c r="AY1441" s="152" t="s">
        <v>293</v>
      </c>
    </row>
    <row r="1442" spans="2:51" s="12" customFormat="1" ht="11.25">
      <c r="B1442" s="150"/>
      <c r="D1442" s="151" t="s">
        <v>302</v>
      </c>
      <c r="E1442" s="152" t="s">
        <v>1</v>
      </c>
      <c r="F1442" s="153" t="s">
        <v>1432</v>
      </c>
      <c r="H1442" s="154">
        <v>180.72</v>
      </c>
      <c r="I1442" s="155"/>
      <c r="L1442" s="150"/>
      <c r="M1442" s="156"/>
      <c r="T1442" s="157"/>
      <c r="AT1442" s="152" t="s">
        <v>302</v>
      </c>
      <c r="AU1442" s="152" t="s">
        <v>85</v>
      </c>
      <c r="AV1442" s="12" t="s">
        <v>85</v>
      </c>
      <c r="AW1442" s="12" t="s">
        <v>32</v>
      </c>
      <c r="AX1442" s="12" t="s">
        <v>76</v>
      </c>
      <c r="AY1442" s="152" t="s">
        <v>293</v>
      </c>
    </row>
    <row r="1443" spans="2:51" s="12" customFormat="1" ht="22.5">
      <c r="B1443" s="150"/>
      <c r="D1443" s="151" t="s">
        <v>302</v>
      </c>
      <c r="E1443" s="152" t="s">
        <v>1</v>
      </c>
      <c r="F1443" s="153" t="s">
        <v>1433</v>
      </c>
      <c r="H1443" s="154">
        <v>40</v>
      </c>
      <c r="I1443" s="155"/>
      <c r="L1443" s="150"/>
      <c r="M1443" s="156"/>
      <c r="T1443" s="157"/>
      <c r="AT1443" s="152" t="s">
        <v>302</v>
      </c>
      <c r="AU1443" s="152" t="s">
        <v>85</v>
      </c>
      <c r="AV1443" s="12" t="s">
        <v>85</v>
      </c>
      <c r="AW1443" s="12" t="s">
        <v>32</v>
      </c>
      <c r="AX1443" s="12" t="s">
        <v>76</v>
      </c>
      <c r="AY1443" s="152" t="s">
        <v>293</v>
      </c>
    </row>
    <row r="1444" spans="2:51" s="12" customFormat="1" ht="11.25">
      <c r="B1444" s="150"/>
      <c r="D1444" s="151" t="s">
        <v>302</v>
      </c>
      <c r="E1444" s="152" t="s">
        <v>1</v>
      </c>
      <c r="F1444" s="153" t="s">
        <v>1434</v>
      </c>
      <c r="H1444" s="154">
        <v>314.88</v>
      </c>
      <c r="I1444" s="155"/>
      <c r="L1444" s="150"/>
      <c r="M1444" s="156"/>
      <c r="T1444" s="157"/>
      <c r="AT1444" s="152" t="s">
        <v>302</v>
      </c>
      <c r="AU1444" s="152" t="s">
        <v>85</v>
      </c>
      <c r="AV1444" s="12" t="s">
        <v>85</v>
      </c>
      <c r="AW1444" s="12" t="s">
        <v>32</v>
      </c>
      <c r="AX1444" s="12" t="s">
        <v>76</v>
      </c>
      <c r="AY1444" s="152" t="s">
        <v>293</v>
      </c>
    </row>
    <row r="1445" spans="2:51" s="12" customFormat="1" ht="11.25">
      <c r="B1445" s="150"/>
      <c r="D1445" s="151" t="s">
        <v>302</v>
      </c>
      <c r="E1445" s="152" t="s">
        <v>1</v>
      </c>
      <c r="F1445" s="153" t="s">
        <v>1435</v>
      </c>
      <c r="H1445" s="154">
        <v>33.28</v>
      </c>
      <c r="I1445" s="155"/>
      <c r="L1445" s="150"/>
      <c r="M1445" s="156"/>
      <c r="T1445" s="157"/>
      <c r="AT1445" s="152" t="s">
        <v>302</v>
      </c>
      <c r="AU1445" s="152" t="s">
        <v>85</v>
      </c>
      <c r="AV1445" s="12" t="s">
        <v>85</v>
      </c>
      <c r="AW1445" s="12" t="s">
        <v>32</v>
      </c>
      <c r="AX1445" s="12" t="s">
        <v>76</v>
      </c>
      <c r="AY1445" s="152" t="s">
        <v>293</v>
      </c>
    </row>
    <row r="1446" spans="2:51" s="12" customFormat="1" ht="11.25">
      <c r="B1446" s="150"/>
      <c r="D1446" s="151" t="s">
        <v>302</v>
      </c>
      <c r="E1446" s="152" t="s">
        <v>1</v>
      </c>
      <c r="F1446" s="153" t="s">
        <v>1436</v>
      </c>
      <c r="H1446" s="154">
        <v>33.28</v>
      </c>
      <c r="I1446" s="155"/>
      <c r="L1446" s="150"/>
      <c r="M1446" s="156"/>
      <c r="T1446" s="157"/>
      <c r="AT1446" s="152" t="s">
        <v>302</v>
      </c>
      <c r="AU1446" s="152" t="s">
        <v>85</v>
      </c>
      <c r="AV1446" s="12" t="s">
        <v>85</v>
      </c>
      <c r="AW1446" s="12" t="s">
        <v>32</v>
      </c>
      <c r="AX1446" s="12" t="s">
        <v>76</v>
      </c>
      <c r="AY1446" s="152" t="s">
        <v>293</v>
      </c>
    </row>
    <row r="1447" spans="2:51" s="12" customFormat="1" ht="11.25">
      <c r="B1447" s="150"/>
      <c r="D1447" s="151" t="s">
        <v>302</v>
      </c>
      <c r="E1447" s="152" t="s">
        <v>1</v>
      </c>
      <c r="F1447" s="153" t="s">
        <v>1437</v>
      </c>
      <c r="H1447" s="154">
        <v>170.88</v>
      </c>
      <c r="I1447" s="155"/>
      <c r="L1447" s="150"/>
      <c r="M1447" s="156"/>
      <c r="T1447" s="157"/>
      <c r="AT1447" s="152" t="s">
        <v>302</v>
      </c>
      <c r="AU1447" s="152" t="s">
        <v>85</v>
      </c>
      <c r="AV1447" s="12" t="s">
        <v>85</v>
      </c>
      <c r="AW1447" s="12" t="s">
        <v>32</v>
      </c>
      <c r="AX1447" s="12" t="s">
        <v>76</v>
      </c>
      <c r="AY1447" s="152" t="s">
        <v>293</v>
      </c>
    </row>
    <row r="1448" spans="2:51" s="12" customFormat="1" ht="11.25">
      <c r="B1448" s="150"/>
      <c r="D1448" s="151" t="s">
        <v>302</v>
      </c>
      <c r="E1448" s="152" t="s">
        <v>1</v>
      </c>
      <c r="F1448" s="153" t="s">
        <v>1438</v>
      </c>
      <c r="H1448" s="154">
        <v>44.8</v>
      </c>
      <c r="I1448" s="155"/>
      <c r="L1448" s="150"/>
      <c r="M1448" s="156"/>
      <c r="T1448" s="157"/>
      <c r="AT1448" s="152" t="s">
        <v>302</v>
      </c>
      <c r="AU1448" s="152" t="s">
        <v>85</v>
      </c>
      <c r="AV1448" s="12" t="s">
        <v>85</v>
      </c>
      <c r="AW1448" s="12" t="s">
        <v>32</v>
      </c>
      <c r="AX1448" s="12" t="s">
        <v>76</v>
      </c>
      <c r="AY1448" s="152" t="s">
        <v>293</v>
      </c>
    </row>
    <row r="1449" spans="2:51" s="12" customFormat="1" ht="11.25">
      <c r="B1449" s="150"/>
      <c r="D1449" s="151" t="s">
        <v>302</v>
      </c>
      <c r="E1449" s="152" t="s">
        <v>1</v>
      </c>
      <c r="F1449" s="153" t="s">
        <v>1439</v>
      </c>
      <c r="H1449" s="154">
        <v>40.32</v>
      </c>
      <c r="I1449" s="155"/>
      <c r="L1449" s="150"/>
      <c r="M1449" s="156"/>
      <c r="T1449" s="157"/>
      <c r="AT1449" s="152" t="s">
        <v>302</v>
      </c>
      <c r="AU1449" s="152" t="s">
        <v>85</v>
      </c>
      <c r="AV1449" s="12" t="s">
        <v>85</v>
      </c>
      <c r="AW1449" s="12" t="s">
        <v>32</v>
      </c>
      <c r="AX1449" s="12" t="s">
        <v>76</v>
      </c>
      <c r="AY1449" s="152" t="s">
        <v>293</v>
      </c>
    </row>
    <row r="1450" spans="2:51" s="12" customFormat="1" ht="11.25">
      <c r="B1450" s="150"/>
      <c r="D1450" s="151" t="s">
        <v>302</v>
      </c>
      <c r="E1450" s="152" t="s">
        <v>1</v>
      </c>
      <c r="F1450" s="153" t="s">
        <v>1440</v>
      </c>
      <c r="H1450" s="154">
        <v>374.64</v>
      </c>
      <c r="I1450" s="155"/>
      <c r="L1450" s="150"/>
      <c r="M1450" s="156"/>
      <c r="T1450" s="157"/>
      <c r="AT1450" s="152" t="s">
        <v>302</v>
      </c>
      <c r="AU1450" s="152" t="s">
        <v>85</v>
      </c>
      <c r="AV1450" s="12" t="s">
        <v>85</v>
      </c>
      <c r="AW1450" s="12" t="s">
        <v>32</v>
      </c>
      <c r="AX1450" s="12" t="s">
        <v>76</v>
      </c>
      <c r="AY1450" s="152" t="s">
        <v>293</v>
      </c>
    </row>
    <row r="1451" spans="2:51" s="12" customFormat="1" ht="11.25">
      <c r="B1451" s="150"/>
      <c r="D1451" s="151" t="s">
        <v>302</v>
      </c>
      <c r="E1451" s="152" t="s">
        <v>1</v>
      </c>
      <c r="F1451" s="153" t="s">
        <v>1441</v>
      </c>
      <c r="H1451" s="154">
        <v>45.4</v>
      </c>
      <c r="I1451" s="155"/>
      <c r="L1451" s="150"/>
      <c r="M1451" s="156"/>
      <c r="T1451" s="157"/>
      <c r="AT1451" s="152" t="s">
        <v>302</v>
      </c>
      <c r="AU1451" s="152" t="s">
        <v>85</v>
      </c>
      <c r="AV1451" s="12" t="s">
        <v>85</v>
      </c>
      <c r="AW1451" s="12" t="s">
        <v>32</v>
      </c>
      <c r="AX1451" s="12" t="s">
        <v>76</v>
      </c>
      <c r="AY1451" s="152" t="s">
        <v>293</v>
      </c>
    </row>
    <row r="1452" spans="2:51" s="12" customFormat="1" ht="22.5">
      <c r="B1452" s="150"/>
      <c r="D1452" s="151" t="s">
        <v>302</v>
      </c>
      <c r="E1452" s="152" t="s">
        <v>1</v>
      </c>
      <c r="F1452" s="153" t="s">
        <v>1442</v>
      </c>
      <c r="H1452" s="154">
        <v>41.84</v>
      </c>
      <c r="I1452" s="155"/>
      <c r="L1452" s="150"/>
      <c r="M1452" s="156"/>
      <c r="T1452" s="157"/>
      <c r="AT1452" s="152" t="s">
        <v>302</v>
      </c>
      <c r="AU1452" s="152" t="s">
        <v>85</v>
      </c>
      <c r="AV1452" s="12" t="s">
        <v>85</v>
      </c>
      <c r="AW1452" s="12" t="s">
        <v>32</v>
      </c>
      <c r="AX1452" s="12" t="s">
        <v>76</v>
      </c>
      <c r="AY1452" s="152" t="s">
        <v>293</v>
      </c>
    </row>
    <row r="1453" spans="2:51" s="12" customFormat="1" ht="22.5">
      <c r="B1453" s="150"/>
      <c r="D1453" s="151" t="s">
        <v>302</v>
      </c>
      <c r="E1453" s="152" t="s">
        <v>1</v>
      </c>
      <c r="F1453" s="153" t="s">
        <v>1443</v>
      </c>
      <c r="H1453" s="154">
        <v>286.32</v>
      </c>
      <c r="I1453" s="155"/>
      <c r="L1453" s="150"/>
      <c r="M1453" s="156"/>
      <c r="T1453" s="157"/>
      <c r="AT1453" s="152" t="s">
        <v>302</v>
      </c>
      <c r="AU1453" s="152" t="s">
        <v>85</v>
      </c>
      <c r="AV1453" s="12" t="s">
        <v>85</v>
      </c>
      <c r="AW1453" s="12" t="s">
        <v>32</v>
      </c>
      <c r="AX1453" s="12" t="s">
        <v>76</v>
      </c>
      <c r="AY1453" s="152" t="s">
        <v>293</v>
      </c>
    </row>
    <row r="1454" spans="2:51" s="12" customFormat="1" ht="11.25">
      <c r="B1454" s="150"/>
      <c r="D1454" s="151" t="s">
        <v>302</v>
      </c>
      <c r="E1454" s="152" t="s">
        <v>1</v>
      </c>
      <c r="F1454" s="153" t="s">
        <v>1444</v>
      </c>
      <c r="H1454" s="154">
        <v>42.08</v>
      </c>
      <c r="I1454" s="155"/>
      <c r="L1454" s="150"/>
      <c r="M1454" s="156"/>
      <c r="T1454" s="157"/>
      <c r="AT1454" s="152" t="s">
        <v>302</v>
      </c>
      <c r="AU1454" s="152" t="s">
        <v>85</v>
      </c>
      <c r="AV1454" s="12" t="s">
        <v>85</v>
      </c>
      <c r="AW1454" s="12" t="s">
        <v>32</v>
      </c>
      <c r="AX1454" s="12" t="s">
        <v>76</v>
      </c>
      <c r="AY1454" s="152" t="s">
        <v>293</v>
      </c>
    </row>
    <row r="1455" spans="2:51" s="12" customFormat="1" ht="22.5">
      <c r="B1455" s="150"/>
      <c r="D1455" s="151" t="s">
        <v>302</v>
      </c>
      <c r="E1455" s="152" t="s">
        <v>1</v>
      </c>
      <c r="F1455" s="153" t="s">
        <v>1445</v>
      </c>
      <c r="H1455" s="154">
        <v>43.84</v>
      </c>
      <c r="I1455" s="155"/>
      <c r="L1455" s="150"/>
      <c r="M1455" s="156"/>
      <c r="T1455" s="157"/>
      <c r="AT1455" s="152" t="s">
        <v>302</v>
      </c>
      <c r="AU1455" s="152" t="s">
        <v>85</v>
      </c>
      <c r="AV1455" s="12" t="s">
        <v>85</v>
      </c>
      <c r="AW1455" s="12" t="s">
        <v>32</v>
      </c>
      <c r="AX1455" s="12" t="s">
        <v>76</v>
      </c>
      <c r="AY1455" s="152" t="s">
        <v>293</v>
      </c>
    </row>
    <row r="1456" spans="2:51" s="12" customFormat="1" ht="22.5">
      <c r="B1456" s="150"/>
      <c r="D1456" s="151" t="s">
        <v>302</v>
      </c>
      <c r="E1456" s="152" t="s">
        <v>1</v>
      </c>
      <c r="F1456" s="153" t="s">
        <v>1446</v>
      </c>
      <c r="H1456" s="154">
        <v>43.84</v>
      </c>
      <c r="I1456" s="155"/>
      <c r="L1456" s="150"/>
      <c r="M1456" s="156"/>
      <c r="T1456" s="157"/>
      <c r="AT1456" s="152" t="s">
        <v>302</v>
      </c>
      <c r="AU1456" s="152" t="s">
        <v>85</v>
      </c>
      <c r="AV1456" s="12" t="s">
        <v>85</v>
      </c>
      <c r="AW1456" s="12" t="s">
        <v>32</v>
      </c>
      <c r="AX1456" s="12" t="s">
        <v>76</v>
      </c>
      <c r="AY1456" s="152" t="s">
        <v>293</v>
      </c>
    </row>
    <row r="1457" spans="2:51" s="12" customFormat="1" ht="11.25">
      <c r="B1457" s="150"/>
      <c r="D1457" s="151" t="s">
        <v>302</v>
      </c>
      <c r="E1457" s="152" t="s">
        <v>1</v>
      </c>
      <c r="F1457" s="153" t="s">
        <v>1447</v>
      </c>
      <c r="H1457" s="154">
        <v>173.76</v>
      </c>
      <c r="I1457" s="155"/>
      <c r="L1457" s="150"/>
      <c r="M1457" s="156"/>
      <c r="T1457" s="157"/>
      <c r="AT1457" s="152" t="s">
        <v>302</v>
      </c>
      <c r="AU1457" s="152" t="s">
        <v>85</v>
      </c>
      <c r="AV1457" s="12" t="s">
        <v>85</v>
      </c>
      <c r="AW1457" s="12" t="s">
        <v>32</v>
      </c>
      <c r="AX1457" s="12" t="s">
        <v>76</v>
      </c>
      <c r="AY1457" s="152" t="s">
        <v>293</v>
      </c>
    </row>
    <row r="1458" spans="2:51" s="12" customFormat="1" ht="22.5">
      <c r="B1458" s="150"/>
      <c r="D1458" s="151" t="s">
        <v>302</v>
      </c>
      <c r="E1458" s="152" t="s">
        <v>1</v>
      </c>
      <c r="F1458" s="153" t="s">
        <v>1448</v>
      </c>
      <c r="H1458" s="154">
        <v>53.92</v>
      </c>
      <c r="I1458" s="155"/>
      <c r="L1458" s="150"/>
      <c r="M1458" s="156"/>
      <c r="T1458" s="157"/>
      <c r="AT1458" s="152" t="s">
        <v>302</v>
      </c>
      <c r="AU1458" s="152" t="s">
        <v>85</v>
      </c>
      <c r="AV1458" s="12" t="s">
        <v>85</v>
      </c>
      <c r="AW1458" s="12" t="s">
        <v>32</v>
      </c>
      <c r="AX1458" s="12" t="s">
        <v>76</v>
      </c>
      <c r="AY1458" s="152" t="s">
        <v>293</v>
      </c>
    </row>
    <row r="1459" spans="2:51" s="12" customFormat="1" ht="22.5">
      <c r="B1459" s="150"/>
      <c r="D1459" s="151" t="s">
        <v>302</v>
      </c>
      <c r="E1459" s="152" t="s">
        <v>1</v>
      </c>
      <c r="F1459" s="153" t="s">
        <v>1449</v>
      </c>
      <c r="H1459" s="154">
        <v>38.96</v>
      </c>
      <c r="I1459" s="155"/>
      <c r="L1459" s="150"/>
      <c r="M1459" s="156"/>
      <c r="T1459" s="157"/>
      <c r="AT1459" s="152" t="s">
        <v>302</v>
      </c>
      <c r="AU1459" s="152" t="s">
        <v>85</v>
      </c>
      <c r="AV1459" s="12" t="s">
        <v>85</v>
      </c>
      <c r="AW1459" s="12" t="s">
        <v>32</v>
      </c>
      <c r="AX1459" s="12" t="s">
        <v>76</v>
      </c>
      <c r="AY1459" s="152" t="s">
        <v>293</v>
      </c>
    </row>
    <row r="1460" spans="2:51" s="12" customFormat="1" ht="11.25">
      <c r="B1460" s="150"/>
      <c r="D1460" s="151" t="s">
        <v>302</v>
      </c>
      <c r="E1460" s="152" t="s">
        <v>1</v>
      </c>
      <c r="F1460" s="153" t="s">
        <v>1450</v>
      </c>
      <c r="H1460" s="154">
        <v>173.76</v>
      </c>
      <c r="I1460" s="155"/>
      <c r="L1460" s="150"/>
      <c r="M1460" s="156"/>
      <c r="T1460" s="157"/>
      <c r="AT1460" s="152" t="s">
        <v>302</v>
      </c>
      <c r="AU1460" s="152" t="s">
        <v>85</v>
      </c>
      <c r="AV1460" s="12" t="s">
        <v>85</v>
      </c>
      <c r="AW1460" s="12" t="s">
        <v>32</v>
      </c>
      <c r="AX1460" s="12" t="s">
        <v>76</v>
      </c>
      <c r="AY1460" s="152" t="s">
        <v>293</v>
      </c>
    </row>
    <row r="1461" spans="2:51" s="12" customFormat="1" ht="11.25">
      <c r="B1461" s="150"/>
      <c r="D1461" s="151" t="s">
        <v>302</v>
      </c>
      <c r="E1461" s="152" t="s">
        <v>1</v>
      </c>
      <c r="F1461" s="153" t="s">
        <v>1451</v>
      </c>
      <c r="H1461" s="154">
        <v>21.68</v>
      </c>
      <c r="I1461" s="155"/>
      <c r="L1461" s="150"/>
      <c r="M1461" s="156"/>
      <c r="T1461" s="157"/>
      <c r="AT1461" s="152" t="s">
        <v>302</v>
      </c>
      <c r="AU1461" s="152" t="s">
        <v>85</v>
      </c>
      <c r="AV1461" s="12" t="s">
        <v>85</v>
      </c>
      <c r="AW1461" s="12" t="s">
        <v>32</v>
      </c>
      <c r="AX1461" s="12" t="s">
        <v>76</v>
      </c>
      <c r="AY1461" s="152" t="s">
        <v>293</v>
      </c>
    </row>
    <row r="1462" spans="2:51" s="12" customFormat="1" ht="22.5">
      <c r="B1462" s="150"/>
      <c r="D1462" s="151" t="s">
        <v>302</v>
      </c>
      <c r="E1462" s="152" t="s">
        <v>1</v>
      </c>
      <c r="F1462" s="153" t="s">
        <v>1452</v>
      </c>
      <c r="H1462" s="154">
        <v>43.68</v>
      </c>
      <c r="I1462" s="155"/>
      <c r="L1462" s="150"/>
      <c r="M1462" s="156"/>
      <c r="T1462" s="157"/>
      <c r="AT1462" s="152" t="s">
        <v>302</v>
      </c>
      <c r="AU1462" s="152" t="s">
        <v>85</v>
      </c>
      <c r="AV1462" s="12" t="s">
        <v>85</v>
      </c>
      <c r="AW1462" s="12" t="s">
        <v>32</v>
      </c>
      <c r="AX1462" s="12" t="s">
        <v>76</v>
      </c>
      <c r="AY1462" s="152" t="s">
        <v>293</v>
      </c>
    </row>
    <row r="1463" spans="2:51" s="12" customFormat="1" ht="11.25">
      <c r="B1463" s="150"/>
      <c r="D1463" s="151" t="s">
        <v>302</v>
      </c>
      <c r="E1463" s="152" t="s">
        <v>1</v>
      </c>
      <c r="F1463" s="153" t="s">
        <v>1453</v>
      </c>
      <c r="H1463" s="154">
        <v>173.76</v>
      </c>
      <c r="I1463" s="155"/>
      <c r="L1463" s="150"/>
      <c r="M1463" s="156"/>
      <c r="T1463" s="157"/>
      <c r="AT1463" s="152" t="s">
        <v>302</v>
      </c>
      <c r="AU1463" s="152" t="s">
        <v>85</v>
      </c>
      <c r="AV1463" s="12" t="s">
        <v>85</v>
      </c>
      <c r="AW1463" s="12" t="s">
        <v>32</v>
      </c>
      <c r="AX1463" s="12" t="s">
        <v>76</v>
      </c>
      <c r="AY1463" s="152" t="s">
        <v>293</v>
      </c>
    </row>
    <row r="1464" spans="2:51" s="12" customFormat="1" ht="22.5">
      <c r="B1464" s="150"/>
      <c r="D1464" s="151" t="s">
        <v>302</v>
      </c>
      <c r="E1464" s="152" t="s">
        <v>1</v>
      </c>
      <c r="F1464" s="153" t="s">
        <v>1454</v>
      </c>
      <c r="H1464" s="154">
        <v>52.88</v>
      </c>
      <c r="I1464" s="155"/>
      <c r="L1464" s="150"/>
      <c r="M1464" s="156"/>
      <c r="T1464" s="157"/>
      <c r="AT1464" s="152" t="s">
        <v>302</v>
      </c>
      <c r="AU1464" s="152" t="s">
        <v>85</v>
      </c>
      <c r="AV1464" s="12" t="s">
        <v>85</v>
      </c>
      <c r="AW1464" s="12" t="s">
        <v>32</v>
      </c>
      <c r="AX1464" s="12" t="s">
        <v>76</v>
      </c>
      <c r="AY1464" s="152" t="s">
        <v>293</v>
      </c>
    </row>
    <row r="1465" spans="2:51" s="12" customFormat="1" ht="22.5">
      <c r="B1465" s="150"/>
      <c r="D1465" s="151" t="s">
        <v>302</v>
      </c>
      <c r="E1465" s="152" t="s">
        <v>1</v>
      </c>
      <c r="F1465" s="153" t="s">
        <v>1455</v>
      </c>
      <c r="H1465" s="154">
        <v>38.56</v>
      </c>
      <c r="I1465" s="155"/>
      <c r="L1465" s="150"/>
      <c r="M1465" s="156"/>
      <c r="T1465" s="157"/>
      <c r="AT1465" s="152" t="s">
        <v>302</v>
      </c>
      <c r="AU1465" s="152" t="s">
        <v>85</v>
      </c>
      <c r="AV1465" s="12" t="s">
        <v>85</v>
      </c>
      <c r="AW1465" s="12" t="s">
        <v>32</v>
      </c>
      <c r="AX1465" s="12" t="s">
        <v>76</v>
      </c>
      <c r="AY1465" s="152" t="s">
        <v>293</v>
      </c>
    </row>
    <row r="1466" spans="2:51" s="12" customFormat="1" ht="11.25">
      <c r="B1466" s="150"/>
      <c r="D1466" s="151" t="s">
        <v>302</v>
      </c>
      <c r="E1466" s="152" t="s">
        <v>1</v>
      </c>
      <c r="F1466" s="153" t="s">
        <v>1456</v>
      </c>
      <c r="H1466" s="154">
        <v>180.48</v>
      </c>
      <c r="I1466" s="155"/>
      <c r="L1466" s="150"/>
      <c r="M1466" s="156"/>
      <c r="T1466" s="157"/>
      <c r="AT1466" s="152" t="s">
        <v>302</v>
      </c>
      <c r="AU1466" s="152" t="s">
        <v>85</v>
      </c>
      <c r="AV1466" s="12" t="s">
        <v>85</v>
      </c>
      <c r="AW1466" s="12" t="s">
        <v>32</v>
      </c>
      <c r="AX1466" s="12" t="s">
        <v>76</v>
      </c>
      <c r="AY1466" s="152" t="s">
        <v>293</v>
      </c>
    </row>
    <row r="1467" spans="2:51" s="12" customFormat="1" ht="22.5">
      <c r="B1467" s="150"/>
      <c r="D1467" s="151" t="s">
        <v>302</v>
      </c>
      <c r="E1467" s="152" t="s">
        <v>1</v>
      </c>
      <c r="F1467" s="153" t="s">
        <v>1457</v>
      </c>
      <c r="H1467" s="154">
        <v>54.72</v>
      </c>
      <c r="I1467" s="155"/>
      <c r="L1467" s="150"/>
      <c r="M1467" s="156"/>
      <c r="T1467" s="157"/>
      <c r="AT1467" s="152" t="s">
        <v>302</v>
      </c>
      <c r="AU1467" s="152" t="s">
        <v>85</v>
      </c>
      <c r="AV1467" s="12" t="s">
        <v>85</v>
      </c>
      <c r="AW1467" s="12" t="s">
        <v>32</v>
      </c>
      <c r="AX1467" s="12" t="s">
        <v>76</v>
      </c>
      <c r="AY1467" s="152" t="s">
        <v>293</v>
      </c>
    </row>
    <row r="1468" spans="2:51" s="12" customFormat="1" ht="11.25">
      <c r="B1468" s="150"/>
      <c r="D1468" s="151" t="s">
        <v>302</v>
      </c>
      <c r="E1468" s="152" t="s">
        <v>1</v>
      </c>
      <c r="F1468" s="153" t="s">
        <v>1458</v>
      </c>
      <c r="H1468" s="154">
        <v>41.2</v>
      </c>
      <c r="I1468" s="155"/>
      <c r="L1468" s="150"/>
      <c r="M1468" s="156"/>
      <c r="T1468" s="157"/>
      <c r="AT1468" s="152" t="s">
        <v>302</v>
      </c>
      <c r="AU1468" s="152" t="s">
        <v>85</v>
      </c>
      <c r="AV1468" s="12" t="s">
        <v>85</v>
      </c>
      <c r="AW1468" s="12" t="s">
        <v>32</v>
      </c>
      <c r="AX1468" s="12" t="s">
        <v>76</v>
      </c>
      <c r="AY1468" s="152" t="s">
        <v>293</v>
      </c>
    </row>
    <row r="1469" spans="2:51" s="12" customFormat="1" ht="11.25">
      <c r="B1469" s="150"/>
      <c r="D1469" s="151" t="s">
        <v>302</v>
      </c>
      <c r="E1469" s="152" t="s">
        <v>1</v>
      </c>
      <c r="F1469" s="153" t="s">
        <v>1459</v>
      </c>
      <c r="H1469" s="154">
        <v>180.96</v>
      </c>
      <c r="I1469" s="155"/>
      <c r="L1469" s="150"/>
      <c r="M1469" s="156"/>
      <c r="T1469" s="157"/>
      <c r="AT1469" s="152" t="s">
        <v>302</v>
      </c>
      <c r="AU1469" s="152" t="s">
        <v>85</v>
      </c>
      <c r="AV1469" s="12" t="s">
        <v>85</v>
      </c>
      <c r="AW1469" s="12" t="s">
        <v>32</v>
      </c>
      <c r="AX1469" s="12" t="s">
        <v>76</v>
      </c>
      <c r="AY1469" s="152" t="s">
        <v>293</v>
      </c>
    </row>
    <row r="1470" spans="2:51" s="12" customFormat="1" ht="22.5">
      <c r="B1470" s="150"/>
      <c r="D1470" s="151" t="s">
        <v>302</v>
      </c>
      <c r="E1470" s="152" t="s">
        <v>1</v>
      </c>
      <c r="F1470" s="153" t="s">
        <v>1460</v>
      </c>
      <c r="H1470" s="154">
        <v>70.319999999999993</v>
      </c>
      <c r="I1470" s="155"/>
      <c r="L1470" s="150"/>
      <c r="M1470" s="156"/>
      <c r="T1470" s="157"/>
      <c r="AT1470" s="152" t="s">
        <v>302</v>
      </c>
      <c r="AU1470" s="152" t="s">
        <v>85</v>
      </c>
      <c r="AV1470" s="12" t="s">
        <v>85</v>
      </c>
      <c r="AW1470" s="12" t="s">
        <v>32</v>
      </c>
      <c r="AX1470" s="12" t="s">
        <v>76</v>
      </c>
      <c r="AY1470" s="152" t="s">
        <v>293</v>
      </c>
    </row>
    <row r="1471" spans="2:51" s="12" customFormat="1" ht="11.25">
      <c r="B1471" s="150"/>
      <c r="D1471" s="151" t="s">
        <v>302</v>
      </c>
      <c r="E1471" s="152" t="s">
        <v>1</v>
      </c>
      <c r="F1471" s="153" t="s">
        <v>1461</v>
      </c>
      <c r="H1471" s="154">
        <v>26.96</v>
      </c>
      <c r="I1471" s="155"/>
      <c r="L1471" s="150"/>
      <c r="M1471" s="156"/>
      <c r="T1471" s="157"/>
      <c r="AT1471" s="152" t="s">
        <v>302</v>
      </c>
      <c r="AU1471" s="152" t="s">
        <v>85</v>
      </c>
      <c r="AV1471" s="12" t="s">
        <v>85</v>
      </c>
      <c r="AW1471" s="12" t="s">
        <v>32</v>
      </c>
      <c r="AX1471" s="12" t="s">
        <v>76</v>
      </c>
      <c r="AY1471" s="152" t="s">
        <v>293</v>
      </c>
    </row>
    <row r="1472" spans="2:51" s="12" customFormat="1" ht="11.25">
      <c r="B1472" s="150"/>
      <c r="D1472" s="151" t="s">
        <v>302</v>
      </c>
      <c r="E1472" s="152" t="s">
        <v>1</v>
      </c>
      <c r="F1472" s="153" t="s">
        <v>1462</v>
      </c>
      <c r="H1472" s="154">
        <v>27.84</v>
      </c>
      <c r="I1472" s="155"/>
      <c r="L1472" s="150"/>
      <c r="M1472" s="156"/>
      <c r="T1472" s="157"/>
      <c r="AT1472" s="152" t="s">
        <v>302</v>
      </c>
      <c r="AU1472" s="152" t="s">
        <v>85</v>
      </c>
      <c r="AV1472" s="12" t="s">
        <v>85</v>
      </c>
      <c r="AW1472" s="12" t="s">
        <v>32</v>
      </c>
      <c r="AX1472" s="12" t="s">
        <v>76</v>
      </c>
      <c r="AY1472" s="152" t="s">
        <v>293</v>
      </c>
    </row>
    <row r="1473" spans="2:65" s="12" customFormat="1" ht="11.25">
      <c r="B1473" s="150"/>
      <c r="D1473" s="151" t="s">
        <v>302</v>
      </c>
      <c r="E1473" s="152" t="s">
        <v>1</v>
      </c>
      <c r="F1473" s="153" t="s">
        <v>1463</v>
      </c>
      <c r="H1473" s="154">
        <v>27.84</v>
      </c>
      <c r="I1473" s="155"/>
      <c r="L1473" s="150"/>
      <c r="M1473" s="156"/>
      <c r="T1473" s="157"/>
      <c r="AT1473" s="152" t="s">
        <v>302</v>
      </c>
      <c r="AU1473" s="152" t="s">
        <v>85</v>
      </c>
      <c r="AV1473" s="12" t="s">
        <v>85</v>
      </c>
      <c r="AW1473" s="12" t="s">
        <v>32</v>
      </c>
      <c r="AX1473" s="12" t="s">
        <v>76</v>
      </c>
      <c r="AY1473" s="152" t="s">
        <v>293</v>
      </c>
    </row>
    <row r="1474" spans="2:65" s="12" customFormat="1" ht="11.25">
      <c r="B1474" s="150"/>
      <c r="D1474" s="151" t="s">
        <v>302</v>
      </c>
      <c r="E1474" s="152" t="s">
        <v>1</v>
      </c>
      <c r="F1474" s="153" t="s">
        <v>1464</v>
      </c>
      <c r="H1474" s="154">
        <v>27.84</v>
      </c>
      <c r="I1474" s="155"/>
      <c r="L1474" s="150"/>
      <c r="M1474" s="156"/>
      <c r="T1474" s="157"/>
      <c r="AT1474" s="152" t="s">
        <v>302</v>
      </c>
      <c r="AU1474" s="152" t="s">
        <v>85</v>
      </c>
      <c r="AV1474" s="12" t="s">
        <v>85</v>
      </c>
      <c r="AW1474" s="12" t="s">
        <v>32</v>
      </c>
      <c r="AX1474" s="12" t="s">
        <v>76</v>
      </c>
      <c r="AY1474" s="152" t="s">
        <v>293</v>
      </c>
    </row>
    <row r="1475" spans="2:65" s="12" customFormat="1" ht="11.25">
      <c r="B1475" s="150"/>
      <c r="D1475" s="151" t="s">
        <v>302</v>
      </c>
      <c r="E1475" s="152" t="s">
        <v>1</v>
      </c>
      <c r="F1475" s="153" t="s">
        <v>1465</v>
      </c>
      <c r="H1475" s="154">
        <v>27.84</v>
      </c>
      <c r="I1475" s="155"/>
      <c r="L1475" s="150"/>
      <c r="M1475" s="156"/>
      <c r="T1475" s="157"/>
      <c r="AT1475" s="152" t="s">
        <v>302</v>
      </c>
      <c r="AU1475" s="152" t="s">
        <v>85</v>
      </c>
      <c r="AV1475" s="12" t="s">
        <v>85</v>
      </c>
      <c r="AW1475" s="12" t="s">
        <v>32</v>
      </c>
      <c r="AX1475" s="12" t="s">
        <v>76</v>
      </c>
      <c r="AY1475" s="152" t="s">
        <v>293</v>
      </c>
    </row>
    <row r="1476" spans="2:65" s="12" customFormat="1" ht="11.25">
      <c r="B1476" s="150"/>
      <c r="D1476" s="151" t="s">
        <v>302</v>
      </c>
      <c r="E1476" s="152" t="s">
        <v>1</v>
      </c>
      <c r="F1476" s="153" t="s">
        <v>1466</v>
      </c>
      <c r="H1476" s="154">
        <v>27.84</v>
      </c>
      <c r="I1476" s="155"/>
      <c r="L1476" s="150"/>
      <c r="M1476" s="156"/>
      <c r="T1476" s="157"/>
      <c r="AT1476" s="152" t="s">
        <v>302</v>
      </c>
      <c r="AU1476" s="152" t="s">
        <v>85</v>
      </c>
      <c r="AV1476" s="12" t="s">
        <v>85</v>
      </c>
      <c r="AW1476" s="12" t="s">
        <v>32</v>
      </c>
      <c r="AX1476" s="12" t="s">
        <v>76</v>
      </c>
      <c r="AY1476" s="152" t="s">
        <v>293</v>
      </c>
    </row>
    <row r="1477" spans="2:65" s="12" customFormat="1" ht="11.25">
      <c r="B1477" s="150"/>
      <c r="D1477" s="151" t="s">
        <v>302</v>
      </c>
      <c r="E1477" s="152" t="s">
        <v>1</v>
      </c>
      <c r="F1477" s="153" t="s">
        <v>1467</v>
      </c>
      <c r="H1477" s="154">
        <v>27.84</v>
      </c>
      <c r="I1477" s="155"/>
      <c r="L1477" s="150"/>
      <c r="M1477" s="156"/>
      <c r="T1477" s="157"/>
      <c r="AT1477" s="152" t="s">
        <v>302</v>
      </c>
      <c r="AU1477" s="152" t="s">
        <v>85</v>
      </c>
      <c r="AV1477" s="12" t="s">
        <v>85</v>
      </c>
      <c r="AW1477" s="12" t="s">
        <v>32</v>
      </c>
      <c r="AX1477" s="12" t="s">
        <v>76</v>
      </c>
      <c r="AY1477" s="152" t="s">
        <v>293</v>
      </c>
    </row>
    <row r="1478" spans="2:65" s="12" customFormat="1" ht="11.25">
      <c r="B1478" s="150"/>
      <c r="D1478" s="151" t="s">
        <v>302</v>
      </c>
      <c r="E1478" s="152" t="s">
        <v>1</v>
      </c>
      <c r="F1478" s="153" t="s">
        <v>1468</v>
      </c>
      <c r="H1478" s="154">
        <v>27.84</v>
      </c>
      <c r="I1478" s="155"/>
      <c r="L1478" s="150"/>
      <c r="M1478" s="156"/>
      <c r="T1478" s="157"/>
      <c r="AT1478" s="152" t="s">
        <v>302</v>
      </c>
      <c r="AU1478" s="152" t="s">
        <v>85</v>
      </c>
      <c r="AV1478" s="12" t="s">
        <v>85</v>
      </c>
      <c r="AW1478" s="12" t="s">
        <v>32</v>
      </c>
      <c r="AX1478" s="12" t="s">
        <v>76</v>
      </c>
      <c r="AY1478" s="152" t="s">
        <v>293</v>
      </c>
    </row>
    <row r="1479" spans="2:65" s="12" customFormat="1" ht="11.25">
      <c r="B1479" s="150"/>
      <c r="D1479" s="151" t="s">
        <v>302</v>
      </c>
      <c r="E1479" s="152" t="s">
        <v>1</v>
      </c>
      <c r="F1479" s="153" t="s">
        <v>1469</v>
      </c>
      <c r="H1479" s="154">
        <v>26.72</v>
      </c>
      <c r="I1479" s="155"/>
      <c r="L1479" s="150"/>
      <c r="M1479" s="156"/>
      <c r="T1479" s="157"/>
      <c r="AT1479" s="152" t="s">
        <v>302</v>
      </c>
      <c r="AU1479" s="152" t="s">
        <v>85</v>
      </c>
      <c r="AV1479" s="12" t="s">
        <v>85</v>
      </c>
      <c r="AW1479" s="12" t="s">
        <v>32</v>
      </c>
      <c r="AX1479" s="12" t="s">
        <v>76</v>
      </c>
      <c r="AY1479" s="152" t="s">
        <v>293</v>
      </c>
    </row>
    <row r="1480" spans="2:65" s="12" customFormat="1" ht="11.25">
      <c r="B1480" s="150"/>
      <c r="D1480" s="151" t="s">
        <v>302</v>
      </c>
      <c r="E1480" s="152" t="s">
        <v>1</v>
      </c>
      <c r="F1480" s="153" t="s">
        <v>1470</v>
      </c>
      <c r="H1480" s="154">
        <v>27.84</v>
      </c>
      <c r="I1480" s="155"/>
      <c r="L1480" s="150"/>
      <c r="M1480" s="156"/>
      <c r="T1480" s="157"/>
      <c r="AT1480" s="152" t="s">
        <v>302</v>
      </c>
      <c r="AU1480" s="152" t="s">
        <v>85</v>
      </c>
      <c r="AV1480" s="12" t="s">
        <v>85</v>
      </c>
      <c r="AW1480" s="12" t="s">
        <v>32</v>
      </c>
      <c r="AX1480" s="12" t="s">
        <v>76</v>
      </c>
      <c r="AY1480" s="152" t="s">
        <v>293</v>
      </c>
    </row>
    <row r="1481" spans="2:65" s="12" customFormat="1" ht="11.25">
      <c r="B1481" s="150"/>
      <c r="D1481" s="151" t="s">
        <v>302</v>
      </c>
      <c r="E1481" s="152" t="s">
        <v>1</v>
      </c>
      <c r="F1481" s="153" t="s">
        <v>1471</v>
      </c>
      <c r="H1481" s="154">
        <v>27.84</v>
      </c>
      <c r="I1481" s="155"/>
      <c r="L1481" s="150"/>
      <c r="M1481" s="156"/>
      <c r="T1481" s="157"/>
      <c r="AT1481" s="152" t="s">
        <v>302</v>
      </c>
      <c r="AU1481" s="152" t="s">
        <v>85</v>
      </c>
      <c r="AV1481" s="12" t="s">
        <v>85</v>
      </c>
      <c r="AW1481" s="12" t="s">
        <v>32</v>
      </c>
      <c r="AX1481" s="12" t="s">
        <v>76</v>
      </c>
      <c r="AY1481" s="152" t="s">
        <v>293</v>
      </c>
    </row>
    <row r="1482" spans="2:65" s="12" customFormat="1" ht="11.25">
      <c r="B1482" s="150"/>
      <c r="D1482" s="151" t="s">
        <v>302</v>
      </c>
      <c r="E1482" s="152" t="s">
        <v>1</v>
      </c>
      <c r="F1482" s="153" t="s">
        <v>1472</v>
      </c>
      <c r="H1482" s="154">
        <v>27.84</v>
      </c>
      <c r="I1482" s="155"/>
      <c r="L1482" s="150"/>
      <c r="M1482" s="156"/>
      <c r="T1482" s="157"/>
      <c r="AT1482" s="152" t="s">
        <v>302</v>
      </c>
      <c r="AU1482" s="152" t="s">
        <v>85</v>
      </c>
      <c r="AV1482" s="12" t="s">
        <v>85</v>
      </c>
      <c r="AW1482" s="12" t="s">
        <v>32</v>
      </c>
      <c r="AX1482" s="12" t="s">
        <v>76</v>
      </c>
      <c r="AY1482" s="152" t="s">
        <v>293</v>
      </c>
    </row>
    <row r="1483" spans="2:65" s="12" customFormat="1" ht="11.25">
      <c r="B1483" s="150"/>
      <c r="D1483" s="151" t="s">
        <v>302</v>
      </c>
      <c r="E1483" s="152" t="s">
        <v>1</v>
      </c>
      <c r="F1483" s="153" t="s">
        <v>1473</v>
      </c>
      <c r="H1483" s="154">
        <v>27.84</v>
      </c>
      <c r="I1483" s="155"/>
      <c r="L1483" s="150"/>
      <c r="M1483" s="156"/>
      <c r="T1483" s="157"/>
      <c r="AT1483" s="152" t="s">
        <v>302</v>
      </c>
      <c r="AU1483" s="152" t="s">
        <v>85</v>
      </c>
      <c r="AV1483" s="12" t="s">
        <v>85</v>
      </c>
      <c r="AW1483" s="12" t="s">
        <v>32</v>
      </c>
      <c r="AX1483" s="12" t="s">
        <v>76</v>
      </c>
      <c r="AY1483" s="152" t="s">
        <v>293</v>
      </c>
    </row>
    <row r="1484" spans="2:65" s="12" customFormat="1" ht="11.25">
      <c r="B1484" s="150"/>
      <c r="D1484" s="151" t="s">
        <v>302</v>
      </c>
      <c r="E1484" s="152" t="s">
        <v>1</v>
      </c>
      <c r="F1484" s="153" t="s">
        <v>1474</v>
      </c>
      <c r="H1484" s="154">
        <v>27.84</v>
      </c>
      <c r="I1484" s="155"/>
      <c r="L1484" s="150"/>
      <c r="M1484" s="156"/>
      <c r="T1484" s="157"/>
      <c r="AT1484" s="152" t="s">
        <v>302</v>
      </c>
      <c r="AU1484" s="152" t="s">
        <v>85</v>
      </c>
      <c r="AV1484" s="12" t="s">
        <v>85</v>
      </c>
      <c r="AW1484" s="12" t="s">
        <v>32</v>
      </c>
      <c r="AX1484" s="12" t="s">
        <v>76</v>
      </c>
      <c r="AY1484" s="152" t="s">
        <v>293</v>
      </c>
    </row>
    <row r="1485" spans="2:65" s="12" customFormat="1" ht="11.25">
      <c r="B1485" s="150"/>
      <c r="D1485" s="151" t="s">
        <v>302</v>
      </c>
      <c r="E1485" s="152" t="s">
        <v>1</v>
      </c>
      <c r="F1485" s="153" t="s">
        <v>1475</v>
      </c>
      <c r="H1485" s="154">
        <v>27.84</v>
      </c>
      <c r="I1485" s="155"/>
      <c r="L1485" s="150"/>
      <c r="M1485" s="156"/>
      <c r="T1485" s="157"/>
      <c r="AT1485" s="152" t="s">
        <v>302</v>
      </c>
      <c r="AU1485" s="152" t="s">
        <v>85</v>
      </c>
      <c r="AV1485" s="12" t="s">
        <v>85</v>
      </c>
      <c r="AW1485" s="12" t="s">
        <v>32</v>
      </c>
      <c r="AX1485" s="12" t="s">
        <v>76</v>
      </c>
      <c r="AY1485" s="152" t="s">
        <v>293</v>
      </c>
    </row>
    <row r="1486" spans="2:65" s="12" customFormat="1" ht="11.25">
      <c r="B1486" s="150"/>
      <c r="D1486" s="151" t="s">
        <v>302</v>
      </c>
      <c r="E1486" s="152" t="s">
        <v>1</v>
      </c>
      <c r="F1486" s="153" t="s">
        <v>1476</v>
      </c>
      <c r="H1486" s="154">
        <v>26.72</v>
      </c>
      <c r="I1486" s="155"/>
      <c r="L1486" s="150"/>
      <c r="M1486" s="156"/>
      <c r="T1486" s="157"/>
      <c r="AT1486" s="152" t="s">
        <v>302</v>
      </c>
      <c r="AU1486" s="152" t="s">
        <v>85</v>
      </c>
      <c r="AV1486" s="12" t="s">
        <v>85</v>
      </c>
      <c r="AW1486" s="12" t="s">
        <v>32</v>
      </c>
      <c r="AX1486" s="12" t="s">
        <v>76</v>
      </c>
      <c r="AY1486" s="152" t="s">
        <v>293</v>
      </c>
    </row>
    <row r="1487" spans="2:65" s="14" customFormat="1" ht="11.25">
      <c r="B1487" s="167"/>
      <c r="D1487" s="151" t="s">
        <v>302</v>
      </c>
      <c r="E1487" s="168" t="s">
        <v>1</v>
      </c>
      <c r="F1487" s="169" t="s">
        <v>371</v>
      </c>
      <c r="H1487" s="170">
        <v>7286.04</v>
      </c>
      <c r="I1487" s="171"/>
      <c r="L1487" s="167"/>
      <c r="M1487" s="172"/>
      <c r="T1487" s="173"/>
      <c r="AT1487" s="168" t="s">
        <v>302</v>
      </c>
      <c r="AU1487" s="168" t="s">
        <v>85</v>
      </c>
      <c r="AV1487" s="14" t="s">
        <v>300</v>
      </c>
      <c r="AW1487" s="14" t="s">
        <v>32</v>
      </c>
      <c r="AX1487" s="14" t="s">
        <v>83</v>
      </c>
      <c r="AY1487" s="168" t="s">
        <v>293</v>
      </c>
    </row>
    <row r="1488" spans="2:65" s="1" customFormat="1" ht="16.5" customHeight="1">
      <c r="B1488" s="32"/>
      <c r="C1488" s="174" t="s">
        <v>1477</v>
      </c>
      <c r="D1488" s="174" t="s">
        <v>530</v>
      </c>
      <c r="E1488" s="175" t="s">
        <v>1478</v>
      </c>
      <c r="F1488" s="176" t="s">
        <v>1479</v>
      </c>
      <c r="G1488" s="177" t="s">
        <v>711</v>
      </c>
      <c r="H1488" s="178">
        <v>4007.3220000000001</v>
      </c>
      <c r="I1488" s="179"/>
      <c r="J1488" s="180">
        <f>ROUND(I1488*H1488,2)</f>
        <v>0</v>
      </c>
      <c r="K1488" s="176" t="s">
        <v>299</v>
      </c>
      <c r="L1488" s="181"/>
      <c r="M1488" s="182" t="s">
        <v>1</v>
      </c>
      <c r="N1488" s="183" t="s">
        <v>41</v>
      </c>
      <c r="P1488" s="146">
        <f>O1488*H1488</f>
        <v>0</v>
      </c>
      <c r="Q1488" s="146">
        <v>2.5000000000000001E-4</v>
      </c>
      <c r="R1488" s="146">
        <f>Q1488*H1488</f>
        <v>1.0018305000000001</v>
      </c>
      <c r="S1488" s="146">
        <v>0</v>
      </c>
      <c r="T1488" s="147">
        <f>S1488*H1488</f>
        <v>0</v>
      </c>
      <c r="AR1488" s="148" t="s">
        <v>787</v>
      </c>
      <c r="AT1488" s="148" t="s">
        <v>530</v>
      </c>
      <c r="AU1488" s="148" t="s">
        <v>85</v>
      </c>
      <c r="AY1488" s="17" t="s">
        <v>293</v>
      </c>
      <c r="BE1488" s="149">
        <f>IF(N1488="základní",J1488,0)</f>
        <v>0</v>
      </c>
      <c r="BF1488" s="149">
        <f>IF(N1488="snížená",J1488,0)</f>
        <v>0</v>
      </c>
      <c r="BG1488" s="149">
        <f>IF(N1488="zákl. přenesená",J1488,0)</f>
        <v>0</v>
      </c>
      <c r="BH1488" s="149">
        <f>IF(N1488="sníž. přenesená",J1488,0)</f>
        <v>0</v>
      </c>
      <c r="BI1488" s="149">
        <f>IF(N1488="nulová",J1488,0)</f>
        <v>0</v>
      </c>
      <c r="BJ1488" s="17" t="s">
        <v>83</v>
      </c>
      <c r="BK1488" s="149">
        <f>ROUND(I1488*H1488,2)</f>
        <v>0</v>
      </c>
      <c r="BL1488" s="17" t="s">
        <v>624</v>
      </c>
      <c r="BM1488" s="148" t="s">
        <v>1480</v>
      </c>
    </row>
    <row r="1489" spans="2:51" s="12" customFormat="1" ht="33.75">
      <c r="B1489" s="150"/>
      <c r="D1489" s="151" t="s">
        <v>302</v>
      </c>
      <c r="E1489" s="152" t="s">
        <v>1</v>
      </c>
      <c r="F1489" s="153" t="s">
        <v>1481</v>
      </c>
      <c r="H1489" s="154">
        <v>945</v>
      </c>
      <c r="I1489" s="155"/>
      <c r="L1489" s="150"/>
      <c r="M1489" s="156"/>
      <c r="T1489" s="157"/>
      <c r="AT1489" s="152" t="s">
        <v>302</v>
      </c>
      <c r="AU1489" s="152" t="s">
        <v>85</v>
      </c>
      <c r="AV1489" s="12" t="s">
        <v>85</v>
      </c>
      <c r="AW1489" s="12" t="s">
        <v>32</v>
      </c>
      <c r="AX1489" s="12" t="s">
        <v>76</v>
      </c>
      <c r="AY1489" s="152" t="s">
        <v>293</v>
      </c>
    </row>
    <row r="1490" spans="2:51" s="12" customFormat="1" ht="11.25">
      <c r="B1490" s="150"/>
      <c r="D1490" s="151" t="s">
        <v>302</v>
      </c>
      <c r="E1490" s="152" t="s">
        <v>1</v>
      </c>
      <c r="F1490" s="153" t="s">
        <v>1482</v>
      </c>
      <c r="H1490" s="154">
        <v>731.64</v>
      </c>
      <c r="I1490" s="155"/>
      <c r="L1490" s="150"/>
      <c r="M1490" s="156"/>
      <c r="T1490" s="157"/>
      <c r="AT1490" s="152" t="s">
        <v>302</v>
      </c>
      <c r="AU1490" s="152" t="s">
        <v>85</v>
      </c>
      <c r="AV1490" s="12" t="s">
        <v>85</v>
      </c>
      <c r="AW1490" s="12" t="s">
        <v>32</v>
      </c>
      <c r="AX1490" s="12" t="s">
        <v>76</v>
      </c>
      <c r="AY1490" s="152" t="s">
        <v>293</v>
      </c>
    </row>
    <row r="1491" spans="2:51" s="12" customFormat="1" ht="11.25">
      <c r="B1491" s="150"/>
      <c r="D1491" s="151" t="s">
        <v>302</v>
      </c>
      <c r="E1491" s="152" t="s">
        <v>1</v>
      </c>
      <c r="F1491" s="153" t="s">
        <v>1483</v>
      </c>
      <c r="H1491" s="154">
        <v>75.84</v>
      </c>
      <c r="I1491" s="155"/>
      <c r="L1491" s="150"/>
      <c r="M1491" s="156"/>
      <c r="T1491" s="157"/>
      <c r="AT1491" s="152" t="s">
        <v>302</v>
      </c>
      <c r="AU1491" s="152" t="s">
        <v>85</v>
      </c>
      <c r="AV1491" s="12" t="s">
        <v>85</v>
      </c>
      <c r="AW1491" s="12" t="s">
        <v>32</v>
      </c>
      <c r="AX1491" s="12" t="s">
        <v>76</v>
      </c>
      <c r="AY1491" s="152" t="s">
        <v>293</v>
      </c>
    </row>
    <row r="1492" spans="2:51" s="12" customFormat="1" ht="22.5">
      <c r="B1492" s="150"/>
      <c r="D1492" s="151" t="s">
        <v>302</v>
      </c>
      <c r="E1492" s="152" t="s">
        <v>1</v>
      </c>
      <c r="F1492" s="153" t="s">
        <v>1484</v>
      </c>
      <c r="H1492" s="154">
        <v>17.920000000000002</v>
      </c>
      <c r="I1492" s="155"/>
      <c r="L1492" s="150"/>
      <c r="M1492" s="156"/>
      <c r="T1492" s="157"/>
      <c r="AT1492" s="152" t="s">
        <v>302</v>
      </c>
      <c r="AU1492" s="152" t="s">
        <v>85</v>
      </c>
      <c r="AV1492" s="12" t="s">
        <v>85</v>
      </c>
      <c r="AW1492" s="12" t="s">
        <v>32</v>
      </c>
      <c r="AX1492" s="12" t="s">
        <v>76</v>
      </c>
      <c r="AY1492" s="152" t="s">
        <v>293</v>
      </c>
    </row>
    <row r="1493" spans="2:51" s="12" customFormat="1" ht="11.25">
      <c r="B1493" s="150"/>
      <c r="D1493" s="151" t="s">
        <v>302</v>
      </c>
      <c r="E1493" s="152" t="s">
        <v>1</v>
      </c>
      <c r="F1493" s="153" t="s">
        <v>1485</v>
      </c>
      <c r="H1493" s="154">
        <v>86.88</v>
      </c>
      <c r="I1493" s="155"/>
      <c r="L1493" s="150"/>
      <c r="M1493" s="156"/>
      <c r="T1493" s="157"/>
      <c r="AT1493" s="152" t="s">
        <v>302</v>
      </c>
      <c r="AU1493" s="152" t="s">
        <v>85</v>
      </c>
      <c r="AV1493" s="12" t="s">
        <v>85</v>
      </c>
      <c r="AW1493" s="12" t="s">
        <v>32</v>
      </c>
      <c r="AX1493" s="12" t="s">
        <v>76</v>
      </c>
      <c r="AY1493" s="152" t="s">
        <v>293</v>
      </c>
    </row>
    <row r="1494" spans="2:51" s="12" customFormat="1" ht="22.5">
      <c r="B1494" s="150"/>
      <c r="D1494" s="151" t="s">
        <v>302</v>
      </c>
      <c r="E1494" s="152" t="s">
        <v>1</v>
      </c>
      <c r="F1494" s="153" t="s">
        <v>1486</v>
      </c>
      <c r="H1494" s="154">
        <v>23.6</v>
      </c>
      <c r="I1494" s="155"/>
      <c r="L1494" s="150"/>
      <c r="M1494" s="156"/>
      <c r="T1494" s="157"/>
      <c r="AT1494" s="152" t="s">
        <v>302</v>
      </c>
      <c r="AU1494" s="152" t="s">
        <v>85</v>
      </c>
      <c r="AV1494" s="12" t="s">
        <v>85</v>
      </c>
      <c r="AW1494" s="12" t="s">
        <v>32</v>
      </c>
      <c r="AX1494" s="12" t="s">
        <v>76</v>
      </c>
      <c r="AY1494" s="152" t="s">
        <v>293</v>
      </c>
    </row>
    <row r="1495" spans="2:51" s="12" customFormat="1" ht="11.25">
      <c r="B1495" s="150"/>
      <c r="D1495" s="151" t="s">
        <v>302</v>
      </c>
      <c r="E1495" s="152" t="s">
        <v>1</v>
      </c>
      <c r="F1495" s="153" t="s">
        <v>1487</v>
      </c>
      <c r="H1495" s="154">
        <v>23.6</v>
      </c>
      <c r="I1495" s="155"/>
      <c r="L1495" s="150"/>
      <c r="M1495" s="156"/>
      <c r="T1495" s="157"/>
      <c r="AT1495" s="152" t="s">
        <v>302</v>
      </c>
      <c r="AU1495" s="152" t="s">
        <v>85</v>
      </c>
      <c r="AV1495" s="12" t="s">
        <v>85</v>
      </c>
      <c r="AW1495" s="12" t="s">
        <v>32</v>
      </c>
      <c r="AX1495" s="12" t="s">
        <v>76</v>
      </c>
      <c r="AY1495" s="152" t="s">
        <v>293</v>
      </c>
    </row>
    <row r="1496" spans="2:51" s="12" customFormat="1" ht="11.25">
      <c r="B1496" s="150"/>
      <c r="D1496" s="151" t="s">
        <v>302</v>
      </c>
      <c r="E1496" s="152" t="s">
        <v>1</v>
      </c>
      <c r="F1496" s="153" t="s">
        <v>1488</v>
      </c>
      <c r="H1496" s="154">
        <v>90.36</v>
      </c>
      <c r="I1496" s="155"/>
      <c r="L1496" s="150"/>
      <c r="M1496" s="156"/>
      <c r="T1496" s="157"/>
      <c r="AT1496" s="152" t="s">
        <v>302</v>
      </c>
      <c r="AU1496" s="152" t="s">
        <v>85</v>
      </c>
      <c r="AV1496" s="12" t="s">
        <v>85</v>
      </c>
      <c r="AW1496" s="12" t="s">
        <v>32</v>
      </c>
      <c r="AX1496" s="12" t="s">
        <v>76</v>
      </c>
      <c r="AY1496" s="152" t="s">
        <v>293</v>
      </c>
    </row>
    <row r="1497" spans="2:51" s="12" customFormat="1" ht="22.5">
      <c r="B1497" s="150"/>
      <c r="D1497" s="151" t="s">
        <v>302</v>
      </c>
      <c r="E1497" s="152" t="s">
        <v>1</v>
      </c>
      <c r="F1497" s="153" t="s">
        <v>1489</v>
      </c>
      <c r="H1497" s="154">
        <v>20</v>
      </c>
      <c r="I1497" s="155"/>
      <c r="L1497" s="150"/>
      <c r="M1497" s="156"/>
      <c r="T1497" s="157"/>
      <c r="AT1497" s="152" t="s">
        <v>302</v>
      </c>
      <c r="AU1497" s="152" t="s">
        <v>85</v>
      </c>
      <c r="AV1497" s="12" t="s">
        <v>85</v>
      </c>
      <c r="AW1497" s="12" t="s">
        <v>32</v>
      </c>
      <c r="AX1497" s="12" t="s">
        <v>76</v>
      </c>
      <c r="AY1497" s="152" t="s">
        <v>293</v>
      </c>
    </row>
    <row r="1498" spans="2:51" s="12" customFormat="1" ht="11.25">
      <c r="B1498" s="150"/>
      <c r="D1498" s="151" t="s">
        <v>302</v>
      </c>
      <c r="E1498" s="152" t="s">
        <v>1</v>
      </c>
      <c r="F1498" s="153" t="s">
        <v>1490</v>
      </c>
      <c r="H1498" s="154">
        <v>157.44</v>
      </c>
      <c r="I1498" s="155"/>
      <c r="L1498" s="150"/>
      <c r="M1498" s="156"/>
      <c r="T1498" s="157"/>
      <c r="AT1498" s="152" t="s">
        <v>302</v>
      </c>
      <c r="AU1498" s="152" t="s">
        <v>85</v>
      </c>
      <c r="AV1498" s="12" t="s">
        <v>85</v>
      </c>
      <c r="AW1498" s="12" t="s">
        <v>32</v>
      </c>
      <c r="AX1498" s="12" t="s">
        <v>76</v>
      </c>
      <c r="AY1498" s="152" t="s">
        <v>293</v>
      </c>
    </row>
    <row r="1499" spans="2:51" s="12" customFormat="1" ht="11.25">
      <c r="B1499" s="150"/>
      <c r="D1499" s="151" t="s">
        <v>302</v>
      </c>
      <c r="E1499" s="152" t="s">
        <v>1</v>
      </c>
      <c r="F1499" s="153" t="s">
        <v>1491</v>
      </c>
      <c r="H1499" s="154">
        <v>16.64</v>
      </c>
      <c r="I1499" s="155"/>
      <c r="L1499" s="150"/>
      <c r="M1499" s="156"/>
      <c r="T1499" s="157"/>
      <c r="AT1499" s="152" t="s">
        <v>302</v>
      </c>
      <c r="AU1499" s="152" t="s">
        <v>85</v>
      </c>
      <c r="AV1499" s="12" t="s">
        <v>85</v>
      </c>
      <c r="AW1499" s="12" t="s">
        <v>32</v>
      </c>
      <c r="AX1499" s="12" t="s">
        <v>76</v>
      </c>
      <c r="AY1499" s="152" t="s">
        <v>293</v>
      </c>
    </row>
    <row r="1500" spans="2:51" s="12" customFormat="1" ht="11.25">
      <c r="B1500" s="150"/>
      <c r="D1500" s="151" t="s">
        <v>302</v>
      </c>
      <c r="E1500" s="152" t="s">
        <v>1</v>
      </c>
      <c r="F1500" s="153" t="s">
        <v>1492</v>
      </c>
      <c r="H1500" s="154">
        <v>16.64</v>
      </c>
      <c r="I1500" s="155"/>
      <c r="L1500" s="150"/>
      <c r="M1500" s="156"/>
      <c r="T1500" s="157"/>
      <c r="AT1500" s="152" t="s">
        <v>302</v>
      </c>
      <c r="AU1500" s="152" t="s">
        <v>85</v>
      </c>
      <c r="AV1500" s="12" t="s">
        <v>85</v>
      </c>
      <c r="AW1500" s="12" t="s">
        <v>32</v>
      </c>
      <c r="AX1500" s="12" t="s">
        <v>76</v>
      </c>
      <c r="AY1500" s="152" t="s">
        <v>293</v>
      </c>
    </row>
    <row r="1501" spans="2:51" s="12" customFormat="1" ht="11.25">
      <c r="B1501" s="150"/>
      <c r="D1501" s="151" t="s">
        <v>302</v>
      </c>
      <c r="E1501" s="152" t="s">
        <v>1</v>
      </c>
      <c r="F1501" s="153" t="s">
        <v>1493</v>
      </c>
      <c r="H1501" s="154">
        <v>85.44</v>
      </c>
      <c r="I1501" s="155"/>
      <c r="L1501" s="150"/>
      <c r="M1501" s="156"/>
      <c r="T1501" s="157"/>
      <c r="AT1501" s="152" t="s">
        <v>302</v>
      </c>
      <c r="AU1501" s="152" t="s">
        <v>85</v>
      </c>
      <c r="AV1501" s="12" t="s">
        <v>85</v>
      </c>
      <c r="AW1501" s="12" t="s">
        <v>32</v>
      </c>
      <c r="AX1501" s="12" t="s">
        <v>76</v>
      </c>
      <c r="AY1501" s="152" t="s">
        <v>293</v>
      </c>
    </row>
    <row r="1502" spans="2:51" s="12" customFormat="1" ht="11.25">
      <c r="B1502" s="150"/>
      <c r="D1502" s="151" t="s">
        <v>302</v>
      </c>
      <c r="E1502" s="152" t="s">
        <v>1</v>
      </c>
      <c r="F1502" s="153" t="s">
        <v>1494</v>
      </c>
      <c r="H1502" s="154">
        <v>22.4</v>
      </c>
      <c r="I1502" s="155"/>
      <c r="L1502" s="150"/>
      <c r="M1502" s="156"/>
      <c r="T1502" s="157"/>
      <c r="AT1502" s="152" t="s">
        <v>302</v>
      </c>
      <c r="AU1502" s="152" t="s">
        <v>85</v>
      </c>
      <c r="AV1502" s="12" t="s">
        <v>85</v>
      </c>
      <c r="AW1502" s="12" t="s">
        <v>32</v>
      </c>
      <c r="AX1502" s="12" t="s">
        <v>76</v>
      </c>
      <c r="AY1502" s="152" t="s">
        <v>293</v>
      </c>
    </row>
    <row r="1503" spans="2:51" s="12" customFormat="1" ht="11.25">
      <c r="B1503" s="150"/>
      <c r="D1503" s="151" t="s">
        <v>302</v>
      </c>
      <c r="E1503" s="152" t="s">
        <v>1</v>
      </c>
      <c r="F1503" s="153" t="s">
        <v>1495</v>
      </c>
      <c r="H1503" s="154">
        <v>20.16</v>
      </c>
      <c r="I1503" s="155"/>
      <c r="L1503" s="150"/>
      <c r="M1503" s="156"/>
      <c r="T1503" s="157"/>
      <c r="AT1503" s="152" t="s">
        <v>302</v>
      </c>
      <c r="AU1503" s="152" t="s">
        <v>85</v>
      </c>
      <c r="AV1503" s="12" t="s">
        <v>85</v>
      </c>
      <c r="AW1503" s="12" t="s">
        <v>32</v>
      </c>
      <c r="AX1503" s="12" t="s">
        <v>76</v>
      </c>
      <c r="AY1503" s="152" t="s">
        <v>293</v>
      </c>
    </row>
    <row r="1504" spans="2:51" s="12" customFormat="1" ht="11.25">
      <c r="B1504" s="150"/>
      <c r="D1504" s="151" t="s">
        <v>302</v>
      </c>
      <c r="E1504" s="152" t="s">
        <v>1</v>
      </c>
      <c r="F1504" s="153" t="s">
        <v>1496</v>
      </c>
      <c r="H1504" s="154">
        <v>187.32</v>
      </c>
      <c r="I1504" s="155"/>
      <c r="L1504" s="150"/>
      <c r="M1504" s="156"/>
      <c r="T1504" s="157"/>
      <c r="AT1504" s="152" t="s">
        <v>302</v>
      </c>
      <c r="AU1504" s="152" t="s">
        <v>85</v>
      </c>
      <c r="AV1504" s="12" t="s">
        <v>85</v>
      </c>
      <c r="AW1504" s="12" t="s">
        <v>32</v>
      </c>
      <c r="AX1504" s="12" t="s">
        <v>76</v>
      </c>
      <c r="AY1504" s="152" t="s">
        <v>293</v>
      </c>
    </row>
    <row r="1505" spans="2:51" s="12" customFormat="1" ht="11.25">
      <c r="B1505" s="150"/>
      <c r="D1505" s="151" t="s">
        <v>302</v>
      </c>
      <c r="E1505" s="152" t="s">
        <v>1</v>
      </c>
      <c r="F1505" s="153" t="s">
        <v>1497</v>
      </c>
      <c r="H1505" s="154">
        <v>22.7</v>
      </c>
      <c r="I1505" s="155"/>
      <c r="L1505" s="150"/>
      <c r="M1505" s="156"/>
      <c r="T1505" s="157"/>
      <c r="AT1505" s="152" t="s">
        <v>302</v>
      </c>
      <c r="AU1505" s="152" t="s">
        <v>85</v>
      </c>
      <c r="AV1505" s="12" t="s">
        <v>85</v>
      </c>
      <c r="AW1505" s="12" t="s">
        <v>32</v>
      </c>
      <c r="AX1505" s="12" t="s">
        <v>76</v>
      </c>
      <c r="AY1505" s="152" t="s">
        <v>293</v>
      </c>
    </row>
    <row r="1506" spans="2:51" s="12" customFormat="1" ht="22.5">
      <c r="B1506" s="150"/>
      <c r="D1506" s="151" t="s">
        <v>302</v>
      </c>
      <c r="E1506" s="152" t="s">
        <v>1</v>
      </c>
      <c r="F1506" s="153" t="s">
        <v>1498</v>
      </c>
      <c r="H1506" s="154">
        <v>20.92</v>
      </c>
      <c r="I1506" s="155"/>
      <c r="L1506" s="150"/>
      <c r="M1506" s="156"/>
      <c r="T1506" s="157"/>
      <c r="AT1506" s="152" t="s">
        <v>302</v>
      </c>
      <c r="AU1506" s="152" t="s">
        <v>85</v>
      </c>
      <c r="AV1506" s="12" t="s">
        <v>85</v>
      </c>
      <c r="AW1506" s="12" t="s">
        <v>32</v>
      </c>
      <c r="AX1506" s="12" t="s">
        <v>76</v>
      </c>
      <c r="AY1506" s="152" t="s">
        <v>293</v>
      </c>
    </row>
    <row r="1507" spans="2:51" s="12" customFormat="1" ht="22.5">
      <c r="B1507" s="150"/>
      <c r="D1507" s="151" t="s">
        <v>302</v>
      </c>
      <c r="E1507" s="152" t="s">
        <v>1</v>
      </c>
      <c r="F1507" s="153" t="s">
        <v>1499</v>
      </c>
      <c r="H1507" s="154">
        <v>143.16</v>
      </c>
      <c r="I1507" s="155"/>
      <c r="L1507" s="150"/>
      <c r="M1507" s="156"/>
      <c r="T1507" s="157"/>
      <c r="AT1507" s="152" t="s">
        <v>302</v>
      </c>
      <c r="AU1507" s="152" t="s">
        <v>85</v>
      </c>
      <c r="AV1507" s="12" t="s">
        <v>85</v>
      </c>
      <c r="AW1507" s="12" t="s">
        <v>32</v>
      </c>
      <c r="AX1507" s="12" t="s">
        <v>76</v>
      </c>
      <c r="AY1507" s="152" t="s">
        <v>293</v>
      </c>
    </row>
    <row r="1508" spans="2:51" s="12" customFormat="1" ht="11.25">
      <c r="B1508" s="150"/>
      <c r="D1508" s="151" t="s">
        <v>302</v>
      </c>
      <c r="E1508" s="152" t="s">
        <v>1</v>
      </c>
      <c r="F1508" s="153" t="s">
        <v>1500</v>
      </c>
      <c r="H1508" s="154">
        <v>21.04</v>
      </c>
      <c r="I1508" s="155"/>
      <c r="L1508" s="150"/>
      <c r="M1508" s="156"/>
      <c r="T1508" s="157"/>
      <c r="AT1508" s="152" t="s">
        <v>302</v>
      </c>
      <c r="AU1508" s="152" t="s">
        <v>85</v>
      </c>
      <c r="AV1508" s="12" t="s">
        <v>85</v>
      </c>
      <c r="AW1508" s="12" t="s">
        <v>32</v>
      </c>
      <c r="AX1508" s="12" t="s">
        <v>76</v>
      </c>
      <c r="AY1508" s="152" t="s">
        <v>293</v>
      </c>
    </row>
    <row r="1509" spans="2:51" s="12" customFormat="1" ht="22.5">
      <c r="B1509" s="150"/>
      <c r="D1509" s="151" t="s">
        <v>302</v>
      </c>
      <c r="E1509" s="152" t="s">
        <v>1</v>
      </c>
      <c r="F1509" s="153" t="s">
        <v>1501</v>
      </c>
      <c r="H1509" s="154">
        <v>21.92</v>
      </c>
      <c r="I1509" s="155"/>
      <c r="L1509" s="150"/>
      <c r="M1509" s="156"/>
      <c r="T1509" s="157"/>
      <c r="AT1509" s="152" t="s">
        <v>302</v>
      </c>
      <c r="AU1509" s="152" t="s">
        <v>85</v>
      </c>
      <c r="AV1509" s="12" t="s">
        <v>85</v>
      </c>
      <c r="AW1509" s="12" t="s">
        <v>32</v>
      </c>
      <c r="AX1509" s="12" t="s">
        <v>76</v>
      </c>
      <c r="AY1509" s="152" t="s">
        <v>293</v>
      </c>
    </row>
    <row r="1510" spans="2:51" s="12" customFormat="1" ht="22.5">
      <c r="B1510" s="150"/>
      <c r="D1510" s="151" t="s">
        <v>302</v>
      </c>
      <c r="E1510" s="152" t="s">
        <v>1</v>
      </c>
      <c r="F1510" s="153" t="s">
        <v>1502</v>
      </c>
      <c r="H1510" s="154">
        <v>21.92</v>
      </c>
      <c r="I1510" s="155"/>
      <c r="L1510" s="150"/>
      <c r="M1510" s="156"/>
      <c r="T1510" s="157"/>
      <c r="AT1510" s="152" t="s">
        <v>302</v>
      </c>
      <c r="AU1510" s="152" t="s">
        <v>85</v>
      </c>
      <c r="AV1510" s="12" t="s">
        <v>85</v>
      </c>
      <c r="AW1510" s="12" t="s">
        <v>32</v>
      </c>
      <c r="AX1510" s="12" t="s">
        <v>76</v>
      </c>
      <c r="AY1510" s="152" t="s">
        <v>293</v>
      </c>
    </row>
    <row r="1511" spans="2:51" s="12" customFormat="1" ht="11.25">
      <c r="B1511" s="150"/>
      <c r="D1511" s="151" t="s">
        <v>302</v>
      </c>
      <c r="E1511" s="152" t="s">
        <v>1</v>
      </c>
      <c r="F1511" s="153" t="s">
        <v>1503</v>
      </c>
      <c r="H1511" s="154">
        <v>86.88</v>
      </c>
      <c r="I1511" s="155"/>
      <c r="L1511" s="150"/>
      <c r="M1511" s="156"/>
      <c r="T1511" s="157"/>
      <c r="AT1511" s="152" t="s">
        <v>302</v>
      </c>
      <c r="AU1511" s="152" t="s">
        <v>85</v>
      </c>
      <c r="AV1511" s="12" t="s">
        <v>85</v>
      </c>
      <c r="AW1511" s="12" t="s">
        <v>32</v>
      </c>
      <c r="AX1511" s="12" t="s">
        <v>76</v>
      </c>
      <c r="AY1511" s="152" t="s">
        <v>293</v>
      </c>
    </row>
    <row r="1512" spans="2:51" s="12" customFormat="1" ht="22.5">
      <c r="B1512" s="150"/>
      <c r="D1512" s="151" t="s">
        <v>302</v>
      </c>
      <c r="E1512" s="152" t="s">
        <v>1</v>
      </c>
      <c r="F1512" s="153" t="s">
        <v>1504</v>
      </c>
      <c r="H1512" s="154">
        <v>26.96</v>
      </c>
      <c r="I1512" s="155"/>
      <c r="L1512" s="150"/>
      <c r="M1512" s="156"/>
      <c r="T1512" s="157"/>
      <c r="AT1512" s="152" t="s">
        <v>302</v>
      </c>
      <c r="AU1512" s="152" t="s">
        <v>85</v>
      </c>
      <c r="AV1512" s="12" t="s">
        <v>85</v>
      </c>
      <c r="AW1512" s="12" t="s">
        <v>32</v>
      </c>
      <c r="AX1512" s="12" t="s">
        <v>76</v>
      </c>
      <c r="AY1512" s="152" t="s">
        <v>293</v>
      </c>
    </row>
    <row r="1513" spans="2:51" s="12" customFormat="1" ht="22.5">
      <c r="B1513" s="150"/>
      <c r="D1513" s="151" t="s">
        <v>302</v>
      </c>
      <c r="E1513" s="152" t="s">
        <v>1</v>
      </c>
      <c r="F1513" s="153" t="s">
        <v>1505</v>
      </c>
      <c r="H1513" s="154">
        <v>19.48</v>
      </c>
      <c r="I1513" s="155"/>
      <c r="L1513" s="150"/>
      <c r="M1513" s="156"/>
      <c r="T1513" s="157"/>
      <c r="AT1513" s="152" t="s">
        <v>302</v>
      </c>
      <c r="AU1513" s="152" t="s">
        <v>85</v>
      </c>
      <c r="AV1513" s="12" t="s">
        <v>85</v>
      </c>
      <c r="AW1513" s="12" t="s">
        <v>32</v>
      </c>
      <c r="AX1513" s="12" t="s">
        <v>76</v>
      </c>
      <c r="AY1513" s="152" t="s">
        <v>293</v>
      </c>
    </row>
    <row r="1514" spans="2:51" s="12" customFormat="1" ht="11.25">
      <c r="B1514" s="150"/>
      <c r="D1514" s="151" t="s">
        <v>302</v>
      </c>
      <c r="E1514" s="152" t="s">
        <v>1</v>
      </c>
      <c r="F1514" s="153" t="s">
        <v>1506</v>
      </c>
      <c r="H1514" s="154">
        <v>86.88</v>
      </c>
      <c r="I1514" s="155"/>
      <c r="L1514" s="150"/>
      <c r="M1514" s="156"/>
      <c r="T1514" s="157"/>
      <c r="AT1514" s="152" t="s">
        <v>302</v>
      </c>
      <c r="AU1514" s="152" t="s">
        <v>85</v>
      </c>
      <c r="AV1514" s="12" t="s">
        <v>85</v>
      </c>
      <c r="AW1514" s="12" t="s">
        <v>32</v>
      </c>
      <c r="AX1514" s="12" t="s">
        <v>76</v>
      </c>
      <c r="AY1514" s="152" t="s">
        <v>293</v>
      </c>
    </row>
    <row r="1515" spans="2:51" s="12" customFormat="1" ht="11.25">
      <c r="B1515" s="150"/>
      <c r="D1515" s="151" t="s">
        <v>302</v>
      </c>
      <c r="E1515" s="152" t="s">
        <v>1</v>
      </c>
      <c r="F1515" s="153" t="s">
        <v>1507</v>
      </c>
      <c r="H1515" s="154">
        <v>10.84</v>
      </c>
      <c r="I1515" s="155"/>
      <c r="L1515" s="150"/>
      <c r="M1515" s="156"/>
      <c r="T1515" s="157"/>
      <c r="AT1515" s="152" t="s">
        <v>302</v>
      </c>
      <c r="AU1515" s="152" t="s">
        <v>85</v>
      </c>
      <c r="AV1515" s="12" t="s">
        <v>85</v>
      </c>
      <c r="AW1515" s="12" t="s">
        <v>32</v>
      </c>
      <c r="AX1515" s="12" t="s">
        <v>76</v>
      </c>
      <c r="AY1515" s="152" t="s">
        <v>293</v>
      </c>
    </row>
    <row r="1516" spans="2:51" s="12" customFormat="1" ht="22.5">
      <c r="B1516" s="150"/>
      <c r="D1516" s="151" t="s">
        <v>302</v>
      </c>
      <c r="E1516" s="152" t="s">
        <v>1</v>
      </c>
      <c r="F1516" s="153" t="s">
        <v>1508</v>
      </c>
      <c r="H1516" s="154">
        <v>21.84</v>
      </c>
      <c r="I1516" s="155"/>
      <c r="L1516" s="150"/>
      <c r="M1516" s="156"/>
      <c r="T1516" s="157"/>
      <c r="AT1516" s="152" t="s">
        <v>302</v>
      </c>
      <c r="AU1516" s="152" t="s">
        <v>85</v>
      </c>
      <c r="AV1516" s="12" t="s">
        <v>85</v>
      </c>
      <c r="AW1516" s="12" t="s">
        <v>32</v>
      </c>
      <c r="AX1516" s="12" t="s">
        <v>76</v>
      </c>
      <c r="AY1516" s="152" t="s">
        <v>293</v>
      </c>
    </row>
    <row r="1517" spans="2:51" s="12" customFormat="1" ht="11.25">
      <c r="B1517" s="150"/>
      <c r="D1517" s="151" t="s">
        <v>302</v>
      </c>
      <c r="E1517" s="152" t="s">
        <v>1</v>
      </c>
      <c r="F1517" s="153" t="s">
        <v>1509</v>
      </c>
      <c r="H1517" s="154">
        <v>86.88</v>
      </c>
      <c r="I1517" s="155"/>
      <c r="L1517" s="150"/>
      <c r="M1517" s="156"/>
      <c r="T1517" s="157"/>
      <c r="AT1517" s="152" t="s">
        <v>302</v>
      </c>
      <c r="AU1517" s="152" t="s">
        <v>85</v>
      </c>
      <c r="AV1517" s="12" t="s">
        <v>85</v>
      </c>
      <c r="AW1517" s="12" t="s">
        <v>32</v>
      </c>
      <c r="AX1517" s="12" t="s">
        <v>76</v>
      </c>
      <c r="AY1517" s="152" t="s">
        <v>293</v>
      </c>
    </row>
    <row r="1518" spans="2:51" s="12" customFormat="1" ht="22.5">
      <c r="B1518" s="150"/>
      <c r="D1518" s="151" t="s">
        <v>302</v>
      </c>
      <c r="E1518" s="152" t="s">
        <v>1</v>
      </c>
      <c r="F1518" s="153" t="s">
        <v>1510</v>
      </c>
      <c r="H1518" s="154">
        <v>26.44</v>
      </c>
      <c r="I1518" s="155"/>
      <c r="L1518" s="150"/>
      <c r="M1518" s="156"/>
      <c r="T1518" s="157"/>
      <c r="AT1518" s="152" t="s">
        <v>302</v>
      </c>
      <c r="AU1518" s="152" t="s">
        <v>85</v>
      </c>
      <c r="AV1518" s="12" t="s">
        <v>85</v>
      </c>
      <c r="AW1518" s="12" t="s">
        <v>32</v>
      </c>
      <c r="AX1518" s="12" t="s">
        <v>76</v>
      </c>
      <c r="AY1518" s="152" t="s">
        <v>293</v>
      </c>
    </row>
    <row r="1519" spans="2:51" s="12" customFormat="1" ht="22.5">
      <c r="B1519" s="150"/>
      <c r="D1519" s="151" t="s">
        <v>302</v>
      </c>
      <c r="E1519" s="152" t="s">
        <v>1</v>
      </c>
      <c r="F1519" s="153" t="s">
        <v>1511</v>
      </c>
      <c r="H1519" s="154">
        <v>19.28</v>
      </c>
      <c r="I1519" s="155"/>
      <c r="L1519" s="150"/>
      <c r="M1519" s="156"/>
      <c r="T1519" s="157"/>
      <c r="AT1519" s="152" t="s">
        <v>302</v>
      </c>
      <c r="AU1519" s="152" t="s">
        <v>85</v>
      </c>
      <c r="AV1519" s="12" t="s">
        <v>85</v>
      </c>
      <c r="AW1519" s="12" t="s">
        <v>32</v>
      </c>
      <c r="AX1519" s="12" t="s">
        <v>76</v>
      </c>
      <c r="AY1519" s="152" t="s">
        <v>293</v>
      </c>
    </row>
    <row r="1520" spans="2:51" s="12" customFormat="1" ht="11.25">
      <c r="B1520" s="150"/>
      <c r="D1520" s="151" t="s">
        <v>302</v>
      </c>
      <c r="E1520" s="152" t="s">
        <v>1</v>
      </c>
      <c r="F1520" s="153" t="s">
        <v>1512</v>
      </c>
      <c r="H1520" s="154">
        <v>90.24</v>
      </c>
      <c r="I1520" s="155"/>
      <c r="L1520" s="150"/>
      <c r="M1520" s="156"/>
      <c r="T1520" s="157"/>
      <c r="AT1520" s="152" t="s">
        <v>302</v>
      </c>
      <c r="AU1520" s="152" t="s">
        <v>85</v>
      </c>
      <c r="AV1520" s="12" t="s">
        <v>85</v>
      </c>
      <c r="AW1520" s="12" t="s">
        <v>32</v>
      </c>
      <c r="AX1520" s="12" t="s">
        <v>76</v>
      </c>
      <c r="AY1520" s="152" t="s">
        <v>293</v>
      </c>
    </row>
    <row r="1521" spans="2:51" s="12" customFormat="1" ht="22.5">
      <c r="B1521" s="150"/>
      <c r="D1521" s="151" t="s">
        <v>302</v>
      </c>
      <c r="E1521" s="152" t="s">
        <v>1</v>
      </c>
      <c r="F1521" s="153" t="s">
        <v>1513</v>
      </c>
      <c r="H1521" s="154">
        <v>27.36</v>
      </c>
      <c r="I1521" s="155"/>
      <c r="L1521" s="150"/>
      <c r="M1521" s="156"/>
      <c r="T1521" s="157"/>
      <c r="AT1521" s="152" t="s">
        <v>302</v>
      </c>
      <c r="AU1521" s="152" t="s">
        <v>85</v>
      </c>
      <c r="AV1521" s="12" t="s">
        <v>85</v>
      </c>
      <c r="AW1521" s="12" t="s">
        <v>32</v>
      </c>
      <c r="AX1521" s="12" t="s">
        <v>76</v>
      </c>
      <c r="AY1521" s="152" t="s">
        <v>293</v>
      </c>
    </row>
    <row r="1522" spans="2:51" s="12" customFormat="1" ht="11.25">
      <c r="B1522" s="150"/>
      <c r="D1522" s="151" t="s">
        <v>302</v>
      </c>
      <c r="E1522" s="152" t="s">
        <v>1</v>
      </c>
      <c r="F1522" s="153" t="s">
        <v>1514</v>
      </c>
      <c r="H1522" s="154">
        <v>20.6</v>
      </c>
      <c r="I1522" s="155"/>
      <c r="L1522" s="150"/>
      <c r="M1522" s="156"/>
      <c r="T1522" s="157"/>
      <c r="AT1522" s="152" t="s">
        <v>302</v>
      </c>
      <c r="AU1522" s="152" t="s">
        <v>85</v>
      </c>
      <c r="AV1522" s="12" t="s">
        <v>85</v>
      </c>
      <c r="AW1522" s="12" t="s">
        <v>32</v>
      </c>
      <c r="AX1522" s="12" t="s">
        <v>76</v>
      </c>
      <c r="AY1522" s="152" t="s">
        <v>293</v>
      </c>
    </row>
    <row r="1523" spans="2:51" s="12" customFormat="1" ht="11.25">
      <c r="B1523" s="150"/>
      <c r="D1523" s="151" t="s">
        <v>302</v>
      </c>
      <c r="E1523" s="152" t="s">
        <v>1</v>
      </c>
      <c r="F1523" s="153" t="s">
        <v>1515</v>
      </c>
      <c r="H1523" s="154">
        <v>90.48</v>
      </c>
      <c r="I1523" s="155"/>
      <c r="L1523" s="150"/>
      <c r="M1523" s="156"/>
      <c r="T1523" s="157"/>
      <c r="AT1523" s="152" t="s">
        <v>302</v>
      </c>
      <c r="AU1523" s="152" t="s">
        <v>85</v>
      </c>
      <c r="AV1523" s="12" t="s">
        <v>85</v>
      </c>
      <c r="AW1523" s="12" t="s">
        <v>32</v>
      </c>
      <c r="AX1523" s="12" t="s">
        <v>76</v>
      </c>
      <c r="AY1523" s="152" t="s">
        <v>293</v>
      </c>
    </row>
    <row r="1524" spans="2:51" s="12" customFormat="1" ht="22.5">
      <c r="B1524" s="150"/>
      <c r="D1524" s="151" t="s">
        <v>302</v>
      </c>
      <c r="E1524" s="152" t="s">
        <v>1</v>
      </c>
      <c r="F1524" s="153" t="s">
        <v>1516</v>
      </c>
      <c r="H1524" s="154">
        <v>35.159999999999997</v>
      </c>
      <c r="I1524" s="155"/>
      <c r="L1524" s="150"/>
      <c r="M1524" s="156"/>
      <c r="T1524" s="157"/>
      <c r="AT1524" s="152" t="s">
        <v>302</v>
      </c>
      <c r="AU1524" s="152" t="s">
        <v>85</v>
      </c>
      <c r="AV1524" s="12" t="s">
        <v>85</v>
      </c>
      <c r="AW1524" s="12" t="s">
        <v>32</v>
      </c>
      <c r="AX1524" s="12" t="s">
        <v>76</v>
      </c>
      <c r="AY1524" s="152" t="s">
        <v>293</v>
      </c>
    </row>
    <row r="1525" spans="2:51" s="12" customFormat="1" ht="11.25">
      <c r="B1525" s="150"/>
      <c r="D1525" s="151" t="s">
        <v>302</v>
      </c>
      <c r="E1525" s="152" t="s">
        <v>1</v>
      </c>
      <c r="F1525" s="153" t="s">
        <v>1517</v>
      </c>
      <c r="H1525" s="154">
        <v>13.48</v>
      </c>
      <c r="I1525" s="155"/>
      <c r="L1525" s="150"/>
      <c r="M1525" s="156"/>
      <c r="T1525" s="157"/>
      <c r="AT1525" s="152" t="s">
        <v>302</v>
      </c>
      <c r="AU1525" s="152" t="s">
        <v>85</v>
      </c>
      <c r="AV1525" s="12" t="s">
        <v>85</v>
      </c>
      <c r="AW1525" s="12" t="s">
        <v>32</v>
      </c>
      <c r="AX1525" s="12" t="s">
        <v>76</v>
      </c>
      <c r="AY1525" s="152" t="s">
        <v>293</v>
      </c>
    </row>
    <row r="1526" spans="2:51" s="12" customFormat="1" ht="11.25">
      <c r="B1526" s="150"/>
      <c r="D1526" s="151" t="s">
        <v>302</v>
      </c>
      <c r="E1526" s="152" t="s">
        <v>1</v>
      </c>
      <c r="F1526" s="153" t="s">
        <v>1518</v>
      </c>
      <c r="H1526" s="154">
        <v>13.92</v>
      </c>
      <c r="I1526" s="155"/>
      <c r="L1526" s="150"/>
      <c r="M1526" s="156"/>
      <c r="T1526" s="157"/>
      <c r="AT1526" s="152" t="s">
        <v>302</v>
      </c>
      <c r="AU1526" s="152" t="s">
        <v>85</v>
      </c>
      <c r="AV1526" s="12" t="s">
        <v>85</v>
      </c>
      <c r="AW1526" s="12" t="s">
        <v>32</v>
      </c>
      <c r="AX1526" s="12" t="s">
        <v>76</v>
      </c>
      <c r="AY1526" s="152" t="s">
        <v>293</v>
      </c>
    </row>
    <row r="1527" spans="2:51" s="12" customFormat="1" ht="11.25">
      <c r="B1527" s="150"/>
      <c r="D1527" s="151" t="s">
        <v>302</v>
      </c>
      <c r="E1527" s="152" t="s">
        <v>1</v>
      </c>
      <c r="F1527" s="153" t="s">
        <v>1519</v>
      </c>
      <c r="H1527" s="154">
        <v>13.92</v>
      </c>
      <c r="I1527" s="155"/>
      <c r="L1527" s="150"/>
      <c r="M1527" s="156"/>
      <c r="T1527" s="157"/>
      <c r="AT1527" s="152" t="s">
        <v>302</v>
      </c>
      <c r="AU1527" s="152" t="s">
        <v>85</v>
      </c>
      <c r="AV1527" s="12" t="s">
        <v>85</v>
      </c>
      <c r="AW1527" s="12" t="s">
        <v>32</v>
      </c>
      <c r="AX1527" s="12" t="s">
        <v>76</v>
      </c>
      <c r="AY1527" s="152" t="s">
        <v>293</v>
      </c>
    </row>
    <row r="1528" spans="2:51" s="12" customFormat="1" ht="11.25">
      <c r="B1528" s="150"/>
      <c r="D1528" s="151" t="s">
        <v>302</v>
      </c>
      <c r="E1528" s="152" t="s">
        <v>1</v>
      </c>
      <c r="F1528" s="153" t="s">
        <v>1520</v>
      </c>
      <c r="H1528" s="154">
        <v>13.92</v>
      </c>
      <c r="I1528" s="155"/>
      <c r="L1528" s="150"/>
      <c r="M1528" s="156"/>
      <c r="T1528" s="157"/>
      <c r="AT1528" s="152" t="s">
        <v>302</v>
      </c>
      <c r="AU1528" s="152" t="s">
        <v>85</v>
      </c>
      <c r="AV1528" s="12" t="s">
        <v>85</v>
      </c>
      <c r="AW1528" s="12" t="s">
        <v>32</v>
      </c>
      <c r="AX1528" s="12" t="s">
        <v>76</v>
      </c>
      <c r="AY1528" s="152" t="s">
        <v>293</v>
      </c>
    </row>
    <row r="1529" spans="2:51" s="12" customFormat="1" ht="11.25">
      <c r="B1529" s="150"/>
      <c r="D1529" s="151" t="s">
        <v>302</v>
      </c>
      <c r="E1529" s="152" t="s">
        <v>1</v>
      </c>
      <c r="F1529" s="153" t="s">
        <v>1521</v>
      </c>
      <c r="H1529" s="154">
        <v>13.92</v>
      </c>
      <c r="I1529" s="155"/>
      <c r="L1529" s="150"/>
      <c r="M1529" s="156"/>
      <c r="T1529" s="157"/>
      <c r="AT1529" s="152" t="s">
        <v>302</v>
      </c>
      <c r="AU1529" s="152" t="s">
        <v>85</v>
      </c>
      <c r="AV1529" s="12" t="s">
        <v>85</v>
      </c>
      <c r="AW1529" s="12" t="s">
        <v>32</v>
      </c>
      <c r="AX1529" s="12" t="s">
        <v>76</v>
      </c>
      <c r="AY1529" s="152" t="s">
        <v>293</v>
      </c>
    </row>
    <row r="1530" spans="2:51" s="12" customFormat="1" ht="11.25">
      <c r="B1530" s="150"/>
      <c r="D1530" s="151" t="s">
        <v>302</v>
      </c>
      <c r="E1530" s="152" t="s">
        <v>1</v>
      </c>
      <c r="F1530" s="153" t="s">
        <v>1522</v>
      </c>
      <c r="H1530" s="154">
        <v>13.92</v>
      </c>
      <c r="I1530" s="155"/>
      <c r="L1530" s="150"/>
      <c r="M1530" s="156"/>
      <c r="T1530" s="157"/>
      <c r="AT1530" s="152" t="s">
        <v>302</v>
      </c>
      <c r="AU1530" s="152" t="s">
        <v>85</v>
      </c>
      <c r="AV1530" s="12" t="s">
        <v>85</v>
      </c>
      <c r="AW1530" s="12" t="s">
        <v>32</v>
      </c>
      <c r="AX1530" s="12" t="s">
        <v>76</v>
      </c>
      <c r="AY1530" s="152" t="s">
        <v>293</v>
      </c>
    </row>
    <row r="1531" spans="2:51" s="12" customFormat="1" ht="11.25">
      <c r="B1531" s="150"/>
      <c r="D1531" s="151" t="s">
        <v>302</v>
      </c>
      <c r="E1531" s="152" t="s">
        <v>1</v>
      </c>
      <c r="F1531" s="153" t="s">
        <v>1523</v>
      </c>
      <c r="H1531" s="154">
        <v>13.92</v>
      </c>
      <c r="I1531" s="155"/>
      <c r="L1531" s="150"/>
      <c r="M1531" s="156"/>
      <c r="T1531" s="157"/>
      <c r="AT1531" s="152" t="s">
        <v>302</v>
      </c>
      <c r="AU1531" s="152" t="s">
        <v>85</v>
      </c>
      <c r="AV1531" s="12" t="s">
        <v>85</v>
      </c>
      <c r="AW1531" s="12" t="s">
        <v>32</v>
      </c>
      <c r="AX1531" s="12" t="s">
        <v>76</v>
      </c>
      <c r="AY1531" s="152" t="s">
        <v>293</v>
      </c>
    </row>
    <row r="1532" spans="2:51" s="12" customFormat="1" ht="11.25">
      <c r="B1532" s="150"/>
      <c r="D1532" s="151" t="s">
        <v>302</v>
      </c>
      <c r="E1532" s="152" t="s">
        <v>1</v>
      </c>
      <c r="F1532" s="153" t="s">
        <v>1524</v>
      </c>
      <c r="H1532" s="154">
        <v>13.92</v>
      </c>
      <c r="I1532" s="155"/>
      <c r="L1532" s="150"/>
      <c r="M1532" s="156"/>
      <c r="T1532" s="157"/>
      <c r="AT1532" s="152" t="s">
        <v>302</v>
      </c>
      <c r="AU1532" s="152" t="s">
        <v>85</v>
      </c>
      <c r="AV1532" s="12" t="s">
        <v>85</v>
      </c>
      <c r="AW1532" s="12" t="s">
        <v>32</v>
      </c>
      <c r="AX1532" s="12" t="s">
        <v>76</v>
      </c>
      <c r="AY1532" s="152" t="s">
        <v>293</v>
      </c>
    </row>
    <row r="1533" spans="2:51" s="12" customFormat="1" ht="11.25">
      <c r="B1533" s="150"/>
      <c r="D1533" s="151" t="s">
        <v>302</v>
      </c>
      <c r="E1533" s="152" t="s">
        <v>1</v>
      </c>
      <c r="F1533" s="153" t="s">
        <v>1525</v>
      </c>
      <c r="H1533" s="154">
        <v>13.36</v>
      </c>
      <c r="I1533" s="155"/>
      <c r="L1533" s="150"/>
      <c r="M1533" s="156"/>
      <c r="T1533" s="157"/>
      <c r="AT1533" s="152" t="s">
        <v>302</v>
      </c>
      <c r="AU1533" s="152" t="s">
        <v>85</v>
      </c>
      <c r="AV1533" s="12" t="s">
        <v>85</v>
      </c>
      <c r="AW1533" s="12" t="s">
        <v>32</v>
      </c>
      <c r="AX1533" s="12" t="s">
        <v>76</v>
      </c>
      <c r="AY1533" s="152" t="s">
        <v>293</v>
      </c>
    </row>
    <row r="1534" spans="2:51" s="12" customFormat="1" ht="11.25">
      <c r="B1534" s="150"/>
      <c r="D1534" s="151" t="s">
        <v>302</v>
      </c>
      <c r="E1534" s="152" t="s">
        <v>1</v>
      </c>
      <c r="F1534" s="153" t="s">
        <v>1526</v>
      </c>
      <c r="H1534" s="154">
        <v>13.92</v>
      </c>
      <c r="I1534" s="155"/>
      <c r="L1534" s="150"/>
      <c r="M1534" s="156"/>
      <c r="T1534" s="157"/>
      <c r="AT1534" s="152" t="s">
        <v>302</v>
      </c>
      <c r="AU1534" s="152" t="s">
        <v>85</v>
      </c>
      <c r="AV1534" s="12" t="s">
        <v>85</v>
      </c>
      <c r="AW1534" s="12" t="s">
        <v>32</v>
      </c>
      <c r="AX1534" s="12" t="s">
        <v>76</v>
      </c>
      <c r="AY1534" s="152" t="s">
        <v>293</v>
      </c>
    </row>
    <row r="1535" spans="2:51" s="12" customFormat="1" ht="11.25">
      <c r="B1535" s="150"/>
      <c r="D1535" s="151" t="s">
        <v>302</v>
      </c>
      <c r="E1535" s="152" t="s">
        <v>1</v>
      </c>
      <c r="F1535" s="153" t="s">
        <v>1527</v>
      </c>
      <c r="H1535" s="154">
        <v>13.92</v>
      </c>
      <c r="I1535" s="155"/>
      <c r="L1535" s="150"/>
      <c r="M1535" s="156"/>
      <c r="T1535" s="157"/>
      <c r="AT1535" s="152" t="s">
        <v>302</v>
      </c>
      <c r="AU1535" s="152" t="s">
        <v>85</v>
      </c>
      <c r="AV1535" s="12" t="s">
        <v>85</v>
      </c>
      <c r="AW1535" s="12" t="s">
        <v>32</v>
      </c>
      <c r="AX1535" s="12" t="s">
        <v>76</v>
      </c>
      <c r="AY1535" s="152" t="s">
        <v>293</v>
      </c>
    </row>
    <row r="1536" spans="2:51" s="12" customFormat="1" ht="11.25">
      <c r="B1536" s="150"/>
      <c r="D1536" s="151" t="s">
        <v>302</v>
      </c>
      <c r="E1536" s="152" t="s">
        <v>1</v>
      </c>
      <c r="F1536" s="153" t="s">
        <v>1528</v>
      </c>
      <c r="H1536" s="154">
        <v>13.92</v>
      </c>
      <c r="I1536" s="155"/>
      <c r="L1536" s="150"/>
      <c r="M1536" s="156"/>
      <c r="T1536" s="157"/>
      <c r="AT1536" s="152" t="s">
        <v>302</v>
      </c>
      <c r="AU1536" s="152" t="s">
        <v>85</v>
      </c>
      <c r="AV1536" s="12" t="s">
        <v>85</v>
      </c>
      <c r="AW1536" s="12" t="s">
        <v>32</v>
      </c>
      <c r="AX1536" s="12" t="s">
        <v>76</v>
      </c>
      <c r="AY1536" s="152" t="s">
        <v>293</v>
      </c>
    </row>
    <row r="1537" spans="2:65" s="12" customFormat="1" ht="11.25">
      <c r="B1537" s="150"/>
      <c r="D1537" s="151" t="s">
        <v>302</v>
      </c>
      <c r="E1537" s="152" t="s">
        <v>1</v>
      </c>
      <c r="F1537" s="153" t="s">
        <v>1529</v>
      </c>
      <c r="H1537" s="154">
        <v>13.92</v>
      </c>
      <c r="I1537" s="155"/>
      <c r="L1537" s="150"/>
      <c r="M1537" s="156"/>
      <c r="T1537" s="157"/>
      <c r="AT1537" s="152" t="s">
        <v>302</v>
      </c>
      <c r="AU1537" s="152" t="s">
        <v>85</v>
      </c>
      <c r="AV1537" s="12" t="s">
        <v>85</v>
      </c>
      <c r="AW1537" s="12" t="s">
        <v>32</v>
      </c>
      <c r="AX1537" s="12" t="s">
        <v>76</v>
      </c>
      <c r="AY1537" s="152" t="s">
        <v>293</v>
      </c>
    </row>
    <row r="1538" spans="2:65" s="12" customFormat="1" ht="11.25">
      <c r="B1538" s="150"/>
      <c r="D1538" s="151" t="s">
        <v>302</v>
      </c>
      <c r="E1538" s="152" t="s">
        <v>1</v>
      </c>
      <c r="F1538" s="153" t="s">
        <v>1530</v>
      </c>
      <c r="H1538" s="154">
        <v>13.92</v>
      </c>
      <c r="I1538" s="155"/>
      <c r="L1538" s="150"/>
      <c r="M1538" s="156"/>
      <c r="T1538" s="157"/>
      <c r="AT1538" s="152" t="s">
        <v>302</v>
      </c>
      <c r="AU1538" s="152" t="s">
        <v>85</v>
      </c>
      <c r="AV1538" s="12" t="s">
        <v>85</v>
      </c>
      <c r="AW1538" s="12" t="s">
        <v>32</v>
      </c>
      <c r="AX1538" s="12" t="s">
        <v>76</v>
      </c>
      <c r="AY1538" s="152" t="s">
        <v>293</v>
      </c>
    </row>
    <row r="1539" spans="2:65" s="12" customFormat="1" ht="11.25">
      <c r="B1539" s="150"/>
      <c r="D1539" s="151" t="s">
        <v>302</v>
      </c>
      <c r="E1539" s="152" t="s">
        <v>1</v>
      </c>
      <c r="F1539" s="153" t="s">
        <v>1531</v>
      </c>
      <c r="H1539" s="154">
        <v>13.92</v>
      </c>
      <c r="I1539" s="155"/>
      <c r="L1539" s="150"/>
      <c r="M1539" s="156"/>
      <c r="T1539" s="157"/>
      <c r="AT1539" s="152" t="s">
        <v>302</v>
      </c>
      <c r="AU1539" s="152" t="s">
        <v>85</v>
      </c>
      <c r="AV1539" s="12" t="s">
        <v>85</v>
      </c>
      <c r="AW1539" s="12" t="s">
        <v>32</v>
      </c>
      <c r="AX1539" s="12" t="s">
        <v>76</v>
      </c>
      <c r="AY1539" s="152" t="s">
        <v>293</v>
      </c>
    </row>
    <row r="1540" spans="2:65" s="12" customFormat="1" ht="11.25">
      <c r="B1540" s="150"/>
      <c r="D1540" s="151" t="s">
        <v>302</v>
      </c>
      <c r="E1540" s="152" t="s">
        <v>1</v>
      </c>
      <c r="F1540" s="153" t="s">
        <v>1532</v>
      </c>
      <c r="H1540" s="154">
        <v>13.36</v>
      </c>
      <c r="I1540" s="155"/>
      <c r="L1540" s="150"/>
      <c r="M1540" s="156"/>
      <c r="T1540" s="157"/>
      <c r="AT1540" s="152" t="s">
        <v>302</v>
      </c>
      <c r="AU1540" s="152" t="s">
        <v>85</v>
      </c>
      <c r="AV1540" s="12" t="s">
        <v>85</v>
      </c>
      <c r="AW1540" s="12" t="s">
        <v>32</v>
      </c>
      <c r="AX1540" s="12" t="s">
        <v>76</v>
      </c>
      <c r="AY1540" s="152" t="s">
        <v>293</v>
      </c>
    </row>
    <row r="1541" spans="2:65" s="14" customFormat="1" ht="11.25">
      <c r="B1541" s="167"/>
      <c r="D1541" s="151" t="s">
        <v>302</v>
      </c>
      <c r="E1541" s="168" t="s">
        <v>1</v>
      </c>
      <c r="F1541" s="169" t="s">
        <v>371</v>
      </c>
      <c r="H1541" s="170">
        <v>3643.02</v>
      </c>
      <c r="I1541" s="171"/>
      <c r="L1541" s="167"/>
      <c r="M1541" s="172"/>
      <c r="T1541" s="173"/>
      <c r="AT1541" s="168" t="s">
        <v>302</v>
      </c>
      <c r="AU1541" s="168" t="s">
        <v>85</v>
      </c>
      <c r="AV1541" s="14" t="s">
        <v>300</v>
      </c>
      <c r="AW1541" s="14" t="s">
        <v>32</v>
      </c>
      <c r="AX1541" s="14" t="s">
        <v>83</v>
      </c>
      <c r="AY1541" s="168" t="s">
        <v>293</v>
      </c>
    </row>
    <row r="1542" spans="2:65" s="12" customFormat="1" ht="11.25">
      <c r="B1542" s="150"/>
      <c r="D1542" s="151" t="s">
        <v>302</v>
      </c>
      <c r="F1542" s="153" t="s">
        <v>1533</v>
      </c>
      <c r="H1542" s="154">
        <v>4007.3220000000001</v>
      </c>
      <c r="I1542" s="155"/>
      <c r="L1542" s="150"/>
      <c r="M1542" s="156"/>
      <c r="T1542" s="157"/>
      <c r="AT1542" s="152" t="s">
        <v>302</v>
      </c>
      <c r="AU1542" s="152" t="s">
        <v>85</v>
      </c>
      <c r="AV1542" s="12" t="s">
        <v>85</v>
      </c>
      <c r="AW1542" s="12" t="s">
        <v>4</v>
      </c>
      <c r="AX1542" s="12" t="s">
        <v>83</v>
      </c>
      <c r="AY1542" s="152" t="s">
        <v>293</v>
      </c>
    </row>
    <row r="1543" spans="2:65" s="1" customFormat="1" ht="16.5" customHeight="1">
      <c r="B1543" s="32"/>
      <c r="C1543" s="174" t="s">
        <v>1534</v>
      </c>
      <c r="D1543" s="174" t="s">
        <v>530</v>
      </c>
      <c r="E1543" s="175" t="s">
        <v>1535</v>
      </c>
      <c r="F1543" s="176" t="s">
        <v>1536</v>
      </c>
      <c r="G1543" s="177" t="s">
        <v>711</v>
      </c>
      <c r="H1543" s="178">
        <v>4007.3220000000001</v>
      </c>
      <c r="I1543" s="179"/>
      <c r="J1543" s="180">
        <f>ROUND(I1543*H1543,2)</f>
        <v>0</v>
      </c>
      <c r="K1543" s="176" t="s">
        <v>1</v>
      </c>
      <c r="L1543" s="181"/>
      <c r="M1543" s="182" t="s">
        <v>1</v>
      </c>
      <c r="N1543" s="183" t="s">
        <v>41</v>
      </c>
      <c r="P1543" s="146">
        <f>O1543*H1543</f>
        <v>0</v>
      </c>
      <c r="Q1543" s="146">
        <v>1.2E-4</v>
      </c>
      <c r="R1543" s="146">
        <f>Q1543*H1543</f>
        <v>0.48087864000000002</v>
      </c>
      <c r="S1543" s="146">
        <v>0</v>
      </c>
      <c r="T1543" s="147">
        <f>S1543*H1543</f>
        <v>0</v>
      </c>
      <c r="AR1543" s="148" t="s">
        <v>787</v>
      </c>
      <c r="AT1543" s="148" t="s">
        <v>530</v>
      </c>
      <c r="AU1543" s="148" t="s">
        <v>85</v>
      </c>
      <c r="AY1543" s="17" t="s">
        <v>293</v>
      </c>
      <c r="BE1543" s="149">
        <f>IF(N1543="základní",J1543,0)</f>
        <v>0</v>
      </c>
      <c r="BF1543" s="149">
        <f>IF(N1543="snížená",J1543,0)</f>
        <v>0</v>
      </c>
      <c r="BG1543" s="149">
        <f>IF(N1543="zákl. přenesená",J1543,0)</f>
        <v>0</v>
      </c>
      <c r="BH1543" s="149">
        <f>IF(N1543="sníž. přenesená",J1543,0)</f>
        <v>0</v>
      </c>
      <c r="BI1543" s="149">
        <f>IF(N1543="nulová",J1543,0)</f>
        <v>0</v>
      </c>
      <c r="BJ1543" s="17" t="s">
        <v>83</v>
      </c>
      <c r="BK1543" s="149">
        <f>ROUND(I1543*H1543,2)</f>
        <v>0</v>
      </c>
      <c r="BL1543" s="17" t="s">
        <v>624</v>
      </c>
      <c r="BM1543" s="148" t="s">
        <v>1537</v>
      </c>
    </row>
    <row r="1544" spans="2:65" s="12" customFormat="1" ht="11.25">
      <c r="B1544" s="150"/>
      <c r="D1544" s="151" t="s">
        <v>302</v>
      </c>
      <c r="F1544" s="153" t="s">
        <v>1533</v>
      </c>
      <c r="H1544" s="154">
        <v>4007.3220000000001</v>
      </c>
      <c r="I1544" s="155"/>
      <c r="L1544" s="150"/>
      <c r="M1544" s="156"/>
      <c r="T1544" s="157"/>
      <c r="AT1544" s="152" t="s">
        <v>302</v>
      </c>
      <c r="AU1544" s="152" t="s">
        <v>85</v>
      </c>
      <c r="AV1544" s="12" t="s">
        <v>85</v>
      </c>
      <c r="AW1544" s="12" t="s">
        <v>4</v>
      </c>
      <c r="AX1544" s="12" t="s">
        <v>83</v>
      </c>
      <c r="AY1544" s="152" t="s">
        <v>293</v>
      </c>
    </row>
    <row r="1545" spans="2:65" s="11" customFormat="1" ht="22.9" customHeight="1">
      <c r="B1545" s="125"/>
      <c r="D1545" s="126" t="s">
        <v>75</v>
      </c>
      <c r="E1545" s="135" t="s">
        <v>1538</v>
      </c>
      <c r="F1545" s="135" t="s">
        <v>1539</v>
      </c>
      <c r="I1545" s="128"/>
      <c r="J1545" s="136">
        <f>BK1545</f>
        <v>0</v>
      </c>
      <c r="L1545" s="125"/>
      <c r="M1545" s="130"/>
      <c r="P1545" s="131">
        <f>SUM(P1546:P1550)</f>
        <v>0</v>
      </c>
      <c r="R1545" s="131">
        <f>SUM(R1546:R1550)</f>
        <v>0.19871742000000003</v>
      </c>
      <c r="T1545" s="132">
        <f>SUM(T1546:T1550)</f>
        <v>0</v>
      </c>
      <c r="AR1545" s="126" t="s">
        <v>85</v>
      </c>
      <c r="AT1545" s="133" t="s">
        <v>75</v>
      </c>
      <c r="AU1545" s="133" t="s">
        <v>83</v>
      </c>
      <c r="AY1545" s="126" t="s">
        <v>293</v>
      </c>
      <c r="BK1545" s="134">
        <f>SUM(BK1546:BK1550)</f>
        <v>0</v>
      </c>
    </row>
    <row r="1546" spans="2:65" s="1" customFormat="1" ht="37.9" customHeight="1">
      <c r="B1546" s="32"/>
      <c r="C1546" s="137" t="s">
        <v>1540</v>
      </c>
      <c r="D1546" s="137" t="s">
        <v>295</v>
      </c>
      <c r="E1546" s="138" t="s">
        <v>1541</v>
      </c>
      <c r="F1546" s="139" t="s">
        <v>1542</v>
      </c>
      <c r="G1546" s="140" t="s">
        <v>767</v>
      </c>
      <c r="H1546" s="141">
        <v>37.213000000000001</v>
      </c>
      <c r="I1546" s="142"/>
      <c r="J1546" s="143">
        <f>ROUND(I1546*H1546,2)</f>
        <v>0</v>
      </c>
      <c r="K1546" s="139" t="s">
        <v>299</v>
      </c>
      <c r="L1546" s="32"/>
      <c r="M1546" s="144" t="s">
        <v>1</v>
      </c>
      <c r="N1546" s="145" t="s">
        <v>41</v>
      </c>
      <c r="P1546" s="146">
        <f>O1546*H1546</f>
        <v>0</v>
      </c>
      <c r="Q1546" s="146">
        <v>2.4000000000000001E-4</v>
      </c>
      <c r="R1546" s="146">
        <f>Q1546*H1546</f>
        <v>8.9311200000000007E-3</v>
      </c>
      <c r="S1546" s="146">
        <v>0</v>
      </c>
      <c r="T1546" s="147">
        <f>S1546*H1546</f>
        <v>0</v>
      </c>
      <c r="AR1546" s="148" t="s">
        <v>624</v>
      </c>
      <c r="AT1546" s="148" t="s">
        <v>295</v>
      </c>
      <c r="AU1546" s="148" t="s">
        <v>85</v>
      </c>
      <c r="AY1546" s="17" t="s">
        <v>293</v>
      </c>
      <c r="BE1546" s="149">
        <f>IF(N1546="základní",J1546,0)</f>
        <v>0</v>
      </c>
      <c r="BF1546" s="149">
        <f>IF(N1546="snížená",J1546,0)</f>
        <v>0</v>
      </c>
      <c r="BG1546" s="149">
        <f>IF(N1546="zákl. přenesená",J1546,0)</f>
        <v>0</v>
      </c>
      <c r="BH1546" s="149">
        <f>IF(N1546="sníž. přenesená",J1546,0)</f>
        <v>0</v>
      </c>
      <c r="BI1546" s="149">
        <f>IF(N1546="nulová",J1546,0)</f>
        <v>0</v>
      </c>
      <c r="BJ1546" s="17" t="s">
        <v>83</v>
      </c>
      <c r="BK1546" s="149">
        <f>ROUND(I1546*H1546,2)</f>
        <v>0</v>
      </c>
      <c r="BL1546" s="17" t="s">
        <v>624</v>
      </c>
      <c r="BM1546" s="148" t="s">
        <v>1543</v>
      </c>
    </row>
    <row r="1547" spans="2:65" s="12" customFormat="1" ht="22.5">
      <c r="B1547" s="150"/>
      <c r="D1547" s="151" t="s">
        <v>302</v>
      </c>
      <c r="E1547" s="152" t="s">
        <v>1</v>
      </c>
      <c r="F1547" s="153" t="s">
        <v>1544</v>
      </c>
      <c r="H1547" s="154">
        <v>37.213000000000001</v>
      </c>
      <c r="I1547" s="155"/>
      <c r="L1547" s="150"/>
      <c r="M1547" s="156"/>
      <c r="T1547" s="157"/>
      <c r="AT1547" s="152" t="s">
        <v>302</v>
      </c>
      <c r="AU1547" s="152" t="s">
        <v>85</v>
      </c>
      <c r="AV1547" s="12" t="s">
        <v>85</v>
      </c>
      <c r="AW1547" s="12" t="s">
        <v>32</v>
      </c>
      <c r="AX1547" s="12" t="s">
        <v>83</v>
      </c>
      <c r="AY1547" s="152" t="s">
        <v>293</v>
      </c>
    </row>
    <row r="1548" spans="2:65" s="1" customFormat="1" ht="16.5" customHeight="1">
      <c r="B1548" s="32"/>
      <c r="C1548" s="174" t="s">
        <v>1545</v>
      </c>
      <c r="D1548" s="174" t="s">
        <v>530</v>
      </c>
      <c r="E1548" s="175" t="s">
        <v>1546</v>
      </c>
      <c r="F1548" s="176" t="s">
        <v>1547</v>
      </c>
      <c r="G1548" s="177" t="s">
        <v>767</v>
      </c>
      <c r="H1548" s="178">
        <v>37.213000000000001</v>
      </c>
      <c r="I1548" s="179"/>
      <c r="J1548" s="180">
        <f>ROUND(I1548*H1548,2)</f>
        <v>0</v>
      </c>
      <c r="K1548" s="176" t="s">
        <v>1</v>
      </c>
      <c r="L1548" s="181"/>
      <c r="M1548" s="182" t="s">
        <v>1</v>
      </c>
      <c r="N1548" s="183" t="s">
        <v>41</v>
      </c>
      <c r="P1548" s="146">
        <f>O1548*H1548</f>
        <v>0</v>
      </c>
      <c r="Q1548" s="146">
        <v>5.1000000000000004E-3</v>
      </c>
      <c r="R1548" s="146">
        <f>Q1548*H1548</f>
        <v>0.18978630000000002</v>
      </c>
      <c r="S1548" s="146">
        <v>0</v>
      </c>
      <c r="T1548" s="147">
        <f>S1548*H1548</f>
        <v>0</v>
      </c>
      <c r="AR1548" s="148" t="s">
        <v>787</v>
      </c>
      <c r="AT1548" s="148" t="s">
        <v>530</v>
      </c>
      <c r="AU1548" s="148" t="s">
        <v>85</v>
      </c>
      <c r="AY1548" s="17" t="s">
        <v>293</v>
      </c>
      <c r="BE1548" s="149">
        <f>IF(N1548="základní",J1548,0)</f>
        <v>0</v>
      </c>
      <c r="BF1548" s="149">
        <f>IF(N1548="snížená",J1548,0)</f>
        <v>0</v>
      </c>
      <c r="BG1548" s="149">
        <f>IF(N1548="zákl. přenesená",J1548,0)</f>
        <v>0</v>
      </c>
      <c r="BH1548" s="149">
        <f>IF(N1548="sníž. přenesená",J1548,0)</f>
        <v>0</v>
      </c>
      <c r="BI1548" s="149">
        <f>IF(N1548="nulová",J1548,0)</f>
        <v>0</v>
      </c>
      <c r="BJ1548" s="17" t="s">
        <v>83</v>
      </c>
      <c r="BK1548" s="149">
        <f>ROUND(I1548*H1548,2)</f>
        <v>0</v>
      </c>
      <c r="BL1548" s="17" t="s">
        <v>624</v>
      </c>
      <c r="BM1548" s="148" t="s">
        <v>1548</v>
      </c>
    </row>
    <row r="1549" spans="2:65" s="1" customFormat="1" ht="24.2" customHeight="1">
      <c r="B1549" s="32"/>
      <c r="C1549" s="137" t="s">
        <v>1549</v>
      </c>
      <c r="D1549" s="137" t="s">
        <v>295</v>
      </c>
      <c r="E1549" s="138" t="s">
        <v>1550</v>
      </c>
      <c r="F1549" s="139" t="s">
        <v>1551</v>
      </c>
      <c r="G1549" s="140" t="s">
        <v>533</v>
      </c>
      <c r="H1549" s="141">
        <v>0.19900000000000001</v>
      </c>
      <c r="I1549" s="142"/>
      <c r="J1549" s="143">
        <f>ROUND(I1549*H1549,2)</f>
        <v>0</v>
      </c>
      <c r="K1549" s="139" t="s">
        <v>299</v>
      </c>
      <c r="L1549" s="32"/>
      <c r="M1549" s="144" t="s">
        <v>1</v>
      </c>
      <c r="N1549" s="145" t="s">
        <v>41</v>
      </c>
      <c r="P1549" s="146">
        <f>O1549*H1549</f>
        <v>0</v>
      </c>
      <c r="Q1549" s="146">
        <v>0</v>
      </c>
      <c r="R1549" s="146">
        <f>Q1549*H1549</f>
        <v>0</v>
      </c>
      <c r="S1549" s="146">
        <v>0</v>
      </c>
      <c r="T1549" s="147">
        <f>S1549*H1549</f>
        <v>0</v>
      </c>
      <c r="AR1549" s="148" t="s">
        <v>624</v>
      </c>
      <c r="AT1549" s="148" t="s">
        <v>295</v>
      </c>
      <c r="AU1549" s="148" t="s">
        <v>85</v>
      </c>
      <c r="AY1549" s="17" t="s">
        <v>293</v>
      </c>
      <c r="BE1549" s="149">
        <f>IF(N1549="základní",J1549,0)</f>
        <v>0</v>
      </c>
      <c r="BF1549" s="149">
        <f>IF(N1549="snížená",J1549,0)</f>
        <v>0</v>
      </c>
      <c r="BG1549" s="149">
        <f>IF(N1549="zákl. přenesená",J1549,0)</f>
        <v>0</v>
      </c>
      <c r="BH1549" s="149">
        <f>IF(N1549="sníž. přenesená",J1549,0)</f>
        <v>0</v>
      </c>
      <c r="BI1549" s="149">
        <f>IF(N1549="nulová",J1549,0)</f>
        <v>0</v>
      </c>
      <c r="BJ1549" s="17" t="s">
        <v>83</v>
      </c>
      <c r="BK1549" s="149">
        <f>ROUND(I1549*H1549,2)</f>
        <v>0</v>
      </c>
      <c r="BL1549" s="17" t="s">
        <v>624</v>
      </c>
      <c r="BM1549" s="148" t="s">
        <v>1552</v>
      </c>
    </row>
    <row r="1550" spans="2:65" s="1" customFormat="1" ht="37.9" customHeight="1">
      <c r="B1550" s="32"/>
      <c r="C1550" s="137" t="s">
        <v>1553</v>
      </c>
      <c r="D1550" s="137" t="s">
        <v>295</v>
      </c>
      <c r="E1550" s="138" t="s">
        <v>1554</v>
      </c>
      <c r="F1550" s="139" t="s">
        <v>1555</v>
      </c>
      <c r="G1550" s="140" t="s">
        <v>533</v>
      </c>
      <c r="H1550" s="141">
        <v>0.19900000000000001</v>
      </c>
      <c r="I1550" s="142"/>
      <c r="J1550" s="143">
        <f>ROUND(I1550*H1550,2)</f>
        <v>0</v>
      </c>
      <c r="K1550" s="139" t="s">
        <v>299</v>
      </c>
      <c r="L1550" s="32"/>
      <c r="M1550" s="192" t="s">
        <v>1</v>
      </c>
      <c r="N1550" s="193" t="s">
        <v>41</v>
      </c>
      <c r="O1550" s="194"/>
      <c r="P1550" s="195">
        <f>O1550*H1550</f>
        <v>0</v>
      </c>
      <c r="Q1550" s="195">
        <v>0</v>
      </c>
      <c r="R1550" s="195">
        <f>Q1550*H1550</f>
        <v>0</v>
      </c>
      <c r="S1550" s="195">
        <v>0</v>
      </c>
      <c r="T1550" s="196">
        <f>S1550*H1550</f>
        <v>0</v>
      </c>
      <c r="AR1550" s="148" t="s">
        <v>624</v>
      </c>
      <c r="AT1550" s="148" t="s">
        <v>295</v>
      </c>
      <c r="AU1550" s="148" t="s">
        <v>85</v>
      </c>
      <c r="AY1550" s="17" t="s">
        <v>293</v>
      </c>
      <c r="BE1550" s="149">
        <f>IF(N1550="základní",J1550,0)</f>
        <v>0</v>
      </c>
      <c r="BF1550" s="149">
        <f>IF(N1550="snížená",J1550,0)</f>
        <v>0</v>
      </c>
      <c r="BG1550" s="149">
        <f>IF(N1550="zákl. přenesená",J1550,0)</f>
        <v>0</v>
      </c>
      <c r="BH1550" s="149">
        <f>IF(N1550="sníž. přenesená",J1550,0)</f>
        <v>0</v>
      </c>
      <c r="BI1550" s="149">
        <f>IF(N1550="nulová",J1550,0)</f>
        <v>0</v>
      </c>
      <c r="BJ1550" s="17" t="s">
        <v>83</v>
      </c>
      <c r="BK1550" s="149">
        <f>ROUND(I1550*H1550,2)</f>
        <v>0</v>
      </c>
      <c r="BL1550" s="17" t="s">
        <v>624</v>
      </c>
      <c r="BM1550" s="148" t="s">
        <v>1556</v>
      </c>
    </row>
    <row r="1551" spans="2:65" s="1" customFormat="1" ht="6.95" customHeight="1">
      <c r="B1551" s="44"/>
      <c r="C1551" s="45"/>
      <c r="D1551" s="45"/>
      <c r="E1551" s="45"/>
      <c r="F1551" s="45"/>
      <c r="G1551" s="45"/>
      <c r="H1551" s="45"/>
      <c r="I1551" s="45"/>
      <c r="J1551" s="45"/>
      <c r="K1551" s="45"/>
      <c r="L1551" s="32"/>
    </row>
  </sheetData>
  <sheetProtection algorithmName="SHA-512" hashValue="WopdH7qc0wmbcQqoQY8OTq2MrkuGZIBLH7KkC/kAGaSWIi/j0SAUNl1h+oIzMwBdsZHti5vAppDFmgTscgsc/w==" saltValue="BVbYQi/+f/yLFB5kQOkLWXrnrjRsEmIQDljpw0ZHBxD3/im5r3+DfDFPuSS4YkVlI5kQdcEFaC8av8G6d/jzdg==" spinCount="100000" sheet="1" objects="1" scenarios="1" formatColumns="0" formatRows="0" autoFilter="0"/>
  <autoFilter ref="C132:K1550" xr:uid="{00000000-0009-0000-0000-000001000000}"/>
  <mergeCells count="12">
    <mergeCell ref="E125:H125"/>
    <mergeCell ref="L2:V2"/>
    <mergeCell ref="E85:H85"/>
    <mergeCell ref="E87:H87"/>
    <mergeCell ref="E89:H89"/>
    <mergeCell ref="E121:H121"/>
    <mergeCell ref="E123:H12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2:BM366"/>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c r="L2" s="217"/>
      <c r="M2" s="217"/>
      <c r="N2" s="217"/>
      <c r="O2" s="217"/>
      <c r="P2" s="217"/>
      <c r="Q2" s="217"/>
      <c r="R2" s="217"/>
      <c r="S2" s="217"/>
      <c r="T2" s="217"/>
      <c r="U2" s="217"/>
      <c r="V2" s="217"/>
      <c r="AT2" s="17" t="s">
        <v>160</v>
      </c>
      <c r="AZ2" s="93" t="s">
        <v>4439</v>
      </c>
      <c r="BA2" s="93" t="s">
        <v>1</v>
      </c>
      <c r="BB2" s="93" t="s">
        <v>1</v>
      </c>
      <c r="BC2" s="93" t="s">
        <v>5784</v>
      </c>
      <c r="BD2" s="93" t="s">
        <v>85</v>
      </c>
    </row>
    <row r="3" spans="2:56" ht="6.95" customHeight="1">
      <c r="B3" s="18"/>
      <c r="C3" s="19"/>
      <c r="D3" s="19"/>
      <c r="E3" s="19"/>
      <c r="F3" s="19"/>
      <c r="G3" s="19"/>
      <c r="H3" s="19"/>
      <c r="I3" s="19"/>
      <c r="J3" s="19"/>
      <c r="K3" s="19"/>
      <c r="L3" s="20"/>
      <c r="AT3" s="17" t="s">
        <v>85</v>
      </c>
      <c r="AZ3" s="93" t="s">
        <v>5364</v>
      </c>
      <c r="BA3" s="93" t="s">
        <v>1</v>
      </c>
      <c r="BB3" s="93" t="s">
        <v>1</v>
      </c>
      <c r="BC3" s="93" t="s">
        <v>5785</v>
      </c>
      <c r="BD3" s="93" t="s">
        <v>85</v>
      </c>
    </row>
    <row r="4" spans="2:56" ht="24.95" customHeight="1">
      <c r="B4" s="20"/>
      <c r="D4" s="21" t="s">
        <v>216</v>
      </c>
      <c r="L4" s="20"/>
      <c r="M4" s="94" t="s">
        <v>10</v>
      </c>
      <c r="AT4" s="17" t="s">
        <v>4</v>
      </c>
      <c r="AZ4" s="93" t="s">
        <v>5366</v>
      </c>
      <c r="BA4" s="93" t="s">
        <v>1</v>
      </c>
      <c r="BB4" s="93" t="s">
        <v>1</v>
      </c>
      <c r="BC4" s="93" t="s">
        <v>1295</v>
      </c>
      <c r="BD4" s="93" t="s">
        <v>85</v>
      </c>
    </row>
    <row r="5" spans="2:56" ht="6.95" customHeight="1">
      <c r="B5" s="20"/>
      <c r="L5" s="20"/>
      <c r="AZ5" s="93" t="s">
        <v>5368</v>
      </c>
      <c r="BA5" s="93" t="s">
        <v>5369</v>
      </c>
      <c r="BB5" s="93" t="s">
        <v>1</v>
      </c>
      <c r="BC5" s="93" t="s">
        <v>5786</v>
      </c>
      <c r="BD5" s="93" t="s">
        <v>85</v>
      </c>
    </row>
    <row r="6" spans="2:56" ht="12" customHeight="1">
      <c r="B6" s="20"/>
      <c r="D6" s="27" t="s">
        <v>16</v>
      </c>
      <c r="L6" s="20"/>
      <c r="AZ6" s="93" t="s">
        <v>5371</v>
      </c>
      <c r="BA6" s="93" t="s">
        <v>1</v>
      </c>
      <c r="BB6" s="93" t="s">
        <v>1</v>
      </c>
      <c r="BC6" s="93" t="s">
        <v>5787</v>
      </c>
      <c r="BD6" s="93" t="s">
        <v>85</v>
      </c>
    </row>
    <row r="7" spans="2:56" ht="16.5" customHeight="1">
      <c r="B7" s="20"/>
      <c r="E7" s="256" t="str">
        <f>'Rekapitulace stavby'!K6</f>
        <v>Stavba sekundárního kolektoru Česká-Středova - 2024</v>
      </c>
      <c r="F7" s="257"/>
      <c r="G7" s="257"/>
      <c r="H7" s="257"/>
      <c r="L7" s="20"/>
      <c r="AZ7" s="93" t="s">
        <v>5788</v>
      </c>
      <c r="BA7" s="93" t="s">
        <v>1</v>
      </c>
      <c r="BB7" s="93" t="s">
        <v>1</v>
      </c>
      <c r="BC7" s="93" t="s">
        <v>5789</v>
      </c>
      <c r="BD7" s="93" t="s">
        <v>85</v>
      </c>
    </row>
    <row r="8" spans="2:56" ht="12.75">
      <c r="B8" s="20"/>
      <c r="D8" s="27" t="s">
        <v>225</v>
      </c>
      <c r="L8" s="20"/>
      <c r="AZ8" s="93" t="s">
        <v>5790</v>
      </c>
      <c r="BA8" s="93" t="s">
        <v>1</v>
      </c>
      <c r="BB8" s="93" t="s">
        <v>1</v>
      </c>
      <c r="BC8" s="93" t="s">
        <v>5784</v>
      </c>
      <c r="BD8" s="93" t="s">
        <v>85</v>
      </c>
    </row>
    <row r="9" spans="2:56" ht="16.5" customHeight="1">
      <c r="B9" s="20"/>
      <c r="E9" s="256" t="s">
        <v>4700</v>
      </c>
      <c r="F9" s="217"/>
      <c r="G9" s="217"/>
      <c r="H9" s="217"/>
      <c r="L9" s="20"/>
      <c r="AZ9" s="93" t="s">
        <v>5373</v>
      </c>
      <c r="BA9" s="93" t="s">
        <v>5373</v>
      </c>
      <c r="BB9" s="93" t="s">
        <v>1</v>
      </c>
      <c r="BC9" s="93" t="s">
        <v>5791</v>
      </c>
      <c r="BD9" s="93" t="s">
        <v>85</v>
      </c>
    </row>
    <row r="10" spans="2:56" ht="12" customHeight="1">
      <c r="B10" s="20"/>
      <c r="D10" s="27" t="s">
        <v>231</v>
      </c>
      <c r="L10" s="20"/>
      <c r="AZ10" s="93" t="s">
        <v>5375</v>
      </c>
      <c r="BA10" s="93" t="s">
        <v>1</v>
      </c>
      <c r="BB10" s="93" t="s">
        <v>1</v>
      </c>
      <c r="BC10" s="93" t="s">
        <v>449</v>
      </c>
      <c r="BD10" s="93" t="s">
        <v>85</v>
      </c>
    </row>
    <row r="11" spans="2:56" s="1" customFormat="1" ht="16.5" customHeight="1">
      <c r="B11" s="32"/>
      <c r="E11" s="251" t="s">
        <v>5376</v>
      </c>
      <c r="F11" s="258"/>
      <c r="G11" s="258"/>
      <c r="H11" s="258"/>
      <c r="L11" s="32"/>
    </row>
    <row r="12" spans="2:56" s="1" customFormat="1" ht="12" customHeight="1">
      <c r="B12" s="32"/>
      <c r="D12" s="27" t="s">
        <v>5377</v>
      </c>
      <c r="L12" s="32"/>
    </row>
    <row r="13" spans="2:56" s="1" customFormat="1" ht="16.5" customHeight="1">
      <c r="B13" s="32"/>
      <c r="E13" s="238" t="s">
        <v>5792</v>
      </c>
      <c r="F13" s="258"/>
      <c r="G13" s="258"/>
      <c r="H13" s="258"/>
      <c r="L13" s="32"/>
    </row>
    <row r="14" spans="2:56" s="1" customFormat="1" ht="11.25">
      <c r="B14" s="32"/>
      <c r="L14" s="32"/>
    </row>
    <row r="15" spans="2:56" s="1" customFormat="1" ht="12" customHeight="1">
      <c r="B15" s="32"/>
      <c r="D15" s="27" t="s">
        <v>18</v>
      </c>
      <c r="F15" s="25" t="s">
        <v>1</v>
      </c>
      <c r="I15" s="27" t="s">
        <v>19</v>
      </c>
      <c r="J15" s="25" t="s">
        <v>1</v>
      </c>
      <c r="L15" s="32"/>
    </row>
    <row r="16" spans="2:56" s="1" customFormat="1" ht="12" customHeight="1">
      <c r="B16" s="32"/>
      <c r="D16" s="27" t="s">
        <v>20</v>
      </c>
      <c r="F16" s="25" t="s">
        <v>21</v>
      </c>
      <c r="I16" s="27" t="s">
        <v>22</v>
      </c>
      <c r="J16" s="52" t="str">
        <f>'Rekapitulace stavby'!AN8</f>
        <v>8. 8. 2024</v>
      </c>
      <c r="L16" s="32"/>
    </row>
    <row r="17" spans="2:12" s="1" customFormat="1" ht="10.9" customHeight="1">
      <c r="B17" s="32"/>
      <c r="L17" s="32"/>
    </row>
    <row r="18" spans="2:12" s="1" customFormat="1" ht="12" customHeight="1">
      <c r="B18" s="32"/>
      <c r="D18" s="27" t="s">
        <v>24</v>
      </c>
      <c r="I18" s="27" t="s">
        <v>25</v>
      </c>
      <c r="J18" s="25" t="s">
        <v>1</v>
      </c>
      <c r="L18" s="32"/>
    </row>
    <row r="19" spans="2:12" s="1" customFormat="1" ht="18" customHeight="1">
      <c r="B19" s="32"/>
      <c r="E19" s="25" t="s">
        <v>26</v>
      </c>
      <c r="I19" s="27" t="s">
        <v>27</v>
      </c>
      <c r="J19" s="25" t="s">
        <v>1</v>
      </c>
      <c r="L19" s="32"/>
    </row>
    <row r="20" spans="2:12" s="1" customFormat="1" ht="6.95" customHeight="1">
      <c r="B20" s="32"/>
      <c r="L20" s="32"/>
    </row>
    <row r="21" spans="2:12" s="1" customFormat="1" ht="12" customHeight="1">
      <c r="B21" s="32"/>
      <c r="D21" s="27" t="s">
        <v>28</v>
      </c>
      <c r="I21" s="27" t="s">
        <v>25</v>
      </c>
      <c r="J21" s="28" t="str">
        <f>'Rekapitulace stavby'!AN13</f>
        <v>Vyplň údaj</v>
      </c>
      <c r="L21" s="32"/>
    </row>
    <row r="22" spans="2:12" s="1" customFormat="1" ht="18" customHeight="1">
      <c r="B22" s="32"/>
      <c r="E22" s="259" t="str">
        <f>'Rekapitulace stavby'!E14</f>
        <v>Vyplň údaj</v>
      </c>
      <c r="F22" s="216"/>
      <c r="G22" s="216"/>
      <c r="H22" s="216"/>
      <c r="I22" s="27" t="s">
        <v>27</v>
      </c>
      <c r="J22" s="28" t="str">
        <f>'Rekapitulace stavby'!AN14</f>
        <v>Vyplň údaj</v>
      </c>
      <c r="L22" s="32"/>
    </row>
    <row r="23" spans="2:12" s="1" customFormat="1" ht="6.95" customHeight="1">
      <c r="B23" s="32"/>
      <c r="L23" s="32"/>
    </row>
    <row r="24" spans="2:12" s="1" customFormat="1" ht="12" customHeight="1">
      <c r="B24" s="32"/>
      <c r="D24" s="27" t="s">
        <v>30</v>
      </c>
      <c r="I24" s="27" t="s">
        <v>25</v>
      </c>
      <c r="J24" s="25" t="s">
        <v>1</v>
      </c>
      <c r="L24" s="32"/>
    </row>
    <row r="25" spans="2:12" s="1" customFormat="1" ht="18" customHeight="1">
      <c r="B25" s="32"/>
      <c r="E25" s="25" t="s">
        <v>31</v>
      </c>
      <c r="I25" s="27" t="s">
        <v>27</v>
      </c>
      <c r="J25" s="25" t="s">
        <v>1</v>
      </c>
      <c r="L25" s="32"/>
    </row>
    <row r="26" spans="2:12" s="1" customFormat="1" ht="6.95" customHeight="1">
      <c r="B26" s="32"/>
      <c r="L26" s="32"/>
    </row>
    <row r="27" spans="2:12" s="1" customFormat="1" ht="12" customHeight="1">
      <c r="B27" s="32"/>
      <c r="D27" s="27" t="s">
        <v>33</v>
      </c>
      <c r="I27" s="27" t="s">
        <v>25</v>
      </c>
      <c r="J27" s="25" t="s">
        <v>1</v>
      </c>
      <c r="L27" s="32"/>
    </row>
    <row r="28" spans="2:12" s="1" customFormat="1" ht="18" customHeight="1">
      <c r="B28" s="32"/>
      <c r="E28" s="25" t="s">
        <v>34</v>
      </c>
      <c r="I28" s="27" t="s">
        <v>27</v>
      </c>
      <c r="J28" s="25" t="s">
        <v>1</v>
      </c>
      <c r="L28" s="32"/>
    </row>
    <row r="29" spans="2:12" s="1" customFormat="1" ht="6.95" customHeight="1">
      <c r="B29" s="32"/>
      <c r="L29" s="32"/>
    </row>
    <row r="30" spans="2:12" s="1" customFormat="1" ht="12" customHeight="1">
      <c r="B30" s="32"/>
      <c r="D30" s="27" t="s">
        <v>35</v>
      </c>
      <c r="L30" s="32"/>
    </row>
    <row r="31" spans="2:12" s="7" customFormat="1" ht="16.5" customHeight="1">
      <c r="B31" s="95"/>
      <c r="E31" s="221" t="s">
        <v>1</v>
      </c>
      <c r="F31" s="221"/>
      <c r="G31" s="221"/>
      <c r="H31" s="221"/>
      <c r="L31" s="95"/>
    </row>
    <row r="32" spans="2:12" s="1" customFormat="1" ht="6.95" customHeight="1">
      <c r="B32" s="32"/>
      <c r="L32" s="32"/>
    </row>
    <row r="33" spans="2:12" s="1" customFormat="1" ht="6.95" customHeight="1">
      <c r="B33" s="32"/>
      <c r="D33" s="53"/>
      <c r="E33" s="53"/>
      <c r="F33" s="53"/>
      <c r="G33" s="53"/>
      <c r="H33" s="53"/>
      <c r="I33" s="53"/>
      <c r="J33" s="53"/>
      <c r="K33" s="53"/>
      <c r="L33" s="32"/>
    </row>
    <row r="34" spans="2:12" s="1" customFormat="1" ht="25.35" customHeight="1">
      <c r="B34" s="32"/>
      <c r="D34" s="96" t="s">
        <v>36</v>
      </c>
      <c r="J34" s="66">
        <f>ROUND(J140, 2)</f>
        <v>0</v>
      </c>
      <c r="L34" s="32"/>
    </row>
    <row r="35" spans="2:12" s="1" customFormat="1" ht="6.95" customHeight="1">
      <c r="B35" s="32"/>
      <c r="D35" s="53"/>
      <c r="E35" s="53"/>
      <c r="F35" s="53"/>
      <c r="G35" s="53"/>
      <c r="H35" s="53"/>
      <c r="I35" s="53"/>
      <c r="J35" s="53"/>
      <c r="K35" s="53"/>
      <c r="L35" s="32"/>
    </row>
    <row r="36" spans="2:12" s="1" customFormat="1" ht="14.45" customHeight="1">
      <c r="B36" s="32"/>
      <c r="F36" s="35" t="s">
        <v>38</v>
      </c>
      <c r="I36" s="35" t="s">
        <v>37</v>
      </c>
      <c r="J36" s="35" t="s">
        <v>39</v>
      </c>
      <c r="L36" s="32"/>
    </row>
    <row r="37" spans="2:12" s="1" customFormat="1" ht="14.45" customHeight="1">
      <c r="B37" s="32"/>
      <c r="D37" s="55" t="s">
        <v>40</v>
      </c>
      <c r="E37" s="27" t="s">
        <v>41</v>
      </c>
      <c r="F37" s="86">
        <f>ROUND((SUM(BE140:BE365)),  2)</f>
        <v>0</v>
      </c>
      <c r="I37" s="97">
        <v>0.21</v>
      </c>
      <c r="J37" s="86">
        <f>ROUND(((SUM(BE140:BE365))*I37),  2)</f>
        <v>0</v>
      </c>
      <c r="L37" s="32"/>
    </row>
    <row r="38" spans="2:12" s="1" customFormat="1" ht="14.45" customHeight="1">
      <c r="B38" s="32"/>
      <c r="E38" s="27" t="s">
        <v>42</v>
      </c>
      <c r="F38" s="86">
        <f>ROUND((SUM(BF140:BF365)),  2)</f>
        <v>0</v>
      </c>
      <c r="I38" s="97">
        <v>0.12</v>
      </c>
      <c r="J38" s="86">
        <f>ROUND(((SUM(BF140:BF365))*I38),  2)</f>
        <v>0</v>
      </c>
      <c r="L38" s="32"/>
    </row>
    <row r="39" spans="2:12" s="1" customFormat="1" ht="14.45" hidden="1" customHeight="1">
      <c r="B39" s="32"/>
      <c r="E39" s="27" t="s">
        <v>43</v>
      </c>
      <c r="F39" s="86">
        <f>ROUND((SUM(BG140:BG365)),  2)</f>
        <v>0</v>
      </c>
      <c r="I39" s="97">
        <v>0.21</v>
      </c>
      <c r="J39" s="86">
        <f>0</f>
        <v>0</v>
      </c>
      <c r="L39" s="32"/>
    </row>
    <row r="40" spans="2:12" s="1" customFormat="1" ht="14.45" hidden="1" customHeight="1">
      <c r="B40" s="32"/>
      <c r="E40" s="27" t="s">
        <v>44</v>
      </c>
      <c r="F40" s="86">
        <f>ROUND((SUM(BH140:BH365)),  2)</f>
        <v>0</v>
      </c>
      <c r="I40" s="97">
        <v>0.12</v>
      </c>
      <c r="J40" s="86">
        <f>0</f>
        <v>0</v>
      </c>
      <c r="L40" s="32"/>
    </row>
    <row r="41" spans="2:12" s="1" customFormat="1" ht="14.45" hidden="1" customHeight="1">
      <c r="B41" s="32"/>
      <c r="E41" s="27" t="s">
        <v>45</v>
      </c>
      <c r="F41" s="86">
        <f>ROUND((SUM(BI140:BI365)),  2)</f>
        <v>0</v>
      </c>
      <c r="I41" s="97">
        <v>0</v>
      </c>
      <c r="J41" s="86">
        <f>0</f>
        <v>0</v>
      </c>
      <c r="L41" s="32"/>
    </row>
    <row r="42" spans="2:12" s="1" customFormat="1" ht="6.95" customHeight="1">
      <c r="B42" s="32"/>
      <c r="L42" s="32"/>
    </row>
    <row r="43" spans="2:12" s="1" customFormat="1" ht="25.35" customHeight="1">
      <c r="B43" s="32"/>
      <c r="C43" s="98"/>
      <c r="D43" s="99" t="s">
        <v>46</v>
      </c>
      <c r="E43" s="57"/>
      <c r="F43" s="57"/>
      <c r="G43" s="100" t="s">
        <v>47</v>
      </c>
      <c r="H43" s="101" t="s">
        <v>48</v>
      </c>
      <c r="I43" s="57"/>
      <c r="J43" s="102">
        <f>SUM(J34:J41)</f>
        <v>0</v>
      </c>
      <c r="K43" s="103"/>
      <c r="L43" s="32"/>
    </row>
    <row r="44" spans="2:12" s="1" customFormat="1" ht="14.45" customHeight="1">
      <c r="B44" s="32"/>
      <c r="L44" s="32"/>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ht="16.5" customHeight="1">
      <c r="B87" s="20"/>
      <c r="E87" s="256" t="s">
        <v>4700</v>
      </c>
      <c r="F87" s="217"/>
      <c r="G87" s="217"/>
      <c r="H87" s="217"/>
      <c r="L87" s="20"/>
    </row>
    <row r="88" spans="2:12" ht="12" customHeight="1">
      <c r="B88" s="20"/>
      <c r="C88" s="27" t="s">
        <v>231</v>
      </c>
      <c r="L88" s="20"/>
    </row>
    <row r="89" spans="2:12" s="1" customFormat="1" ht="16.5" customHeight="1">
      <c r="B89" s="32"/>
      <c r="E89" s="251" t="s">
        <v>5376</v>
      </c>
      <c r="F89" s="258"/>
      <c r="G89" s="258"/>
      <c r="H89" s="258"/>
      <c r="L89" s="32"/>
    </row>
    <row r="90" spans="2:12" s="1" customFormat="1" ht="12" customHeight="1">
      <c r="B90" s="32"/>
      <c r="C90" s="27" t="s">
        <v>5377</v>
      </c>
      <c r="L90" s="32"/>
    </row>
    <row r="91" spans="2:12" s="1" customFormat="1" ht="16.5" customHeight="1">
      <c r="B91" s="32"/>
      <c r="E91" s="238" t="str">
        <f>E13</f>
        <v>SO 706.02 - NTL plynovodní přípojky</v>
      </c>
      <c r="F91" s="258"/>
      <c r="G91" s="258"/>
      <c r="H91" s="258"/>
      <c r="L91" s="32"/>
    </row>
    <row r="92" spans="2:12" s="1" customFormat="1" ht="6.95" customHeight="1">
      <c r="B92" s="32"/>
      <c r="L92" s="32"/>
    </row>
    <row r="93" spans="2:12" s="1" customFormat="1" ht="12" customHeight="1">
      <c r="B93" s="32"/>
      <c r="C93" s="27" t="s">
        <v>20</v>
      </c>
      <c r="F93" s="25" t="str">
        <f>F16</f>
        <v>Brno</v>
      </c>
      <c r="I93" s="27" t="s">
        <v>22</v>
      </c>
      <c r="J93" s="52" t="str">
        <f>IF(J16="","",J16)</f>
        <v>8. 8. 2024</v>
      </c>
      <c r="L93" s="32"/>
    </row>
    <row r="94" spans="2:12" s="1" customFormat="1" ht="6.95" customHeight="1">
      <c r="B94" s="32"/>
      <c r="L94" s="32"/>
    </row>
    <row r="95" spans="2:12" s="1" customFormat="1" ht="15.2" customHeight="1">
      <c r="B95" s="32"/>
      <c r="C95" s="27" t="s">
        <v>24</v>
      </c>
      <c r="F95" s="25" t="str">
        <f>E19</f>
        <v>Statutární město Brno</v>
      </c>
      <c r="I95" s="27" t="s">
        <v>30</v>
      </c>
      <c r="J95" s="30" t="str">
        <f>E25</f>
        <v>INGUTIS, spol. s r.o.</v>
      </c>
      <c r="L95" s="32"/>
    </row>
    <row r="96" spans="2:12" s="1" customFormat="1" ht="15.2" customHeight="1">
      <c r="B96" s="32"/>
      <c r="C96" s="27" t="s">
        <v>28</v>
      </c>
      <c r="F96" s="25" t="str">
        <f>IF(E22="","",E22)</f>
        <v>Vyplň údaj</v>
      </c>
      <c r="I96" s="27" t="s">
        <v>33</v>
      </c>
      <c r="J96" s="30" t="str">
        <f>E28</f>
        <v>Ing. J. Duben</v>
      </c>
      <c r="L96" s="32"/>
    </row>
    <row r="97" spans="2:47" s="1" customFormat="1" ht="10.35" customHeight="1">
      <c r="B97" s="32"/>
      <c r="L97" s="32"/>
    </row>
    <row r="98" spans="2:47" s="1" customFormat="1" ht="29.25" customHeight="1">
      <c r="B98" s="32"/>
      <c r="C98" s="106" t="s">
        <v>261</v>
      </c>
      <c r="D98" s="98"/>
      <c r="E98" s="98"/>
      <c r="F98" s="98"/>
      <c r="G98" s="98"/>
      <c r="H98" s="98"/>
      <c r="I98" s="98"/>
      <c r="J98" s="107" t="s">
        <v>262</v>
      </c>
      <c r="K98" s="98"/>
      <c r="L98" s="32"/>
    </row>
    <row r="99" spans="2:47" s="1" customFormat="1" ht="10.35" customHeight="1">
      <c r="B99" s="32"/>
      <c r="L99" s="32"/>
    </row>
    <row r="100" spans="2:47" s="1" customFormat="1" ht="22.9" customHeight="1">
      <c r="B100" s="32"/>
      <c r="C100" s="108" t="s">
        <v>263</v>
      </c>
      <c r="J100" s="66">
        <f>J140</f>
        <v>0</v>
      </c>
      <c r="L100" s="32"/>
      <c r="AU100" s="17" t="s">
        <v>264</v>
      </c>
    </row>
    <row r="101" spans="2:47" s="8" customFormat="1" ht="24.95" customHeight="1">
      <c r="B101" s="109"/>
      <c r="D101" s="110" t="s">
        <v>265</v>
      </c>
      <c r="E101" s="111"/>
      <c r="F101" s="111"/>
      <c r="G101" s="111"/>
      <c r="H101" s="111"/>
      <c r="I101" s="111"/>
      <c r="J101" s="112">
        <f>J141</f>
        <v>0</v>
      </c>
      <c r="L101" s="109"/>
    </row>
    <row r="102" spans="2:47" s="9" customFormat="1" ht="19.899999999999999" customHeight="1">
      <c r="B102" s="113"/>
      <c r="D102" s="114" t="s">
        <v>266</v>
      </c>
      <c r="E102" s="115"/>
      <c r="F102" s="115"/>
      <c r="G102" s="115"/>
      <c r="H102" s="115"/>
      <c r="I102" s="115"/>
      <c r="J102" s="116">
        <f>J142</f>
        <v>0</v>
      </c>
      <c r="L102" s="113"/>
    </row>
    <row r="103" spans="2:47" s="9" customFormat="1" ht="19.899999999999999" customHeight="1">
      <c r="B103" s="113"/>
      <c r="D103" s="114" t="s">
        <v>268</v>
      </c>
      <c r="E103" s="115"/>
      <c r="F103" s="115"/>
      <c r="G103" s="115"/>
      <c r="H103" s="115"/>
      <c r="I103" s="115"/>
      <c r="J103" s="116">
        <f>J246</f>
        <v>0</v>
      </c>
      <c r="L103" s="113"/>
    </row>
    <row r="104" spans="2:47" s="9" customFormat="1" ht="19.899999999999999" customHeight="1">
      <c r="B104" s="113"/>
      <c r="D104" s="114" t="s">
        <v>1574</v>
      </c>
      <c r="E104" s="115"/>
      <c r="F104" s="115"/>
      <c r="G104" s="115"/>
      <c r="H104" s="115"/>
      <c r="I104" s="115"/>
      <c r="J104" s="116">
        <f>J248</f>
        <v>0</v>
      </c>
      <c r="L104" s="113"/>
    </row>
    <row r="105" spans="2:47" s="9" customFormat="1" ht="19.899999999999999" customHeight="1">
      <c r="B105" s="113"/>
      <c r="D105" s="114" t="s">
        <v>271</v>
      </c>
      <c r="E105" s="115"/>
      <c r="F105" s="115"/>
      <c r="G105" s="115"/>
      <c r="H105" s="115"/>
      <c r="I105" s="115"/>
      <c r="J105" s="116">
        <f>J255</f>
        <v>0</v>
      </c>
      <c r="L105" s="113"/>
    </row>
    <row r="106" spans="2:47" s="9" customFormat="1" ht="19.899999999999999" customHeight="1">
      <c r="B106" s="113"/>
      <c r="D106" s="114" t="s">
        <v>5793</v>
      </c>
      <c r="E106" s="115"/>
      <c r="F106" s="115"/>
      <c r="G106" s="115"/>
      <c r="H106" s="115"/>
      <c r="I106" s="115"/>
      <c r="J106" s="116">
        <f>J257</f>
        <v>0</v>
      </c>
      <c r="L106" s="113"/>
    </row>
    <row r="107" spans="2:47" s="9" customFormat="1" ht="19.899999999999999" customHeight="1">
      <c r="B107" s="113"/>
      <c r="D107" s="114" t="s">
        <v>273</v>
      </c>
      <c r="E107" s="115"/>
      <c r="F107" s="115"/>
      <c r="G107" s="115"/>
      <c r="H107" s="115"/>
      <c r="I107" s="115"/>
      <c r="J107" s="116">
        <f>J266</f>
        <v>0</v>
      </c>
      <c r="L107" s="113"/>
    </row>
    <row r="108" spans="2:47" s="9" customFormat="1" ht="19.899999999999999" customHeight="1">
      <c r="B108" s="113"/>
      <c r="D108" s="114" t="s">
        <v>274</v>
      </c>
      <c r="E108" s="115"/>
      <c r="F108" s="115"/>
      <c r="G108" s="115"/>
      <c r="H108" s="115"/>
      <c r="I108" s="115"/>
      <c r="J108" s="116">
        <f>J274</f>
        <v>0</v>
      </c>
      <c r="L108" s="113"/>
    </row>
    <row r="109" spans="2:47" s="8" customFormat="1" ht="24.95" customHeight="1">
      <c r="B109" s="109"/>
      <c r="D109" s="110" t="s">
        <v>275</v>
      </c>
      <c r="E109" s="111"/>
      <c r="F109" s="111"/>
      <c r="G109" s="111"/>
      <c r="H109" s="111"/>
      <c r="I109" s="111"/>
      <c r="J109" s="112">
        <f>J276</f>
        <v>0</v>
      </c>
      <c r="L109" s="109"/>
    </row>
    <row r="110" spans="2:47" s="9" customFormat="1" ht="19.899999999999999" customHeight="1">
      <c r="B110" s="113"/>
      <c r="D110" s="114" t="s">
        <v>276</v>
      </c>
      <c r="E110" s="115"/>
      <c r="F110" s="115"/>
      <c r="G110" s="115"/>
      <c r="H110" s="115"/>
      <c r="I110" s="115"/>
      <c r="J110" s="116">
        <f>J277</f>
        <v>0</v>
      </c>
      <c r="L110" s="113"/>
    </row>
    <row r="111" spans="2:47" s="9" customFormat="1" ht="19.899999999999999" customHeight="1">
      <c r="B111" s="113"/>
      <c r="D111" s="114" t="s">
        <v>5794</v>
      </c>
      <c r="E111" s="115"/>
      <c r="F111" s="115"/>
      <c r="G111" s="115"/>
      <c r="H111" s="115"/>
      <c r="I111" s="115"/>
      <c r="J111" s="116">
        <f>J284</f>
        <v>0</v>
      </c>
      <c r="L111" s="113"/>
    </row>
    <row r="112" spans="2:47" s="8" customFormat="1" ht="24.95" customHeight="1">
      <c r="B112" s="109"/>
      <c r="D112" s="110" t="s">
        <v>3498</v>
      </c>
      <c r="E112" s="111"/>
      <c r="F112" s="111"/>
      <c r="G112" s="111"/>
      <c r="H112" s="111"/>
      <c r="I112" s="111"/>
      <c r="J112" s="112">
        <f>J287</f>
        <v>0</v>
      </c>
      <c r="L112" s="109"/>
    </row>
    <row r="113" spans="2:12" s="9" customFormat="1" ht="19.899999999999999" customHeight="1">
      <c r="B113" s="113"/>
      <c r="D113" s="114" t="s">
        <v>3499</v>
      </c>
      <c r="E113" s="115"/>
      <c r="F113" s="115"/>
      <c r="G113" s="115"/>
      <c r="H113" s="115"/>
      <c r="I113" s="115"/>
      <c r="J113" s="116">
        <f>J288</f>
        <v>0</v>
      </c>
      <c r="L113" s="113"/>
    </row>
    <row r="114" spans="2:12" s="9" customFormat="1" ht="19.899999999999999" customHeight="1">
      <c r="B114" s="113"/>
      <c r="D114" s="114" t="s">
        <v>3555</v>
      </c>
      <c r="E114" s="115"/>
      <c r="F114" s="115"/>
      <c r="G114" s="115"/>
      <c r="H114" s="115"/>
      <c r="I114" s="115"/>
      <c r="J114" s="116">
        <f>J293</f>
        <v>0</v>
      </c>
      <c r="L114" s="113"/>
    </row>
    <row r="115" spans="2:12" s="9" customFormat="1" ht="19.899999999999999" customHeight="1">
      <c r="B115" s="113"/>
      <c r="D115" s="114" t="s">
        <v>5379</v>
      </c>
      <c r="E115" s="115"/>
      <c r="F115" s="115"/>
      <c r="G115" s="115"/>
      <c r="H115" s="115"/>
      <c r="I115" s="115"/>
      <c r="J115" s="116">
        <f>J353</f>
        <v>0</v>
      </c>
      <c r="L115" s="113"/>
    </row>
    <row r="116" spans="2:12" s="8" customFormat="1" ht="24.95" customHeight="1">
      <c r="B116" s="109"/>
      <c r="D116" s="110" t="s">
        <v>5380</v>
      </c>
      <c r="E116" s="111"/>
      <c r="F116" s="111"/>
      <c r="G116" s="111"/>
      <c r="H116" s="111"/>
      <c r="I116" s="111"/>
      <c r="J116" s="112">
        <f>J361</f>
        <v>0</v>
      </c>
      <c r="L116" s="109"/>
    </row>
    <row r="117" spans="2:12" s="1" customFormat="1" ht="21.75" customHeight="1">
      <c r="B117" s="32"/>
      <c r="L117" s="32"/>
    </row>
    <row r="118" spans="2:12" s="1" customFormat="1" ht="6.95" customHeight="1">
      <c r="B118" s="44"/>
      <c r="C118" s="45"/>
      <c r="D118" s="45"/>
      <c r="E118" s="45"/>
      <c r="F118" s="45"/>
      <c r="G118" s="45"/>
      <c r="H118" s="45"/>
      <c r="I118" s="45"/>
      <c r="J118" s="45"/>
      <c r="K118" s="45"/>
      <c r="L118" s="32"/>
    </row>
    <row r="122" spans="2:12" s="1" customFormat="1" ht="6.95" customHeight="1">
      <c r="B122" s="46"/>
      <c r="C122" s="47"/>
      <c r="D122" s="47"/>
      <c r="E122" s="47"/>
      <c r="F122" s="47"/>
      <c r="G122" s="47"/>
      <c r="H122" s="47"/>
      <c r="I122" s="47"/>
      <c r="J122" s="47"/>
      <c r="K122" s="47"/>
      <c r="L122" s="32"/>
    </row>
    <row r="123" spans="2:12" s="1" customFormat="1" ht="24.95" customHeight="1">
      <c r="B123" s="32"/>
      <c r="C123" s="21" t="s">
        <v>278</v>
      </c>
      <c r="L123" s="32"/>
    </row>
    <row r="124" spans="2:12" s="1" customFormat="1" ht="6.95" customHeight="1">
      <c r="B124" s="32"/>
      <c r="L124" s="32"/>
    </row>
    <row r="125" spans="2:12" s="1" customFormat="1" ht="12" customHeight="1">
      <c r="B125" s="32"/>
      <c r="C125" s="27" t="s">
        <v>16</v>
      </c>
      <c r="L125" s="32"/>
    </row>
    <row r="126" spans="2:12" s="1" customFormat="1" ht="16.5" customHeight="1">
      <c r="B126" s="32"/>
      <c r="E126" s="256" t="str">
        <f>E7</f>
        <v>Stavba sekundárního kolektoru Česká-Středova - 2024</v>
      </c>
      <c r="F126" s="257"/>
      <c r="G126" s="257"/>
      <c r="H126" s="257"/>
      <c r="L126" s="32"/>
    </row>
    <row r="127" spans="2:12" ht="12" customHeight="1">
      <c r="B127" s="20"/>
      <c r="C127" s="27" t="s">
        <v>225</v>
      </c>
      <c r="L127" s="20"/>
    </row>
    <row r="128" spans="2:12" ht="16.5" customHeight="1">
      <c r="B128" s="20"/>
      <c r="E128" s="256" t="s">
        <v>4700</v>
      </c>
      <c r="F128" s="217"/>
      <c r="G128" s="217"/>
      <c r="H128" s="217"/>
      <c r="L128" s="20"/>
    </row>
    <row r="129" spans="2:65" ht="12" customHeight="1">
      <c r="B129" s="20"/>
      <c r="C129" s="27" t="s">
        <v>231</v>
      </c>
      <c r="L129" s="20"/>
    </row>
    <row r="130" spans="2:65" s="1" customFormat="1" ht="16.5" customHeight="1">
      <c r="B130" s="32"/>
      <c r="E130" s="251" t="s">
        <v>5376</v>
      </c>
      <c r="F130" s="258"/>
      <c r="G130" s="258"/>
      <c r="H130" s="258"/>
      <c r="L130" s="32"/>
    </row>
    <row r="131" spans="2:65" s="1" customFormat="1" ht="12" customHeight="1">
      <c r="B131" s="32"/>
      <c r="C131" s="27" t="s">
        <v>5377</v>
      </c>
      <c r="L131" s="32"/>
    </row>
    <row r="132" spans="2:65" s="1" customFormat="1" ht="16.5" customHeight="1">
      <c r="B132" s="32"/>
      <c r="E132" s="238" t="str">
        <f>E13</f>
        <v>SO 706.02 - NTL plynovodní přípojky</v>
      </c>
      <c r="F132" s="258"/>
      <c r="G132" s="258"/>
      <c r="H132" s="258"/>
      <c r="L132" s="32"/>
    </row>
    <row r="133" spans="2:65" s="1" customFormat="1" ht="6.95" customHeight="1">
      <c r="B133" s="32"/>
      <c r="L133" s="32"/>
    </row>
    <row r="134" spans="2:65" s="1" customFormat="1" ht="12" customHeight="1">
      <c r="B134" s="32"/>
      <c r="C134" s="27" t="s">
        <v>20</v>
      </c>
      <c r="F134" s="25" t="str">
        <f>F16</f>
        <v>Brno</v>
      </c>
      <c r="I134" s="27" t="s">
        <v>22</v>
      </c>
      <c r="J134" s="52" t="str">
        <f>IF(J16="","",J16)</f>
        <v>8. 8. 2024</v>
      </c>
      <c r="L134" s="32"/>
    </row>
    <row r="135" spans="2:65" s="1" customFormat="1" ht="6.95" customHeight="1">
      <c r="B135" s="32"/>
      <c r="L135" s="32"/>
    </row>
    <row r="136" spans="2:65" s="1" customFormat="1" ht="15.2" customHeight="1">
      <c r="B136" s="32"/>
      <c r="C136" s="27" t="s">
        <v>24</v>
      </c>
      <c r="F136" s="25" t="str">
        <f>E19</f>
        <v>Statutární město Brno</v>
      </c>
      <c r="I136" s="27" t="s">
        <v>30</v>
      </c>
      <c r="J136" s="30" t="str">
        <f>E25</f>
        <v>INGUTIS, spol. s r.o.</v>
      </c>
      <c r="L136" s="32"/>
    </row>
    <row r="137" spans="2:65" s="1" customFormat="1" ht="15.2" customHeight="1">
      <c r="B137" s="32"/>
      <c r="C137" s="27" t="s">
        <v>28</v>
      </c>
      <c r="F137" s="25" t="str">
        <f>IF(E22="","",E22)</f>
        <v>Vyplň údaj</v>
      </c>
      <c r="I137" s="27" t="s">
        <v>33</v>
      </c>
      <c r="J137" s="30" t="str">
        <f>E28</f>
        <v>Ing. J. Duben</v>
      </c>
      <c r="L137" s="32"/>
    </row>
    <row r="138" spans="2:65" s="1" customFormat="1" ht="10.35" customHeight="1">
      <c r="B138" s="32"/>
      <c r="L138" s="32"/>
    </row>
    <row r="139" spans="2:65" s="10" customFormat="1" ht="29.25" customHeight="1">
      <c r="B139" s="117"/>
      <c r="C139" s="118" t="s">
        <v>279</v>
      </c>
      <c r="D139" s="119" t="s">
        <v>61</v>
      </c>
      <c r="E139" s="119" t="s">
        <v>57</v>
      </c>
      <c r="F139" s="119" t="s">
        <v>58</v>
      </c>
      <c r="G139" s="119" t="s">
        <v>280</v>
      </c>
      <c r="H139" s="119" t="s">
        <v>281</v>
      </c>
      <c r="I139" s="119" t="s">
        <v>282</v>
      </c>
      <c r="J139" s="119" t="s">
        <v>262</v>
      </c>
      <c r="K139" s="120" t="s">
        <v>283</v>
      </c>
      <c r="L139" s="117"/>
      <c r="M139" s="59" t="s">
        <v>1</v>
      </c>
      <c r="N139" s="60" t="s">
        <v>40</v>
      </c>
      <c r="O139" s="60" t="s">
        <v>284</v>
      </c>
      <c r="P139" s="60" t="s">
        <v>285</v>
      </c>
      <c r="Q139" s="60" t="s">
        <v>286</v>
      </c>
      <c r="R139" s="60" t="s">
        <v>287</v>
      </c>
      <c r="S139" s="60" t="s">
        <v>288</v>
      </c>
      <c r="T139" s="61" t="s">
        <v>289</v>
      </c>
    </row>
    <row r="140" spans="2:65" s="1" customFormat="1" ht="22.9" customHeight="1">
      <c r="B140" s="32"/>
      <c r="C140" s="64" t="s">
        <v>290</v>
      </c>
      <c r="J140" s="121">
        <f>BK140</f>
        <v>0</v>
      </c>
      <c r="L140" s="32"/>
      <c r="M140" s="62"/>
      <c r="N140" s="53"/>
      <c r="O140" s="53"/>
      <c r="P140" s="122">
        <f>P141+P276+P287+P361</f>
        <v>0</v>
      </c>
      <c r="Q140" s="53"/>
      <c r="R140" s="122">
        <f>R141+R276+R287+R361</f>
        <v>1.8105828000000002</v>
      </c>
      <c r="S140" s="53"/>
      <c r="T140" s="123">
        <f>T141+T276+T287+T361</f>
        <v>26.558700000000002</v>
      </c>
      <c r="AT140" s="17" t="s">
        <v>75</v>
      </c>
      <c r="AU140" s="17" t="s">
        <v>264</v>
      </c>
      <c r="BK140" s="124">
        <f>BK141+BK276+BK287+BK361</f>
        <v>0</v>
      </c>
    </row>
    <row r="141" spans="2:65" s="11" customFormat="1" ht="25.9" customHeight="1">
      <c r="B141" s="125"/>
      <c r="D141" s="126" t="s">
        <v>75</v>
      </c>
      <c r="E141" s="127" t="s">
        <v>291</v>
      </c>
      <c r="F141" s="127" t="s">
        <v>292</v>
      </c>
      <c r="I141" s="128"/>
      <c r="J141" s="129">
        <f>BK141</f>
        <v>0</v>
      </c>
      <c r="L141" s="125"/>
      <c r="M141" s="130"/>
      <c r="P141" s="131">
        <f>P142+P246+P248+P255+P257+P266+P274</f>
        <v>0</v>
      </c>
      <c r="R141" s="131">
        <f>R142+R246+R248+R255+R257+R266+R274</f>
        <v>1.3167870000000002</v>
      </c>
      <c r="T141" s="132">
        <f>T142+T246+T248+T255+T257+T266+T274</f>
        <v>26.558700000000002</v>
      </c>
      <c r="AR141" s="126" t="s">
        <v>83</v>
      </c>
      <c r="AT141" s="133" t="s">
        <v>75</v>
      </c>
      <c r="AU141" s="133" t="s">
        <v>76</v>
      </c>
      <c r="AY141" s="126" t="s">
        <v>293</v>
      </c>
      <c r="BK141" s="134">
        <f>BK142+BK246+BK248+BK255+BK257+BK266+BK274</f>
        <v>0</v>
      </c>
    </row>
    <row r="142" spans="2:65" s="11" customFormat="1" ht="22.9" customHeight="1">
      <c r="B142" s="125"/>
      <c r="D142" s="126" t="s">
        <v>75</v>
      </c>
      <c r="E142" s="135" t="s">
        <v>83</v>
      </c>
      <c r="F142" s="135" t="s">
        <v>294</v>
      </c>
      <c r="I142" s="128"/>
      <c r="J142" s="136">
        <f>BK142</f>
        <v>0</v>
      </c>
      <c r="L142" s="125"/>
      <c r="M142" s="130"/>
      <c r="P142" s="131">
        <f>SUM(P143:P245)</f>
        <v>0</v>
      </c>
      <c r="R142" s="131">
        <f>SUM(R143:R245)</f>
        <v>0.31255400000000005</v>
      </c>
      <c r="T142" s="132">
        <f>SUM(T143:T245)</f>
        <v>26.535600000000002</v>
      </c>
      <c r="AR142" s="126" t="s">
        <v>83</v>
      </c>
      <c r="AT142" s="133" t="s">
        <v>75</v>
      </c>
      <c r="AU142" s="133" t="s">
        <v>83</v>
      </c>
      <c r="AY142" s="126" t="s">
        <v>293</v>
      </c>
      <c r="BK142" s="134">
        <f>SUM(BK143:BK245)</f>
        <v>0</v>
      </c>
    </row>
    <row r="143" spans="2:65" s="1" customFormat="1" ht="24.2" customHeight="1">
      <c r="B143" s="32"/>
      <c r="C143" s="137" t="s">
        <v>83</v>
      </c>
      <c r="D143" s="137" t="s">
        <v>295</v>
      </c>
      <c r="E143" s="138" t="s">
        <v>5381</v>
      </c>
      <c r="F143" s="139" t="s">
        <v>5382</v>
      </c>
      <c r="G143" s="140" t="s">
        <v>767</v>
      </c>
      <c r="H143" s="141">
        <v>1.44</v>
      </c>
      <c r="I143" s="142"/>
      <c r="J143" s="143">
        <f>ROUND(I143*H143,2)</f>
        <v>0</v>
      </c>
      <c r="K143" s="139" t="s">
        <v>1</v>
      </c>
      <c r="L143" s="32"/>
      <c r="M143" s="144" t="s">
        <v>1</v>
      </c>
      <c r="N143" s="145" t="s">
        <v>41</v>
      </c>
      <c r="P143" s="146">
        <f>O143*H143</f>
        <v>0</v>
      </c>
      <c r="Q143" s="146">
        <v>0</v>
      </c>
      <c r="R143" s="146">
        <f>Q143*H143</f>
        <v>0</v>
      </c>
      <c r="S143" s="146">
        <v>0.32500000000000001</v>
      </c>
      <c r="T143" s="147">
        <f>S143*H143</f>
        <v>0.46799999999999997</v>
      </c>
      <c r="AR143" s="148" t="s">
        <v>300</v>
      </c>
      <c r="AT143" s="148" t="s">
        <v>295</v>
      </c>
      <c r="AU143" s="148" t="s">
        <v>85</v>
      </c>
      <c r="AY143" s="17" t="s">
        <v>293</v>
      </c>
      <c r="BE143" s="149">
        <f>IF(N143="základní",J143,0)</f>
        <v>0</v>
      </c>
      <c r="BF143" s="149">
        <f>IF(N143="snížená",J143,0)</f>
        <v>0</v>
      </c>
      <c r="BG143" s="149">
        <f>IF(N143="zákl. přenesená",J143,0)</f>
        <v>0</v>
      </c>
      <c r="BH143" s="149">
        <f>IF(N143="sníž. přenesená",J143,0)</f>
        <v>0</v>
      </c>
      <c r="BI143" s="149">
        <f>IF(N143="nulová",J143,0)</f>
        <v>0</v>
      </c>
      <c r="BJ143" s="17" t="s">
        <v>83</v>
      </c>
      <c r="BK143" s="149">
        <f>ROUND(I143*H143,2)</f>
        <v>0</v>
      </c>
      <c r="BL143" s="17" t="s">
        <v>300</v>
      </c>
      <c r="BM143" s="148" t="s">
        <v>5795</v>
      </c>
    </row>
    <row r="144" spans="2:65" s="12" customFormat="1" ht="11.25">
      <c r="B144" s="150"/>
      <c r="D144" s="151" t="s">
        <v>302</v>
      </c>
      <c r="E144" s="152" t="s">
        <v>1</v>
      </c>
      <c r="F144" s="153" t="s">
        <v>5796</v>
      </c>
      <c r="H144" s="154">
        <v>1.44</v>
      </c>
      <c r="I144" s="155"/>
      <c r="L144" s="150"/>
      <c r="M144" s="156"/>
      <c r="T144" s="157"/>
      <c r="AT144" s="152" t="s">
        <v>302</v>
      </c>
      <c r="AU144" s="152" t="s">
        <v>85</v>
      </c>
      <c r="AV144" s="12" t="s">
        <v>85</v>
      </c>
      <c r="AW144" s="12" t="s">
        <v>32</v>
      </c>
      <c r="AX144" s="12" t="s">
        <v>76</v>
      </c>
      <c r="AY144" s="152" t="s">
        <v>293</v>
      </c>
    </row>
    <row r="145" spans="2:65" s="15" customFormat="1" ht="11.25">
      <c r="B145" s="185"/>
      <c r="D145" s="151" t="s">
        <v>302</v>
      </c>
      <c r="E145" s="186" t="s">
        <v>1</v>
      </c>
      <c r="F145" s="187" t="s">
        <v>1019</v>
      </c>
      <c r="H145" s="188">
        <v>1.44</v>
      </c>
      <c r="I145" s="189"/>
      <c r="L145" s="185"/>
      <c r="M145" s="190"/>
      <c r="T145" s="191"/>
      <c r="AT145" s="186" t="s">
        <v>302</v>
      </c>
      <c r="AU145" s="186" t="s">
        <v>85</v>
      </c>
      <c r="AV145" s="15" t="s">
        <v>156</v>
      </c>
      <c r="AW145" s="15" t="s">
        <v>32</v>
      </c>
      <c r="AX145" s="15" t="s">
        <v>83</v>
      </c>
      <c r="AY145" s="186" t="s">
        <v>293</v>
      </c>
    </row>
    <row r="146" spans="2:65" s="1" customFormat="1" ht="24.2" customHeight="1">
      <c r="B146" s="32"/>
      <c r="C146" s="137" t="s">
        <v>85</v>
      </c>
      <c r="D146" s="137" t="s">
        <v>295</v>
      </c>
      <c r="E146" s="138" t="s">
        <v>5387</v>
      </c>
      <c r="F146" s="139" t="s">
        <v>5388</v>
      </c>
      <c r="G146" s="140" t="s">
        <v>767</v>
      </c>
      <c r="H146" s="141">
        <v>21.24</v>
      </c>
      <c r="I146" s="142"/>
      <c r="J146" s="143">
        <f>ROUND(I146*H146,2)</f>
        <v>0</v>
      </c>
      <c r="K146" s="139" t="s">
        <v>1</v>
      </c>
      <c r="L146" s="32"/>
      <c r="M146" s="144" t="s">
        <v>1</v>
      </c>
      <c r="N146" s="145" t="s">
        <v>41</v>
      </c>
      <c r="P146" s="146">
        <f>O146*H146</f>
        <v>0</v>
      </c>
      <c r="Q146" s="146">
        <v>0</v>
      </c>
      <c r="R146" s="146">
        <f>Q146*H146</f>
        <v>0</v>
      </c>
      <c r="S146" s="146">
        <v>0.28999999999999998</v>
      </c>
      <c r="T146" s="147">
        <f>S146*H146</f>
        <v>6.1595999999999993</v>
      </c>
      <c r="AR146" s="148" t="s">
        <v>300</v>
      </c>
      <c r="AT146" s="148" t="s">
        <v>295</v>
      </c>
      <c r="AU146" s="148" t="s">
        <v>85</v>
      </c>
      <c r="AY146" s="17" t="s">
        <v>293</v>
      </c>
      <c r="BE146" s="149">
        <f>IF(N146="základní",J146,0)</f>
        <v>0</v>
      </c>
      <c r="BF146" s="149">
        <f>IF(N146="snížená",J146,0)</f>
        <v>0</v>
      </c>
      <c r="BG146" s="149">
        <f>IF(N146="zákl. přenesená",J146,0)</f>
        <v>0</v>
      </c>
      <c r="BH146" s="149">
        <f>IF(N146="sníž. přenesená",J146,0)</f>
        <v>0</v>
      </c>
      <c r="BI146" s="149">
        <f>IF(N146="nulová",J146,0)</f>
        <v>0</v>
      </c>
      <c r="BJ146" s="17" t="s">
        <v>83</v>
      </c>
      <c r="BK146" s="149">
        <f>ROUND(I146*H146,2)</f>
        <v>0</v>
      </c>
      <c r="BL146" s="17" t="s">
        <v>300</v>
      </c>
      <c r="BM146" s="148" t="s">
        <v>5797</v>
      </c>
    </row>
    <row r="147" spans="2:65" s="12" customFormat="1" ht="11.25">
      <c r="B147" s="150"/>
      <c r="D147" s="151" t="s">
        <v>302</v>
      </c>
      <c r="E147" s="152" t="s">
        <v>1</v>
      </c>
      <c r="F147" s="153" t="s">
        <v>5798</v>
      </c>
      <c r="H147" s="154">
        <v>2.52</v>
      </c>
      <c r="I147" s="155"/>
      <c r="L147" s="150"/>
      <c r="M147" s="156"/>
      <c r="T147" s="157"/>
      <c r="AT147" s="152" t="s">
        <v>302</v>
      </c>
      <c r="AU147" s="152" t="s">
        <v>85</v>
      </c>
      <c r="AV147" s="12" t="s">
        <v>85</v>
      </c>
      <c r="AW147" s="12" t="s">
        <v>32</v>
      </c>
      <c r="AX147" s="12" t="s">
        <v>76</v>
      </c>
      <c r="AY147" s="152" t="s">
        <v>293</v>
      </c>
    </row>
    <row r="148" spans="2:65" s="12" customFormat="1" ht="11.25">
      <c r="B148" s="150"/>
      <c r="D148" s="151" t="s">
        <v>302</v>
      </c>
      <c r="E148" s="152" t="s">
        <v>1</v>
      </c>
      <c r="F148" s="153" t="s">
        <v>5799</v>
      </c>
      <c r="H148" s="154">
        <v>4.32</v>
      </c>
      <c r="I148" s="155"/>
      <c r="L148" s="150"/>
      <c r="M148" s="156"/>
      <c r="T148" s="157"/>
      <c r="AT148" s="152" t="s">
        <v>302</v>
      </c>
      <c r="AU148" s="152" t="s">
        <v>85</v>
      </c>
      <c r="AV148" s="12" t="s">
        <v>85</v>
      </c>
      <c r="AW148" s="12" t="s">
        <v>32</v>
      </c>
      <c r="AX148" s="12" t="s">
        <v>76</v>
      </c>
      <c r="AY148" s="152" t="s">
        <v>293</v>
      </c>
    </row>
    <row r="149" spans="2:65" s="12" customFormat="1" ht="11.25">
      <c r="B149" s="150"/>
      <c r="D149" s="151" t="s">
        <v>302</v>
      </c>
      <c r="E149" s="152" t="s">
        <v>1</v>
      </c>
      <c r="F149" s="153" t="s">
        <v>5800</v>
      </c>
      <c r="H149" s="154">
        <v>6</v>
      </c>
      <c r="I149" s="155"/>
      <c r="L149" s="150"/>
      <c r="M149" s="156"/>
      <c r="T149" s="157"/>
      <c r="AT149" s="152" t="s">
        <v>302</v>
      </c>
      <c r="AU149" s="152" t="s">
        <v>85</v>
      </c>
      <c r="AV149" s="12" t="s">
        <v>85</v>
      </c>
      <c r="AW149" s="12" t="s">
        <v>32</v>
      </c>
      <c r="AX149" s="12" t="s">
        <v>76</v>
      </c>
      <c r="AY149" s="152" t="s">
        <v>293</v>
      </c>
    </row>
    <row r="150" spans="2:65" s="12" customFormat="1" ht="11.25">
      <c r="B150" s="150"/>
      <c r="D150" s="151" t="s">
        <v>302</v>
      </c>
      <c r="E150" s="152" t="s">
        <v>1</v>
      </c>
      <c r="F150" s="153" t="s">
        <v>5801</v>
      </c>
      <c r="H150" s="154">
        <v>8.4</v>
      </c>
      <c r="I150" s="155"/>
      <c r="L150" s="150"/>
      <c r="M150" s="156"/>
      <c r="T150" s="157"/>
      <c r="AT150" s="152" t="s">
        <v>302</v>
      </c>
      <c r="AU150" s="152" t="s">
        <v>85</v>
      </c>
      <c r="AV150" s="12" t="s">
        <v>85</v>
      </c>
      <c r="AW150" s="12" t="s">
        <v>32</v>
      </c>
      <c r="AX150" s="12" t="s">
        <v>76</v>
      </c>
      <c r="AY150" s="152" t="s">
        <v>293</v>
      </c>
    </row>
    <row r="151" spans="2:65" s="15" customFormat="1" ht="11.25">
      <c r="B151" s="185"/>
      <c r="D151" s="151" t="s">
        <v>302</v>
      </c>
      <c r="E151" s="186" t="s">
        <v>1</v>
      </c>
      <c r="F151" s="187" t="s">
        <v>1019</v>
      </c>
      <c r="H151" s="188">
        <v>21.240000000000002</v>
      </c>
      <c r="I151" s="189"/>
      <c r="L151" s="185"/>
      <c r="M151" s="190"/>
      <c r="T151" s="191"/>
      <c r="AT151" s="186" t="s">
        <v>302</v>
      </c>
      <c r="AU151" s="186" t="s">
        <v>85</v>
      </c>
      <c r="AV151" s="15" t="s">
        <v>156</v>
      </c>
      <c r="AW151" s="15" t="s">
        <v>32</v>
      </c>
      <c r="AX151" s="15" t="s">
        <v>83</v>
      </c>
      <c r="AY151" s="186" t="s">
        <v>293</v>
      </c>
    </row>
    <row r="152" spans="2:65" s="1" customFormat="1" ht="24.2" customHeight="1">
      <c r="B152" s="32"/>
      <c r="C152" s="137" t="s">
        <v>156</v>
      </c>
      <c r="D152" s="137" t="s">
        <v>295</v>
      </c>
      <c r="E152" s="138" t="s">
        <v>5394</v>
      </c>
      <c r="F152" s="139" t="s">
        <v>5395</v>
      </c>
      <c r="G152" s="140" t="s">
        <v>767</v>
      </c>
      <c r="H152" s="141">
        <v>21.24</v>
      </c>
      <c r="I152" s="142"/>
      <c r="J152" s="143">
        <f>ROUND(I152*H152,2)</f>
        <v>0</v>
      </c>
      <c r="K152" s="139" t="s">
        <v>1</v>
      </c>
      <c r="L152" s="32"/>
      <c r="M152" s="144" t="s">
        <v>1</v>
      </c>
      <c r="N152" s="145" t="s">
        <v>41</v>
      </c>
      <c r="P152" s="146">
        <f>O152*H152</f>
        <v>0</v>
      </c>
      <c r="Q152" s="146">
        <v>0</v>
      </c>
      <c r="R152" s="146">
        <f>Q152*H152</f>
        <v>0</v>
      </c>
      <c r="S152" s="146">
        <v>0.625</v>
      </c>
      <c r="T152" s="147">
        <f>S152*H152</f>
        <v>13.274999999999999</v>
      </c>
      <c r="AR152" s="148" t="s">
        <v>300</v>
      </c>
      <c r="AT152" s="148" t="s">
        <v>295</v>
      </c>
      <c r="AU152" s="148" t="s">
        <v>85</v>
      </c>
      <c r="AY152" s="17" t="s">
        <v>293</v>
      </c>
      <c r="BE152" s="149">
        <f>IF(N152="základní",J152,0)</f>
        <v>0</v>
      </c>
      <c r="BF152" s="149">
        <f>IF(N152="snížená",J152,0)</f>
        <v>0</v>
      </c>
      <c r="BG152" s="149">
        <f>IF(N152="zákl. přenesená",J152,0)</f>
        <v>0</v>
      </c>
      <c r="BH152" s="149">
        <f>IF(N152="sníž. přenesená",J152,0)</f>
        <v>0</v>
      </c>
      <c r="BI152" s="149">
        <f>IF(N152="nulová",J152,0)</f>
        <v>0</v>
      </c>
      <c r="BJ152" s="17" t="s">
        <v>83</v>
      </c>
      <c r="BK152" s="149">
        <f>ROUND(I152*H152,2)</f>
        <v>0</v>
      </c>
      <c r="BL152" s="17" t="s">
        <v>300</v>
      </c>
      <c r="BM152" s="148" t="s">
        <v>5802</v>
      </c>
    </row>
    <row r="153" spans="2:65" s="12" customFormat="1" ht="11.25">
      <c r="B153" s="150"/>
      <c r="D153" s="151" t="s">
        <v>302</v>
      </c>
      <c r="E153" s="152" t="s">
        <v>1</v>
      </c>
      <c r="F153" s="153" t="s">
        <v>5798</v>
      </c>
      <c r="H153" s="154">
        <v>2.52</v>
      </c>
      <c r="I153" s="155"/>
      <c r="L153" s="150"/>
      <c r="M153" s="156"/>
      <c r="T153" s="157"/>
      <c r="AT153" s="152" t="s">
        <v>302</v>
      </c>
      <c r="AU153" s="152" t="s">
        <v>85</v>
      </c>
      <c r="AV153" s="12" t="s">
        <v>85</v>
      </c>
      <c r="AW153" s="12" t="s">
        <v>32</v>
      </c>
      <c r="AX153" s="12" t="s">
        <v>76</v>
      </c>
      <c r="AY153" s="152" t="s">
        <v>293</v>
      </c>
    </row>
    <row r="154" spans="2:65" s="12" customFormat="1" ht="11.25">
      <c r="B154" s="150"/>
      <c r="D154" s="151" t="s">
        <v>302</v>
      </c>
      <c r="E154" s="152" t="s">
        <v>1</v>
      </c>
      <c r="F154" s="153" t="s">
        <v>5799</v>
      </c>
      <c r="H154" s="154">
        <v>4.32</v>
      </c>
      <c r="I154" s="155"/>
      <c r="L154" s="150"/>
      <c r="M154" s="156"/>
      <c r="T154" s="157"/>
      <c r="AT154" s="152" t="s">
        <v>302</v>
      </c>
      <c r="AU154" s="152" t="s">
        <v>85</v>
      </c>
      <c r="AV154" s="12" t="s">
        <v>85</v>
      </c>
      <c r="AW154" s="12" t="s">
        <v>32</v>
      </c>
      <c r="AX154" s="12" t="s">
        <v>76</v>
      </c>
      <c r="AY154" s="152" t="s">
        <v>293</v>
      </c>
    </row>
    <row r="155" spans="2:65" s="12" customFormat="1" ht="11.25">
      <c r="B155" s="150"/>
      <c r="D155" s="151" t="s">
        <v>302</v>
      </c>
      <c r="E155" s="152" t="s">
        <v>1</v>
      </c>
      <c r="F155" s="153" t="s">
        <v>5800</v>
      </c>
      <c r="H155" s="154">
        <v>6</v>
      </c>
      <c r="I155" s="155"/>
      <c r="L155" s="150"/>
      <c r="M155" s="156"/>
      <c r="T155" s="157"/>
      <c r="AT155" s="152" t="s">
        <v>302</v>
      </c>
      <c r="AU155" s="152" t="s">
        <v>85</v>
      </c>
      <c r="AV155" s="12" t="s">
        <v>85</v>
      </c>
      <c r="AW155" s="12" t="s">
        <v>32</v>
      </c>
      <c r="AX155" s="12" t="s">
        <v>76</v>
      </c>
      <c r="AY155" s="152" t="s">
        <v>293</v>
      </c>
    </row>
    <row r="156" spans="2:65" s="12" customFormat="1" ht="11.25">
      <c r="B156" s="150"/>
      <c r="D156" s="151" t="s">
        <v>302</v>
      </c>
      <c r="E156" s="152" t="s">
        <v>1</v>
      </c>
      <c r="F156" s="153" t="s">
        <v>5801</v>
      </c>
      <c r="H156" s="154">
        <v>8.4</v>
      </c>
      <c r="I156" s="155"/>
      <c r="L156" s="150"/>
      <c r="M156" s="156"/>
      <c r="T156" s="157"/>
      <c r="AT156" s="152" t="s">
        <v>302</v>
      </c>
      <c r="AU156" s="152" t="s">
        <v>85</v>
      </c>
      <c r="AV156" s="12" t="s">
        <v>85</v>
      </c>
      <c r="AW156" s="12" t="s">
        <v>32</v>
      </c>
      <c r="AX156" s="12" t="s">
        <v>76</v>
      </c>
      <c r="AY156" s="152" t="s">
        <v>293</v>
      </c>
    </row>
    <row r="157" spans="2:65" s="15" customFormat="1" ht="11.25">
      <c r="B157" s="185"/>
      <c r="D157" s="151" t="s">
        <v>302</v>
      </c>
      <c r="E157" s="186" t="s">
        <v>1</v>
      </c>
      <c r="F157" s="187" t="s">
        <v>1019</v>
      </c>
      <c r="H157" s="188">
        <v>21.240000000000002</v>
      </c>
      <c r="I157" s="189"/>
      <c r="L157" s="185"/>
      <c r="M157" s="190"/>
      <c r="T157" s="191"/>
      <c r="AT157" s="186" t="s">
        <v>302</v>
      </c>
      <c r="AU157" s="186" t="s">
        <v>85</v>
      </c>
      <c r="AV157" s="15" t="s">
        <v>156</v>
      </c>
      <c r="AW157" s="15" t="s">
        <v>32</v>
      </c>
      <c r="AX157" s="15" t="s">
        <v>83</v>
      </c>
      <c r="AY157" s="186" t="s">
        <v>293</v>
      </c>
    </row>
    <row r="158" spans="2:65" s="1" customFormat="1" ht="24.2" customHeight="1">
      <c r="B158" s="32"/>
      <c r="C158" s="137" t="s">
        <v>300</v>
      </c>
      <c r="D158" s="137" t="s">
        <v>295</v>
      </c>
      <c r="E158" s="138" t="s">
        <v>5397</v>
      </c>
      <c r="F158" s="139" t="s">
        <v>5398</v>
      </c>
      <c r="G158" s="140" t="s">
        <v>767</v>
      </c>
      <c r="H158" s="141">
        <v>19.8</v>
      </c>
      <c r="I158" s="142"/>
      <c r="J158" s="143">
        <f>ROUND(I158*H158,2)</f>
        <v>0</v>
      </c>
      <c r="K158" s="139" t="s">
        <v>1</v>
      </c>
      <c r="L158" s="32"/>
      <c r="M158" s="144" t="s">
        <v>1</v>
      </c>
      <c r="N158" s="145" t="s">
        <v>41</v>
      </c>
      <c r="P158" s="146">
        <f>O158*H158</f>
        <v>0</v>
      </c>
      <c r="Q158" s="146">
        <v>0</v>
      </c>
      <c r="R158" s="146">
        <f>Q158*H158</f>
        <v>0</v>
      </c>
      <c r="S158" s="146">
        <v>0.22</v>
      </c>
      <c r="T158" s="147">
        <f>S158*H158</f>
        <v>4.3559999999999999</v>
      </c>
      <c r="AR158" s="148" t="s">
        <v>300</v>
      </c>
      <c r="AT158" s="148" t="s">
        <v>295</v>
      </c>
      <c r="AU158" s="148" t="s">
        <v>85</v>
      </c>
      <c r="AY158" s="17" t="s">
        <v>293</v>
      </c>
      <c r="BE158" s="149">
        <f>IF(N158="základní",J158,0)</f>
        <v>0</v>
      </c>
      <c r="BF158" s="149">
        <f>IF(N158="snížená",J158,0)</f>
        <v>0</v>
      </c>
      <c r="BG158" s="149">
        <f>IF(N158="zákl. přenesená",J158,0)</f>
        <v>0</v>
      </c>
      <c r="BH158" s="149">
        <f>IF(N158="sníž. přenesená",J158,0)</f>
        <v>0</v>
      </c>
      <c r="BI158" s="149">
        <f>IF(N158="nulová",J158,0)</f>
        <v>0</v>
      </c>
      <c r="BJ158" s="17" t="s">
        <v>83</v>
      </c>
      <c r="BK158" s="149">
        <f>ROUND(I158*H158,2)</f>
        <v>0</v>
      </c>
      <c r="BL158" s="17" t="s">
        <v>300</v>
      </c>
      <c r="BM158" s="148" t="s">
        <v>5803</v>
      </c>
    </row>
    <row r="159" spans="2:65" s="12" customFormat="1" ht="11.25">
      <c r="B159" s="150"/>
      <c r="D159" s="151" t="s">
        <v>302</v>
      </c>
      <c r="E159" s="152" t="s">
        <v>1</v>
      </c>
      <c r="F159" s="153" t="s">
        <v>5798</v>
      </c>
      <c r="H159" s="154">
        <v>2.52</v>
      </c>
      <c r="I159" s="155"/>
      <c r="L159" s="150"/>
      <c r="M159" s="156"/>
      <c r="T159" s="157"/>
      <c r="AT159" s="152" t="s">
        <v>302</v>
      </c>
      <c r="AU159" s="152" t="s">
        <v>85</v>
      </c>
      <c r="AV159" s="12" t="s">
        <v>85</v>
      </c>
      <c r="AW159" s="12" t="s">
        <v>32</v>
      </c>
      <c r="AX159" s="12" t="s">
        <v>76</v>
      </c>
      <c r="AY159" s="152" t="s">
        <v>293</v>
      </c>
    </row>
    <row r="160" spans="2:65" s="12" customFormat="1" ht="11.25">
      <c r="B160" s="150"/>
      <c r="D160" s="151" t="s">
        <v>302</v>
      </c>
      <c r="E160" s="152" t="s">
        <v>1</v>
      </c>
      <c r="F160" s="153" t="s">
        <v>5804</v>
      </c>
      <c r="H160" s="154">
        <v>2.88</v>
      </c>
      <c r="I160" s="155"/>
      <c r="L160" s="150"/>
      <c r="M160" s="156"/>
      <c r="T160" s="157"/>
      <c r="AT160" s="152" t="s">
        <v>302</v>
      </c>
      <c r="AU160" s="152" t="s">
        <v>85</v>
      </c>
      <c r="AV160" s="12" t="s">
        <v>85</v>
      </c>
      <c r="AW160" s="12" t="s">
        <v>32</v>
      </c>
      <c r="AX160" s="12" t="s">
        <v>76</v>
      </c>
      <c r="AY160" s="152" t="s">
        <v>293</v>
      </c>
    </row>
    <row r="161" spans="2:65" s="12" customFormat="1" ht="11.25">
      <c r="B161" s="150"/>
      <c r="D161" s="151" t="s">
        <v>302</v>
      </c>
      <c r="E161" s="152" t="s">
        <v>1</v>
      </c>
      <c r="F161" s="153" t="s">
        <v>5800</v>
      </c>
      <c r="H161" s="154">
        <v>6</v>
      </c>
      <c r="I161" s="155"/>
      <c r="L161" s="150"/>
      <c r="M161" s="156"/>
      <c r="T161" s="157"/>
      <c r="AT161" s="152" t="s">
        <v>302</v>
      </c>
      <c r="AU161" s="152" t="s">
        <v>85</v>
      </c>
      <c r="AV161" s="12" t="s">
        <v>85</v>
      </c>
      <c r="AW161" s="12" t="s">
        <v>32</v>
      </c>
      <c r="AX161" s="12" t="s">
        <v>76</v>
      </c>
      <c r="AY161" s="152" t="s">
        <v>293</v>
      </c>
    </row>
    <row r="162" spans="2:65" s="12" customFormat="1" ht="11.25">
      <c r="B162" s="150"/>
      <c r="D162" s="151" t="s">
        <v>302</v>
      </c>
      <c r="E162" s="152" t="s">
        <v>1</v>
      </c>
      <c r="F162" s="153" t="s">
        <v>5801</v>
      </c>
      <c r="H162" s="154">
        <v>8.4</v>
      </c>
      <c r="I162" s="155"/>
      <c r="L162" s="150"/>
      <c r="M162" s="156"/>
      <c r="T162" s="157"/>
      <c r="AT162" s="152" t="s">
        <v>302</v>
      </c>
      <c r="AU162" s="152" t="s">
        <v>85</v>
      </c>
      <c r="AV162" s="12" t="s">
        <v>85</v>
      </c>
      <c r="AW162" s="12" t="s">
        <v>32</v>
      </c>
      <c r="AX162" s="12" t="s">
        <v>76</v>
      </c>
      <c r="AY162" s="152" t="s">
        <v>293</v>
      </c>
    </row>
    <row r="163" spans="2:65" s="15" customFormat="1" ht="11.25">
      <c r="B163" s="185"/>
      <c r="D163" s="151" t="s">
        <v>302</v>
      </c>
      <c r="E163" s="186" t="s">
        <v>1</v>
      </c>
      <c r="F163" s="187" t="s">
        <v>1019</v>
      </c>
      <c r="H163" s="188">
        <v>19.8</v>
      </c>
      <c r="I163" s="189"/>
      <c r="L163" s="185"/>
      <c r="M163" s="190"/>
      <c r="T163" s="191"/>
      <c r="AT163" s="186" t="s">
        <v>302</v>
      </c>
      <c r="AU163" s="186" t="s">
        <v>85</v>
      </c>
      <c r="AV163" s="15" t="s">
        <v>156</v>
      </c>
      <c r="AW163" s="15" t="s">
        <v>32</v>
      </c>
      <c r="AX163" s="15" t="s">
        <v>83</v>
      </c>
      <c r="AY163" s="186" t="s">
        <v>293</v>
      </c>
    </row>
    <row r="164" spans="2:65" s="1" customFormat="1" ht="24.2" customHeight="1">
      <c r="B164" s="32"/>
      <c r="C164" s="137" t="s">
        <v>320</v>
      </c>
      <c r="D164" s="137" t="s">
        <v>295</v>
      </c>
      <c r="E164" s="138" t="s">
        <v>5400</v>
      </c>
      <c r="F164" s="139" t="s">
        <v>5401</v>
      </c>
      <c r="G164" s="140" t="s">
        <v>767</v>
      </c>
      <c r="H164" s="141">
        <v>19.8</v>
      </c>
      <c r="I164" s="142"/>
      <c r="J164" s="143">
        <f>ROUND(I164*H164,2)</f>
        <v>0</v>
      </c>
      <c r="K164" s="139" t="s">
        <v>1</v>
      </c>
      <c r="L164" s="32"/>
      <c r="M164" s="144" t="s">
        <v>1</v>
      </c>
      <c r="N164" s="145" t="s">
        <v>41</v>
      </c>
      <c r="P164" s="146">
        <f>O164*H164</f>
        <v>0</v>
      </c>
      <c r="Q164" s="146">
        <v>1.0000000000000001E-5</v>
      </c>
      <c r="R164" s="146">
        <f>Q164*H164</f>
        <v>1.9800000000000002E-4</v>
      </c>
      <c r="S164" s="146">
        <v>0.115</v>
      </c>
      <c r="T164" s="147">
        <f>S164*H164</f>
        <v>2.2770000000000001</v>
      </c>
      <c r="AR164" s="148" t="s">
        <v>300</v>
      </c>
      <c r="AT164" s="148" t="s">
        <v>295</v>
      </c>
      <c r="AU164" s="148" t="s">
        <v>85</v>
      </c>
      <c r="AY164" s="17" t="s">
        <v>293</v>
      </c>
      <c r="BE164" s="149">
        <f>IF(N164="základní",J164,0)</f>
        <v>0</v>
      </c>
      <c r="BF164" s="149">
        <f>IF(N164="snížená",J164,0)</f>
        <v>0</v>
      </c>
      <c r="BG164" s="149">
        <f>IF(N164="zákl. přenesená",J164,0)</f>
        <v>0</v>
      </c>
      <c r="BH164" s="149">
        <f>IF(N164="sníž. přenesená",J164,0)</f>
        <v>0</v>
      </c>
      <c r="BI164" s="149">
        <f>IF(N164="nulová",J164,0)</f>
        <v>0</v>
      </c>
      <c r="BJ164" s="17" t="s">
        <v>83</v>
      </c>
      <c r="BK164" s="149">
        <f>ROUND(I164*H164,2)</f>
        <v>0</v>
      </c>
      <c r="BL164" s="17" t="s">
        <v>300</v>
      </c>
      <c r="BM164" s="148" t="s">
        <v>5805</v>
      </c>
    </row>
    <row r="165" spans="2:65" s="12" customFormat="1" ht="11.25">
      <c r="B165" s="150"/>
      <c r="D165" s="151" t="s">
        <v>302</v>
      </c>
      <c r="E165" s="152" t="s">
        <v>1</v>
      </c>
      <c r="F165" s="153" t="s">
        <v>5798</v>
      </c>
      <c r="H165" s="154">
        <v>2.52</v>
      </c>
      <c r="I165" s="155"/>
      <c r="L165" s="150"/>
      <c r="M165" s="156"/>
      <c r="T165" s="157"/>
      <c r="AT165" s="152" t="s">
        <v>302</v>
      </c>
      <c r="AU165" s="152" t="s">
        <v>85</v>
      </c>
      <c r="AV165" s="12" t="s">
        <v>85</v>
      </c>
      <c r="AW165" s="12" t="s">
        <v>32</v>
      </c>
      <c r="AX165" s="12" t="s">
        <v>76</v>
      </c>
      <c r="AY165" s="152" t="s">
        <v>293</v>
      </c>
    </row>
    <row r="166" spans="2:65" s="12" customFormat="1" ht="11.25">
      <c r="B166" s="150"/>
      <c r="D166" s="151" t="s">
        <v>302</v>
      </c>
      <c r="E166" s="152" t="s">
        <v>1</v>
      </c>
      <c r="F166" s="153" t="s">
        <v>5804</v>
      </c>
      <c r="H166" s="154">
        <v>2.88</v>
      </c>
      <c r="I166" s="155"/>
      <c r="L166" s="150"/>
      <c r="M166" s="156"/>
      <c r="T166" s="157"/>
      <c r="AT166" s="152" t="s">
        <v>302</v>
      </c>
      <c r="AU166" s="152" t="s">
        <v>85</v>
      </c>
      <c r="AV166" s="12" t="s">
        <v>85</v>
      </c>
      <c r="AW166" s="12" t="s">
        <v>32</v>
      </c>
      <c r="AX166" s="12" t="s">
        <v>76</v>
      </c>
      <c r="AY166" s="152" t="s">
        <v>293</v>
      </c>
    </row>
    <row r="167" spans="2:65" s="12" customFormat="1" ht="11.25">
      <c r="B167" s="150"/>
      <c r="D167" s="151" t="s">
        <v>302</v>
      </c>
      <c r="E167" s="152" t="s">
        <v>1</v>
      </c>
      <c r="F167" s="153" t="s">
        <v>5800</v>
      </c>
      <c r="H167" s="154">
        <v>6</v>
      </c>
      <c r="I167" s="155"/>
      <c r="L167" s="150"/>
      <c r="M167" s="156"/>
      <c r="T167" s="157"/>
      <c r="AT167" s="152" t="s">
        <v>302</v>
      </c>
      <c r="AU167" s="152" t="s">
        <v>85</v>
      </c>
      <c r="AV167" s="12" t="s">
        <v>85</v>
      </c>
      <c r="AW167" s="12" t="s">
        <v>32</v>
      </c>
      <c r="AX167" s="12" t="s">
        <v>76</v>
      </c>
      <c r="AY167" s="152" t="s">
        <v>293</v>
      </c>
    </row>
    <row r="168" spans="2:65" s="12" customFormat="1" ht="11.25">
      <c r="B168" s="150"/>
      <c r="D168" s="151" t="s">
        <v>302</v>
      </c>
      <c r="E168" s="152" t="s">
        <v>1</v>
      </c>
      <c r="F168" s="153" t="s">
        <v>5801</v>
      </c>
      <c r="H168" s="154">
        <v>8.4</v>
      </c>
      <c r="I168" s="155"/>
      <c r="L168" s="150"/>
      <c r="M168" s="156"/>
      <c r="T168" s="157"/>
      <c r="AT168" s="152" t="s">
        <v>302</v>
      </c>
      <c r="AU168" s="152" t="s">
        <v>85</v>
      </c>
      <c r="AV168" s="12" t="s">
        <v>85</v>
      </c>
      <c r="AW168" s="12" t="s">
        <v>32</v>
      </c>
      <c r="AX168" s="12" t="s">
        <v>76</v>
      </c>
      <c r="AY168" s="152" t="s">
        <v>293</v>
      </c>
    </row>
    <row r="169" spans="2:65" s="15" customFormat="1" ht="11.25">
      <c r="B169" s="185"/>
      <c r="D169" s="151" t="s">
        <v>302</v>
      </c>
      <c r="E169" s="186" t="s">
        <v>1</v>
      </c>
      <c r="F169" s="187" t="s">
        <v>1019</v>
      </c>
      <c r="H169" s="188">
        <v>19.8</v>
      </c>
      <c r="I169" s="189"/>
      <c r="L169" s="185"/>
      <c r="M169" s="190"/>
      <c r="T169" s="191"/>
      <c r="AT169" s="186" t="s">
        <v>302</v>
      </c>
      <c r="AU169" s="186" t="s">
        <v>85</v>
      </c>
      <c r="AV169" s="15" t="s">
        <v>156</v>
      </c>
      <c r="AW169" s="15" t="s">
        <v>32</v>
      </c>
      <c r="AX169" s="15" t="s">
        <v>83</v>
      </c>
      <c r="AY169" s="186" t="s">
        <v>293</v>
      </c>
    </row>
    <row r="170" spans="2:65" s="1" customFormat="1" ht="24.2" customHeight="1">
      <c r="B170" s="32"/>
      <c r="C170" s="137" t="s">
        <v>327</v>
      </c>
      <c r="D170" s="137" t="s">
        <v>295</v>
      </c>
      <c r="E170" s="138" t="s">
        <v>5409</v>
      </c>
      <c r="F170" s="139" t="s">
        <v>5410</v>
      </c>
      <c r="G170" s="140" t="s">
        <v>711</v>
      </c>
      <c r="H170" s="141">
        <v>6</v>
      </c>
      <c r="I170" s="142"/>
      <c r="J170" s="143">
        <f>ROUND(I170*H170,2)</f>
        <v>0</v>
      </c>
      <c r="K170" s="139" t="s">
        <v>1</v>
      </c>
      <c r="L170" s="32"/>
      <c r="M170" s="144" t="s">
        <v>1</v>
      </c>
      <c r="N170" s="145" t="s">
        <v>41</v>
      </c>
      <c r="P170" s="146">
        <f>O170*H170</f>
        <v>0</v>
      </c>
      <c r="Q170" s="146">
        <v>3.6900000000000002E-2</v>
      </c>
      <c r="R170" s="146">
        <f>Q170*H170</f>
        <v>0.22140000000000001</v>
      </c>
      <c r="S170" s="146">
        <v>0</v>
      </c>
      <c r="T170" s="147">
        <f>S170*H170</f>
        <v>0</v>
      </c>
      <c r="AR170" s="148" t="s">
        <v>300</v>
      </c>
      <c r="AT170" s="148" t="s">
        <v>295</v>
      </c>
      <c r="AU170" s="148" t="s">
        <v>85</v>
      </c>
      <c r="AY170" s="17" t="s">
        <v>293</v>
      </c>
      <c r="BE170" s="149">
        <f>IF(N170="základní",J170,0)</f>
        <v>0</v>
      </c>
      <c r="BF170" s="149">
        <f>IF(N170="snížená",J170,0)</f>
        <v>0</v>
      </c>
      <c r="BG170" s="149">
        <f>IF(N170="zákl. přenesená",J170,0)</f>
        <v>0</v>
      </c>
      <c r="BH170" s="149">
        <f>IF(N170="sníž. přenesená",J170,0)</f>
        <v>0</v>
      </c>
      <c r="BI170" s="149">
        <f>IF(N170="nulová",J170,0)</f>
        <v>0</v>
      </c>
      <c r="BJ170" s="17" t="s">
        <v>83</v>
      </c>
      <c r="BK170" s="149">
        <f>ROUND(I170*H170,2)</f>
        <v>0</v>
      </c>
      <c r="BL170" s="17" t="s">
        <v>300</v>
      </c>
      <c r="BM170" s="148" t="s">
        <v>5806</v>
      </c>
    </row>
    <row r="171" spans="2:65" s="12" customFormat="1" ht="11.25">
      <c r="B171" s="150"/>
      <c r="D171" s="151" t="s">
        <v>302</v>
      </c>
      <c r="E171" s="152" t="s">
        <v>1</v>
      </c>
      <c r="F171" s="153" t="s">
        <v>5807</v>
      </c>
      <c r="H171" s="154">
        <v>6</v>
      </c>
      <c r="I171" s="155"/>
      <c r="L171" s="150"/>
      <c r="M171" s="156"/>
      <c r="T171" s="157"/>
      <c r="AT171" s="152" t="s">
        <v>302</v>
      </c>
      <c r="AU171" s="152" t="s">
        <v>85</v>
      </c>
      <c r="AV171" s="12" t="s">
        <v>85</v>
      </c>
      <c r="AW171" s="12" t="s">
        <v>32</v>
      </c>
      <c r="AX171" s="12" t="s">
        <v>83</v>
      </c>
      <c r="AY171" s="152" t="s">
        <v>293</v>
      </c>
    </row>
    <row r="172" spans="2:65" s="1" customFormat="1" ht="24.2" customHeight="1">
      <c r="B172" s="32"/>
      <c r="C172" s="137" t="s">
        <v>372</v>
      </c>
      <c r="D172" s="137" t="s">
        <v>295</v>
      </c>
      <c r="E172" s="138" t="s">
        <v>5413</v>
      </c>
      <c r="F172" s="139" t="s">
        <v>5414</v>
      </c>
      <c r="G172" s="140" t="s">
        <v>909</v>
      </c>
      <c r="H172" s="141">
        <v>1</v>
      </c>
      <c r="I172" s="142"/>
      <c r="J172" s="143">
        <f>ROUND(I172*H172,2)</f>
        <v>0</v>
      </c>
      <c r="K172" s="139" t="s">
        <v>1</v>
      </c>
      <c r="L172" s="32"/>
      <c r="M172" s="144" t="s">
        <v>1</v>
      </c>
      <c r="N172" s="145" t="s">
        <v>41</v>
      </c>
      <c r="P172" s="146">
        <f>O172*H172</f>
        <v>0</v>
      </c>
      <c r="Q172" s="146">
        <v>6.4999999999999997E-4</v>
      </c>
      <c r="R172" s="146">
        <f>Q172*H172</f>
        <v>6.4999999999999997E-4</v>
      </c>
      <c r="S172" s="146">
        <v>0</v>
      </c>
      <c r="T172" s="147">
        <f>S172*H172</f>
        <v>0</v>
      </c>
      <c r="AR172" s="148" t="s">
        <v>300</v>
      </c>
      <c r="AT172" s="148" t="s">
        <v>295</v>
      </c>
      <c r="AU172" s="148" t="s">
        <v>85</v>
      </c>
      <c r="AY172" s="17" t="s">
        <v>293</v>
      </c>
      <c r="BE172" s="149">
        <f>IF(N172="základní",J172,0)</f>
        <v>0</v>
      </c>
      <c r="BF172" s="149">
        <f>IF(N172="snížená",J172,0)</f>
        <v>0</v>
      </c>
      <c r="BG172" s="149">
        <f>IF(N172="zákl. přenesená",J172,0)</f>
        <v>0</v>
      </c>
      <c r="BH172" s="149">
        <f>IF(N172="sníž. přenesená",J172,0)</f>
        <v>0</v>
      </c>
      <c r="BI172" s="149">
        <f>IF(N172="nulová",J172,0)</f>
        <v>0</v>
      </c>
      <c r="BJ172" s="17" t="s">
        <v>83</v>
      </c>
      <c r="BK172" s="149">
        <f>ROUND(I172*H172,2)</f>
        <v>0</v>
      </c>
      <c r="BL172" s="17" t="s">
        <v>300</v>
      </c>
      <c r="BM172" s="148" t="s">
        <v>5808</v>
      </c>
    </row>
    <row r="173" spans="2:65" s="1" customFormat="1" ht="24.2" customHeight="1">
      <c r="B173" s="32"/>
      <c r="C173" s="137" t="s">
        <v>396</v>
      </c>
      <c r="D173" s="137" t="s">
        <v>295</v>
      </c>
      <c r="E173" s="138" t="s">
        <v>5416</v>
      </c>
      <c r="F173" s="139" t="s">
        <v>5417</v>
      </c>
      <c r="G173" s="140" t="s">
        <v>909</v>
      </c>
      <c r="H173" s="141">
        <v>1</v>
      </c>
      <c r="I173" s="142"/>
      <c r="J173" s="143">
        <f>ROUND(I173*H173,2)</f>
        <v>0</v>
      </c>
      <c r="K173" s="139" t="s">
        <v>1</v>
      </c>
      <c r="L173" s="32"/>
      <c r="M173" s="144" t="s">
        <v>1</v>
      </c>
      <c r="N173" s="145" t="s">
        <v>41</v>
      </c>
      <c r="P173" s="146">
        <f>O173*H173</f>
        <v>0</v>
      </c>
      <c r="Q173" s="146">
        <v>0</v>
      </c>
      <c r="R173" s="146">
        <f>Q173*H173</f>
        <v>0</v>
      </c>
      <c r="S173" s="146">
        <v>0</v>
      </c>
      <c r="T173" s="147">
        <f>S173*H173</f>
        <v>0</v>
      </c>
      <c r="AR173" s="148" t="s">
        <v>300</v>
      </c>
      <c r="AT173" s="148" t="s">
        <v>295</v>
      </c>
      <c r="AU173" s="148" t="s">
        <v>85</v>
      </c>
      <c r="AY173" s="17" t="s">
        <v>293</v>
      </c>
      <c r="BE173" s="149">
        <f>IF(N173="základní",J173,0)</f>
        <v>0</v>
      </c>
      <c r="BF173" s="149">
        <f>IF(N173="snížená",J173,0)</f>
        <v>0</v>
      </c>
      <c r="BG173" s="149">
        <f>IF(N173="zákl. přenesená",J173,0)</f>
        <v>0</v>
      </c>
      <c r="BH173" s="149">
        <f>IF(N173="sníž. přenesená",J173,0)</f>
        <v>0</v>
      </c>
      <c r="BI173" s="149">
        <f>IF(N173="nulová",J173,0)</f>
        <v>0</v>
      </c>
      <c r="BJ173" s="17" t="s">
        <v>83</v>
      </c>
      <c r="BK173" s="149">
        <f>ROUND(I173*H173,2)</f>
        <v>0</v>
      </c>
      <c r="BL173" s="17" t="s">
        <v>300</v>
      </c>
      <c r="BM173" s="148" t="s">
        <v>5809</v>
      </c>
    </row>
    <row r="174" spans="2:65" s="1" customFormat="1" ht="24.2" customHeight="1">
      <c r="B174" s="32"/>
      <c r="C174" s="137" t="s">
        <v>415</v>
      </c>
      <c r="D174" s="137" t="s">
        <v>295</v>
      </c>
      <c r="E174" s="138" t="s">
        <v>5810</v>
      </c>
      <c r="F174" s="139" t="s">
        <v>5811</v>
      </c>
      <c r="G174" s="140" t="s">
        <v>711</v>
      </c>
      <c r="H174" s="141">
        <v>88</v>
      </c>
      <c r="I174" s="142"/>
      <c r="J174" s="143">
        <f>ROUND(I174*H174,2)</f>
        <v>0</v>
      </c>
      <c r="K174" s="139" t="s">
        <v>1</v>
      </c>
      <c r="L174" s="32"/>
      <c r="M174" s="144" t="s">
        <v>1</v>
      </c>
      <c r="N174" s="145" t="s">
        <v>41</v>
      </c>
      <c r="P174" s="146">
        <f>O174*H174</f>
        <v>0</v>
      </c>
      <c r="Q174" s="146">
        <v>1.3999999999999999E-4</v>
      </c>
      <c r="R174" s="146">
        <f>Q174*H174</f>
        <v>1.2319999999999999E-2</v>
      </c>
      <c r="S174" s="146">
        <v>0</v>
      </c>
      <c r="T174" s="147">
        <f>S174*H174</f>
        <v>0</v>
      </c>
      <c r="AR174" s="148" t="s">
        <v>300</v>
      </c>
      <c r="AT174" s="148" t="s">
        <v>295</v>
      </c>
      <c r="AU174" s="148" t="s">
        <v>85</v>
      </c>
      <c r="AY174" s="17" t="s">
        <v>293</v>
      </c>
      <c r="BE174" s="149">
        <f>IF(N174="základní",J174,0)</f>
        <v>0</v>
      </c>
      <c r="BF174" s="149">
        <f>IF(N174="snížená",J174,0)</f>
        <v>0</v>
      </c>
      <c r="BG174" s="149">
        <f>IF(N174="zákl. přenesená",J174,0)</f>
        <v>0</v>
      </c>
      <c r="BH174" s="149">
        <f>IF(N174="sníž. přenesená",J174,0)</f>
        <v>0</v>
      </c>
      <c r="BI174" s="149">
        <f>IF(N174="nulová",J174,0)</f>
        <v>0</v>
      </c>
      <c r="BJ174" s="17" t="s">
        <v>83</v>
      </c>
      <c r="BK174" s="149">
        <f>ROUND(I174*H174,2)</f>
        <v>0</v>
      </c>
      <c r="BL174" s="17" t="s">
        <v>300</v>
      </c>
      <c r="BM174" s="148" t="s">
        <v>5812</v>
      </c>
    </row>
    <row r="175" spans="2:65" s="12" customFormat="1" ht="11.25">
      <c r="B175" s="150"/>
      <c r="D175" s="151" t="s">
        <v>302</v>
      </c>
      <c r="E175" s="152" t="s">
        <v>1</v>
      </c>
      <c r="F175" s="153" t="s">
        <v>5813</v>
      </c>
      <c r="H175" s="154">
        <v>11.6</v>
      </c>
      <c r="I175" s="155"/>
      <c r="L175" s="150"/>
      <c r="M175" s="156"/>
      <c r="T175" s="157"/>
      <c r="AT175" s="152" t="s">
        <v>302</v>
      </c>
      <c r="AU175" s="152" t="s">
        <v>85</v>
      </c>
      <c r="AV175" s="12" t="s">
        <v>85</v>
      </c>
      <c r="AW175" s="12" t="s">
        <v>32</v>
      </c>
      <c r="AX175" s="12" t="s">
        <v>76</v>
      </c>
      <c r="AY175" s="152" t="s">
        <v>293</v>
      </c>
    </row>
    <row r="176" spans="2:65" s="12" customFormat="1" ht="11.25">
      <c r="B176" s="150"/>
      <c r="D176" s="151" t="s">
        <v>302</v>
      </c>
      <c r="E176" s="152" t="s">
        <v>1</v>
      </c>
      <c r="F176" s="153" t="s">
        <v>5814</v>
      </c>
      <c r="H176" s="154">
        <v>26.4</v>
      </c>
      <c r="I176" s="155"/>
      <c r="L176" s="150"/>
      <c r="M176" s="156"/>
      <c r="T176" s="157"/>
      <c r="AT176" s="152" t="s">
        <v>302</v>
      </c>
      <c r="AU176" s="152" t="s">
        <v>85</v>
      </c>
      <c r="AV176" s="12" t="s">
        <v>85</v>
      </c>
      <c r="AW176" s="12" t="s">
        <v>32</v>
      </c>
      <c r="AX176" s="12" t="s">
        <v>76</v>
      </c>
      <c r="AY176" s="152" t="s">
        <v>293</v>
      </c>
    </row>
    <row r="177" spans="2:65" s="12" customFormat="1" ht="11.25">
      <c r="B177" s="150"/>
      <c r="D177" s="151" t="s">
        <v>302</v>
      </c>
      <c r="E177" s="152" t="s">
        <v>1</v>
      </c>
      <c r="F177" s="153" t="s">
        <v>5815</v>
      </c>
      <c r="H177" s="154">
        <v>22.8</v>
      </c>
      <c r="I177" s="155"/>
      <c r="L177" s="150"/>
      <c r="M177" s="156"/>
      <c r="T177" s="157"/>
      <c r="AT177" s="152" t="s">
        <v>302</v>
      </c>
      <c r="AU177" s="152" t="s">
        <v>85</v>
      </c>
      <c r="AV177" s="12" t="s">
        <v>85</v>
      </c>
      <c r="AW177" s="12" t="s">
        <v>32</v>
      </c>
      <c r="AX177" s="12" t="s">
        <v>76</v>
      </c>
      <c r="AY177" s="152" t="s">
        <v>293</v>
      </c>
    </row>
    <row r="178" spans="2:65" s="12" customFormat="1" ht="11.25">
      <c r="B178" s="150"/>
      <c r="D178" s="151" t="s">
        <v>302</v>
      </c>
      <c r="E178" s="152" t="s">
        <v>1</v>
      </c>
      <c r="F178" s="153" t="s">
        <v>5816</v>
      </c>
      <c r="H178" s="154">
        <v>26.8</v>
      </c>
      <c r="I178" s="155"/>
      <c r="L178" s="150"/>
      <c r="M178" s="156"/>
      <c r="T178" s="157"/>
      <c r="AT178" s="152" t="s">
        <v>302</v>
      </c>
      <c r="AU178" s="152" t="s">
        <v>85</v>
      </c>
      <c r="AV178" s="12" t="s">
        <v>85</v>
      </c>
      <c r="AW178" s="12" t="s">
        <v>32</v>
      </c>
      <c r="AX178" s="12" t="s">
        <v>76</v>
      </c>
      <c r="AY178" s="152" t="s">
        <v>293</v>
      </c>
    </row>
    <row r="179" spans="2:65" s="15" customFormat="1" ht="11.25">
      <c r="B179" s="185"/>
      <c r="D179" s="151" t="s">
        <v>302</v>
      </c>
      <c r="E179" s="186" t="s">
        <v>1</v>
      </c>
      <c r="F179" s="187" t="s">
        <v>1019</v>
      </c>
      <c r="H179" s="188">
        <v>87.6</v>
      </c>
      <c r="I179" s="189"/>
      <c r="L179" s="185"/>
      <c r="M179" s="190"/>
      <c r="T179" s="191"/>
      <c r="AT179" s="186" t="s">
        <v>302</v>
      </c>
      <c r="AU179" s="186" t="s">
        <v>85</v>
      </c>
      <c r="AV179" s="15" t="s">
        <v>156</v>
      </c>
      <c r="AW179" s="15" t="s">
        <v>32</v>
      </c>
      <c r="AX179" s="15" t="s">
        <v>76</v>
      </c>
      <c r="AY179" s="186" t="s">
        <v>293</v>
      </c>
    </row>
    <row r="180" spans="2:65" s="12" customFormat="1" ht="11.25">
      <c r="B180" s="150"/>
      <c r="D180" s="151" t="s">
        <v>302</v>
      </c>
      <c r="E180" s="152" t="s">
        <v>1</v>
      </c>
      <c r="F180" s="153" t="s">
        <v>1406</v>
      </c>
      <c r="H180" s="154">
        <v>88</v>
      </c>
      <c r="I180" s="155"/>
      <c r="L180" s="150"/>
      <c r="M180" s="156"/>
      <c r="T180" s="157"/>
      <c r="AT180" s="152" t="s">
        <v>302</v>
      </c>
      <c r="AU180" s="152" t="s">
        <v>85</v>
      </c>
      <c r="AV180" s="12" t="s">
        <v>85</v>
      </c>
      <c r="AW180" s="12" t="s">
        <v>32</v>
      </c>
      <c r="AX180" s="12" t="s">
        <v>83</v>
      </c>
      <c r="AY180" s="152" t="s">
        <v>293</v>
      </c>
    </row>
    <row r="181" spans="2:65" s="1" customFormat="1" ht="24.2" customHeight="1">
      <c r="B181" s="32"/>
      <c r="C181" s="137" t="s">
        <v>449</v>
      </c>
      <c r="D181" s="137" t="s">
        <v>295</v>
      </c>
      <c r="E181" s="138" t="s">
        <v>5817</v>
      </c>
      <c r="F181" s="139" t="s">
        <v>5818</v>
      </c>
      <c r="G181" s="140" t="s">
        <v>711</v>
      </c>
      <c r="H181" s="141">
        <v>88</v>
      </c>
      <c r="I181" s="142"/>
      <c r="J181" s="143">
        <f>ROUND(I181*H181,2)</f>
        <v>0</v>
      </c>
      <c r="K181" s="139" t="s">
        <v>1</v>
      </c>
      <c r="L181" s="32"/>
      <c r="M181" s="144" t="s">
        <v>1</v>
      </c>
      <c r="N181" s="145" t="s">
        <v>41</v>
      </c>
      <c r="P181" s="146">
        <f>O181*H181</f>
        <v>0</v>
      </c>
      <c r="Q181" s="146">
        <v>0</v>
      </c>
      <c r="R181" s="146">
        <f>Q181*H181</f>
        <v>0</v>
      </c>
      <c r="S181" s="146">
        <v>0</v>
      </c>
      <c r="T181" s="147">
        <f>S181*H181</f>
        <v>0</v>
      </c>
      <c r="AR181" s="148" t="s">
        <v>300</v>
      </c>
      <c r="AT181" s="148" t="s">
        <v>295</v>
      </c>
      <c r="AU181" s="148" t="s">
        <v>85</v>
      </c>
      <c r="AY181" s="17" t="s">
        <v>293</v>
      </c>
      <c r="BE181" s="149">
        <f>IF(N181="základní",J181,0)</f>
        <v>0</v>
      </c>
      <c r="BF181" s="149">
        <f>IF(N181="snížená",J181,0)</f>
        <v>0</v>
      </c>
      <c r="BG181" s="149">
        <f>IF(N181="zákl. přenesená",J181,0)</f>
        <v>0</v>
      </c>
      <c r="BH181" s="149">
        <f>IF(N181="sníž. přenesená",J181,0)</f>
        <v>0</v>
      </c>
      <c r="BI181" s="149">
        <f>IF(N181="nulová",J181,0)</f>
        <v>0</v>
      </c>
      <c r="BJ181" s="17" t="s">
        <v>83</v>
      </c>
      <c r="BK181" s="149">
        <f>ROUND(I181*H181,2)</f>
        <v>0</v>
      </c>
      <c r="BL181" s="17" t="s">
        <v>300</v>
      </c>
      <c r="BM181" s="148" t="s">
        <v>5819</v>
      </c>
    </row>
    <row r="182" spans="2:65" s="1" customFormat="1" ht="24.2" customHeight="1">
      <c r="B182" s="32"/>
      <c r="C182" s="137" t="s">
        <v>529</v>
      </c>
      <c r="D182" s="137" t="s">
        <v>295</v>
      </c>
      <c r="E182" s="138" t="s">
        <v>1589</v>
      </c>
      <c r="F182" s="139" t="s">
        <v>1590</v>
      </c>
      <c r="G182" s="140" t="s">
        <v>711</v>
      </c>
      <c r="H182" s="141">
        <v>18.2</v>
      </c>
      <c r="I182" s="142"/>
      <c r="J182" s="143">
        <f>ROUND(I182*H182,2)</f>
        <v>0</v>
      </c>
      <c r="K182" s="139" t="s">
        <v>1</v>
      </c>
      <c r="L182" s="32"/>
      <c r="M182" s="144" t="s">
        <v>1</v>
      </c>
      <c r="N182" s="145" t="s">
        <v>41</v>
      </c>
      <c r="P182" s="146">
        <f>O182*H182</f>
        <v>0</v>
      </c>
      <c r="Q182" s="146">
        <v>4.6999999999999999E-4</v>
      </c>
      <c r="R182" s="146">
        <f>Q182*H182</f>
        <v>8.5539999999999991E-3</v>
      </c>
      <c r="S182" s="146">
        <v>0</v>
      </c>
      <c r="T182" s="147">
        <f>S182*H182</f>
        <v>0</v>
      </c>
      <c r="AR182" s="148" t="s">
        <v>300</v>
      </c>
      <c r="AT182" s="148" t="s">
        <v>295</v>
      </c>
      <c r="AU182" s="148" t="s">
        <v>85</v>
      </c>
      <c r="AY182" s="17" t="s">
        <v>293</v>
      </c>
      <c r="BE182" s="149">
        <f>IF(N182="základní",J182,0)</f>
        <v>0</v>
      </c>
      <c r="BF182" s="149">
        <f>IF(N182="snížená",J182,0)</f>
        <v>0</v>
      </c>
      <c r="BG182" s="149">
        <f>IF(N182="zákl. přenesená",J182,0)</f>
        <v>0</v>
      </c>
      <c r="BH182" s="149">
        <f>IF(N182="sníž. přenesená",J182,0)</f>
        <v>0</v>
      </c>
      <c r="BI182" s="149">
        <f>IF(N182="nulová",J182,0)</f>
        <v>0</v>
      </c>
      <c r="BJ182" s="17" t="s">
        <v>83</v>
      </c>
      <c r="BK182" s="149">
        <f>ROUND(I182*H182,2)</f>
        <v>0</v>
      </c>
      <c r="BL182" s="17" t="s">
        <v>300</v>
      </c>
      <c r="BM182" s="148" t="s">
        <v>5820</v>
      </c>
    </row>
    <row r="183" spans="2:65" s="12" customFormat="1" ht="11.25">
      <c r="B183" s="150"/>
      <c r="D183" s="151" t="s">
        <v>302</v>
      </c>
      <c r="E183" s="152" t="s">
        <v>5373</v>
      </c>
      <c r="F183" s="153" t="s">
        <v>5821</v>
      </c>
      <c r="H183" s="154">
        <v>18.2</v>
      </c>
      <c r="I183" s="155"/>
      <c r="L183" s="150"/>
      <c r="M183" s="156"/>
      <c r="T183" s="157"/>
      <c r="AT183" s="152" t="s">
        <v>302</v>
      </c>
      <c r="AU183" s="152" t="s">
        <v>85</v>
      </c>
      <c r="AV183" s="12" t="s">
        <v>85</v>
      </c>
      <c r="AW183" s="12" t="s">
        <v>32</v>
      </c>
      <c r="AX183" s="12" t="s">
        <v>83</v>
      </c>
      <c r="AY183" s="152" t="s">
        <v>293</v>
      </c>
    </row>
    <row r="184" spans="2:65" s="1" customFormat="1" ht="24.2" customHeight="1">
      <c r="B184" s="32"/>
      <c r="C184" s="137" t="s">
        <v>8</v>
      </c>
      <c r="D184" s="137" t="s">
        <v>295</v>
      </c>
      <c r="E184" s="138" t="s">
        <v>1595</v>
      </c>
      <c r="F184" s="139" t="s">
        <v>1596</v>
      </c>
      <c r="G184" s="140" t="s">
        <v>711</v>
      </c>
      <c r="H184" s="141">
        <v>18.2</v>
      </c>
      <c r="I184" s="142"/>
      <c r="J184" s="143">
        <f>ROUND(I184*H184,2)</f>
        <v>0</v>
      </c>
      <c r="K184" s="139" t="s">
        <v>1</v>
      </c>
      <c r="L184" s="32"/>
      <c r="M184" s="144" t="s">
        <v>1</v>
      </c>
      <c r="N184" s="145" t="s">
        <v>41</v>
      </c>
      <c r="P184" s="146">
        <f>O184*H184</f>
        <v>0</v>
      </c>
      <c r="Q184" s="146">
        <v>0</v>
      </c>
      <c r="R184" s="146">
        <f>Q184*H184</f>
        <v>0</v>
      </c>
      <c r="S184" s="146">
        <v>0</v>
      </c>
      <c r="T184" s="147">
        <f>S184*H184</f>
        <v>0</v>
      </c>
      <c r="AR184" s="148" t="s">
        <v>300</v>
      </c>
      <c r="AT184" s="148" t="s">
        <v>295</v>
      </c>
      <c r="AU184" s="148" t="s">
        <v>85</v>
      </c>
      <c r="AY184" s="17" t="s">
        <v>293</v>
      </c>
      <c r="BE184" s="149">
        <f>IF(N184="základní",J184,0)</f>
        <v>0</v>
      </c>
      <c r="BF184" s="149">
        <f>IF(N184="snížená",J184,0)</f>
        <v>0</v>
      </c>
      <c r="BG184" s="149">
        <f>IF(N184="zákl. přenesená",J184,0)</f>
        <v>0</v>
      </c>
      <c r="BH184" s="149">
        <f>IF(N184="sníž. přenesená",J184,0)</f>
        <v>0</v>
      </c>
      <c r="BI184" s="149">
        <f>IF(N184="nulová",J184,0)</f>
        <v>0</v>
      </c>
      <c r="BJ184" s="17" t="s">
        <v>83</v>
      </c>
      <c r="BK184" s="149">
        <f>ROUND(I184*H184,2)</f>
        <v>0</v>
      </c>
      <c r="BL184" s="17" t="s">
        <v>300</v>
      </c>
      <c r="BM184" s="148" t="s">
        <v>5822</v>
      </c>
    </row>
    <row r="185" spans="2:65" s="12" customFormat="1" ht="11.25">
      <c r="B185" s="150"/>
      <c r="D185" s="151" t="s">
        <v>302</v>
      </c>
      <c r="E185" s="152" t="s">
        <v>1</v>
      </c>
      <c r="F185" s="153" t="s">
        <v>5373</v>
      </c>
      <c r="H185" s="154">
        <v>18.2</v>
      </c>
      <c r="I185" s="155"/>
      <c r="L185" s="150"/>
      <c r="M185" s="156"/>
      <c r="T185" s="157"/>
      <c r="AT185" s="152" t="s">
        <v>302</v>
      </c>
      <c r="AU185" s="152" t="s">
        <v>85</v>
      </c>
      <c r="AV185" s="12" t="s">
        <v>85</v>
      </c>
      <c r="AW185" s="12" t="s">
        <v>32</v>
      </c>
      <c r="AX185" s="12" t="s">
        <v>83</v>
      </c>
      <c r="AY185" s="152" t="s">
        <v>293</v>
      </c>
    </row>
    <row r="186" spans="2:65" s="1" customFormat="1" ht="24.2" customHeight="1">
      <c r="B186" s="32"/>
      <c r="C186" s="137" t="s">
        <v>573</v>
      </c>
      <c r="D186" s="137" t="s">
        <v>295</v>
      </c>
      <c r="E186" s="138" t="s">
        <v>5438</v>
      </c>
      <c r="F186" s="139" t="s">
        <v>5439</v>
      </c>
      <c r="G186" s="140" t="s">
        <v>311</v>
      </c>
      <c r="H186" s="141">
        <v>3.78</v>
      </c>
      <c r="I186" s="142"/>
      <c r="J186" s="143">
        <f>ROUND(I186*H186,2)</f>
        <v>0</v>
      </c>
      <c r="K186" s="139" t="s">
        <v>1</v>
      </c>
      <c r="L186" s="32"/>
      <c r="M186" s="144" t="s">
        <v>1</v>
      </c>
      <c r="N186" s="145" t="s">
        <v>41</v>
      </c>
      <c r="P186" s="146">
        <f>O186*H186</f>
        <v>0</v>
      </c>
      <c r="Q186" s="146">
        <v>0</v>
      </c>
      <c r="R186" s="146">
        <f>Q186*H186</f>
        <v>0</v>
      </c>
      <c r="S186" s="146">
        <v>0</v>
      </c>
      <c r="T186" s="147">
        <f>S186*H186</f>
        <v>0</v>
      </c>
      <c r="AR186" s="148" t="s">
        <v>300</v>
      </c>
      <c r="AT186" s="148" t="s">
        <v>295</v>
      </c>
      <c r="AU186" s="148" t="s">
        <v>85</v>
      </c>
      <c r="AY186" s="17" t="s">
        <v>293</v>
      </c>
      <c r="BE186" s="149">
        <f>IF(N186="základní",J186,0)</f>
        <v>0</v>
      </c>
      <c r="BF186" s="149">
        <f>IF(N186="snížená",J186,0)</f>
        <v>0</v>
      </c>
      <c r="BG186" s="149">
        <f>IF(N186="zákl. přenesená",J186,0)</f>
        <v>0</v>
      </c>
      <c r="BH186" s="149">
        <f>IF(N186="sníž. přenesená",J186,0)</f>
        <v>0</v>
      </c>
      <c r="BI186" s="149">
        <f>IF(N186="nulová",J186,0)</f>
        <v>0</v>
      </c>
      <c r="BJ186" s="17" t="s">
        <v>83</v>
      </c>
      <c r="BK186" s="149">
        <f>ROUND(I186*H186,2)</f>
        <v>0</v>
      </c>
      <c r="BL186" s="17" t="s">
        <v>300</v>
      </c>
      <c r="BM186" s="148" t="s">
        <v>5823</v>
      </c>
    </row>
    <row r="187" spans="2:65" s="12" customFormat="1" ht="11.25">
      <c r="B187" s="150"/>
      <c r="D187" s="151" t="s">
        <v>302</v>
      </c>
      <c r="E187" s="152" t="s">
        <v>1</v>
      </c>
      <c r="F187" s="153" t="s">
        <v>5824</v>
      </c>
      <c r="H187" s="154">
        <v>3.78</v>
      </c>
      <c r="I187" s="155"/>
      <c r="L187" s="150"/>
      <c r="M187" s="156"/>
      <c r="T187" s="157"/>
      <c r="AT187" s="152" t="s">
        <v>302</v>
      </c>
      <c r="AU187" s="152" t="s">
        <v>85</v>
      </c>
      <c r="AV187" s="12" t="s">
        <v>85</v>
      </c>
      <c r="AW187" s="12" t="s">
        <v>32</v>
      </c>
      <c r="AX187" s="12" t="s">
        <v>76</v>
      </c>
      <c r="AY187" s="152" t="s">
        <v>293</v>
      </c>
    </row>
    <row r="188" spans="2:65" s="15" customFormat="1" ht="11.25">
      <c r="B188" s="185"/>
      <c r="D188" s="151" t="s">
        <v>302</v>
      </c>
      <c r="E188" s="186" t="s">
        <v>1</v>
      </c>
      <c r="F188" s="187" t="s">
        <v>1019</v>
      </c>
      <c r="H188" s="188">
        <v>3.78</v>
      </c>
      <c r="I188" s="189"/>
      <c r="L188" s="185"/>
      <c r="M188" s="190"/>
      <c r="T188" s="191"/>
      <c r="AT188" s="186" t="s">
        <v>302</v>
      </c>
      <c r="AU188" s="186" t="s">
        <v>85</v>
      </c>
      <c r="AV188" s="15" t="s">
        <v>156</v>
      </c>
      <c r="AW188" s="15" t="s">
        <v>32</v>
      </c>
      <c r="AX188" s="15" t="s">
        <v>83</v>
      </c>
      <c r="AY188" s="186" t="s">
        <v>293</v>
      </c>
    </row>
    <row r="189" spans="2:65" s="1" customFormat="1" ht="24.2" customHeight="1">
      <c r="B189" s="32"/>
      <c r="C189" s="137" t="s">
        <v>584</v>
      </c>
      <c r="D189" s="137" t="s">
        <v>295</v>
      </c>
      <c r="E189" s="138" t="s">
        <v>5442</v>
      </c>
      <c r="F189" s="139" t="s">
        <v>5443</v>
      </c>
      <c r="G189" s="140" t="s">
        <v>311</v>
      </c>
      <c r="H189" s="141">
        <v>18.72</v>
      </c>
      <c r="I189" s="142"/>
      <c r="J189" s="143">
        <f>ROUND(I189*H189,2)</f>
        <v>0</v>
      </c>
      <c r="K189" s="139" t="s">
        <v>1</v>
      </c>
      <c r="L189" s="32"/>
      <c r="M189" s="144" t="s">
        <v>1</v>
      </c>
      <c r="N189" s="145" t="s">
        <v>41</v>
      </c>
      <c r="P189" s="146">
        <f>O189*H189</f>
        <v>0</v>
      </c>
      <c r="Q189" s="146">
        <v>0</v>
      </c>
      <c r="R189" s="146">
        <f>Q189*H189</f>
        <v>0</v>
      </c>
      <c r="S189" s="146">
        <v>0</v>
      </c>
      <c r="T189" s="147">
        <f>S189*H189</f>
        <v>0</v>
      </c>
      <c r="AR189" s="148" t="s">
        <v>300</v>
      </c>
      <c r="AT189" s="148" t="s">
        <v>295</v>
      </c>
      <c r="AU189" s="148" t="s">
        <v>85</v>
      </c>
      <c r="AY189" s="17" t="s">
        <v>293</v>
      </c>
      <c r="BE189" s="149">
        <f>IF(N189="základní",J189,0)</f>
        <v>0</v>
      </c>
      <c r="BF189" s="149">
        <f>IF(N189="snížená",J189,0)</f>
        <v>0</v>
      </c>
      <c r="BG189" s="149">
        <f>IF(N189="zákl. přenesená",J189,0)</f>
        <v>0</v>
      </c>
      <c r="BH189" s="149">
        <f>IF(N189="sníž. přenesená",J189,0)</f>
        <v>0</v>
      </c>
      <c r="BI189" s="149">
        <f>IF(N189="nulová",J189,0)</f>
        <v>0</v>
      </c>
      <c r="BJ189" s="17" t="s">
        <v>83</v>
      </c>
      <c r="BK189" s="149">
        <f>ROUND(I189*H189,2)</f>
        <v>0</v>
      </c>
      <c r="BL189" s="17" t="s">
        <v>300</v>
      </c>
      <c r="BM189" s="148" t="s">
        <v>5825</v>
      </c>
    </row>
    <row r="190" spans="2:65" s="12" customFormat="1" ht="11.25">
      <c r="B190" s="150"/>
      <c r="D190" s="151" t="s">
        <v>302</v>
      </c>
      <c r="E190" s="152" t="s">
        <v>1</v>
      </c>
      <c r="F190" s="153" t="s">
        <v>5826</v>
      </c>
      <c r="H190" s="154">
        <v>4.32</v>
      </c>
      <c r="I190" s="155"/>
      <c r="L190" s="150"/>
      <c r="M190" s="156"/>
      <c r="T190" s="157"/>
      <c r="AT190" s="152" t="s">
        <v>302</v>
      </c>
      <c r="AU190" s="152" t="s">
        <v>85</v>
      </c>
      <c r="AV190" s="12" t="s">
        <v>85</v>
      </c>
      <c r="AW190" s="12" t="s">
        <v>32</v>
      </c>
      <c r="AX190" s="12" t="s">
        <v>76</v>
      </c>
      <c r="AY190" s="152" t="s">
        <v>293</v>
      </c>
    </row>
    <row r="191" spans="2:65" s="12" customFormat="1" ht="11.25">
      <c r="B191" s="150"/>
      <c r="D191" s="151" t="s">
        <v>302</v>
      </c>
      <c r="E191" s="152" t="s">
        <v>1</v>
      </c>
      <c r="F191" s="153" t="s">
        <v>5827</v>
      </c>
      <c r="H191" s="154">
        <v>6</v>
      </c>
      <c r="I191" s="155"/>
      <c r="L191" s="150"/>
      <c r="M191" s="156"/>
      <c r="T191" s="157"/>
      <c r="AT191" s="152" t="s">
        <v>302</v>
      </c>
      <c r="AU191" s="152" t="s">
        <v>85</v>
      </c>
      <c r="AV191" s="12" t="s">
        <v>85</v>
      </c>
      <c r="AW191" s="12" t="s">
        <v>32</v>
      </c>
      <c r="AX191" s="12" t="s">
        <v>76</v>
      </c>
      <c r="AY191" s="152" t="s">
        <v>293</v>
      </c>
    </row>
    <row r="192" spans="2:65" s="12" customFormat="1" ht="11.25">
      <c r="B192" s="150"/>
      <c r="D192" s="151" t="s">
        <v>302</v>
      </c>
      <c r="E192" s="152" t="s">
        <v>1</v>
      </c>
      <c r="F192" s="153" t="s">
        <v>5828</v>
      </c>
      <c r="H192" s="154">
        <v>8.4</v>
      </c>
      <c r="I192" s="155"/>
      <c r="L192" s="150"/>
      <c r="M192" s="156"/>
      <c r="T192" s="157"/>
      <c r="AT192" s="152" t="s">
        <v>302</v>
      </c>
      <c r="AU192" s="152" t="s">
        <v>85</v>
      </c>
      <c r="AV192" s="12" t="s">
        <v>85</v>
      </c>
      <c r="AW192" s="12" t="s">
        <v>32</v>
      </c>
      <c r="AX192" s="12" t="s">
        <v>76</v>
      </c>
      <c r="AY192" s="152" t="s">
        <v>293</v>
      </c>
    </row>
    <row r="193" spans="2:65" s="14" customFormat="1" ht="11.25">
      <c r="B193" s="167"/>
      <c r="D193" s="151" t="s">
        <v>302</v>
      </c>
      <c r="E193" s="168" t="s">
        <v>5448</v>
      </c>
      <c r="F193" s="169" t="s">
        <v>371</v>
      </c>
      <c r="H193" s="170">
        <v>18.72</v>
      </c>
      <c r="I193" s="171"/>
      <c r="L193" s="167"/>
      <c r="M193" s="172"/>
      <c r="T193" s="173"/>
      <c r="AT193" s="168" t="s">
        <v>302</v>
      </c>
      <c r="AU193" s="168" t="s">
        <v>85</v>
      </c>
      <c r="AV193" s="14" t="s">
        <v>300</v>
      </c>
      <c r="AW193" s="14" t="s">
        <v>32</v>
      </c>
      <c r="AX193" s="14" t="s">
        <v>83</v>
      </c>
      <c r="AY193" s="168" t="s">
        <v>293</v>
      </c>
    </row>
    <row r="194" spans="2:65" s="1" customFormat="1" ht="33" customHeight="1">
      <c r="B194" s="32"/>
      <c r="C194" s="137" t="s">
        <v>606</v>
      </c>
      <c r="D194" s="137" t="s">
        <v>295</v>
      </c>
      <c r="E194" s="138" t="s">
        <v>5449</v>
      </c>
      <c r="F194" s="139" t="s">
        <v>5450</v>
      </c>
      <c r="G194" s="140" t="s">
        <v>311</v>
      </c>
      <c r="H194" s="141">
        <v>1.764</v>
      </c>
      <c r="I194" s="142"/>
      <c r="J194" s="143">
        <f>ROUND(I194*H194,2)</f>
        <v>0</v>
      </c>
      <c r="K194" s="139" t="s">
        <v>1</v>
      </c>
      <c r="L194" s="32"/>
      <c r="M194" s="144" t="s">
        <v>1</v>
      </c>
      <c r="N194" s="145" t="s">
        <v>41</v>
      </c>
      <c r="P194" s="146">
        <f>O194*H194</f>
        <v>0</v>
      </c>
      <c r="Q194" s="146">
        <v>0</v>
      </c>
      <c r="R194" s="146">
        <f>Q194*H194</f>
        <v>0</v>
      </c>
      <c r="S194" s="146">
        <v>0</v>
      </c>
      <c r="T194" s="147">
        <f>S194*H194</f>
        <v>0</v>
      </c>
      <c r="AR194" s="148" t="s">
        <v>300</v>
      </c>
      <c r="AT194" s="148" t="s">
        <v>295</v>
      </c>
      <c r="AU194" s="148" t="s">
        <v>85</v>
      </c>
      <c r="AY194" s="17" t="s">
        <v>293</v>
      </c>
      <c r="BE194" s="149">
        <f>IF(N194="základní",J194,0)</f>
        <v>0</v>
      </c>
      <c r="BF194" s="149">
        <f>IF(N194="snížená",J194,0)</f>
        <v>0</v>
      </c>
      <c r="BG194" s="149">
        <f>IF(N194="zákl. přenesená",J194,0)</f>
        <v>0</v>
      </c>
      <c r="BH194" s="149">
        <f>IF(N194="sníž. přenesená",J194,0)</f>
        <v>0</v>
      </c>
      <c r="BI194" s="149">
        <f>IF(N194="nulová",J194,0)</f>
        <v>0</v>
      </c>
      <c r="BJ194" s="17" t="s">
        <v>83</v>
      </c>
      <c r="BK194" s="149">
        <f>ROUND(I194*H194,2)</f>
        <v>0</v>
      </c>
      <c r="BL194" s="17" t="s">
        <v>300</v>
      </c>
      <c r="BM194" s="148" t="s">
        <v>5829</v>
      </c>
    </row>
    <row r="195" spans="2:65" s="12" customFormat="1" ht="11.25">
      <c r="B195" s="150"/>
      <c r="D195" s="151" t="s">
        <v>302</v>
      </c>
      <c r="E195" s="152" t="s">
        <v>1</v>
      </c>
      <c r="F195" s="153" t="s">
        <v>5830</v>
      </c>
      <c r="H195" s="154">
        <v>1.764</v>
      </c>
      <c r="I195" s="155"/>
      <c r="L195" s="150"/>
      <c r="M195" s="156"/>
      <c r="T195" s="157"/>
      <c r="AT195" s="152" t="s">
        <v>302</v>
      </c>
      <c r="AU195" s="152" t="s">
        <v>85</v>
      </c>
      <c r="AV195" s="12" t="s">
        <v>85</v>
      </c>
      <c r="AW195" s="12" t="s">
        <v>32</v>
      </c>
      <c r="AX195" s="12" t="s">
        <v>76</v>
      </c>
      <c r="AY195" s="152" t="s">
        <v>293</v>
      </c>
    </row>
    <row r="196" spans="2:65" s="15" customFormat="1" ht="11.25">
      <c r="B196" s="185"/>
      <c r="D196" s="151" t="s">
        <v>302</v>
      </c>
      <c r="E196" s="186" t="s">
        <v>1567</v>
      </c>
      <c r="F196" s="187" t="s">
        <v>1019</v>
      </c>
      <c r="H196" s="188">
        <v>1.764</v>
      </c>
      <c r="I196" s="189"/>
      <c r="L196" s="185"/>
      <c r="M196" s="190"/>
      <c r="T196" s="191"/>
      <c r="AT196" s="186" t="s">
        <v>302</v>
      </c>
      <c r="AU196" s="186" t="s">
        <v>85</v>
      </c>
      <c r="AV196" s="15" t="s">
        <v>156</v>
      </c>
      <c r="AW196" s="15" t="s">
        <v>32</v>
      </c>
      <c r="AX196" s="15" t="s">
        <v>83</v>
      </c>
      <c r="AY196" s="186" t="s">
        <v>293</v>
      </c>
    </row>
    <row r="197" spans="2:65" s="1" customFormat="1" ht="21.75" customHeight="1">
      <c r="B197" s="32"/>
      <c r="C197" s="137" t="s">
        <v>624</v>
      </c>
      <c r="D197" s="137" t="s">
        <v>295</v>
      </c>
      <c r="E197" s="138" t="s">
        <v>5454</v>
      </c>
      <c r="F197" s="139" t="s">
        <v>5455</v>
      </c>
      <c r="G197" s="140" t="s">
        <v>767</v>
      </c>
      <c r="H197" s="141">
        <v>7.28</v>
      </c>
      <c r="I197" s="142"/>
      <c r="J197" s="143">
        <f>ROUND(I197*H197,2)</f>
        <v>0</v>
      </c>
      <c r="K197" s="139" t="s">
        <v>1</v>
      </c>
      <c r="L197" s="32"/>
      <c r="M197" s="144" t="s">
        <v>1</v>
      </c>
      <c r="N197" s="145" t="s">
        <v>41</v>
      </c>
      <c r="P197" s="146">
        <f>O197*H197</f>
        <v>0</v>
      </c>
      <c r="Q197" s="146">
        <v>8.4000000000000003E-4</v>
      </c>
      <c r="R197" s="146">
        <f>Q197*H197</f>
        <v>6.1152000000000003E-3</v>
      </c>
      <c r="S197" s="146">
        <v>0</v>
      </c>
      <c r="T197" s="147">
        <f>S197*H197</f>
        <v>0</v>
      </c>
      <c r="AR197" s="148" t="s">
        <v>300</v>
      </c>
      <c r="AT197" s="148" t="s">
        <v>295</v>
      </c>
      <c r="AU197" s="148" t="s">
        <v>85</v>
      </c>
      <c r="AY197" s="17" t="s">
        <v>293</v>
      </c>
      <c r="BE197" s="149">
        <f>IF(N197="základní",J197,0)</f>
        <v>0</v>
      </c>
      <c r="BF197" s="149">
        <f>IF(N197="snížená",J197,0)</f>
        <v>0</v>
      </c>
      <c r="BG197" s="149">
        <f>IF(N197="zákl. přenesená",J197,0)</f>
        <v>0</v>
      </c>
      <c r="BH197" s="149">
        <f>IF(N197="sníž. přenesená",J197,0)</f>
        <v>0</v>
      </c>
      <c r="BI197" s="149">
        <f>IF(N197="nulová",J197,0)</f>
        <v>0</v>
      </c>
      <c r="BJ197" s="17" t="s">
        <v>83</v>
      </c>
      <c r="BK197" s="149">
        <f>ROUND(I197*H197,2)</f>
        <v>0</v>
      </c>
      <c r="BL197" s="17" t="s">
        <v>300</v>
      </c>
      <c r="BM197" s="148" t="s">
        <v>5831</v>
      </c>
    </row>
    <row r="198" spans="2:65" s="12" customFormat="1" ht="11.25">
      <c r="B198" s="150"/>
      <c r="D198" s="151" t="s">
        <v>302</v>
      </c>
      <c r="E198" s="152" t="s">
        <v>1</v>
      </c>
      <c r="F198" s="153" t="s">
        <v>5832</v>
      </c>
      <c r="H198" s="154">
        <v>7.28</v>
      </c>
      <c r="I198" s="155"/>
      <c r="L198" s="150"/>
      <c r="M198" s="156"/>
      <c r="T198" s="157"/>
      <c r="AT198" s="152" t="s">
        <v>302</v>
      </c>
      <c r="AU198" s="152" t="s">
        <v>85</v>
      </c>
      <c r="AV198" s="12" t="s">
        <v>85</v>
      </c>
      <c r="AW198" s="12" t="s">
        <v>32</v>
      </c>
      <c r="AX198" s="12" t="s">
        <v>76</v>
      </c>
      <c r="AY198" s="152" t="s">
        <v>293</v>
      </c>
    </row>
    <row r="199" spans="2:65" s="15" customFormat="1" ht="11.25">
      <c r="B199" s="185"/>
      <c r="D199" s="151" t="s">
        <v>302</v>
      </c>
      <c r="E199" s="186" t="s">
        <v>5368</v>
      </c>
      <c r="F199" s="187" t="s">
        <v>1019</v>
      </c>
      <c r="H199" s="188">
        <v>7.28</v>
      </c>
      <c r="I199" s="189"/>
      <c r="L199" s="185"/>
      <c r="M199" s="190"/>
      <c r="T199" s="191"/>
      <c r="AT199" s="186" t="s">
        <v>302</v>
      </c>
      <c r="AU199" s="186" t="s">
        <v>85</v>
      </c>
      <c r="AV199" s="15" t="s">
        <v>156</v>
      </c>
      <c r="AW199" s="15" t="s">
        <v>32</v>
      </c>
      <c r="AX199" s="15" t="s">
        <v>83</v>
      </c>
      <c r="AY199" s="186" t="s">
        <v>293</v>
      </c>
    </row>
    <row r="200" spans="2:65" s="1" customFormat="1" ht="24.2" customHeight="1">
      <c r="B200" s="32"/>
      <c r="C200" s="137" t="s">
        <v>645</v>
      </c>
      <c r="D200" s="137" t="s">
        <v>295</v>
      </c>
      <c r="E200" s="138" t="s">
        <v>5458</v>
      </c>
      <c r="F200" s="139" t="s">
        <v>5459</v>
      </c>
      <c r="G200" s="140" t="s">
        <v>767</v>
      </c>
      <c r="H200" s="141">
        <v>7.28</v>
      </c>
      <c r="I200" s="142"/>
      <c r="J200" s="143">
        <f>ROUND(I200*H200,2)</f>
        <v>0</v>
      </c>
      <c r="K200" s="139" t="s">
        <v>1</v>
      </c>
      <c r="L200" s="32"/>
      <c r="M200" s="144" t="s">
        <v>1</v>
      </c>
      <c r="N200" s="145" t="s">
        <v>41</v>
      </c>
      <c r="P200" s="146">
        <f>O200*H200</f>
        <v>0</v>
      </c>
      <c r="Q200" s="146">
        <v>0</v>
      </c>
      <c r="R200" s="146">
        <f>Q200*H200</f>
        <v>0</v>
      </c>
      <c r="S200" s="146">
        <v>0</v>
      </c>
      <c r="T200" s="147">
        <f>S200*H200</f>
        <v>0</v>
      </c>
      <c r="AR200" s="148" t="s">
        <v>300</v>
      </c>
      <c r="AT200" s="148" t="s">
        <v>295</v>
      </c>
      <c r="AU200" s="148" t="s">
        <v>85</v>
      </c>
      <c r="AY200" s="17" t="s">
        <v>293</v>
      </c>
      <c r="BE200" s="149">
        <f>IF(N200="základní",J200,0)</f>
        <v>0</v>
      </c>
      <c r="BF200" s="149">
        <f>IF(N200="snížená",J200,0)</f>
        <v>0</v>
      </c>
      <c r="BG200" s="149">
        <f>IF(N200="zákl. přenesená",J200,0)</f>
        <v>0</v>
      </c>
      <c r="BH200" s="149">
        <f>IF(N200="sníž. přenesená",J200,0)</f>
        <v>0</v>
      </c>
      <c r="BI200" s="149">
        <f>IF(N200="nulová",J200,0)</f>
        <v>0</v>
      </c>
      <c r="BJ200" s="17" t="s">
        <v>83</v>
      </c>
      <c r="BK200" s="149">
        <f>ROUND(I200*H200,2)</f>
        <v>0</v>
      </c>
      <c r="BL200" s="17" t="s">
        <v>300</v>
      </c>
      <c r="BM200" s="148" t="s">
        <v>5833</v>
      </c>
    </row>
    <row r="201" spans="2:65" s="12" customFormat="1" ht="11.25">
      <c r="B201" s="150"/>
      <c r="D201" s="151" t="s">
        <v>302</v>
      </c>
      <c r="E201" s="152" t="s">
        <v>1</v>
      </c>
      <c r="F201" s="153" t="s">
        <v>5368</v>
      </c>
      <c r="H201" s="154">
        <v>7.28</v>
      </c>
      <c r="I201" s="155"/>
      <c r="L201" s="150"/>
      <c r="M201" s="156"/>
      <c r="T201" s="157"/>
      <c r="AT201" s="152" t="s">
        <v>302</v>
      </c>
      <c r="AU201" s="152" t="s">
        <v>85</v>
      </c>
      <c r="AV201" s="12" t="s">
        <v>85</v>
      </c>
      <c r="AW201" s="12" t="s">
        <v>32</v>
      </c>
      <c r="AX201" s="12" t="s">
        <v>83</v>
      </c>
      <c r="AY201" s="152" t="s">
        <v>293</v>
      </c>
    </row>
    <row r="202" spans="2:65" s="1" customFormat="1" ht="21.75" customHeight="1">
      <c r="B202" s="32"/>
      <c r="C202" s="137" t="s">
        <v>660</v>
      </c>
      <c r="D202" s="137" t="s">
        <v>295</v>
      </c>
      <c r="E202" s="138" t="s">
        <v>5461</v>
      </c>
      <c r="F202" s="139" t="s">
        <v>5462</v>
      </c>
      <c r="G202" s="140" t="s">
        <v>767</v>
      </c>
      <c r="H202" s="141">
        <v>72</v>
      </c>
      <c r="I202" s="142"/>
      <c r="J202" s="143">
        <f>ROUND(I202*H202,2)</f>
        <v>0</v>
      </c>
      <c r="K202" s="139" t="s">
        <v>1</v>
      </c>
      <c r="L202" s="32"/>
      <c r="M202" s="144" t="s">
        <v>1</v>
      </c>
      <c r="N202" s="145" t="s">
        <v>41</v>
      </c>
      <c r="P202" s="146">
        <f>O202*H202</f>
        <v>0</v>
      </c>
      <c r="Q202" s="146">
        <v>6.9999999999999999E-4</v>
      </c>
      <c r="R202" s="146">
        <f>Q202*H202</f>
        <v>5.04E-2</v>
      </c>
      <c r="S202" s="146">
        <v>0</v>
      </c>
      <c r="T202" s="147">
        <f>S202*H202</f>
        <v>0</v>
      </c>
      <c r="AR202" s="148" t="s">
        <v>300</v>
      </c>
      <c r="AT202" s="148" t="s">
        <v>295</v>
      </c>
      <c r="AU202" s="148" t="s">
        <v>85</v>
      </c>
      <c r="AY202" s="17" t="s">
        <v>293</v>
      </c>
      <c r="BE202" s="149">
        <f>IF(N202="základní",J202,0)</f>
        <v>0</v>
      </c>
      <c r="BF202" s="149">
        <f>IF(N202="snížená",J202,0)</f>
        <v>0</v>
      </c>
      <c r="BG202" s="149">
        <f>IF(N202="zákl. přenesená",J202,0)</f>
        <v>0</v>
      </c>
      <c r="BH202" s="149">
        <f>IF(N202="sníž. přenesená",J202,0)</f>
        <v>0</v>
      </c>
      <c r="BI202" s="149">
        <f>IF(N202="nulová",J202,0)</f>
        <v>0</v>
      </c>
      <c r="BJ202" s="17" t="s">
        <v>83</v>
      </c>
      <c r="BK202" s="149">
        <f>ROUND(I202*H202,2)</f>
        <v>0</v>
      </c>
      <c r="BL202" s="17" t="s">
        <v>300</v>
      </c>
      <c r="BM202" s="148" t="s">
        <v>5834</v>
      </c>
    </row>
    <row r="203" spans="2:65" s="12" customFormat="1" ht="11.25">
      <c r="B203" s="150"/>
      <c r="D203" s="151" t="s">
        <v>302</v>
      </c>
      <c r="E203" s="152" t="s">
        <v>1</v>
      </c>
      <c r="F203" s="153" t="s">
        <v>5835</v>
      </c>
      <c r="H203" s="154">
        <v>21.6</v>
      </c>
      <c r="I203" s="155"/>
      <c r="L203" s="150"/>
      <c r="M203" s="156"/>
      <c r="T203" s="157"/>
      <c r="AT203" s="152" t="s">
        <v>302</v>
      </c>
      <c r="AU203" s="152" t="s">
        <v>85</v>
      </c>
      <c r="AV203" s="12" t="s">
        <v>85</v>
      </c>
      <c r="AW203" s="12" t="s">
        <v>32</v>
      </c>
      <c r="AX203" s="12" t="s">
        <v>76</v>
      </c>
      <c r="AY203" s="152" t="s">
        <v>293</v>
      </c>
    </row>
    <row r="204" spans="2:65" s="12" customFormat="1" ht="11.25">
      <c r="B204" s="150"/>
      <c r="D204" s="151" t="s">
        <v>302</v>
      </c>
      <c r="E204" s="152" t="s">
        <v>1</v>
      </c>
      <c r="F204" s="153" t="s">
        <v>5836</v>
      </c>
      <c r="H204" s="154">
        <v>22.2</v>
      </c>
      <c r="I204" s="155"/>
      <c r="L204" s="150"/>
      <c r="M204" s="156"/>
      <c r="T204" s="157"/>
      <c r="AT204" s="152" t="s">
        <v>302</v>
      </c>
      <c r="AU204" s="152" t="s">
        <v>85</v>
      </c>
      <c r="AV204" s="12" t="s">
        <v>85</v>
      </c>
      <c r="AW204" s="12" t="s">
        <v>32</v>
      </c>
      <c r="AX204" s="12" t="s">
        <v>76</v>
      </c>
      <c r="AY204" s="152" t="s">
        <v>293</v>
      </c>
    </row>
    <row r="205" spans="2:65" s="12" customFormat="1" ht="11.25">
      <c r="B205" s="150"/>
      <c r="D205" s="151" t="s">
        <v>302</v>
      </c>
      <c r="E205" s="152" t="s">
        <v>1</v>
      </c>
      <c r="F205" s="153" t="s">
        <v>5837</v>
      </c>
      <c r="H205" s="154">
        <v>28.2</v>
      </c>
      <c r="I205" s="155"/>
      <c r="L205" s="150"/>
      <c r="M205" s="156"/>
      <c r="T205" s="157"/>
      <c r="AT205" s="152" t="s">
        <v>302</v>
      </c>
      <c r="AU205" s="152" t="s">
        <v>85</v>
      </c>
      <c r="AV205" s="12" t="s">
        <v>85</v>
      </c>
      <c r="AW205" s="12" t="s">
        <v>32</v>
      </c>
      <c r="AX205" s="12" t="s">
        <v>76</v>
      </c>
      <c r="AY205" s="152" t="s">
        <v>293</v>
      </c>
    </row>
    <row r="206" spans="2:65" s="15" customFormat="1" ht="11.25">
      <c r="B206" s="185"/>
      <c r="D206" s="151" t="s">
        <v>302</v>
      </c>
      <c r="E206" s="186" t="s">
        <v>5366</v>
      </c>
      <c r="F206" s="187" t="s">
        <v>1019</v>
      </c>
      <c r="H206" s="188">
        <v>72</v>
      </c>
      <c r="I206" s="189"/>
      <c r="L206" s="185"/>
      <c r="M206" s="190"/>
      <c r="T206" s="191"/>
      <c r="AT206" s="186" t="s">
        <v>302</v>
      </c>
      <c r="AU206" s="186" t="s">
        <v>85</v>
      </c>
      <c r="AV206" s="15" t="s">
        <v>156</v>
      </c>
      <c r="AW206" s="15" t="s">
        <v>32</v>
      </c>
      <c r="AX206" s="15" t="s">
        <v>83</v>
      </c>
      <c r="AY206" s="186" t="s">
        <v>293</v>
      </c>
    </row>
    <row r="207" spans="2:65" s="1" customFormat="1" ht="16.5" customHeight="1">
      <c r="B207" s="32"/>
      <c r="C207" s="137" t="s">
        <v>680</v>
      </c>
      <c r="D207" s="137" t="s">
        <v>295</v>
      </c>
      <c r="E207" s="138" t="s">
        <v>5466</v>
      </c>
      <c r="F207" s="139" t="s">
        <v>5467</v>
      </c>
      <c r="G207" s="140" t="s">
        <v>767</v>
      </c>
      <c r="H207" s="141">
        <v>72</v>
      </c>
      <c r="I207" s="142"/>
      <c r="J207" s="143">
        <f>ROUND(I207*H207,2)</f>
        <v>0</v>
      </c>
      <c r="K207" s="139" t="s">
        <v>1</v>
      </c>
      <c r="L207" s="32"/>
      <c r="M207" s="144" t="s">
        <v>1</v>
      </c>
      <c r="N207" s="145" t="s">
        <v>41</v>
      </c>
      <c r="P207" s="146">
        <f>O207*H207</f>
        <v>0</v>
      </c>
      <c r="Q207" s="146">
        <v>0</v>
      </c>
      <c r="R207" s="146">
        <f>Q207*H207</f>
        <v>0</v>
      </c>
      <c r="S207" s="146">
        <v>0</v>
      </c>
      <c r="T207" s="147">
        <f>S207*H207</f>
        <v>0</v>
      </c>
      <c r="AR207" s="148" t="s">
        <v>300</v>
      </c>
      <c r="AT207" s="148" t="s">
        <v>295</v>
      </c>
      <c r="AU207" s="148" t="s">
        <v>85</v>
      </c>
      <c r="AY207" s="17" t="s">
        <v>293</v>
      </c>
      <c r="BE207" s="149">
        <f>IF(N207="základní",J207,0)</f>
        <v>0</v>
      </c>
      <c r="BF207" s="149">
        <f>IF(N207="snížená",J207,0)</f>
        <v>0</v>
      </c>
      <c r="BG207" s="149">
        <f>IF(N207="zákl. přenesená",J207,0)</f>
        <v>0</v>
      </c>
      <c r="BH207" s="149">
        <f>IF(N207="sníž. přenesená",J207,0)</f>
        <v>0</v>
      </c>
      <c r="BI207" s="149">
        <f>IF(N207="nulová",J207,0)</f>
        <v>0</v>
      </c>
      <c r="BJ207" s="17" t="s">
        <v>83</v>
      </c>
      <c r="BK207" s="149">
        <f>ROUND(I207*H207,2)</f>
        <v>0</v>
      </c>
      <c r="BL207" s="17" t="s">
        <v>300</v>
      </c>
      <c r="BM207" s="148" t="s">
        <v>5838</v>
      </c>
    </row>
    <row r="208" spans="2:65" s="12" customFormat="1" ht="11.25">
      <c r="B208" s="150"/>
      <c r="D208" s="151" t="s">
        <v>302</v>
      </c>
      <c r="E208" s="152" t="s">
        <v>1</v>
      </c>
      <c r="F208" s="153" t="s">
        <v>5366</v>
      </c>
      <c r="H208" s="154">
        <v>72</v>
      </c>
      <c r="I208" s="155"/>
      <c r="L208" s="150"/>
      <c r="M208" s="156"/>
      <c r="T208" s="157"/>
      <c r="AT208" s="152" t="s">
        <v>302</v>
      </c>
      <c r="AU208" s="152" t="s">
        <v>85</v>
      </c>
      <c r="AV208" s="12" t="s">
        <v>85</v>
      </c>
      <c r="AW208" s="12" t="s">
        <v>32</v>
      </c>
      <c r="AX208" s="12" t="s">
        <v>83</v>
      </c>
      <c r="AY208" s="152" t="s">
        <v>293</v>
      </c>
    </row>
    <row r="209" spans="2:65" s="1" customFormat="1" ht="21.75" customHeight="1">
      <c r="B209" s="32"/>
      <c r="C209" s="137" t="s">
        <v>686</v>
      </c>
      <c r="D209" s="137" t="s">
        <v>295</v>
      </c>
      <c r="E209" s="138" t="s">
        <v>5469</v>
      </c>
      <c r="F209" s="139" t="s">
        <v>5470</v>
      </c>
      <c r="G209" s="140" t="s">
        <v>311</v>
      </c>
      <c r="H209" s="141">
        <v>28.08</v>
      </c>
      <c r="I209" s="142"/>
      <c r="J209" s="143">
        <f>ROUND(I209*H209,2)</f>
        <v>0</v>
      </c>
      <c r="K209" s="139" t="s">
        <v>1</v>
      </c>
      <c r="L209" s="32"/>
      <c r="M209" s="144" t="s">
        <v>1</v>
      </c>
      <c r="N209" s="145" t="s">
        <v>41</v>
      </c>
      <c r="P209" s="146">
        <f>O209*H209</f>
        <v>0</v>
      </c>
      <c r="Q209" s="146">
        <v>4.6000000000000001E-4</v>
      </c>
      <c r="R209" s="146">
        <f>Q209*H209</f>
        <v>1.2916799999999999E-2</v>
      </c>
      <c r="S209" s="146">
        <v>0</v>
      </c>
      <c r="T209" s="147">
        <f>S209*H209</f>
        <v>0</v>
      </c>
      <c r="AR209" s="148" t="s">
        <v>300</v>
      </c>
      <c r="AT209" s="148" t="s">
        <v>295</v>
      </c>
      <c r="AU209" s="148" t="s">
        <v>85</v>
      </c>
      <c r="AY209" s="17" t="s">
        <v>293</v>
      </c>
      <c r="BE209" s="149">
        <f>IF(N209="základní",J209,0)</f>
        <v>0</v>
      </c>
      <c r="BF209" s="149">
        <f>IF(N209="snížená",J209,0)</f>
        <v>0</v>
      </c>
      <c r="BG209" s="149">
        <f>IF(N209="zákl. přenesená",J209,0)</f>
        <v>0</v>
      </c>
      <c r="BH209" s="149">
        <f>IF(N209="sníž. přenesená",J209,0)</f>
        <v>0</v>
      </c>
      <c r="BI209" s="149">
        <f>IF(N209="nulová",J209,0)</f>
        <v>0</v>
      </c>
      <c r="BJ209" s="17" t="s">
        <v>83</v>
      </c>
      <c r="BK209" s="149">
        <f>ROUND(I209*H209,2)</f>
        <v>0</v>
      </c>
      <c r="BL209" s="17" t="s">
        <v>300</v>
      </c>
      <c r="BM209" s="148" t="s">
        <v>5839</v>
      </c>
    </row>
    <row r="210" spans="2:65" s="12" customFormat="1" ht="11.25">
      <c r="B210" s="150"/>
      <c r="D210" s="151" t="s">
        <v>302</v>
      </c>
      <c r="E210" s="152" t="s">
        <v>1</v>
      </c>
      <c r="F210" s="153" t="s">
        <v>5840</v>
      </c>
      <c r="H210" s="154">
        <v>6.48</v>
      </c>
      <c r="I210" s="155"/>
      <c r="L210" s="150"/>
      <c r="M210" s="156"/>
      <c r="T210" s="157"/>
      <c r="AT210" s="152" t="s">
        <v>302</v>
      </c>
      <c r="AU210" s="152" t="s">
        <v>85</v>
      </c>
      <c r="AV210" s="12" t="s">
        <v>85</v>
      </c>
      <c r="AW210" s="12" t="s">
        <v>32</v>
      </c>
      <c r="AX210" s="12" t="s">
        <v>76</v>
      </c>
      <c r="AY210" s="152" t="s">
        <v>293</v>
      </c>
    </row>
    <row r="211" spans="2:65" s="12" customFormat="1" ht="11.25">
      <c r="B211" s="150"/>
      <c r="D211" s="151" t="s">
        <v>302</v>
      </c>
      <c r="E211" s="152" t="s">
        <v>1</v>
      </c>
      <c r="F211" s="153" t="s">
        <v>5841</v>
      </c>
      <c r="H211" s="154">
        <v>9</v>
      </c>
      <c r="I211" s="155"/>
      <c r="L211" s="150"/>
      <c r="M211" s="156"/>
      <c r="T211" s="157"/>
      <c r="AT211" s="152" t="s">
        <v>302</v>
      </c>
      <c r="AU211" s="152" t="s">
        <v>85</v>
      </c>
      <c r="AV211" s="12" t="s">
        <v>85</v>
      </c>
      <c r="AW211" s="12" t="s">
        <v>32</v>
      </c>
      <c r="AX211" s="12" t="s">
        <v>76</v>
      </c>
      <c r="AY211" s="152" t="s">
        <v>293</v>
      </c>
    </row>
    <row r="212" spans="2:65" s="12" customFormat="1" ht="11.25">
      <c r="B212" s="150"/>
      <c r="D212" s="151" t="s">
        <v>302</v>
      </c>
      <c r="E212" s="152" t="s">
        <v>1</v>
      </c>
      <c r="F212" s="153" t="s">
        <v>5842</v>
      </c>
      <c r="H212" s="154">
        <v>12.6</v>
      </c>
      <c r="I212" s="155"/>
      <c r="L212" s="150"/>
      <c r="M212" s="156"/>
      <c r="T212" s="157"/>
      <c r="AT212" s="152" t="s">
        <v>302</v>
      </c>
      <c r="AU212" s="152" t="s">
        <v>85</v>
      </c>
      <c r="AV212" s="12" t="s">
        <v>85</v>
      </c>
      <c r="AW212" s="12" t="s">
        <v>32</v>
      </c>
      <c r="AX212" s="12" t="s">
        <v>76</v>
      </c>
      <c r="AY212" s="152" t="s">
        <v>293</v>
      </c>
    </row>
    <row r="213" spans="2:65" s="15" customFormat="1" ht="11.25">
      <c r="B213" s="185"/>
      <c r="D213" s="151" t="s">
        <v>302</v>
      </c>
      <c r="E213" s="186" t="s">
        <v>5371</v>
      </c>
      <c r="F213" s="187" t="s">
        <v>1019</v>
      </c>
      <c r="H213" s="188">
        <v>28.08</v>
      </c>
      <c r="I213" s="189"/>
      <c r="L213" s="185"/>
      <c r="M213" s="190"/>
      <c r="T213" s="191"/>
      <c r="AT213" s="186" t="s">
        <v>302</v>
      </c>
      <c r="AU213" s="186" t="s">
        <v>85</v>
      </c>
      <c r="AV213" s="15" t="s">
        <v>156</v>
      </c>
      <c r="AW213" s="15" t="s">
        <v>32</v>
      </c>
      <c r="AX213" s="15" t="s">
        <v>83</v>
      </c>
      <c r="AY213" s="186" t="s">
        <v>293</v>
      </c>
    </row>
    <row r="214" spans="2:65" s="1" customFormat="1" ht="24.2" customHeight="1">
      <c r="B214" s="32"/>
      <c r="C214" s="137" t="s">
        <v>7</v>
      </c>
      <c r="D214" s="137" t="s">
        <v>295</v>
      </c>
      <c r="E214" s="138" t="s">
        <v>5474</v>
      </c>
      <c r="F214" s="139" t="s">
        <v>5475</v>
      </c>
      <c r="G214" s="140" t="s">
        <v>311</v>
      </c>
      <c r="H214" s="141">
        <v>28.08</v>
      </c>
      <c r="I214" s="142"/>
      <c r="J214" s="143">
        <f>ROUND(I214*H214,2)</f>
        <v>0</v>
      </c>
      <c r="K214" s="139" t="s">
        <v>1</v>
      </c>
      <c r="L214" s="32"/>
      <c r="M214" s="144" t="s">
        <v>1</v>
      </c>
      <c r="N214" s="145" t="s">
        <v>41</v>
      </c>
      <c r="P214" s="146">
        <f>O214*H214</f>
        <v>0</v>
      </c>
      <c r="Q214" s="146">
        <v>0</v>
      </c>
      <c r="R214" s="146">
        <f>Q214*H214</f>
        <v>0</v>
      </c>
      <c r="S214" s="146">
        <v>0</v>
      </c>
      <c r="T214" s="147">
        <f>S214*H214</f>
        <v>0</v>
      </c>
      <c r="AR214" s="148" t="s">
        <v>300</v>
      </c>
      <c r="AT214" s="148" t="s">
        <v>295</v>
      </c>
      <c r="AU214" s="148" t="s">
        <v>85</v>
      </c>
      <c r="AY214" s="17" t="s">
        <v>293</v>
      </c>
      <c r="BE214" s="149">
        <f>IF(N214="základní",J214,0)</f>
        <v>0</v>
      </c>
      <c r="BF214" s="149">
        <f>IF(N214="snížená",J214,0)</f>
        <v>0</v>
      </c>
      <c r="BG214" s="149">
        <f>IF(N214="zákl. přenesená",J214,0)</f>
        <v>0</v>
      </c>
      <c r="BH214" s="149">
        <f>IF(N214="sníž. přenesená",J214,0)</f>
        <v>0</v>
      </c>
      <c r="BI214" s="149">
        <f>IF(N214="nulová",J214,0)</f>
        <v>0</v>
      </c>
      <c r="BJ214" s="17" t="s">
        <v>83</v>
      </c>
      <c r="BK214" s="149">
        <f>ROUND(I214*H214,2)</f>
        <v>0</v>
      </c>
      <c r="BL214" s="17" t="s">
        <v>300</v>
      </c>
      <c r="BM214" s="148" t="s">
        <v>5843</v>
      </c>
    </row>
    <row r="215" spans="2:65" s="12" customFormat="1" ht="11.25">
      <c r="B215" s="150"/>
      <c r="D215" s="151" t="s">
        <v>302</v>
      </c>
      <c r="E215" s="152" t="s">
        <v>1</v>
      </c>
      <c r="F215" s="153" t="s">
        <v>5371</v>
      </c>
      <c r="H215" s="154">
        <v>28.08</v>
      </c>
      <c r="I215" s="155"/>
      <c r="L215" s="150"/>
      <c r="M215" s="156"/>
      <c r="T215" s="157"/>
      <c r="AT215" s="152" t="s">
        <v>302</v>
      </c>
      <c r="AU215" s="152" t="s">
        <v>85</v>
      </c>
      <c r="AV215" s="12" t="s">
        <v>85</v>
      </c>
      <c r="AW215" s="12" t="s">
        <v>32</v>
      </c>
      <c r="AX215" s="12" t="s">
        <v>83</v>
      </c>
      <c r="AY215" s="152" t="s">
        <v>293</v>
      </c>
    </row>
    <row r="216" spans="2:65" s="1" customFormat="1" ht="37.9" customHeight="1">
      <c r="B216" s="32"/>
      <c r="C216" s="137" t="s">
        <v>694</v>
      </c>
      <c r="D216" s="137" t="s">
        <v>295</v>
      </c>
      <c r="E216" s="138" t="s">
        <v>3088</v>
      </c>
      <c r="F216" s="139" t="s">
        <v>3089</v>
      </c>
      <c r="G216" s="140" t="s">
        <v>311</v>
      </c>
      <c r="H216" s="141">
        <v>5.5010000000000003</v>
      </c>
      <c r="I216" s="142"/>
      <c r="J216" s="143">
        <f>ROUND(I216*H216,2)</f>
        <v>0</v>
      </c>
      <c r="K216" s="139" t="s">
        <v>1</v>
      </c>
      <c r="L216" s="32"/>
      <c r="M216" s="144" t="s">
        <v>1</v>
      </c>
      <c r="N216" s="145" t="s">
        <v>41</v>
      </c>
      <c r="P216" s="146">
        <f>O216*H216</f>
        <v>0</v>
      </c>
      <c r="Q216" s="146">
        <v>0</v>
      </c>
      <c r="R216" s="146">
        <f>Q216*H216</f>
        <v>0</v>
      </c>
      <c r="S216" s="146">
        <v>0</v>
      </c>
      <c r="T216" s="147">
        <f>S216*H216</f>
        <v>0</v>
      </c>
      <c r="AR216" s="148" t="s">
        <v>300</v>
      </c>
      <c r="AT216" s="148" t="s">
        <v>295</v>
      </c>
      <c r="AU216" s="148" t="s">
        <v>85</v>
      </c>
      <c r="AY216" s="17" t="s">
        <v>293</v>
      </c>
      <c r="BE216" s="149">
        <f>IF(N216="základní",J216,0)</f>
        <v>0</v>
      </c>
      <c r="BF216" s="149">
        <f>IF(N216="snížená",J216,0)</f>
        <v>0</v>
      </c>
      <c r="BG216" s="149">
        <f>IF(N216="zákl. přenesená",J216,0)</f>
        <v>0</v>
      </c>
      <c r="BH216" s="149">
        <f>IF(N216="sníž. přenesená",J216,0)</f>
        <v>0</v>
      </c>
      <c r="BI216" s="149">
        <f>IF(N216="nulová",J216,0)</f>
        <v>0</v>
      </c>
      <c r="BJ216" s="17" t="s">
        <v>83</v>
      </c>
      <c r="BK216" s="149">
        <f>ROUND(I216*H216,2)</f>
        <v>0</v>
      </c>
      <c r="BL216" s="17" t="s">
        <v>300</v>
      </c>
      <c r="BM216" s="148" t="s">
        <v>5844</v>
      </c>
    </row>
    <row r="217" spans="2:65" s="12" customFormat="1" ht="11.25">
      <c r="B217" s="150"/>
      <c r="D217" s="151" t="s">
        <v>302</v>
      </c>
      <c r="E217" s="152" t="s">
        <v>1</v>
      </c>
      <c r="F217" s="153" t="s">
        <v>4439</v>
      </c>
      <c r="H217" s="154">
        <v>5.5010000000000003</v>
      </c>
      <c r="I217" s="155"/>
      <c r="L217" s="150"/>
      <c r="M217" s="156"/>
      <c r="T217" s="157"/>
      <c r="AT217" s="152" t="s">
        <v>302</v>
      </c>
      <c r="AU217" s="152" t="s">
        <v>85</v>
      </c>
      <c r="AV217" s="12" t="s">
        <v>85</v>
      </c>
      <c r="AW217" s="12" t="s">
        <v>32</v>
      </c>
      <c r="AX217" s="12" t="s">
        <v>83</v>
      </c>
      <c r="AY217" s="152" t="s">
        <v>293</v>
      </c>
    </row>
    <row r="218" spans="2:65" s="1" customFormat="1" ht="37.9" customHeight="1">
      <c r="B218" s="32"/>
      <c r="C218" s="137" t="s">
        <v>699</v>
      </c>
      <c r="D218" s="137" t="s">
        <v>295</v>
      </c>
      <c r="E218" s="138" t="s">
        <v>4426</v>
      </c>
      <c r="F218" s="139" t="s">
        <v>5478</v>
      </c>
      <c r="G218" s="140" t="s">
        <v>311</v>
      </c>
      <c r="H218" s="141">
        <v>5.5010000000000003</v>
      </c>
      <c r="I218" s="142"/>
      <c r="J218" s="143">
        <f>ROUND(I218*H218,2)</f>
        <v>0</v>
      </c>
      <c r="K218" s="139" t="s">
        <v>1</v>
      </c>
      <c r="L218" s="32"/>
      <c r="M218" s="144" t="s">
        <v>1</v>
      </c>
      <c r="N218" s="145" t="s">
        <v>41</v>
      </c>
      <c r="P218" s="146">
        <f>O218*H218</f>
        <v>0</v>
      </c>
      <c r="Q218" s="146">
        <v>0</v>
      </c>
      <c r="R218" s="146">
        <f>Q218*H218</f>
        <v>0</v>
      </c>
      <c r="S218" s="146">
        <v>0</v>
      </c>
      <c r="T218" s="147">
        <f>S218*H218</f>
        <v>0</v>
      </c>
      <c r="AR218" s="148" t="s">
        <v>300</v>
      </c>
      <c r="AT218" s="148" t="s">
        <v>295</v>
      </c>
      <c r="AU218" s="148" t="s">
        <v>85</v>
      </c>
      <c r="AY218" s="17" t="s">
        <v>293</v>
      </c>
      <c r="BE218" s="149">
        <f>IF(N218="základní",J218,0)</f>
        <v>0</v>
      </c>
      <c r="BF218" s="149">
        <f>IF(N218="snížená",J218,0)</f>
        <v>0</v>
      </c>
      <c r="BG218" s="149">
        <f>IF(N218="zákl. přenesená",J218,0)</f>
        <v>0</v>
      </c>
      <c r="BH218" s="149">
        <f>IF(N218="sníž. přenesená",J218,0)</f>
        <v>0</v>
      </c>
      <c r="BI218" s="149">
        <f>IF(N218="nulová",J218,0)</f>
        <v>0</v>
      </c>
      <c r="BJ218" s="17" t="s">
        <v>83</v>
      </c>
      <c r="BK218" s="149">
        <f>ROUND(I218*H218,2)</f>
        <v>0</v>
      </c>
      <c r="BL218" s="17" t="s">
        <v>300</v>
      </c>
      <c r="BM218" s="148" t="s">
        <v>5845</v>
      </c>
    </row>
    <row r="219" spans="2:65" s="12" customFormat="1" ht="11.25">
      <c r="B219" s="150"/>
      <c r="D219" s="151" t="s">
        <v>302</v>
      </c>
      <c r="E219" s="152" t="s">
        <v>1</v>
      </c>
      <c r="F219" s="153" t="s">
        <v>4439</v>
      </c>
      <c r="H219" s="154">
        <v>5.5010000000000003</v>
      </c>
      <c r="I219" s="155"/>
      <c r="L219" s="150"/>
      <c r="M219" s="156"/>
      <c r="T219" s="157"/>
      <c r="AT219" s="152" t="s">
        <v>302</v>
      </c>
      <c r="AU219" s="152" t="s">
        <v>85</v>
      </c>
      <c r="AV219" s="12" t="s">
        <v>85</v>
      </c>
      <c r="AW219" s="12" t="s">
        <v>32</v>
      </c>
      <c r="AX219" s="12" t="s">
        <v>76</v>
      </c>
      <c r="AY219" s="152" t="s">
        <v>293</v>
      </c>
    </row>
    <row r="220" spans="2:65" s="15" customFormat="1" ht="11.25">
      <c r="B220" s="185"/>
      <c r="D220" s="151" t="s">
        <v>302</v>
      </c>
      <c r="E220" s="186" t="s">
        <v>5790</v>
      </c>
      <c r="F220" s="187" t="s">
        <v>1019</v>
      </c>
      <c r="H220" s="188">
        <v>5.5010000000000003</v>
      </c>
      <c r="I220" s="189"/>
      <c r="L220" s="185"/>
      <c r="M220" s="190"/>
      <c r="T220" s="191"/>
      <c r="AT220" s="186" t="s">
        <v>302</v>
      </c>
      <c r="AU220" s="186" t="s">
        <v>85</v>
      </c>
      <c r="AV220" s="15" t="s">
        <v>156</v>
      </c>
      <c r="AW220" s="15" t="s">
        <v>32</v>
      </c>
      <c r="AX220" s="15" t="s">
        <v>83</v>
      </c>
      <c r="AY220" s="186" t="s">
        <v>293</v>
      </c>
    </row>
    <row r="221" spans="2:65" s="1" customFormat="1" ht="33" customHeight="1">
      <c r="B221" s="32"/>
      <c r="C221" s="137" t="s">
        <v>704</v>
      </c>
      <c r="D221" s="137" t="s">
        <v>295</v>
      </c>
      <c r="E221" s="138" t="s">
        <v>5480</v>
      </c>
      <c r="F221" s="139" t="s">
        <v>4434</v>
      </c>
      <c r="G221" s="140" t="s">
        <v>533</v>
      </c>
      <c r="H221" s="141">
        <v>9.9019999999999992</v>
      </c>
      <c r="I221" s="142"/>
      <c r="J221" s="143">
        <f>ROUND(I221*H221,2)</f>
        <v>0</v>
      </c>
      <c r="K221" s="139" t="s">
        <v>1</v>
      </c>
      <c r="L221" s="32"/>
      <c r="M221" s="144" t="s">
        <v>1</v>
      </c>
      <c r="N221" s="145" t="s">
        <v>41</v>
      </c>
      <c r="P221" s="146">
        <f>O221*H221</f>
        <v>0</v>
      </c>
      <c r="Q221" s="146">
        <v>0</v>
      </c>
      <c r="R221" s="146">
        <f>Q221*H221</f>
        <v>0</v>
      </c>
      <c r="S221" s="146">
        <v>0</v>
      </c>
      <c r="T221" s="147">
        <f>S221*H221</f>
        <v>0</v>
      </c>
      <c r="AR221" s="148" t="s">
        <v>300</v>
      </c>
      <c r="AT221" s="148" t="s">
        <v>295</v>
      </c>
      <c r="AU221" s="148" t="s">
        <v>85</v>
      </c>
      <c r="AY221" s="17" t="s">
        <v>293</v>
      </c>
      <c r="BE221" s="149">
        <f>IF(N221="základní",J221,0)</f>
        <v>0</v>
      </c>
      <c r="BF221" s="149">
        <f>IF(N221="snížená",J221,0)</f>
        <v>0</v>
      </c>
      <c r="BG221" s="149">
        <f>IF(N221="zákl. přenesená",J221,0)</f>
        <v>0</v>
      </c>
      <c r="BH221" s="149">
        <f>IF(N221="sníž. přenesená",J221,0)</f>
        <v>0</v>
      </c>
      <c r="BI221" s="149">
        <f>IF(N221="nulová",J221,0)</f>
        <v>0</v>
      </c>
      <c r="BJ221" s="17" t="s">
        <v>83</v>
      </c>
      <c r="BK221" s="149">
        <f>ROUND(I221*H221,2)</f>
        <v>0</v>
      </c>
      <c r="BL221" s="17" t="s">
        <v>300</v>
      </c>
      <c r="BM221" s="148" t="s">
        <v>5846</v>
      </c>
    </row>
    <row r="222" spans="2:65" s="12" customFormat="1" ht="11.25">
      <c r="B222" s="150"/>
      <c r="D222" s="151" t="s">
        <v>302</v>
      </c>
      <c r="E222" s="152" t="s">
        <v>1</v>
      </c>
      <c r="F222" s="153" t="s">
        <v>5847</v>
      </c>
      <c r="H222" s="154">
        <v>9.9019999999999992</v>
      </c>
      <c r="I222" s="155"/>
      <c r="L222" s="150"/>
      <c r="M222" s="156"/>
      <c r="T222" s="157"/>
      <c r="AT222" s="152" t="s">
        <v>302</v>
      </c>
      <c r="AU222" s="152" t="s">
        <v>85</v>
      </c>
      <c r="AV222" s="12" t="s">
        <v>85</v>
      </c>
      <c r="AW222" s="12" t="s">
        <v>32</v>
      </c>
      <c r="AX222" s="12" t="s">
        <v>83</v>
      </c>
      <c r="AY222" s="152" t="s">
        <v>293</v>
      </c>
    </row>
    <row r="223" spans="2:65" s="1" customFormat="1" ht="24.2" customHeight="1">
      <c r="B223" s="32"/>
      <c r="C223" s="137" t="s">
        <v>708</v>
      </c>
      <c r="D223" s="137" t="s">
        <v>295</v>
      </c>
      <c r="E223" s="138" t="s">
        <v>1757</v>
      </c>
      <c r="F223" s="139" t="s">
        <v>1758</v>
      </c>
      <c r="G223" s="140" t="s">
        <v>311</v>
      </c>
      <c r="H223" s="141">
        <v>14.983000000000001</v>
      </c>
      <c r="I223" s="142"/>
      <c r="J223" s="143">
        <f>ROUND(I223*H223,2)</f>
        <v>0</v>
      </c>
      <c r="K223" s="139" t="s">
        <v>1</v>
      </c>
      <c r="L223" s="32"/>
      <c r="M223" s="144" t="s">
        <v>1</v>
      </c>
      <c r="N223" s="145" t="s">
        <v>41</v>
      </c>
      <c r="P223" s="146">
        <f>O223*H223</f>
        <v>0</v>
      </c>
      <c r="Q223" s="146">
        <v>0</v>
      </c>
      <c r="R223" s="146">
        <f>Q223*H223</f>
        <v>0</v>
      </c>
      <c r="S223" s="146">
        <v>0</v>
      </c>
      <c r="T223" s="147">
        <f>S223*H223</f>
        <v>0</v>
      </c>
      <c r="AR223" s="148" t="s">
        <v>300</v>
      </c>
      <c r="AT223" s="148" t="s">
        <v>295</v>
      </c>
      <c r="AU223" s="148" t="s">
        <v>85</v>
      </c>
      <c r="AY223" s="17" t="s">
        <v>293</v>
      </c>
      <c r="BE223" s="149">
        <f>IF(N223="základní",J223,0)</f>
        <v>0</v>
      </c>
      <c r="BF223" s="149">
        <f>IF(N223="snížená",J223,0)</f>
        <v>0</v>
      </c>
      <c r="BG223" s="149">
        <f>IF(N223="zákl. přenesená",J223,0)</f>
        <v>0</v>
      </c>
      <c r="BH223" s="149">
        <f>IF(N223="sníž. přenesená",J223,0)</f>
        <v>0</v>
      </c>
      <c r="BI223" s="149">
        <f>IF(N223="nulová",J223,0)</f>
        <v>0</v>
      </c>
      <c r="BJ223" s="17" t="s">
        <v>83</v>
      </c>
      <c r="BK223" s="149">
        <f>ROUND(I223*H223,2)</f>
        <v>0</v>
      </c>
      <c r="BL223" s="17" t="s">
        <v>300</v>
      </c>
      <c r="BM223" s="148" t="s">
        <v>5848</v>
      </c>
    </row>
    <row r="224" spans="2:65" s="12" customFormat="1" ht="11.25">
      <c r="B224" s="150"/>
      <c r="D224" s="151" t="s">
        <v>302</v>
      </c>
      <c r="E224" s="152" t="s">
        <v>1</v>
      </c>
      <c r="F224" s="153" t="s">
        <v>5849</v>
      </c>
      <c r="H224" s="154">
        <v>2.88</v>
      </c>
      <c r="I224" s="155"/>
      <c r="L224" s="150"/>
      <c r="M224" s="156"/>
      <c r="T224" s="157"/>
      <c r="AT224" s="152" t="s">
        <v>302</v>
      </c>
      <c r="AU224" s="152" t="s">
        <v>85</v>
      </c>
      <c r="AV224" s="12" t="s">
        <v>85</v>
      </c>
      <c r="AW224" s="12" t="s">
        <v>32</v>
      </c>
      <c r="AX224" s="12" t="s">
        <v>76</v>
      </c>
      <c r="AY224" s="152" t="s">
        <v>293</v>
      </c>
    </row>
    <row r="225" spans="2:65" s="12" customFormat="1" ht="11.25">
      <c r="B225" s="150"/>
      <c r="D225" s="151" t="s">
        <v>302</v>
      </c>
      <c r="E225" s="152" t="s">
        <v>1</v>
      </c>
      <c r="F225" s="153" t="s">
        <v>5850</v>
      </c>
      <c r="H225" s="154">
        <v>0.93600000000000005</v>
      </c>
      <c r="I225" s="155"/>
      <c r="L225" s="150"/>
      <c r="M225" s="156"/>
      <c r="T225" s="157"/>
      <c r="AT225" s="152" t="s">
        <v>302</v>
      </c>
      <c r="AU225" s="152" t="s">
        <v>85</v>
      </c>
      <c r="AV225" s="12" t="s">
        <v>85</v>
      </c>
      <c r="AW225" s="12" t="s">
        <v>32</v>
      </c>
      <c r="AX225" s="12" t="s">
        <v>76</v>
      </c>
      <c r="AY225" s="152" t="s">
        <v>293</v>
      </c>
    </row>
    <row r="226" spans="2:65" s="12" customFormat="1" ht="11.25">
      <c r="B226" s="150"/>
      <c r="D226" s="151" t="s">
        <v>302</v>
      </c>
      <c r="E226" s="152" t="s">
        <v>1</v>
      </c>
      <c r="F226" s="153" t="s">
        <v>5851</v>
      </c>
      <c r="H226" s="154">
        <v>2.093</v>
      </c>
      <c r="I226" s="155"/>
      <c r="L226" s="150"/>
      <c r="M226" s="156"/>
      <c r="T226" s="157"/>
      <c r="AT226" s="152" t="s">
        <v>302</v>
      </c>
      <c r="AU226" s="152" t="s">
        <v>85</v>
      </c>
      <c r="AV226" s="12" t="s">
        <v>85</v>
      </c>
      <c r="AW226" s="12" t="s">
        <v>32</v>
      </c>
      <c r="AX226" s="12" t="s">
        <v>76</v>
      </c>
      <c r="AY226" s="152" t="s">
        <v>293</v>
      </c>
    </row>
    <row r="227" spans="2:65" s="12" customFormat="1" ht="22.5">
      <c r="B227" s="150"/>
      <c r="D227" s="151" t="s">
        <v>302</v>
      </c>
      <c r="E227" s="152" t="s">
        <v>1</v>
      </c>
      <c r="F227" s="153" t="s">
        <v>5852</v>
      </c>
      <c r="H227" s="154">
        <v>2.093</v>
      </c>
      <c r="I227" s="155"/>
      <c r="L227" s="150"/>
      <c r="M227" s="156"/>
      <c r="T227" s="157"/>
      <c r="AT227" s="152" t="s">
        <v>302</v>
      </c>
      <c r="AU227" s="152" t="s">
        <v>85</v>
      </c>
      <c r="AV227" s="12" t="s">
        <v>85</v>
      </c>
      <c r="AW227" s="12" t="s">
        <v>32</v>
      </c>
      <c r="AX227" s="12" t="s">
        <v>76</v>
      </c>
      <c r="AY227" s="152" t="s">
        <v>293</v>
      </c>
    </row>
    <row r="228" spans="2:65" s="12" customFormat="1" ht="11.25">
      <c r="B228" s="150"/>
      <c r="D228" s="151" t="s">
        <v>302</v>
      </c>
      <c r="E228" s="152" t="s">
        <v>1</v>
      </c>
      <c r="F228" s="153" t="s">
        <v>5853</v>
      </c>
      <c r="H228" s="154">
        <v>3.0659999999999998</v>
      </c>
      <c r="I228" s="155"/>
      <c r="L228" s="150"/>
      <c r="M228" s="156"/>
      <c r="T228" s="157"/>
      <c r="AT228" s="152" t="s">
        <v>302</v>
      </c>
      <c r="AU228" s="152" t="s">
        <v>85</v>
      </c>
      <c r="AV228" s="12" t="s">
        <v>85</v>
      </c>
      <c r="AW228" s="12" t="s">
        <v>32</v>
      </c>
      <c r="AX228" s="12" t="s">
        <v>76</v>
      </c>
      <c r="AY228" s="152" t="s">
        <v>293</v>
      </c>
    </row>
    <row r="229" spans="2:65" s="12" customFormat="1" ht="11.25">
      <c r="B229" s="150"/>
      <c r="D229" s="151" t="s">
        <v>302</v>
      </c>
      <c r="E229" s="152" t="s">
        <v>1</v>
      </c>
      <c r="F229" s="153" t="s">
        <v>5854</v>
      </c>
      <c r="H229" s="154">
        <v>3.0659999999999998</v>
      </c>
      <c r="I229" s="155"/>
      <c r="L229" s="150"/>
      <c r="M229" s="156"/>
      <c r="T229" s="157"/>
      <c r="AT229" s="152" t="s">
        <v>302</v>
      </c>
      <c r="AU229" s="152" t="s">
        <v>85</v>
      </c>
      <c r="AV229" s="12" t="s">
        <v>85</v>
      </c>
      <c r="AW229" s="12" t="s">
        <v>32</v>
      </c>
      <c r="AX229" s="12" t="s">
        <v>76</v>
      </c>
      <c r="AY229" s="152" t="s">
        <v>293</v>
      </c>
    </row>
    <row r="230" spans="2:65" s="15" customFormat="1" ht="11.25">
      <c r="B230" s="185"/>
      <c r="D230" s="151" t="s">
        <v>302</v>
      </c>
      <c r="E230" s="186" t="s">
        <v>1</v>
      </c>
      <c r="F230" s="187" t="s">
        <v>1019</v>
      </c>
      <c r="H230" s="188">
        <v>14.133999999999997</v>
      </c>
      <c r="I230" s="189"/>
      <c r="L230" s="185"/>
      <c r="M230" s="190"/>
      <c r="T230" s="191"/>
      <c r="AT230" s="186" t="s">
        <v>302</v>
      </c>
      <c r="AU230" s="186" t="s">
        <v>85</v>
      </c>
      <c r="AV230" s="15" t="s">
        <v>156</v>
      </c>
      <c r="AW230" s="15" t="s">
        <v>32</v>
      </c>
      <c r="AX230" s="15" t="s">
        <v>76</v>
      </c>
      <c r="AY230" s="186" t="s">
        <v>293</v>
      </c>
    </row>
    <row r="231" spans="2:65" s="12" customFormat="1" ht="11.25">
      <c r="B231" s="150"/>
      <c r="D231" s="151" t="s">
        <v>302</v>
      </c>
      <c r="E231" s="152" t="s">
        <v>1</v>
      </c>
      <c r="F231" s="153" t="s">
        <v>5855</v>
      </c>
      <c r="H231" s="154">
        <v>0.84899999999999998</v>
      </c>
      <c r="I231" s="155"/>
      <c r="L231" s="150"/>
      <c r="M231" s="156"/>
      <c r="T231" s="157"/>
      <c r="AT231" s="152" t="s">
        <v>302</v>
      </c>
      <c r="AU231" s="152" t="s">
        <v>85</v>
      </c>
      <c r="AV231" s="12" t="s">
        <v>85</v>
      </c>
      <c r="AW231" s="12" t="s">
        <v>32</v>
      </c>
      <c r="AX231" s="12" t="s">
        <v>76</v>
      </c>
      <c r="AY231" s="152" t="s">
        <v>293</v>
      </c>
    </row>
    <row r="232" spans="2:65" s="15" customFormat="1" ht="11.25">
      <c r="B232" s="185"/>
      <c r="D232" s="151" t="s">
        <v>302</v>
      </c>
      <c r="E232" s="186" t="s">
        <v>1</v>
      </c>
      <c r="F232" s="187" t="s">
        <v>1019</v>
      </c>
      <c r="H232" s="188">
        <v>0.84899999999999998</v>
      </c>
      <c r="I232" s="189"/>
      <c r="L232" s="185"/>
      <c r="M232" s="190"/>
      <c r="T232" s="191"/>
      <c r="AT232" s="186" t="s">
        <v>302</v>
      </c>
      <c r="AU232" s="186" t="s">
        <v>85</v>
      </c>
      <c r="AV232" s="15" t="s">
        <v>156</v>
      </c>
      <c r="AW232" s="15" t="s">
        <v>32</v>
      </c>
      <c r="AX232" s="15" t="s">
        <v>76</v>
      </c>
      <c r="AY232" s="186" t="s">
        <v>293</v>
      </c>
    </row>
    <row r="233" spans="2:65" s="14" customFormat="1" ht="11.25">
      <c r="B233" s="167"/>
      <c r="D233" s="151" t="s">
        <v>302</v>
      </c>
      <c r="E233" s="168" t="s">
        <v>1571</v>
      </c>
      <c r="F233" s="169" t="s">
        <v>371</v>
      </c>
      <c r="H233" s="170">
        <v>14.982999999999997</v>
      </c>
      <c r="I233" s="171"/>
      <c r="L233" s="167"/>
      <c r="M233" s="172"/>
      <c r="T233" s="173"/>
      <c r="AT233" s="168" t="s">
        <v>302</v>
      </c>
      <c r="AU233" s="168" t="s">
        <v>85</v>
      </c>
      <c r="AV233" s="14" t="s">
        <v>300</v>
      </c>
      <c r="AW233" s="14" t="s">
        <v>32</v>
      </c>
      <c r="AX233" s="14" t="s">
        <v>83</v>
      </c>
      <c r="AY233" s="168" t="s">
        <v>293</v>
      </c>
    </row>
    <row r="234" spans="2:65" s="1" customFormat="1" ht="24.2" customHeight="1">
      <c r="B234" s="32"/>
      <c r="C234" s="137" t="s">
        <v>737</v>
      </c>
      <c r="D234" s="137" t="s">
        <v>295</v>
      </c>
      <c r="E234" s="138" t="s">
        <v>4449</v>
      </c>
      <c r="F234" s="139" t="s">
        <v>4450</v>
      </c>
      <c r="G234" s="140" t="s">
        <v>311</v>
      </c>
      <c r="H234" s="141">
        <v>5.5010000000000003</v>
      </c>
      <c r="I234" s="142"/>
      <c r="J234" s="143">
        <f>ROUND(I234*H234,2)</f>
        <v>0</v>
      </c>
      <c r="K234" s="139" t="s">
        <v>1</v>
      </c>
      <c r="L234" s="32"/>
      <c r="M234" s="144" t="s">
        <v>1</v>
      </c>
      <c r="N234" s="145" t="s">
        <v>41</v>
      </c>
      <c r="P234" s="146">
        <f>O234*H234</f>
        <v>0</v>
      </c>
      <c r="Q234" s="146">
        <v>0</v>
      </c>
      <c r="R234" s="146">
        <f>Q234*H234</f>
        <v>0</v>
      </c>
      <c r="S234" s="146">
        <v>0</v>
      </c>
      <c r="T234" s="147">
        <f>S234*H234</f>
        <v>0</v>
      </c>
      <c r="AR234" s="148" t="s">
        <v>300</v>
      </c>
      <c r="AT234" s="148" t="s">
        <v>295</v>
      </c>
      <c r="AU234" s="148" t="s">
        <v>85</v>
      </c>
      <c r="AY234" s="17" t="s">
        <v>293</v>
      </c>
      <c r="BE234" s="149">
        <f>IF(N234="základní",J234,0)</f>
        <v>0</v>
      </c>
      <c r="BF234" s="149">
        <f>IF(N234="snížená",J234,0)</f>
        <v>0</v>
      </c>
      <c r="BG234" s="149">
        <f>IF(N234="zákl. přenesená",J234,0)</f>
        <v>0</v>
      </c>
      <c r="BH234" s="149">
        <f>IF(N234="sníž. přenesená",J234,0)</f>
        <v>0</v>
      </c>
      <c r="BI234" s="149">
        <f>IF(N234="nulová",J234,0)</f>
        <v>0</v>
      </c>
      <c r="BJ234" s="17" t="s">
        <v>83</v>
      </c>
      <c r="BK234" s="149">
        <f>ROUND(I234*H234,2)</f>
        <v>0</v>
      </c>
      <c r="BL234" s="17" t="s">
        <v>300</v>
      </c>
      <c r="BM234" s="148" t="s">
        <v>5856</v>
      </c>
    </row>
    <row r="235" spans="2:65" s="12" customFormat="1" ht="11.25">
      <c r="B235" s="150"/>
      <c r="D235" s="151" t="s">
        <v>302</v>
      </c>
      <c r="E235" s="152" t="s">
        <v>1</v>
      </c>
      <c r="F235" s="153" t="s">
        <v>5857</v>
      </c>
      <c r="H235" s="154">
        <v>0.504</v>
      </c>
      <c r="I235" s="155"/>
      <c r="L235" s="150"/>
      <c r="M235" s="156"/>
      <c r="T235" s="157"/>
      <c r="AT235" s="152" t="s">
        <v>302</v>
      </c>
      <c r="AU235" s="152" t="s">
        <v>85</v>
      </c>
      <c r="AV235" s="12" t="s">
        <v>85</v>
      </c>
      <c r="AW235" s="12" t="s">
        <v>32</v>
      </c>
      <c r="AX235" s="12" t="s">
        <v>76</v>
      </c>
      <c r="AY235" s="152" t="s">
        <v>293</v>
      </c>
    </row>
    <row r="236" spans="2:65" s="12" customFormat="1" ht="11.25">
      <c r="B236" s="150"/>
      <c r="D236" s="151" t="s">
        <v>302</v>
      </c>
      <c r="E236" s="152" t="s">
        <v>1</v>
      </c>
      <c r="F236" s="153" t="s">
        <v>5858</v>
      </c>
      <c r="H236" s="154">
        <v>0.90700000000000003</v>
      </c>
      <c r="I236" s="155"/>
      <c r="L236" s="150"/>
      <c r="M236" s="156"/>
      <c r="T236" s="157"/>
      <c r="AT236" s="152" t="s">
        <v>302</v>
      </c>
      <c r="AU236" s="152" t="s">
        <v>85</v>
      </c>
      <c r="AV236" s="12" t="s">
        <v>85</v>
      </c>
      <c r="AW236" s="12" t="s">
        <v>32</v>
      </c>
      <c r="AX236" s="12" t="s">
        <v>76</v>
      </c>
      <c r="AY236" s="152" t="s">
        <v>293</v>
      </c>
    </row>
    <row r="237" spans="2:65" s="12" customFormat="1" ht="11.25">
      <c r="B237" s="150"/>
      <c r="D237" s="151" t="s">
        <v>302</v>
      </c>
      <c r="E237" s="152" t="s">
        <v>1</v>
      </c>
      <c r="F237" s="153" t="s">
        <v>5859</v>
      </c>
      <c r="H237" s="154">
        <v>0.90700000000000003</v>
      </c>
      <c r="I237" s="155"/>
      <c r="L237" s="150"/>
      <c r="M237" s="156"/>
      <c r="T237" s="157"/>
      <c r="AT237" s="152" t="s">
        <v>302</v>
      </c>
      <c r="AU237" s="152" t="s">
        <v>85</v>
      </c>
      <c r="AV237" s="12" t="s">
        <v>85</v>
      </c>
      <c r="AW237" s="12" t="s">
        <v>32</v>
      </c>
      <c r="AX237" s="12" t="s">
        <v>76</v>
      </c>
      <c r="AY237" s="152" t="s">
        <v>293</v>
      </c>
    </row>
    <row r="238" spans="2:65" s="12" customFormat="1" ht="11.25">
      <c r="B238" s="150"/>
      <c r="D238" s="151" t="s">
        <v>302</v>
      </c>
      <c r="E238" s="152" t="s">
        <v>1</v>
      </c>
      <c r="F238" s="153" t="s">
        <v>5860</v>
      </c>
      <c r="H238" s="154">
        <v>1.1339999999999999</v>
      </c>
      <c r="I238" s="155"/>
      <c r="L238" s="150"/>
      <c r="M238" s="156"/>
      <c r="T238" s="157"/>
      <c r="AT238" s="152" t="s">
        <v>302</v>
      </c>
      <c r="AU238" s="152" t="s">
        <v>85</v>
      </c>
      <c r="AV238" s="12" t="s">
        <v>85</v>
      </c>
      <c r="AW238" s="12" t="s">
        <v>32</v>
      </c>
      <c r="AX238" s="12" t="s">
        <v>76</v>
      </c>
      <c r="AY238" s="152" t="s">
        <v>293</v>
      </c>
    </row>
    <row r="239" spans="2:65" s="12" customFormat="1" ht="11.25">
      <c r="B239" s="150"/>
      <c r="D239" s="151" t="s">
        <v>302</v>
      </c>
      <c r="E239" s="152" t="s">
        <v>1</v>
      </c>
      <c r="F239" s="153" t="s">
        <v>5861</v>
      </c>
      <c r="H239" s="154">
        <v>1.1339999999999999</v>
      </c>
      <c r="I239" s="155"/>
      <c r="L239" s="150"/>
      <c r="M239" s="156"/>
      <c r="T239" s="157"/>
      <c r="AT239" s="152" t="s">
        <v>302</v>
      </c>
      <c r="AU239" s="152" t="s">
        <v>85</v>
      </c>
      <c r="AV239" s="12" t="s">
        <v>85</v>
      </c>
      <c r="AW239" s="12" t="s">
        <v>32</v>
      </c>
      <c r="AX239" s="12" t="s">
        <v>76</v>
      </c>
      <c r="AY239" s="152" t="s">
        <v>293</v>
      </c>
    </row>
    <row r="240" spans="2:65" s="15" customFormat="1" ht="11.25">
      <c r="B240" s="185"/>
      <c r="D240" s="151" t="s">
        <v>302</v>
      </c>
      <c r="E240" s="186" t="s">
        <v>1</v>
      </c>
      <c r="F240" s="187" t="s">
        <v>1019</v>
      </c>
      <c r="H240" s="188">
        <v>4.5860000000000003</v>
      </c>
      <c r="I240" s="189"/>
      <c r="L240" s="185"/>
      <c r="M240" s="190"/>
      <c r="T240" s="191"/>
      <c r="AT240" s="186" t="s">
        <v>302</v>
      </c>
      <c r="AU240" s="186" t="s">
        <v>85</v>
      </c>
      <c r="AV240" s="15" t="s">
        <v>156</v>
      </c>
      <c r="AW240" s="15" t="s">
        <v>32</v>
      </c>
      <c r="AX240" s="15" t="s">
        <v>76</v>
      </c>
      <c r="AY240" s="186" t="s">
        <v>293</v>
      </c>
    </row>
    <row r="241" spans="2:65" s="12" customFormat="1" ht="11.25">
      <c r="B241" s="150"/>
      <c r="D241" s="151" t="s">
        <v>302</v>
      </c>
      <c r="E241" s="152" t="s">
        <v>1</v>
      </c>
      <c r="F241" s="153" t="s">
        <v>5862</v>
      </c>
      <c r="H241" s="154">
        <v>0.91500000000000004</v>
      </c>
      <c r="I241" s="155"/>
      <c r="L241" s="150"/>
      <c r="M241" s="156"/>
      <c r="T241" s="157"/>
      <c r="AT241" s="152" t="s">
        <v>302</v>
      </c>
      <c r="AU241" s="152" t="s">
        <v>85</v>
      </c>
      <c r="AV241" s="12" t="s">
        <v>85</v>
      </c>
      <c r="AW241" s="12" t="s">
        <v>32</v>
      </c>
      <c r="AX241" s="12" t="s">
        <v>76</v>
      </c>
      <c r="AY241" s="152" t="s">
        <v>293</v>
      </c>
    </row>
    <row r="242" spans="2:65" s="15" customFormat="1" ht="11.25">
      <c r="B242" s="185"/>
      <c r="D242" s="151" t="s">
        <v>302</v>
      </c>
      <c r="E242" s="186" t="s">
        <v>1</v>
      </c>
      <c r="F242" s="187" t="s">
        <v>1019</v>
      </c>
      <c r="H242" s="188">
        <v>0.91500000000000004</v>
      </c>
      <c r="I242" s="189"/>
      <c r="L242" s="185"/>
      <c r="M242" s="190"/>
      <c r="T242" s="191"/>
      <c r="AT242" s="186" t="s">
        <v>302</v>
      </c>
      <c r="AU242" s="186" t="s">
        <v>85</v>
      </c>
      <c r="AV242" s="15" t="s">
        <v>156</v>
      </c>
      <c r="AW242" s="15" t="s">
        <v>32</v>
      </c>
      <c r="AX242" s="15" t="s">
        <v>76</v>
      </c>
      <c r="AY242" s="186" t="s">
        <v>293</v>
      </c>
    </row>
    <row r="243" spans="2:65" s="14" customFormat="1" ht="11.25">
      <c r="B243" s="167"/>
      <c r="D243" s="151" t="s">
        <v>302</v>
      </c>
      <c r="E243" s="168" t="s">
        <v>4439</v>
      </c>
      <c r="F243" s="169" t="s">
        <v>371</v>
      </c>
      <c r="H243" s="170">
        <v>5.5010000000000003</v>
      </c>
      <c r="I243" s="171"/>
      <c r="L243" s="167"/>
      <c r="M243" s="172"/>
      <c r="T243" s="173"/>
      <c r="AT243" s="168" t="s">
        <v>302</v>
      </c>
      <c r="AU243" s="168" t="s">
        <v>85</v>
      </c>
      <c r="AV243" s="14" t="s">
        <v>300</v>
      </c>
      <c r="AW243" s="14" t="s">
        <v>32</v>
      </c>
      <c r="AX243" s="14" t="s">
        <v>83</v>
      </c>
      <c r="AY243" s="168" t="s">
        <v>293</v>
      </c>
    </row>
    <row r="244" spans="2:65" s="1" customFormat="1" ht="16.5" customHeight="1">
      <c r="B244" s="32"/>
      <c r="C244" s="174" t="s">
        <v>746</v>
      </c>
      <c r="D244" s="174" t="s">
        <v>530</v>
      </c>
      <c r="E244" s="175" t="s">
        <v>5495</v>
      </c>
      <c r="F244" s="176" t="s">
        <v>5496</v>
      </c>
      <c r="G244" s="177" t="s">
        <v>533</v>
      </c>
      <c r="H244" s="178">
        <v>9.4450000000000003</v>
      </c>
      <c r="I244" s="179"/>
      <c r="J244" s="180">
        <f>ROUND(I244*H244,2)</f>
        <v>0</v>
      </c>
      <c r="K244" s="176" t="s">
        <v>1</v>
      </c>
      <c r="L244" s="181"/>
      <c r="M244" s="182" t="s">
        <v>1</v>
      </c>
      <c r="N244" s="183" t="s">
        <v>41</v>
      </c>
      <c r="P244" s="146">
        <f>O244*H244</f>
        <v>0</v>
      </c>
      <c r="Q244" s="146">
        <v>0</v>
      </c>
      <c r="R244" s="146">
        <f>Q244*H244</f>
        <v>0</v>
      </c>
      <c r="S244" s="146">
        <v>0</v>
      </c>
      <c r="T244" s="147">
        <f>S244*H244</f>
        <v>0</v>
      </c>
      <c r="AR244" s="148" t="s">
        <v>396</v>
      </c>
      <c r="AT244" s="148" t="s">
        <v>530</v>
      </c>
      <c r="AU244" s="148" t="s">
        <v>85</v>
      </c>
      <c r="AY244" s="17" t="s">
        <v>293</v>
      </c>
      <c r="BE244" s="149">
        <f>IF(N244="základní",J244,0)</f>
        <v>0</v>
      </c>
      <c r="BF244" s="149">
        <f>IF(N244="snížená",J244,0)</f>
        <v>0</v>
      </c>
      <c r="BG244" s="149">
        <f>IF(N244="zákl. přenesená",J244,0)</f>
        <v>0</v>
      </c>
      <c r="BH244" s="149">
        <f>IF(N244="sníž. přenesená",J244,0)</f>
        <v>0</v>
      </c>
      <c r="BI244" s="149">
        <f>IF(N244="nulová",J244,0)</f>
        <v>0</v>
      </c>
      <c r="BJ244" s="17" t="s">
        <v>83</v>
      </c>
      <c r="BK244" s="149">
        <f>ROUND(I244*H244,2)</f>
        <v>0</v>
      </c>
      <c r="BL244" s="17" t="s">
        <v>300</v>
      </c>
      <c r="BM244" s="148" t="s">
        <v>5863</v>
      </c>
    </row>
    <row r="245" spans="2:65" s="12" customFormat="1" ht="11.25">
      <c r="B245" s="150"/>
      <c r="D245" s="151" t="s">
        <v>302</v>
      </c>
      <c r="E245" s="152" t="s">
        <v>1</v>
      </c>
      <c r="F245" s="153" t="s">
        <v>5498</v>
      </c>
      <c r="H245" s="154">
        <v>9.4450000000000003</v>
      </c>
      <c r="I245" s="155"/>
      <c r="L245" s="150"/>
      <c r="M245" s="156"/>
      <c r="T245" s="157"/>
      <c r="AT245" s="152" t="s">
        <v>302</v>
      </c>
      <c r="AU245" s="152" t="s">
        <v>85</v>
      </c>
      <c r="AV245" s="12" t="s">
        <v>85</v>
      </c>
      <c r="AW245" s="12" t="s">
        <v>32</v>
      </c>
      <c r="AX245" s="12" t="s">
        <v>83</v>
      </c>
      <c r="AY245" s="152" t="s">
        <v>293</v>
      </c>
    </row>
    <row r="246" spans="2:65" s="11" customFormat="1" ht="22.9" customHeight="1">
      <c r="B246" s="125"/>
      <c r="D246" s="126" t="s">
        <v>75</v>
      </c>
      <c r="E246" s="135" t="s">
        <v>156</v>
      </c>
      <c r="F246" s="135" t="s">
        <v>905</v>
      </c>
      <c r="I246" s="128"/>
      <c r="J246" s="136">
        <f>BK246</f>
        <v>0</v>
      </c>
      <c r="L246" s="125"/>
      <c r="M246" s="130"/>
      <c r="P246" s="131">
        <f>P247</f>
        <v>0</v>
      </c>
      <c r="R246" s="131">
        <f>R247</f>
        <v>0.96167999999999998</v>
      </c>
      <c r="T246" s="132">
        <f>T247</f>
        <v>0</v>
      </c>
      <c r="AR246" s="126" t="s">
        <v>83</v>
      </c>
      <c r="AT246" s="133" t="s">
        <v>75</v>
      </c>
      <c r="AU246" s="133" t="s">
        <v>83</v>
      </c>
      <c r="AY246" s="126" t="s">
        <v>293</v>
      </c>
      <c r="BK246" s="134">
        <f>BK247</f>
        <v>0</v>
      </c>
    </row>
    <row r="247" spans="2:65" s="1" customFormat="1" ht="37.9" customHeight="1">
      <c r="B247" s="32"/>
      <c r="C247" s="137" t="s">
        <v>764</v>
      </c>
      <c r="D247" s="137" t="s">
        <v>295</v>
      </c>
      <c r="E247" s="138" t="s">
        <v>5864</v>
      </c>
      <c r="F247" s="139" t="s">
        <v>5865</v>
      </c>
      <c r="G247" s="140" t="s">
        <v>909</v>
      </c>
      <c r="H247" s="141">
        <v>4</v>
      </c>
      <c r="I247" s="142"/>
      <c r="J247" s="143">
        <f>ROUND(I247*H247,2)</f>
        <v>0</v>
      </c>
      <c r="K247" s="139" t="s">
        <v>1</v>
      </c>
      <c r="L247" s="32"/>
      <c r="M247" s="144" t="s">
        <v>1</v>
      </c>
      <c r="N247" s="145" t="s">
        <v>41</v>
      </c>
      <c r="P247" s="146">
        <f>O247*H247</f>
        <v>0</v>
      </c>
      <c r="Q247" s="146">
        <v>0.24041999999999999</v>
      </c>
      <c r="R247" s="146">
        <f>Q247*H247</f>
        <v>0.96167999999999998</v>
      </c>
      <c r="S247" s="146">
        <v>0</v>
      </c>
      <c r="T247" s="147">
        <f>S247*H247</f>
        <v>0</v>
      </c>
      <c r="AR247" s="148" t="s">
        <v>300</v>
      </c>
      <c r="AT247" s="148" t="s">
        <v>295</v>
      </c>
      <c r="AU247" s="148" t="s">
        <v>85</v>
      </c>
      <c r="AY247" s="17" t="s">
        <v>293</v>
      </c>
      <c r="BE247" s="149">
        <f>IF(N247="základní",J247,0)</f>
        <v>0</v>
      </c>
      <c r="BF247" s="149">
        <f>IF(N247="snížená",J247,0)</f>
        <v>0</v>
      </c>
      <c r="BG247" s="149">
        <f>IF(N247="zákl. přenesená",J247,0)</f>
        <v>0</v>
      </c>
      <c r="BH247" s="149">
        <f>IF(N247="sníž. přenesená",J247,0)</f>
        <v>0</v>
      </c>
      <c r="BI247" s="149">
        <f>IF(N247="nulová",J247,0)</f>
        <v>0</v>
      </c>
      <c r="BJ247" s="17" t="s">
        <v>83</v>
      </c>
      <c r="BK247" s="149">
        <f>ROUND(I247*H247,2)</f>
        <v>0</v>
      </c>
      <c r="BL247" s="17" t="s">
        <v>300</v>
      </c>
      <c r="BM247" s="148" t="s">
        <v>5866</v>
      </c>
    </row>
    <row r="248" spans="2:65" s="11" customFormat="1" ht="22.9" customHeight="1">
      <c r="B248" s="125"/>
      <c r="D248" s="126" t="s">
        <v>75</v>
      </c>
      <c r="E248" s="135" t="s">
        <v>320</v>
      </c>
      <c r="F248" s="135" t="s">
        <v>1867</v>
      </c>
      <c r="I248" s="128"/>
      <c r="J248" s="136">
        <f>BK248</f>
        <v>0</v>
      </c>
      <c r="L248" s="125"/>
      <c r="M248" s="130"/>
      <c r="P248" s="131">
        <f>SUM(P249:P254)</f>
        <v>0</v>
      </c>
      <c r="R248" s="131">
        <f>SUM(R249:R254)</f>
        <v>0</v>
      </c>
      <c r="T248" s="132">
        <f>SUM(T249:T254)</f>
        <v>0</v>
      </c>
      <c r="AR248" s="126" t="s">
        <v>83</v>
      </c>
      <c r="AT248" s="133" t="s">
        <v>75</v>
      </c>
      <c r="AU248" s="133" t="s">
        <v>83</v>
      </c>
      <c r="AY248" s="126" t="s">
        <v>293</v>
      </c>
      <c r="BK248" s="134">
        <f>SUM(BK249:BK254)</f>
        <v>0</v>
      </c>
    </row>
    <row r="249" spans="2:65" s="1" customFormat="1" ht="24.2" customHeight="1">
      <c r="B249" s="32"/>
      <c r="C249" s="137" t="s">
        <v>773</v>
      </c>
      <c r="D249" s="137" t="s">
        <v>295</v>
      </c>
      <c r="E249" s="138" t="s">
        <v>5502</v>
      </c>
      <c r="F249" s="139" t="s">
        <v>5503</v>
      </c>
      <c r="G249" s="140" t="s">
        <v>767</v>
      </c>
      <c r="H249" s="141">
        <v>21.24</v>
      </c>
      <c r="I249" s="142"/>
      <c r="J249" s="143">
        <f>ROUND(I249*H249,2)</f>
        <v>0</v>
      </c>
      <c r="K249" s="139" t="s">
        <v>1</v>
      </c>
      <c r="L249" s="32"/>
      <c r="M249" s="144" t="s">
        <v>1</v>
      </c>
      <c r="N249" s="145" t="s">
        <v>41</v>
      </c>
      <c r="P249" s="146">
        <f>O249*H249</f>
        <v>0</v>
      </c>
      <c r="Q249" s="146">
        <v>0</v>
      </c>
      <c r="R249" s="146">
        <f>Q249*H249</f>
        <v>0</v>
      </c>
      <c r="S249" s="146">
        <v>0</v>
      </c>
      <c r="T249" s="147">
        <f>S249*H249</f>
        <v>0</v>
      </c>
      <c r="AR249" s="148" t="s">
        <v>300</v>
      </c>
      <c r="AT249" s="148" t="s">
        <v>295</v>
      </c>
      <c r="AU249" s="148" t="s">
        <v>85</v>
      </c>
      <c r="AY249" s="17" t="s">
        <v>293</v>
      </c>
      <c r="BE249" s="149">
        <f>IF(N249="základní",J249,0)</f>
        <v>0</v>
      </c>
      <c r="BF249" s="149">
        <f>IF(N249="snížená",J249,0)</f>
        <v>0</v>
      </c>
      <c r="BG249" s="149">
        <f>IF(N249="zákl. přenesená",J249,0)</f>
        <v>0</v>
      </c>
      <c r="BH249" s="149">
        <f>IF(N249="sníž. přenesená",J249,0)</f>
        <v>0</v>
      </c>
      <c r="BI249" s="149">
        <f>IF(N249="nulová",J249,0)</f>
        <v>0</v>
      </c>
      <c r="BJ249" s="17" t="s">
        <v>83</v>
      </c>
      <c r="BK249" s="149">
        <f>ROUND(I249*H249,2)</f>
        <v>0</v>
      </c>
      <c r="BL249" s="17" t="s">
        <v>300</v>
      </c>
      <c r="BM249" s="148" t="s">
        <v>5867</v>
      </c>
    </row>
    <row r="250" spans="2:65" s="12" customFormat="1" ht="11.25">
      <c r="B250" s="150"/>
      <c r="D250" s="151" t="s">
        <v>302</v>
      </c>
      <c r="E250" s="152" t="s">
        <v>1</v>
      </c>
      <c r="F250" s="153" t="s">
        <v>5798</v>
      </c>
      <c r="H250" s="154">
        <v>2.52</v>
      </c>
      <c r="I250" s="155"/>
      <c r="L250" s="150"/>
      <c r="M250" s="156"/>
      <c r="T250" s="157"/>
      <c r="AT250" s="152" t="s">
        <v>302</v>
      </c>
      <c r="AU250" s="152" t="s">
        <v>85</v>
      </c>
      <c r="AV250" s="12" t="s">
        <v>85</v>
      </c>
      <c r="AW250" s="12" t="s">
        <v>32</v>
      </c>
      <c r="AX250" s="12" t="s">
        <v>76</v>
      </c>
      <c r="AY250" s="152" t="s">
        <v>293</v>
      </c>
    </row>
    <row r="251" spans="2:65" s="12" customFormat="1" ht="11.25">
      <c r="B251" s="150"/>
      <c r="D251" s="151" t="s">
        <v>302</v>
      </c>
      <c r="E251" s="152" t="s">
        <v>1</v>
      </c>
      <c r="F251" s="153" t="s">
        <v>5799</v>
      </c>
      <c r="H251" s="154">
        <v>4.32</v>
      </c>
      <c r="I251" s="155"/>
      <c r="L251" s="150"/>
      <c r="M251" s="156"/>
      <c r="T251" s="157"/>
      <c r="AT251" s="152" t="s">
        <v>302</v>
      </c>
      <c r="AU251" s="152" t="s">
        <v>85</v>
      </c>
      <c r="AV251" s="12" t="s">
        <v>85</v>
      </c>
      <c r="AW251" s="12" t="s">
        <v>32</v>
      </c>
      <c r="AX251" s="12" t="s">
        <v>76</v>
      </c>
      <c r="AY251" s="152" t="s">
        <v>293</v>
      </c>
    </row>
    <row r="252" spans="2:65" s="12" customFormat="1" ht="11.25">
      <c r="B252" s="150"/>
      <c r="D252" s="151" t="s">
        <v>302</v>
      </c>
      <c r="E252" s="152" t="s">
        <v>1</v>
      </c>
      <c r="F252" s="153" t="s">
        <v>5800</v>
      </c>
      <c r="H252" s="154">
        <v>6</v>
      </c>
      <c r="I252" s="155"/>
      <c r="L252" s="150"/>
      <c r="M252" s="156"/>
      <c r="T252" s="157"/>
      <c r="AT252" s="152" t="s">
        <v>302</v>
      </c>
      <c r="AU252" s="152" t="s">
        <v>85</v>
      </c>
      <c r="AV252" s="12" t="s">
        <v>85</v>
      </c>
      <c r="AW252" s="12" t="s">
        <v>32</v>
      </c>
      <c r="AX252" s="12" t="s">
        <v>76</v>
      </c>
      <c r="AY252" s="152" t="s">
        <v>293</v>
      </c>
    </row>
    <row r="253" spans="2:65" s="12" customFormat="1" ht="11.25">
      <c r="B253" s="150"/>
      <c r="D253" s="151" t="s">
        <v>302</v>
      </c>
      <c r="E253" s="152" t="s">
        <v>1</v>
      </c>
      <c r="F253" s="153" t="s">
        <v>5801</v>
      </c>
      <c r="H253" s="154">
        <v>8.4</v>
      </c>
      <c r="I253" s="155"/>
      <c r="L253" s="150"/>
      <c r="M253" s="156"/>
      <c r="T253" s="157"/>
      <c r="AT253" s="152" t="s">
        <v>302</v>
      </c>
      <c r="AU253" s="152" t="s">
        <v>85</v>
      </c>
      <c r="AV253" s="12" t="s">
        <v>85</v>
      </c>
      <c r="AW253" s="12" t="s">
        <v>32</v>
      </c>
      <c r="AX253" s="12" t="s">
        <v>76</v>
      </c>
      <c r="AY253" s="152" t="s">
        <v>293</v>
      </c>
    </row>
    <row r="254" spans="2:65" s="15" customFormat="1" ht="11.25">
      <c r="B254" s="185"/>
      <c r="D254" s="151" t="s">
        <v>302</v>
      </c>
      <c r="E254" s="186" t="s">
        <v>1</v>
      </c>
      <c r="F254" s="187" t="s">
        <v>1019</v>
      </c>
      <c r="H254" s="188">
        <v>21.240000000000002</v>
      </c>
      <c r="I254" s="189"/>
      <c r="L254" s="185"/>
      <c r="M254" s="190"/>
      <c r="T254" s="191"/>
      <c r="AT254" s="186" t="s">
        <v>302</v>
      </c>
      <c r="AU254" s="186" t="s">
        <v>85</v>
      </c>
      <c r="AV254" s="15" t="s">
        <v>156</v>
      </c>
      <c r="AW254" s="15" t="s">
        <v>32</v>
      </c>
      <c r="AX254" s="15" t="s">
        <v>83</v>
      </c>
      <c r="AY254" s="186" t="s">
        <v>293</v>
      </c>
    </row>
    <row r="255" spans="2:65" s="11" customFormat="1" ht="22.9" customHeight="1">
      <c r="B255" s="125"/>
      <c r="D255" s="126" t="s">
        <v>75</v>
      </c>
      <c r="E255" s="135" t="s">
        <v>396</v>
      </c>
      <c r="F255" s="135" t="s">
        <v>1260</v>
      </c>
      <c r="I255" s="128"/>
      <c r="J255" s="136">
        <f>BK255</f>
        <v>0</v>
      </c>
      <c r="L255" s="125"/>
      <c r="M255" s="130"/>
      <c r="P255" s="131">
        <f>P256</f>
        <v>0</v>
      </c>
      <c r="R255" s="131">
        <f>R256</f>
        <v>1.8000000000000001E-4</v>
      </c>
      <c r="T255" s="132">
        <f>T256</f>
        <v>0</v>
      </c>
      <c r="AR255" s="126" t="s">
        <v>83</v>
      </c>
      <c r="AT255" s="133" t="s">
        <v>75</v>
      </c>
      <c r="AU255" s="133" t="s">
        <v>83</v>
      </c>
      <c r="AY255" s="126" t="s">
        <v>293</v>
      </c>
      <c r="BK255" s="134">
        <f>BK256</f>
        <v>0</v>
      </c>
    </row>
    <row r="256" spans="2:65" s="1" customFormat="1" ht="21.75" customHeight="1">
      <c r="B256" s="32"/>
      <c r="C256" s="137" t="s">
        <v>777</v>
      </c>
      <c r="D256" s="137" t="s">
        <v>295</v>
      </c>
      <c r="E256" s="138" t="s">
        <v>5868</v>
      </c>
      <c r="F256" s="139" t="s">
        <v>5869</v>
      </c>
      <c r="G256" s="140" t="s">
        <v>711</v>
      </c>
      <c r="H256" s="141">
        <v>3</v>
      </c>
      <c r="I256" s="142"/>
      <c r="J256" s="143">
        <f>ROUND(I256*H256,2)</f>
        <v>0</v>
      </c>
      <c r="K256" s="139" t="s">
        <v>1</v>
      </c>
      <c r="L256" s="32"/>
      <c r="M256" s="144" t="s">
        <v>1</v>
      </c>
      <c r="N256" s="145" t="s">
        <v>41</v>
      </c>
      <c r="P256" s="146">
        <f>O256*H256</f>
        <v>0</v>
      </c>
      <c r="Q256" s="146">
        <v>6.0000000000000002E-5</v>
      </c>
      <c r="R256" s="146">
        <f>Q256*H256</f>
        <v>1.8000000000000001E-4</v>
      </c>
      <c r="S256" s="146">
        <v>0</v>
      </c>
      <c r="T256" s="147">
        <f>S256*H256</f>
        <v>0</v>
      </c>
      <c r="AR256" s="148" t="s">
        <v>300</v>
      </c>
      <c r="AT256" s="148" t="s">
        <v>295</v>
      </c>
      <c r="AU256" s="148" t="s">
        <v>85</v>
      </c>
      <c r="AY256" s="17" t="s">
        <v>293</v>
      </c>
      <c r="BE256" s="149">
        <f>IF(N256="základní",J256,0)</f>
        <v>0</v>
      </c>
      <c r="BF256" s="149">
        <f>IF(N256="snížená",J256,0)</f>
        <v>0</v>
      </c>
      <c r="BG256" s="149">
        <f>IF(N256="zákl. přenesená",J256,0)</f>
        <v>0</v>
      </c>
      <c r="BH256" s="149">
        <f>IF(N256="sníž. přenesená",J256,0)</f>
        <v>0</v>
      </c>
      <c r="BI256" s="149">
        <f>IF(N256="nulová",J256,0)</f>
        <v>0</v>
      </c>
      <c r="BJ256" s="17" t="s">
        <v>83</v>
      </c>
      <c r="BK256" s="149">
        <f>ROUND(I256*H256,2)</f>
        <v>0</v>
      </c>
      <c r="BL256" s="17" t="s">
        <v>300</v>
      </c>
      <c r="BM256" s="148" t="s">
        <v>5870</v>
      </c>
    </row>
    <row r="257" spans="2:65" s="11" customFormat="1" ht="22.9" customHeight="1">
      <c r="B257" s="125"/>
      <c r="D257" s="126" t="s">
        <v>75</v>
      </c>
      <c r="E257" s="135" t="s">
        <v>415</v>
      </c>
      <c r="F257" s="135" t="s">
        <v>5871</v>
      </c>
      <c r="I257" s="128"/>
      <c r="J257" s="136">
        <f>BK257</f>
        <v>0</v>
      </c>
      <c r="L257" s="125"/>
      <c r="M257" s="130"/>
      <c r="P257" s="131">
        <f>SUM(P258:P265)</f>
        <v>0</v>
      </c>
      <c r="R257" s="131">
        <f>SUM(R258:R265)</f>
        <v>4.2373000000000001E-2</v>
      </c>
      <c r="T257" s="132">
        <f>SUM(T258:T265)</f>
        <v>2.3099999999999999E-2</v>
      </c>
      <c r="AR257" s="126" t="s">
        <v>83</v>
      </c>
      <c r="AT257" s="133" t="s">
        <v>75</v>
      </c>
      <c r="AU257" s="133" t="s">
        <v>83</v>
      </c>
      <c r="AY257" s="126" t="s">
        <v>293</v>
      </c>
      <c r="BK257" s="134">
        <f>SUM(BK258:BK265)</f>
        <v>0</v>
      </c>
    </row>
    <row r="258" spans="2:65" s="1" customFormat="1" ht="24.2" customHeight="1">
      <c r="B258" s="32"/>
      <c r="C258" s="137" t="s">
        <v>782</v>
      </c>
      <c r="D258" s="137" t="s">
        <v>295</v>
      </c>
      <c r="E258" s="138" t="s">
        <v>5511</v>
      </c>
      <c r="F258" s="139" t="s">
        <v>5512</v>
      </c>
      <c r="G258" s="140" t="s">
        <v>711</v>
      </c>
      <c r="H258" s="141">
        <v>55.4</v>
      </c>
      <c r="I258" s="142"/>
      <c r="J258" s="143">
        <f>ROUND(I258*H258,2)</f>
        <v>0</v>
      </c>
      <c r="K258" s="139" t="s">
        <v>1</v>
      </c>
      <c r="L258" s="32"/>
      <c r="M258" s="144" t="s">
        <v>1</v>
      </c>
      <c r="N258" s="145" t="s">
        <v>41</v>
      </c>
      <c r="P258" s="146">
        <f>O258*H258</f>
        <v>0</v>
      </c>
      <c r="Q258" s="146">
        <v>0</v>
      </c>
      <c r="R258" s="146">
        <f>Q258*H258</f>
        <v>0</v>
      </c>
      <c r="S258" s="146">
        <v>0</v>
      </c>
      <c r="T258" s="147">
        <f>S258*H258</f>
        <v>0</v>
      </c>
      <c r="AR258" s="148" t="s">
        <v>300</v>
      </c>
      <c r="AT258" s="148" t="s">
        <v>295</v>
      </c>
      <c r="AU258" s="148" t="s">
        <v>85</v>
      </c>
      <c r="AY258" s="17" t="s">
        <v>293</v>
      </c>
      <c r="BE258" s="149">
        <f>IF(N258="základní",J258,0)</f>
        <v>0</v>
      </c>
      <c r="BF258" s="149">
        <f>IF(N258="snížená",J258,0)</f>
        <v>0</v>
      </c>
      <c r="BG258" s="149">
        <f>IF(N258="zákl. přenesená",J258,0)</f>
        <v>0</v>
      </c>
      <c r="BH258" s="149">
        <f>IF(N258="sníž. přenesená",J258,0)</f>
        <v>0</v>
      </c>
      <c r="BI258" s="149">
        <f>IF(N258="nulová",J258,0)</f>
        <v>0</v>
      </c>
      <c r="BJ258" s="17" t="s">
        <v>83</v>
      </c>
      <c r="BK258" s="149">
        <f>ROUND(I258*H258,2)</f>
        <v>0</v>
      </c>
      <c r="BL258" s="17" t="s">
        <v>300</v>
      </c>
      <c r="BM258" s="148" t="s">
        <v>5872</v>
      </c>
    </row>
    <row r="259" spans="2:65" s="12" customFormat="1" ht="11.25">
      <c r="B259" s="150"/>
      <c r="D259" s="151" t="s">
        <v>302</v>
      </c>
      <c r="E259" s="152" t="s">
        <v>1</v>
      </c>
      <c r="F259" s="153" t="s">
        <v>5873</v>
      </c>
      <c r="H259" s="154">
        <v>55.4</v>
      </c>
      <c r="I259" s="155"/>
      <c r="L259" s="150"/>
      <c r="M259" s="156"/>
      <c r="T259" s="157"/>
      <c r="AT259" s="152" t="s">
        <v>302</v>
      </c>
      <c r="AU259" s="152" t="s">
        <v>85</v>
      </c>
      <c r="AV259" s="12" t="s">
        <v>85</v>
      </c>
      <c r="AW259" s="12" t="s">
        <v>32</v>
      </c>
      <c r="AX259" s="12" t="s">
        <v>83</v>
      </c>
      <c r="AY259" s="152" t="s">
        <v>293</v>
      </c>
    </row>
    <row r="260" spans="2:65" s="1" customFormat="1" ht="16.5" customHeight="1">
      <c r="B260" s="32"/>
      <c r="C260" s="137" t="s">
        <v>787</v>
      </c>
      <c r="D260" s="137" t="s">
        <v>295</v>
      </c>
      <c r="E260" s="138" t="s">
        <v>5874</v>
      </c>
      <c r="F260" s="139" t="s">
        <v>5875</v>
      </c>
      <c r="G260" s="140" t="s">
        <v>909</v>
      </c>
      <c r="H260" s="141">
        <v>6</v>
      </c>
      <c r="I260" s="142"/>
      <c r="J260" s="143">
        <f>ROUND(I260*H260,2)</f>
        <v>0</v>
      </c>
      <c r="K260" s="139" t="s">
        <v>1</v>
      </c>
      <c r="L260" s="32"/>
      <c r="M260" s="144" t="s">
        <v>1</v>
      </c>
      <c r="N260" s="145" t="s">
        <v>41</v>
      </c>
      <c r="P260" s="146">
        <f>O260*H260</f>
        <v>0</v>
      </c>
      <c r="Q260" s="146">
        <v>4.4200000000000003E-3</v>
      </c>
      <c r="R260" s="146">
        <f>Q260*H260</f>
        <v>2.6520000000000002E-2</v>
      </c>
      <c r="S260" s="146">
        <v>0</v>
      </c>
      <c r="T260" s="147">
        <f>S260*H260</f>
        <v>0</v>
      </c>
      <c r="AR260" s="148" t="s">
        <v>300</v>
      </c>
      <c r="AT260" s="148" t="s">
        <v>295</v>
      </c>
      <c r="AU260" s="148" t="s">
        <v>85</v>
      </c>
      <c r="AY260" s="17" t="s">
        <v>293</v>
      </c>
      <c r="BE260" s="149">
        <f>IF(N260="základní",J260,0)</f>
        <v>0</v>
      </c>
      <c r="BF260" s="149">
        <f>IF(N260="snížená",J260,0)</f>
        <v>0</v>
      </c>
      <c r="BG260" s="149">
        <f>IF(N260="zákl. přenesená",J260,0)</f>
        <v>0</v>
      </c>
      <c r="BH260" s="149">
        <f>IF(N260="sníž. přenesená",J260,0)</f>
        <v>0</v>
      </c>
      <c r="BI260" s="149">
        <f>IF(N260="nulová",J260,0)</f>
        <v>0</v>
      </c>
      <c r="BJ260" s="17" t="s">
        <v>83</v>
      </c>
      <c r="BK260" s="149">
        <f>ROUND(I260*H260,2)</f>
        <v>0</v>
      </c>
      <c r="BL260" s="17" t="s">
        <v>300</v>
      </c>
      <c r="BM260" s="148" t="s">
        <v>5876</v>
      </c>
    </row>
    <row r="261" spans="2:65" s="12" customFormat="1" ht="11.25">
      <c r="B261" s="150"/>
      <c r="D261" s="151" t="s">
        <v>302</v>
      </c>
      <c r="E261" s="152" t="s">
        <v>1</v>
      </c>
      <c r="F261" s="153" t="s">
        <v>327</v>
      </c>
      <c r="H261" s="154">
        <v>6</v>
      </c>
      <c r="I261" s="155"/>
      <c r="L261" s="150"/>
      <c r="M261" s="156"/>
      <c r="T261" s="157"/>
      <c r="AT261" s="152" t="s">
        <v>302</v>
      </c>
      <c r="AU261" s="152" t="s">
        <v>85</v>
      </c>
      <c r="AV261" s="12" t="s">
        <v>85</v>
      </c>
      <c r="AW261" s="12" t="s">
        <v>32</v>
      </c>
      <c r="AX261" s="12" t="s">
        <v>83</v>
      </c>
      <c r="AY261" s="152" t="s">
        <v>293</v>
      </c>
    </row>
    <row r="262" spans="2:65" s="1" customFormat="1" ht="16.5" customHeight="1">
      <c r="B262" s="32"/>
      <c r="C262" s="137" t="s">
        <v>791</v>
      </c>
      <c r="D262" s="137" t="s">
        <v>295</v>
      </c>
      <c r="E262" s="138" t="s">
        <v>5877</v>
      </c>
      <c r="F262" s="139" t="s">
        <v>5878</v>
      </c>
      <c r="G262" s="140" t="s">
        <v>909</v>
      </c>
      <c r="H262" s="141">
        <v>2</v>
      </c>
      <c r="I262" s="142"/>
      <c r="J262" s="143">
        <f>ROUND(I262*H262,2)</f>
        <v>0</v>
      </c>
      <c r="K262" s="139" t="s">
        <v>1</v>
      </c>
      <c r="L262" s="32"/>
      <c r="M262" s="144" t="s">
        <v>1</v>
      </c>
      <c r="N262" s="145" t="s">
        <v>41</v>
      </c>
      <c r="P262" s="146">
        <f>O262*H262</f>
        <v>0</v>
      </c>
      <c r="Q262" s="146">
        <v>4.4200000000000003E-3</v>
      </c>
      <c r="R262" s="146">
        <f>Q262*H262</f>
        <v>8.8400000000000006E-3</v>
      </c>
      <c r="S262" s="146">
        <v>0</v>
      </c>
      <c r="T262" s="147">
        <f>S262*H262</f>
        <v>0</v>
      </c>
      <c r="AR262" s="148" t="s">
        <v>300</v>
      </c>
      <c r="AT262" s="148" t="s">
        <v>295</v>
      </c>
      <c r="AU262" s="148" t="s">
        <v>85</v>
      </c>
      <c r="AY262" s="17" t="s">
        <v>293</v>
      </c>
      <c r="BE262" s="149">
        <f>IF(N262="základní",J262,0)</f>
        <v>0</v>
      </c>
      <c r="BF262" s="149">
        <f>IF(N262="snížená",J262,0)</f>
        <v>0</v>
      </c>
      <c r="BG262" s="149">
        <f>IF(N262="zákl. přenesená",J262,0)</f>
        <v>0</v>
      </c>
      <c r="BH262" s="149">
        <f>IF(N262="sníž. přenesená",J262,0)</f>
        <v>0</v>
      </c>
      <c r="BI262" s="149">
        <f>IF(N262="nulová",J262,0)</f>
        <v>0</v>
      </c>
      <c r="BJ262" s="17" t="s">
        <v>83</v>
      </c>
      <c r="BK262" s="149">
        <f>ROUND(I262*H262,2)</f>
        <v>0</v>
      </c>
      <c r="BL262" s="17" t="s">
        <v>300</v>
      </c>
      <c r="BM262" s="148" t="s">
        <v>5879</v>
      </c>
    </row>
    <row r="263" spans="2:65" s="1" customFormat="1" ht="16.5" customHeight="1">
      <c r="B263" s="32"/>
      <c r="C263" s="174" t="s">
        <v>809</v>
      </c>
      <c r="D263" s="174" t="s">
        <v>530</v>
      </c>
      <c r="E263" s="175" t="s">
        <v>5880</v>
      </c>
      <c r="F263" s="176" t="s">
        <v>5881</v>
      </c>
      <c r="G263" s="177" t="s">
        <v>909</v>
      </c>
      <c r="H263" s="178">
        <v>8</v>
      </c>
      <c r="I263" s="179"/>
      <c r="J263" s="180">
        <f>ROUND(I263*H263,2)</f>
        <v>0</v>
      </c>
      <c r="K263" s="176" t="s">
        <v>1</v>
      </c>
      <c r="L263" s="181"/>
      <c r="M263" s="182" t="s">
        <v>1</v>
      </c>
      <c r="N263" s="183" t="s">
        <v>41</v>
      </c>
      <c r="P263" s="146">
        <f>O263*H263</f>
        <v>0</v>
      </c>
      <c r="Q263" s="146">
        <v>5.8E-4</v>
      </c>
      <c r="R263" s="146">
        <f>Q263*H263</f>
        <v>4.64E-3</v>
      </c>
      <c r="S263" s="146">
        <v>0</v>
      </c>
      <c r="T263" s="147">
        <f>S263*H263</f>
        <v>0</v>
      </c>
      <c r="AR263" s="148" t="s">
        <v>396</v>
      </c>
      <c r="AT263" s="148" t="s">
        <v>530</v>
      </c>
      <c r="AU263" s="148" t="s">
        <v>85</v>
      </c>
      <c r="AY263" s="17" t="s">
        <v>293</v>
      </c>
      <c r="BE263" s="149">
        <f>IF(N263="základní",J263,0)</f>
        <v>0</v>
      </c>
      <c r="BF263" s="149">
        <f>IF(N263="snížená",J263,0)</f>
        <v>0</v>
      </c>
      <c r="BG263" s="149">
        <f>IF(N263="zákl. přenesená",J263,0)</f>
        <v>0</v>
      </c>
      <c r="BH263" s="149">
        <f>IF(N263="sníž. přenesená",J263,0)</f>
        <v>0</v>
      </c>
      <c r="BI263" s="149">
        <f>IF(N263="nulová",J263,0)</f>
        <v>0</v>
      </c>
      <c r="BJ263" s="17" t="s">
        <v>83</v>
      </c>
      <c r="BK263" s="149">
        <f>ROUND(I263*H263,2)</f>
        <v>0</v>
      </c>
      <c r="BL263" s="17" t="s">
        <v>300</v>
      </c>
      <c r="BM263" s="148" t="s">
        <v>5882</v>
      </c>
    </row>
    <row r="264" spans="2:65" s="1" customFormat="1" ht="24.2" customHeight="1">
      <c r="B264" s="32"/>
      <c r="C264" s="137" t="s">
        <v>824</v>
      </c>
      <c r="D264" s="137" t="s">
        <v>295</v>
      </c>
      <c r="E264" s="138" t="s">
        <v>5883</v>
      </c>
      <c r="F264" s="139" t="s">
        <v>5884</v>
      </c>
      <c r="G264" s="140" t="s">
        <v>711</v>
      </c>
      <c r="H264" s="141">
        <v>2.1</v>
      </c>
      <c r="I264" s="142"/>
      <c r="J264" s="143">
        <f>ROUND(I264*H264,2)</f>
        <v>0</v>
      </c>
      <c r="K264" s="139" t="s">
        <v>1</v>
      </c>
      <c r="L264" s="32"/>
      <c r="M264" s="144" t="s">
        <v>1</v>
      </c>
      <c r="N264" s="145" t="s">
        <v>41</v>
      </c>
      <c r="P264" s="146">
        <f>O264*H264</f>
        <v>0</v>
      </c>
      <c r="Q264" s="146">
        <v>1.1299999999999999E-3</v>
      </c>
      <c r="R264" s="146">
        <f>Q264*H264</f>
        <v>2.3730000000000001E-3</v>
      </c>
      <c r="S264" s="146">
        <v>1.0999999999999999E-2</v>
      </c>
      <c r="T264" s="147">
        <f>S264*H264</f>
        <v>2.3099999999999999E-2</v>
      </c>
      <c r="AR264" s="148" t="s">
        <v>300</v>
      </c>
      <c r="AT264" s="148" t="s">
        <v>295</v>
      </c>
      <c r="AU264" s="148" t="s">
        <v>85</v>
      </c>
      <c r="AY264" s="17" t="s">
        <v>293</v>
      </c>
      <c r="BE264" s="149">
        <f>IF(N264="základní",J264,0)</f>
        <v>0</v>
      </c>
      <c r="BF264" s="149">
        <f>IF(N264="snížená",J264,0)</f>
        <v>0</v>
      </c>
      <c r="BG264" s="149">
        <f>IF(N264="zákl. přenesená",J264,0)</f>
        <v>0</v>
      </c>
      <c r="BH264" s="149">
        <f>IF(N264="sníž. přenesená",J264,0)</f>
        <v>0</v>
      </c>
      <c r="BI264" s="149">
        <f>IF(N264="nulová",J264,0)</f>
        <v>0</v>
      </c>
      <c r="BJ264" s="17" t="s">
        <v>83</v>
      </c>
      <c r="BK264" s="149">
        <f>ROUND(I264*H264,2)</f>
        <v>0</v>
      </c>
      <c r="BL264" s="17" t="s">
        <v>300</v>
      </c>
      <c r="BM264" s="148" t="s">
        <v>5885</v>
      </c>
    </row>
    <row r="265" spans="2:65" s="12" customFormat="1" ht="11.25">
      <c r="B265" s="150"/>
      <c r="D265" s="151" t="s">
        <v>302</v>
      </c>
      <c r="E265" s="152" t="s">
        <v>1</v>
      </c>
      <c r="F265" s="153" t="s">
        <v>5886</v>
      </c>
      <c r="H265" s="154">
        <v>2.1</v>
      </c>
      <c r="I265" s="155"/>
      <c r="L265" s="150"/>
      <c r="M265" s="156"/>
      <c r="T265" s="157"/>
      <c r="AT265" s="152" t="s">
        <v>302</v>
      </c>
      <c r="AU265" s="152" t="s">
        <v>85</v>
      </c>
      <c r="AV265" s="12" t="s">
        <v>85</v>
      </c>
      <c r="AW265" s="12" t="s">
        <v>32</v>
      </c>
      <c r="AX265" s="12" t="s">
        <v>83</v>
      </c>
      <c r="AY265" s="152" t="s">
        <v>293</v>
      </c>
    </row>
    <row r="266" spans="2:65" s="11" customFormat="1" ht="22.9" customHeight="1">
      <c r="B266" s="125"/>
      <c r="D266" s="126" t="s">
        <v>75</v>
      </c>
      <c r="E266" s="135" t="s">
        <v>1389</v>
      </c>
      <c r="F266" s="135" t="s">
        <v>1390</v>
      </c>
      <c r="I266" s="128"/>
      <c r="J266" s="136">
        <f>BK266</f>
        <v>0</v>
      </c>
      <c r="L266" s="125"/>
      <c r="M266" s="130"/>
      <c r="P266" s="131">
        <f>SUM(P267:P273)</f>
        <v>0</v>
      </c>
      <c r="R266" s="131">
        <f>SUM(R267:R273)</f>
        <v>0</v>
      </c>
      <c r="T266" s="132">
        <f>SUM(T267:T273)</f>
        <v>0</v>
      </c>
      <c r="AR266" s="126" t="s">
        <v>83</v>
      </c>
      <c r="AT266" s="133" t="s">
        <v>75</v>
      </c>
      <c r="AU266" s="133" t="s">
        <v>83</v>
      </c>
      <c r="AY266" s="126" t="s">
        <v>293</v>
      </c>
      <c r="BK266" s="134">
        <f>SUM(BK267:BK273)</f>
        <v>0</v>
      </c>
    </row>
    <row r="267" spans="2:65" s="1" customFormat="1" ht="21.75" customHeight="1">
      <c r="B267" s="32"/>
      <c r="C267" s="137" t="s">
        <v>834</v>
      </c>
      <c r="D267" s="137" t="s">
        <v>295</v>
      </c>
      <c r="E267" s="138" t="s">
        <v>4575</v>
      </c>
      <c r="F267" s="139" t="s">
        <v>4576</v>
      </c>
      <c r="G267" s="140" t="s">
        <v>533</v>
      </c>
      <c r="H267" s="141">
        <v>26.391999999999999</v>
      </c>
      <c r="I267" s="142"/>
      <c r="J267" s="143">
        <f>ROUND(I267*H267,2)</f>
        <v>0</v>
      </c>
      <c r="K267" s="139" t="s">
        <v>1</v>
      </c>
      <c r="L267" s="32"/>
      <c r="M267" s="144" t="s">
        <v>1</v>
      </c>
      <c r="N267" s="145" t="s">
        <v>41</v>
      </c>
      <c r="P267" s="146">
        <f>O267*H267</f>
        <v>0</v>
      </c>
      <c r="Q267" s="146">
        <v>0</v>
      </c>
      <c r="R267" s="146">
        <f>Q267*H267</f>
        <v>0</v>
      </c>
      <c r="S267" s="146">
        <v>0</v>
      </c>
      <c r="T267" s="147">
        <f>S267*H267</f>
        <v>0</v>
      </c>
      <c r="AR267" s="148" t="s">
        <v>300</v>
      </c>
      <c r="AT267" s="148" t="s">
        <v>295</v>
      </c>
      <c r="AU267" s="148" t="s">
        <v>85</v>
      </c>
      <c r="AY267" s="17" t="s">
        <v>293</v>
      </c>
      <c r="BE267" s="149">
        <f>IF(N267="základní",J267,0)</f>
        <v>0</v>
      </c>
      <c r="BF267" s="149">
        <f>IF(N267="snížená",J267,0)</f>
        <v>0</v>
      </c>
      <c r="BG267" s="149">
        <f>IF(N267="zákl. přenesená",J267,0)</f>
        <v>0</v>
      </c>
      <c r="BH267" s="149">
        <f>IF(N267="sníž. přenesená",J267,0)</f>
        <v>0</v>
      </c>
      <c r="BI267" s="149">
        <f>IF(N267="nulová",J267,0)</f>
        <v>0</v>
      </c>
      <c r="BJ267" s="17" t="s">
        <v>83</v>
      </c>
      <c r="BK267" s="149">
        <f>ROUND(I267*H267,2)</f>
        <v>0</v>
      </c>
      <c r="BL267" s="17" t="s">
        <v>300</v>
      </c>
      <c r="BM267" s="148" t="s">
        <v>5887</v>
      </c>
    </row>
    <row r="268" spans="2:65" s="12" customFormat="1" ht="11.25">
      <c r="B268" s="150"/>
      <c r="D268" s="151" t="s">
        <v>302</v>
      </c>
      <c r="E268" s="152" t="s">
        <v>5788</v>
      </c>
      <c r="F268" s="153" t="s">
        <v>5888</v>
      </c>
      <c r="H268" s="154">
        <v>26.391999999999999</v>
      </c>
      <c r="I268" s="155"/>
      <c r="L268" s="150"/>
      <c r="M268" s="156"/>
      <c r="T268" s="157"/>
      <c r="AT268" s="152" t="s">
        <v>302</v>
      </c>
      <c r="AU268" s="152" t="s">
        <v>85</v>
      </c>
      <c r="AV268" s="12" t="s">
        <v>85</v>
      </c>
      <c r="AW268" s="12" t="s">
        <v>32</v>
      </c>
      <c r="AX268" s="12" t="s">
        <v>83</v>
      </c>
      <c r="AY268" s="152" t="s">
        <v>293</v>
      </c>
    </row>
    <row r="269" spans="2:65" s="1" customFormat="1" ht="24.2" customHeight="1">
      <c r="B269" s="32"/>
      <c r="C269" s="137" t="s">
        <v>862</v>
      </c>
      <c r="D269" s="137" t="s">
        <v>295</v>
      </c>
      <c r="E269" s="138" t="s">
        <v>4579</v>
      </c>
      <c r="F269" s="139" t="s">
        <v>4580</v>
      </c>
      <c r="G269" s="140" t="s">
        <v>533</v>
      </c>
      <c r="H269" s="141">
        <v>237.52799999999999</v>
      </c>
      <c r="I269" s="142"/>
      <c r="J269" s="143">
        <f>ROUND(I269*H269,2)</f>
        <v>0</v>
      </c>
      <c r="K269" s="139" t="s">
        <v>1</v>
      </c>
      <c r="L269" s="32"/>
      <c r="M269" s="144" t="s">
        <v>1</v>
      </c>
      <c r="N269" s="145" t="s">
        <v>41</v>
      </c>
      <c r="P269" s="146">
        <f>O269*H269</f>
        <v>0</v>
      </c>
      <c r="Q269" s="146">
        <v>0</v>
      </c>
      <c r="R269" s="146">
        <f>Q269*H269</f>
        <v>0</v>
      </c>
      <c r="S269" s="146">
        <v>0</v>
      </c>
      <c r="T269" s="147">
        <f>S269*H269</f>
        <v>0</v>
      </c>
      <c r="AR269" s="148" t="s">
        <v>300</v>
      </c>
      <c r="AT269" s="148" t="s">
        <v>295</v>
      </c>
      <c r="AU269" s="148" t="s">
        <v>85</v>
      </c>
      <c r="AY269" s="17" t="s">
        <v>293</v>
      </c>
      <c r="BE269" s="149">
        <f>IF(N269="základní",J269,0)</f>
        <v>0</v>
      </c>
      <c r="BF269" s="149">
        <f>IF(N269="snížená",J269,0)</f>
        <v>0</v>
      </c>
      <c r="BG269" s="149">
        <f>IF(N269="zákl. přenesená",J269,0)</f>
        <v>0</v>
      </c>
      <c r="BH269" s="149">
        <f>IF(N269="sníž. přenesená",J269,0)</f>
        <v>0</v>
      </c>
      <c r="BI269" s="149">
        <f>IF(N269="nulová",J269,0)</f>
        <v>0</v>
      </c>
      <c r="BJ269" s="17" t="s">
        <v>83</v>
      </c>
      <c r="BK269" s="149">
        <f>ROUND(I269*H269,2)</f>
        <v>0</v>
      </c>
      <c r="BL269" s="17" t="s">
        <v>300</v>
      </c>
      <c r="BM269" s="148" t="s">
        <v>5889</v>
      </c>
    </row>
    <row r="270" spans="2:65" s="12" customFormat="1" ht="11.25">
      <c r="B270" s="150"/>
      <c r="D270" s="151" t="s">
        <v>302</v>
      </c>
      <c r="E270" s="152" t="s">
        <v>1</v>
      </c>
      <c r="F270" s="153" t="s">
        <v>5890</v>
      </c>
      <c r="H270" s="154">
        <v>237.52799999999999</v>
      </c>
      <c r="I270" s="155"/>
      <c r="L270" s="150"/>
      <c r="M270" s="156"/>
      <c r="T270" s="157"/>
      <c r="AT270" s="152" t="s">
        <v>302</v>
      </c>
      <c r="AU270" s="152" t="s">
        <v>85</v>
      </c>
      <c r="AV270" s="12" t="s">
        <v>85</v>
      </c>
      <c r="AW270" s="12" t="s">
        <v>32</v>
      </c>
      <c r="AX270" s="12" t="s">
        <v>83</v>
      </c>
      <c r="AY270" s="152" t="s">
        <v>293</v>
      </c>
    </row>
    <row r="271" spans="2:65" s="1" customFormat="1" ht="24.2" customHeight="1">
      <c r="B271" s="32"/>
      <c r="C271" s="137" t="s">
        <v>890</v>
      </c>
      <c r="D271" s="137" t="s">
        <v>295</v>
      </c>
      <c r="E271" s="138" t="s">
        <v>5518</v>
      </c>
      <c r="F271" s="139" t="s">
        <v>5519</v>
      </c>
      <c r="G271" s="140" t="s">
        <v>533</v>
      </c>
      <c r="H271" s="141">
        <v>6.633</v>
      </c>
      <c r="I271" s="142"/>
      <c r="J271" s="143">
        <f>ROUND(I271*H271,2)</f>
        <v>0</v>
      </c>
      <c r="K271" s="139" t="s">
        <v>1</v>
      </c>
      <c r="L271" s="32"/>
      <c r="M271" s="144" t="s">
        <v>1</v>
      </c>
      <c r="N271" s="145" t="s">
        <v>41</v>
      </c>
      <c r="P271" s="146">
        <f>O271*H271</f>
        <v>0</v>
      </c>
      <c r="Q271" s="146">
        <v>0</v>
      </c>
      <c r="R271" s="146">
        <f>Q271*H271</f>
        <v>0</v>
      </c>
      <c r="S271" s="146">
        <v>0</v>
      </c>
      <c r="T271" s="147">
        <f>S271*H271</f>
        <v>0</v>
      </c>
      <c r="AR271" s="148" t="s">
        <v>300</v>
      </c>
      <c r="AT271" s="148" t="s">
        <v>295</v>
      </c>
      <c r="AU271" s="148" t="s">
        <v>85</v>
      </c>
      <c r="AY271" s="17" t="s">
        <v>293</v>
      </c>
      <c r="BE271" s="149">
        <f>IF(N271="základní",J271,0)</f>
        <v>0</v>
      </c>
      <c r="BF271" s="149">
        <f>IF(N271="snížená",J271,0)</f>
        <v>0</v>
      </c>
      <c r="BG271" s="149">
        <f>IF(N271="zákl. přenesená",J271,0)</f>
        <v>0</v>
      </c>
      <c r="BH271" s="149">
        <f>IF(N271="sníž. přenesená",J271,0)</f>
        <v>0</v>
      </c>
      <c r="BI271" s="149">
        <f>IF(N271="nulová",J271,0)</f>
        <v>0</v>
      </c>
      <c r="BJ271" s="17" t="s">
        <v>83</v>
      </c>
      <c r="BK271" s="149">
        <f>ROUND(I271*H271,2)</f>
        <v>0</v>
      </c>
      <c r="BL271" s="17" t="s">
        <v>300</v>
      </c>
      <c r="BM271" s="148" t="s">
        <v>5891</v>
      </c>
    </row>
    <row r="272" spans="2:65" s="1" customFormat="1" ht="24.2" customHeight="1">
      <c r="B272" s="32"/>
      <c r="C272" s="137" t="s">
        <v>901</v>
      </c>
      <c r="D272" s="137" t="s">
        <v>295</v>
      </c>
      <c r="E272" s="138" t="s">
        <v>5521</v>
      </c>
      <c r="F272" s="139" t="s">
        <v>5522</v>
      </c>
      <c r="G272" s="140" t="s">
        <v>533</v>
      </c>
      <c r="H272" s="141">
        <v>6.16</v>
      </c>
      <c r="I272" s="142"/>
      <c r="J272" s="143">
        <f>ROUND(I272*H272,2)</f>
        <v>0</v>
      </c>
      <c r="K272" s="139" t="s">
        <v>1</v>
      </c>
      <c r="L272" s="32"/>
      <c r="M272" s="144" t="s">
        <v>1</v>
      </c>
      <c r="N272" s="145" t="s">
        <v>41</v>
      </c>
      <c r="P272" s="146">
        <f>O272*H272</f>
        <v>0</v>
      </c>
      <c r="Q272" s="146">
        <v>0</v>
      </c>
      <c r="R272" s="146">
        <f>Q272*H272</f>
        <v>0</v>
      </c>
      <c r="S272" s="146">
        <v>0</v>
      </c>
      <c r="T272" s="147">
        <f>S272*H272</f>
        <v>0</v>
      </c>
      <c r="AR272" s="148" t="s">
        <v>300</v>
      </c>
      <c r="AT272" s="148" t="s">
        <v>295</v>
      </c>
      <c r="AU272" s="148" t="s">
        <v>85</v>
      </c>
      <c r="AY272" s="17" t="s">
        <v>293</v>
      </c>
      <c r="BE272" s="149">
        <f>IF(N272="základní",J272,0)</f>
        <v>0</v>
      </c>
      <c r="BF272" s="149">
        <f>IF(N272="snížená",J272,0)</f>
        <v>0</v>
      </c>
      <c r="BG272" s="149">
        <f>IF(N272="zákl. přenesená",J272,0)</f>
        <v>0</v>
      </c>
      <c r="BH272" s="149">
        <f>IF(N272="sníž. přenesená",J272,0)</f>
        <v>0</v>
      </c>
      <c r="BI272" s="149">
        <f>IF(N272="nulová",J272,0)</f>
        <v>0</v>
      </c>
      <c r="BJ272" s="17" t="s">
        <v>83</v>
      </c>
      <c r="BK272" s="149">
        <f>ROUND(I272*H272,2)</f>
        <v>0</v>
      </c>
      <c r="BL272" s="17" t="s">
        <v>300</v>
      </c>
      <c r="BM272" s="148" t="s">
        <v>5892</v>
      </c>
    </row>
    <row r="273" spans="2:65" s="1" customFormat="1" ht="24.2" customHeight="1">
      <c r="B273" s="32"/>
      <c r="C273" s="137" t="s">
        <v>906</v>
      </c>
      <c r="D273" s="137" t="s">
        <v>295</v>
      </c>
      <c r="E273" s="138" t="s">
        <v>5524</v>
      </c>
      <c r="F273" s="139" t="s">
        <v>5525</v>
      </c>
      <c r="G273" s="140" t="s">
        <v>533</v>
      </c>
      <c r="H273" s="141">
        <v>13.599</v>
      </c>
      <c r="I273" s="142"/>
      <c r="J273" s="143">
        <f>ROUND(I273*H273,2)</f>
        <v>0</v>
      </c>
      <c r="K273" s="139" t="s">
        <v>1</v>
      </c>
      <c r="L273" s="32"/>
      <c r="M273" s="144" t="s">
        <v>1</v>
      </c>
      <c r="N273" s="145" t="s">
        <v>41</v>
      </c>
      <c r="P273" s="146">
        <f>O273*H273</f>
        <v>0</v>
      </c>
      <c r="Q273" s="146">
        <v>0</v>
      </c>
      <c r="R273" s="146">
        <f>Q273*H273</f>
        <v>0</v>
      </c>
      <c r="S273" s="146">
        <v>0</v>
      </c>
      <c r="T273" s="147">
        <f>S273*H273</f>
        <v>0</v>
      </c>
      <c r="AR273" s="148" t="s">
        <v>300</v>
      </c>
      <c r="AT273" s="148" t="s">
        <v>295</v>
      </c>
      <c r="AU273" s="148" t="s">
        <v>85</v>
      </c>
      <c r="AY273" s="17" t="s">
        <v>293</v>
      </c>
      <c r="BE273" s="149">
        <f>IF(N273="základní",J273,0)</f>
        <v>0</v>
      </c>
      <c r="BF273" s="149">
        <f>IF(N273="snížená",J273,0)</f>
        <v>0</v>
      </c>
      <c r="BG273" s="149">
        <f>IF(N273="zákl. přenesená",J273,0)</f>
        <v>0</v>
      </c>
      <c r="BH273" s="149">
        <f>IF(N273="sníž. přenesená",J273,0)</f>
        <v>0</v>
      </c>
      <c r="BI273" s="149">
        <f>IF(N273="nulová",J273,0)</f>
        <v>0</v>
      </c>
      <c r="BJ273" s="17" t="s">
        <v>83</v>
      </c>
      <c r="BK273" s="149">
        <f>ROUND(I273*H273,2)</f>
        <v>0</v>
      </c>
      <c r="BL273" s="17" t="s">
        <v>300</v>
      </c>
      <c r="BM273" s="148" t="s">
        <v>5893</v>
      </c>
    </row>
    <row r="274" spans="2:65" s="11" customFormat="1" ht="22.9" customHeight="1">
      <c r="B274" s="125"/>
      <c r="D274" s="126" t="s">
        <v>75</v>
      </c>
      <c r="E274" s="135" t="s">
        <v>1411</v>
      </c>
      <c r="F274" s="135" t="s">
        <v>1412</v>
      </c>
      <c r="I274" s="128"/>
      <c r="J274" s="136">
        <f>BK274</f>
        <v>0</v>
      </c>
      <c r="L274" s="125"/>
      <c r="M274" s="130"/>
      <c r="P274" s="131">
        <f>P275</f>
        <v>0</v>
      </c>
      <c r="R274" s="131">
        <f>R275</f>
        <v>0</v>
      </c>
      <c r="T274" s="132">
        <f>T275</f>
        <v>0</v>
      </c>
      <c r="AR274" s="126" t="s">
        <v>83</v>
      </c>
      <c r="AT274" s="133" t="s">
        <v>75</v>
      </c>
      <c r="AU274" s="133" t="s">
        <v>83</v>
      </c>
      <c r="AY274" s="126" t="s">
        <v>293</v>
      </c>
      <c r="BK274" s="134">
        <f>BK275</f>
        <v>0</v>
      </c>
    </row>
    <row r="275" spans="2:65" s="1" customFormat="1" ht="33" customHeight="1">
      <c r="B275" s="32"/>
      <c r="C275" s="137" t="s">
        <v>912</v>
      </c>
      <c r="D275" s="137" t="s">
        <v>295</v>
      </c>
      <c r="E275" s="138" t="s">
        <v>4458</v>
      </c>
      <c r="F275" s="139" t="s">
        <v>4459</v>
      </c>
      <c r="G275" s="140" t="s">
        <v>533</v>
      </c>
      <c r="H275" s="141">
        <v>1.3169999999999999</v>
      </c>
      <c r="I275" s="142"/>
      <c r="J275" s="143">
        <f>ROUND(I275*H275,2)</f>
        <v>0</v>
      </c>
      <c r="K275" s="139" t="s">
        <v>1</v>
      </c>
      <c r="L275" s="32"/>
      <c r="M275" s="144" t="s">
        <v>1</v>
      </c>
      <c r="N275" s="145" t="s">
        <v>41</v>
      </c>
      <c r="P275" s="146">
        <f>O275*H275</f>
        <v>0</v>
      </c>
      <c r="Q275" s="146">
        <v>0</v>
      </c>
      <c r="R275" s="146">
        <f>Q275*H275</f>
        <v>0</v>
      </c>
      <c r="S275" s="146">
        <v>0</v>
      </c>
      <c r="T275" s="147">
        <f>S275*H275</f>
        <v>0</v>
      </c>
      <c r="AR275" s="148" t="s">
        <v>300</v>
      </c>
      <c r="AT275" s="148" t="s">
        <v>295</v>
      </c>
      <c r="AU275" s="148" t="s">
        <v>85</v>
      </c>
      <c r="AY275" s="17" t="s">
        <v>293</v>
      </c>
      <c r="BE275" s="149">
        <f>IF(N275="základní",J275,0)</f>
        <v>0</v>
      </c>
      <c r="BF275" s="149">
        <f>IF(N275="snížená",J275,0)</f>
        <v>0</v>
      </c>
      <c r="BG275" s="149">
        <f>IF(N275="zákl. přenesená",J275,0)</f>
        <v>0</v>
      </c>
      <c r="BH275" s="149">
        <f>IF(N275="sníž. přenesená",J275,0)</f>
        <v>0</v>
      </c>
      <c r="BI275" s="149">
        <f>IF(N275="nulová",J275,0)</f>
        <v>0</v>
      </c>
      <c r="BJ275" s="17" t="s">
        <v>83</v>
      </c>
      <c r="BK275" s="149">
        <f>ROUND(I275*H275,2)</f>
        <v>0</v>
      </c>
      <c r="BL275" s="17" t="s">
        <v>300</v>
      </c>
      <c r="BM275" s="148" t="s">
        <v>5894</v>
      </c>
    </row>
    <row r="276" spans="2:65" s="11" customFormat="1" ht="25.9" customHeight="1">
      <c r="B276" s="125"/>
      <c r="D276" s="126" t="s">
        <v>75</v>
      </c>
      <c r="E276" s="127" t="s">
        <v>1417</v>
      </c>
      <c r="F276" s="127" t="s">
        <v>1418</v>
      </c>
      <c r="I276" s="128"/>
      <c r="J276" s="129">
        <f>BK276</f>
        <v>0</v>
      </c>
      <c r="L276" s="125"/>
      <c r="M276" s="130"/>
      <c r="P276" s="131">
        <f>P277+P284</f>
        <v>0</v>
      </c>
      <c r="R276" s="131">
        <f>R277+R284</f>
        <v>2.7390000000000005E-2</v>
      </c>
      <c r="T276" s="132">
        <f>T277+T284</f>
        <v>0</v>
      </c>
      <c r="AR276" s="126" t="s">
        <v>85</v>
      </c>
      <c r="AT276" s="133" t="s">
        <v>75</v>
      </c>
      <c r="AU276" s="133" t="s">
        <v>76</v>
      </c>
      <c r="AY276" s="126" t="s">
        <v>293</v>
      </c>
      <c r="BK276" s="134">
        <f>BK277+BK284</f>
        <v>0</v>
      </c>
    </row>
    <row r="277" spans="2:65" s="11" customFormat="1" ht="22.9" customHeight="1">
      <c r="B277" s="125"/>
      <c r="D277" s="126" t="s">
        <v>75</v>
      </c>
      <c r="E277" s="135" t="s">
        <v>1419</v>
      </c>
      <c r="F277" s="135" t="s">
        <v>1420</v>
      </c>
      <c r="I277" s="128"/>
      <c r="J277" s="136">
        <f>BK277</f>
        <v>0</v>
      </c>
      <c r="L277" s="125"/>
      <c r="M277" s="130"/>
      <c r="P277" s="131">
        <f>SUM(P278:P283)</f>
        <v>0</v>
      </c>
      <c r="R277" s="131">
        <f>SUM(R278:R283)</f>
        <v>2.6740000000000003E-2</v>
      </c>
      <c r="T277" s="132">
        <f>SUM(T278:T283)</f>
        <v>0</v>
      </c>
      <c r="AR277" s="126" t="s">
        <v>85</v>
      </c>
      <c r="AT277" s="133" t="s">
        <v>75</v>
      </c>
      <c r="AU277" s="133" t="s">
        <v>83</v>
      </c>
      <c r="AY277" s="126" t="s">
        <v>293</v>
      </c>
      <c r="BK277" s="134">
        <f>SUM(BK278:BK283)</f>
        <v>0</v>
      </c>
    </row>
    <row r="278" spans="2:65" s="1" customFormat="1" ht="24.2" customHeight="1">
      <c r="B278" s="32"/>
      <c r="C278" s="137" t="s">
        <v>958</v>
      </c>
      <c r="D278" s="137" t="s">
        <v>295</v>
      </c>
      <c r="E278" s="138" t="s">
        <v>2029</v>
      </c>
      <c r="F278" s="139" t="s">
        <v>2030</v>
      </c>
      <c r="G278" s="140" t="s">
        <v>767</v>
      </c>
      <c r="H278" s="141">
        <v>4</v>
      </c>
      <c r="I278" s="142"/>
      <c r="J278" s="143">
        <f>ROUND(I278*H278,2)</f>
        <v>0</v>
      </c>
      <c r="K278" s="139" t="s">
        <v>1</v>
      </c>
      <c r="L278" s="32"/>
      <c r="M278" s="144" t="s">
        <v>1</v>
      </c>
      <c r="N278" s="145" t="s">
        <v>41</v>
      </c>
      <c r="P278" s="146">
        <f>O278*H278</f>
        <v>0</v>
      </c>
      <c r="Q278" s="146">
        <v>4.0000000000000002E-4</v>
      </c>
      <c r="R278" s="146">
        <f>Q278*H278</f>
        <v>1.6000000000000001E-3</v>
      </c>
      <c r="S278" s="146">
        <v>0</v>
      </c>
      <c r="T278" s="147">
        <f>S278*H278</f>
        <v>0</v>
      </c>
      <c r="AR278" s="148" t="s">
        <v>624</v>
      </c>
      <c r="AT278" s="148" t="s">
        <v>295</v>
      </c>
      <c r="AU278" s="148" t="s">
        <v>85</v>
      </c>
      <c r="AY278" s="17" t="s">
        <v>293</v>
      </c>
      <c r="BE278" s="149">
        <f>IF(N278="základní",J278,0)</f>
        <v>0</v>
      </c>
      <c r="BF278" s="149">
        <f>IF(N278="snížená",J278,0)</f>
        <v>0</v>
      </c>
      <c r="BG278" s="149">
        <f>IF(N278="zákl. přenesená",J278,0)</f>
        <v>0</v>
      </c>
      <c r="BH278" s="149">
        <f>IF(N278="sníž. přenesená",J278,0)</f>
        <v>0</v>
      </c>
      <c r="BI278" s="149">
        <f>IF(N278="nulová",J278,0)</f>
        <v>0</v>
      </c>
      <c r="BJ278" s="17" t="s">
        <v>83</v>
      </c>
      <c r="BK278" s="149">
        <f>ROUND(I278*H278,2)</f>
        <v>0</v>
      </c>
      <c r="BL278" s="17" t="s">
        <v>624</v>
      </c>
      <c r="BM278" s="148" t="s">
        <v>5895</v>
      </c>
    </row>
    <row r="279" spans="2:65" s="1" customFormat="1" ht="37.9" customHeight="1">
      <c r="B279" s="32"/>
      <c r="C279" s="174" t="s">
        <v>975</v>
      </c>
      <c r="D279" s="174" t="s">
        <v>530</v>
      </c>
      <c r="E279" s="175" t="s">
        <v>5896</v>
      </c>
      <c r="F279" s="176" t="s">
        <v>5897</v>
      </c>
      <c r="G279" s="177" t="s">
        <v>767</v>
      </c>
      <c r="H279" s="178">
        <v>4.5999999999999996</v>
      </c>
      <c r="I279" s="179"/>
      <c r="J279" s="180">
        <f>ROUND(I279*H279,2)</f>
        <v>0</v>
      </c>
      <c r="K279" s="176" t="s">
        <v>1</v>
      </c>
      <c r="L279" s="181"/>
      <c r="M279" s="182" t="s">
        <v>1</v>
      </c>
      <c r="N279" s="183" t="s">
        <v>41</v>
      </c>
      <c r="P279" s="146">
        <f>O279*H279</f>
        <v>0</v>
      </c>
      <c r="Q279" s="146">
        <v>5.4000000000000003E-3</v>
      </c>
      <c r="R279" s="146">
        <f>Q279*H279</f>
        <v>2.4840000000000001E-2</v>
      </c>
      <c r="S279" s="146">
        <v>0</v>
      </c>
      <c r="T279" s="147">
        <f>S279*H279</f>
        <v>0</v>
      </c>
      <c r="AR279" s="148" t="s">
        <v>787</v>
      </c>
      <c r="AT279" s="148" t="s">
        <v>530</v>
      </c>
      <c r="AU279" s="148" t="s">
        <v>85</v>
      </c>
      <c r="AY279" s="17" t="s">
        <v>293</v>
      </c>
      <c r="BE279" s="149">
        <f>IF(N279="základní",J279,0)</f>
        <v>0</v>
      </c>
      <c r="BF279" s="149">
        <f>IF(N279="snížená",J279,0)</f>
        <v>0</v>
      </c>
      <c r="BG279" s="149">
        <f>IF(N279="zákl. přenesená",J279,0)</f>
        <v>0</v>
      </c>
      <c r="BH279" s="149">
        <f>IF(N279="sníž. přenesená",J279,0)</f>
        <v>0</v>
      </c>
      <c r="BI279" s="149">
        <f>IF(N279="nulová",J279,0)</f>
        <v>0</v>
      </c>
      <c r="BJ279" s="17" t="s">
        <v>83</v>
      </c>
      <c r="BK279" s="149">
        <f>ROUND(I279*H279,2)</f>
        <v>0</v>
      </c>
      <c r="BL279" s="17" t="s">
        <v>624</v>
      </c>
      <c r="BM279" s="148" t="s">
        <v>5898</v>
      </c>
    </row>
    <row r="280" spans="2:65" s="12" customFormat="1" ht="11.25">
      <c r="B280" s="150"/>
      <c r="D280" s="151" t="s">
        <v>302</v>
      </c>
      <c r="E280" s="152" t="s">
        <v>1</v>
      </c>
      <c r="F280" s="153" t="s">
        <v>5899</v>
      </c>
      <c r="H280" s="154">
        <v>4.5999999999999996</v>
      </c>
      <c r="I280" s="155"/>
      <c r="L280" s="150"/>
      <c r="M280" s="156"/>
      <c r="T280" s="157"/>
      <c r="AT280" s="152" t="s">
        <v>302</v>
      </c>
      <c r="AU280" s="152" t="s">
        <v>85</v>
      </c>
      <c r="AV280" s="12" t="s">
        <v>85</v>
      </c>
      <c r="AW280" s="12" t="s">
        <v>32</v>
      </c>
      <c r="AX280" s="12" t="s">
        <v>83</v>
      </c>
      <c r="AY280" s="152" t="s">
        <v>293</v>
      </c>
    </row>
    <row r="281" spans="2:65" s="1" customFormat="1" ht="33" customHeight="1">
      <c r="B281" s="32"/>
      <c r="C281" s="137" t="s">
        <v>993</v>
      </c>
      <c r="D281" s="137" t="s">
        <v>295</v>
      </c>
      <c r="E281" s="138" t="s">
        <v>5900</v>
      </c>
      <c r="F281" s="139" t="s">
        <v>5901</v>
      </c>
      <c r="G281" s="140" t="s">
        <v>767</v>
      </c>
      <c r="H281" s="141">
        <v>4</v>
      </c>
      <c r="I281" s="142"/>
      <c r="J281" s="143">
        <f>ROUND(I281*H281,2)</f>
        <v>0</v>
      </c>
      <c r="K281" s="139" t="s">
        <v>1</v>
      </c>
      <c r="L281" s="32"/>
      <c r="M281" s="144" t="s">
        <v>1</v>
      </c>
      <c r="N281" s="145" t="s">
        <v>41</v>
      </c>
      <c r="P281" s="146">
        <f>O281*H281</f>
        <v>0</v>
      </c>
      <c r="Q281" s="146">
        <v>0</v>
      </c>
      <c r="R281" s="146">
        <f>Q281*H281</f>
        <v>0</v>
      </c>
      <c r="S281" s="146">
        <v>0</v>
      </c>
      <c r="T281" s="147">
        <f>S281*H281</f>
        <v>0</v>
      </c>
      <c r="AR281" s="148" t="s">
        <v>624</v>
      </c>
      <c r="AT281" s="148" t="s">
        <v>295</v>
      </c>
      <c r="AU281" s="148" t="s">
        <v>85</v>
      </c>
      <c r="AY281" s="17" t="s">
        <v>293</v>
      </c>
      <c r="BE281" s="149">
        <f>IF(N281="základní",J281,0)</f>
        <v>0</v>
      </c>
      <c r="BF281" s="149">
        <f>IF(N281="snížená",J281,0)</f>
        <v>0</v>
      </c>
      <c r="BG281" s="149">
        <f>IF(N281="zákl. přenesená",J281,0)</f>
        <v>0</v>
      </c>
      <c r="BH281" s="149">
        <f>IF(N281="sníž. přenesená",J281,0)</f>
        <v>0</v>
      </c>
      <c r="BI281" s="149">
        <f>IF(N281="nulová",J281,0)</f>
        <v>0</v>
      </c>
      <c r="BJ281" s="17" t="s">
        <v>83</v>
      </c>
      <c r="BK281" s="149">
        <f>ROUND(I281*H281,2)</f>
        <v>0</v>
      </c>
      <c r="BL281" s="17" t="s">
        <v>624</v>
      </c>
      <c r="BM281" s="148" t="s">
        <v>5902</v>
      </c>
    </row>
    <row r="282" spans="2:65" s="1" customFormat="1" ht="24.2" customHeight="1">
      <c r="B282" s="32"/>
      <c r="C282" s="137" t="s">
        <v>1034</v>
      </c>
      <c r="D282" s="137" t="s">
        <v>295</v>
      </c>
      <c r="E282" s="138" t="s">
        <v>5903</v>
      </c>
      <c r="F282" s="139" t="s">
        <v>5904</v>
      </c>
      <c r="G282" s="140" t="s">
        <v>909</v>
      </c>
      <c r="H282" s="141">
        <v>1</v>
      </c>
      <c r="I282" s="142"/>
      <c r="J282" s="143">
        <f>ROUND(I282*H282,2)</f>
        <v>0</v>
      </c>
      <c r="K282" s="139" t="s">
        <v>1</v>
      </c>
      <c r="L282" s="32"/>
      <c r="M282" s="144" t="s">
        <v>1</v>
      </c>
      <c r="N282" s="145" t="s">
        <v>41</v>
      </c>
      <c r="P282" s="146">
        <f>O282*H282</f>
        <v>0</v>
      </c>
      <c r="Q282" s="146">
        <v>2.9999999999999997E-4</v>
      </c>
      <c r="R282" s="146">
        <f>Q282*H282</f>
        <v>2.9999999999999997E-4</v>
      </c>
      <c r="S282" s="146">
        <v>0</v>
      </c>
      <c r="T282" s="147">
        <f>S282*H282</f>
        <v>0</v>
      </c>
      <c r="AR282" s="148" t="s">
        <v>624</v>
      </c>
      <c r="AT282" s="148" t="s">
        <v>295</v>
      </c>
      <c r="AU282" s="148" t="s">
        <v>85</v>
      </c>
      <c r="AY282" s="17" t="s">
        <v>293</v>
      </c>
      <c r="BE282" s="149">
        <f>IF(N282="základní",J282,0)</f>
        <v>0</v>
      </c>
      <c r="BF282" s="149">
        <f>IF(N282="snížená",J282,0)</f>
        <v>0</v>
      </c>
      <c r="BG282" s="149">
        <f>IF(N282="zákl. přenesená",J282,0)</f>
        <v>0</v>
      </c>
      <c r="BH282" s="149">
        <f>IF(N282="sníž. přenesená",J282,0)</f>
        <v>0</v>
      </c>
      <c r="BI282" s="149">
        <f>IF(N282="nulová",J282,0)</f>
        <v>0</v>
      </c>
      <c r="BJ282" s="17" t="s">
        <v>83</v>
      </c>
      <c r="BK282" s="149">
        <f>ROUND(I282*H282,2)</f>
        <v>0</v>
      </c>
      <c r="BL282" s="17" t="s">
        <v>624</v>
      </c>
      <c r="BM282" s="148" t="s">
        <v>5905</v>
      </c>
    </row>
    <row r="283" spans="2:65" s="1" customFormat="1" ht="24.2" customHeight="1">
      <c r="B283" s="32"/>
      <c r="C283" s="137" t="s">
        <v>1053</v>
      </c>
      <c r="D283" s="137" t="s">
        <v>295</v>
      </c>
      <c r="E283" s="138" t="s">
        <v>5906</v>
      </c>
      <c r="F283" s="139" t="s">
        <v>5907</v>
      </c>
      <c r="G283" s="140" t="s">
        <v>3494</v>
      </c>
      <c r="H283" s="141">
        <v>1</v>
      </c>
      <c r="I283" s="142"/>
      <c r="J283" s="143">
        <f>ROUND(I283*H283,2)</f>
        <v>0</v>
      </c>
      <c r="K283" s="139" t="s">
        <v>1</v>
      </c>
      <c r="L283" s="32"/>
      <c r="M283" s="144" t="s">
        <v>1</v>
      </c>
      <c r="N283" s="145" t="s">
        <v>41</v>
      </c>
      <c r="P283" s="146">
        <f>O283*H283</f>
        <v>0</v>
      </c>
      <c r="Q283" s="146">
        <v>0</v>
      </c>
      <c r="R283" s="146">
        <f>Q283*H283</f>
        <v>0</v>
      </c>
      <c r="S283" s="146">
        <v>0</v>
      </c>
      <c r="T283" s="147">
        <f>S283*H283</f>
        <v>0</v>
      </c>
      <c r="AR283" s="148" t="s">
        <v>624</v>
      </c>
      <c r="AT283" s="148" t="s">
        <v>295</v>
      </c>
      <c r="AU283" s="148" t="s">
        <v>85</v>
      </c>
      <c r="AY283" s="17" t="s">
        <v>293</v>
      </c>
      <c r="BE283" s="149">
        <f>IF(N283="základní",J283,0)</f>
        <v>0</v>
      </c>
      <c r="BF283" s="149">
        <f>IF(N283="snížená",J283,0)</f>
        <v>0</v>
      </c>
      <c r="BG283" s="149">
        <f>IF(N283="zákl. přenesená",J283,0)</f>
        <v>0</v>
      </c>
      <c r="BH283" s="149">
        <f>IF(N283="sníž. přenesená",J283,0)</f>
        <v>0</v>
      </c>
      <c r="BI283" s="149">
        <f>IF(N283="nulová",J283,0)</f>
        <v>0</v>
      </c>
      <c r="BJ283" s="17" t="s">
        <v>83</v>
      </c>
      <c r="BK283" s="149">
        <f>ROUND(I283*H283,2)</f>
        <v>0</v>
      </c>
      <c r="BL283" s="17" t="s">
        <v>624</v>
      </c>
      <c r="BM283" s="148" t="s">
        <v>5908</v>
      </c>
    </row>
    <row r="284" spans="2:65" s="11" customFormat="1" ht="22.9" customHeight="1">
      <c r="B284" s="125"/>
      <c r="D284" s="126" t="s">
        <v>75</v>
      </c>
      <c r="E284" s="135" t="s">
        <v>5258</v>
      </c>
      <c r="F284" s="135" t="s">
        <v>5909</v>
      </c>
      <c r="I284" s="128"/>
      <c r="J284" s="136">
        <f>BK284</f>
        <v>0</v>
      </c>
      <c r="L284" s="125"/>
      <c r="M284" s="130"/>
      <c r="P284" s="131">
        <f>SUM(P285:P286)</f>
        <v>0</v>
      </c>
      <c r="R284" s="131">
        <f>SUM(R285:R286)</f>
        <v>6.4999999999999997E-4</v>
      </c>
      <c r="T284" s="132">
        <f>SUM(T285:T286)</f>
        <v>0</v>
      </c>
      <c r="AR284" s="126" t="s">
        <v>85</v>
      </c>
      <c r="AT284" s="133" t="s">
        <v>75</v>
      </c>
      <c r="AU284" s="133" t="s">
        <v>83</v>
      </c>
      <c r="AY284" s="126" t="s">
        <v>293</v>
      </c>
      <c r="BK284" s="134">
        <f>SUM(BK285:BK286)</f>
        <v>0</v>
      </c>
    </row>
    <row r="285" spans="2:65" s="1" customFormat="1" ht="24.2" customHeight="1">
      <c r="B285" s="32"/>
      <c r="C285" s="137" t="s">
        <v>1071</v>
      </c>
      <c r="D285" s="137" t="s">
        <v>295</v>
      </c>
      <c r="E285" s="138" t="s">
        <v>5910</v>
      </c>
      <c r="F285" s="139" t="s">
        <v>5911</v>
      </c>
      <c r="G285" s="140" t="s">
        <v>711</v>
      </c>
      <c r="H285" s="141">
        <v>13</v>
      </c>
      <c r="I285" s="142"/>
      <c r="J285" s="143">
        <f>ROUND(I285*H285,2)</f>
        <v>0</v>
      </c>
      <c r="K285" s="139" t="s">
        <v>1</v>
      </c>
      <c r="L285" s="32"/>
      <c r="M285" s="144" t="s">
        <v>1</v>
      </c>
      <c r="N285" s="145" t="s">
        <v>41</v>
      </c>
      <c r="P285" s="146">
        <f>O285*H285</f>
        <v>0</v>
      </c>
      <c r="Q285" s="146">
        <v>2.0000000000000002E-5</v>
      </c>
      <c r="R285" s="146">
        <f>Q285*H285</f>
        <v>2.6000000000000003E-4</v>
      </c>
      <c r="S285" s="146">
        <v>0</v>
      </c>
      <c r="T285" s="147">
        <f>S285*H285</f>
        <v>0</v>
      </c>
      <c r="AR285" s="148" t="s">
        <v>624</v>
      </c>
      <c r="AT285" s="148" t="s">
        <v>295</v>
      </c>
      <c r="AU285" s="148" t="s">
        <v>85</v>
      </c>
      <c r="AY285" s="17" t="s">
        <v>293</v>
      </c>
      <c r="BE285" s="149">
        <f>IF(N285="základní",J285,0)</f>
        <v>0</v>
      </c>
      <c r="BF285" s="149">
        <f>IF(N285="snížená",J285,0)</f>
        <v>0</v>
      </c>
      <c r="BG285" s="149">
        <f>IF(N285="zákl. přenesená",J285,0)</f>
        <v>0</v>
      </c>
      <c r="BH285" s="149">
        <f>IF(N285="sníž. přenesená",J285,0)</f>
        <v>0</v>
      </c>
      <c r="BI285" s="149">
        <f>IF(N285="nulová",J285,0)</f>
        <v>0</v>
      </c>
      <c r="BJ285" s="17" t="s">
        <v>83</v>
      </c>
      <c r="BK285" s="149">
        <f>ROUND(I285*H285,2)</f>
        <v>0</v>
      </c>
      <c r="BL285" s="17" t="s">
        <v>624</v>
      </c>
      <c r="BM285" s="148" t="s">
        <v>5912</v>
      </c>
    </row>
    <row r="286" spans="2:65" s="1" customFormat="1" ht="24.2" customHeight="1">
      <c r="B286" s="32"/>
      <c r="C286" s="137" t="s">
        <v>1089</v>
      </c>
      <c r="D286" s="137" t="s">
        <v>295</v>
      </c>
      <c r="E286" s="138" t="s">
        <v>5913</v>
      </c>
      <c r="F286" s="139" t="s">
        <v>5914</v>
      </c>
      <c r="G286" s="140" t="s">
        <v>711</v>
      </c>
      <c r="H286" s="141">
        <v>13</v>
      </c>
      <c r="I286" s="142"/>
      <c r="J286" s="143">
        <f>ROUND(I286*H286,2)</f>
        <v>0</v>
      </c>
      <c r="K286" s="139" t="s">
        <v>1</v>
      </c>
      <c r="L286" s="32"/>
      <c r="M286" s="144" t="s">
        <v>1</v>
      </c>
      <c r="N286" s="145" t="s">
        <v>41</v>
      </c>
      <c r="P286" s="146">
        <f>O286*H286</f>
        <v>0</v>
      </c>
      <c r="Q286" s="146">
        <v>3.0000000000000001E-5</v>
      </c>
      <c r="R286" s="146">
        <f>Q286*H286</f>
        <v>3.8999999999999999E-4</v>
      </c>
      <c r="S286" s="146">
        <v>0</v>
      </c>
      <c r="T286" s="147">
        <f>S286*H286</f>
        <v>0</v>
      </c>
      <c r="AR286" s="148" t="s">
        <v>624</v>
      </c>
      <c r="AT286" s="148" t="s">
        <v>295</v>
      </c>
      <c r="AU286" s="148" t="s">
        <v>85</v>
      </c>
      <c r="AY286" s="17" t="s">
        <v>293</v>
      </c>
      <c r="BE286" s="149">
        <f>IF(N286="základní",J286,0)</f>
        <v>0</v>
      </c>
      <c r="BF286" s="149">
        <f>IF(N286="snížená",J286,0)</f>
        <v>0</v>
      </c>
      <c r="BG286" s="149">
        <f>IF(N286="zákl. přenesená",J286,0)</f>
        <v>0</v>
      </c>
      <c r="BH286" s="149">
        <f>IF(N286="sníž. přenesená",J286,0)</f>
        <v>0</v>
      </c>
      <c r="BI286" s="149">
        <f>IF(N286="nulová",J286,0)</f>
        <v>0</v>
      </c>
      <c r="BJ286" s="17" t="s">
        <v>83</v>
      </c>
      <c r="BK286" s="149">
        <f>ROUND(I286*H286,2)</f>
        <v>0</v>
      </c>
      <c r="BL286" s="17" t="s">
        <v>624</v>
      </c>
      <c r="BM286" s="148" t="s">
        <v>5915</v>
      </c>
    </row>
    <row r="287" spans="2:65" s="11" customFormat="1" ht="25.9" customHeight="1">
      <c r="B287" s="125"/>
      <c r="D287" s="126" t="s">
        <v>75</v>
      </c>
      <c r="E287" s="127" t="s">
        <v>530</v>
      </c>
      <c r="F287" s="127" t="s">
        <v>3500</v>
      </c>
      <c r="I287" s="128"/>
      <c r="J287" s="129">
        <f>BK287</f>
        <v>0</v>
      </c>
      <c r="L287" s="125"/>
      <c r="M287" s="130"/>
      <c r="P287" s="131">
        <f>P288+P293+P353</f>
        <v>0</v>
      </c>
      <c r="R287" s="131">
        <f>R288+R293+R353</f>
        <v>0.46640579999999998</v>
      </c>
      <c r="T287" s="132">
        <f>T288+T293+T353</f>
        <v>0</v>
      </c>
      <c r="AR287" s="126" t="s">
        <v>156</v>
      </c>
      <c r="AT287" s="133" t="s">
        <v>75</v>
      </c>
      <c r="AU287" s="133" t="s">
        <v>76</v>
      </c>
      <c r="AY287" s="126" t="s">
        <v>293</v>
      </c>
      <c r="BK287" s="134">
        <f>BK288+BK293+BK353</f>
        <v>0</v>
      </c>
    </row>
    <row r="288" spans="2:65" s="11" customFormat="1" ht="22.9" customHeight="1">
      <c r="B288" s="125"/>
      <c r="D288" s="126" t="s">
        <v>75</v>
      </c>
      <c r="E288" s="135" t="s">
        <v>3501</v>
      </c>
      <c r="F288" s="135" t="s">
        <v>3441</v>
      </c>
      <c r="I288" s="128"/>
      <c r="J288" s="136">
        <f>BK288</f>
        <v>0</v>
      </c>
      <c r="L288" s="125"/>
      <c r="M288" s="130"/>
      <c r="P288" s="131">
        <f>SUM(P289:P292)</f>
        <v>0</v>
      </c>
      <c r="R288" s="131">
        <f>SUM(R289:R292)</f>
        <v>1.8900000000000001E-4</v>
      </c>
      <c r="T288" s="132">
        <f>SUM(T289:T292)</f>
        <v>0</v>
      </c>
      <c r="AR288" s="126" t="s">
        <v>156</v>
      </c>
      <c r="AT288" s="133" t="s">
        <v>75</v>
      </c>
      <c r="AU288" s="133" t="s">
        <v>83</v>
      </c>
      <c r="AY288" s="126" t="s">
        <v>293</v>
      </c>
      <c r="BK288" s="134">
        <f>SUM(BK289:BK292)</f>
        <v>0</v>
      </c>
    </row>
    <row r="289" spans="2:65" s="1" customFormat="1" ht="37.9" customHeight="1">
      <c r="B289" s="32"/>
      <c r="C289" s="137" t="s">
        <v>1105</v>
      </c>
      <c r="D289" s="137" t="s">
        <v>295</v>
      </c>
      <c r="E289" s="138" t="s">
        <v>5528</v>
      </c>
      <c r="F289" s="139" t="s">
        <v>5529</v>
      </c>
      <c r="G289" s="140" t="s">
        <v>711</v>
      </c>
      <c r="H289" s="141">
        <v>4.5</v>
      </c>
      <c r="I289" s="142"/>
      <c r="J289" s="143">
        <f>ROUND(I289*H289,2)</f>
        <v>0</v>
      </c>
      <c r="K289" s="139" t="s">
        <v>1</v>
      </c>
      <c r="L289" s="32"/>
      <c r="M289" s="144" t="s">
        <v>1</v>
      </c>
      <c r="N289" s="145" t="s">
        <v>41</v>
      </c>
      <c r="P289" s="146">
        <f>O289*H289</f>
        <v>0</v>
      </c>
      <c r="Q289" s="146">
        <v>0</v>
      </c>
      <c r="R289" s="146">
        <f>Q289*H289</f>
        <v>0</v>
      </c>
      <c r="S289" s="146">
        <v>0</v>
      </c>
      <c r="T289" s="147">
        <f>S289*H289</f>
        <v>0</v>
      </c>
      <c r="AR289" s="148" t="s">
        <v>1255</v>
      </c>
      <c r="AT289" s="148" t="s">
        <v>295</v>
      </c>
      <c r="AU289" s="148" t="s">
        <v>85</v>
      </c>
      <c r="AY289" s="17" t="s">
        <v>293</v>
      </c>
      <c r="BE289" s="149">
        <f>IF(N289="základní",J289,0)</f>
        <v>0</v>
      </c>
      <c r="BF289" s="149">
        <f>IF(N289="snížená",J289,0)</f>
        <v>0</v>
      </c>
      <c r="BG289" s="149">
        <f>IF(N289="zákl. přenesená",J289,0)</f>
        <v>0</v>
      </c>
      <c r="BH289" s="149">
        <f>IF(N289="sníž. přenesená",J289,0)</f>
        <v>0</v>
      </c>
      <c r="BI289" s="149">
        <f>IF(N289="nulová",J289,0)</f>
        <v>0</v>
      </c>
      <c r="BJ289" s="17" t="s">
        <v>83</v>
      </c>
      <c r="BK289" s="149">
        <f>ROUND(I289*H289,2)</f>
        <v>0</v>
      </c>
      <c r="BL289" s="17" t="s">
        <v>1255</v>
      </c>
      <c r="BM289" s="148" t="s">
        <v>5916</v>
      </c>
    </row>
    <row r="290" spans="2:65" s="1" customFormat="1" ht="24.2" customHeight="1">
      <c r="B290" s="32"/>
      <c r="C290" s="174" t="s">
        <v>1144</v>
      </c>
      <c r="D290" s="174" t="s">
        <v>530</v>
      </c>
      <c r="E290" s="175" t="s">
        <v>5531</v>
      </c>
      <c r="F290" s="176" t="s">
        <v>5532</v>
      </c>
      <c r="G290" s="177" t="s">
        <v>711</v>
      </c>
      <c r="H290" s="178">
        <v>4.7249999999999996</v>
      </c>
      <c r="I290" s="179"/>
      <c r="J290" s="180">
        <f>ROUND(I290*H290,2)</f>
        <v>0</v>
      </c>
      <c r="K290" s="176" t="s">
        <v>1</v>
      </c>
      <c r="L290" s="181"/>
      <c r="M290" s="182" t="s">
        <v>1</v>
      </c>
      <c r="N290" s="183" t="s">
        <v>41</v>
      </c>
      <c r="P290" s="146">
        <f>O290*H290</f>
        <v>0</v>
      </c>
      <c r="Q290" s="146">
        <v>4.0000000000000003E-5</v>
      </c>
      <c r="R290" s="146">
        <f>Q290*H290</f>
        <v>1.8900000000000001E-4</v>
      </c>
      <c r="S290" s="146">
        <v>0</v>
      </c>
      <c r="T290" s="147">
        <f>S290*H290</f>
        <v>0</v>
      </c>
      <c r="AR290" s="148" t="s">
        <v>4061</v>
      </c>
      <c r="AT290" s="148" t="s">
        <v>530</v>
      </c>
      <c r="AU290" s="148" t="s">
        <v>85</v>
      </c>
      <c r="AY290" s="17" t="s">
        <v>293</v>
      </c>
      <c r="BE290" s="149">
        <f>IF(N290="základní",J290,0)</f>
        <v>0</v>
      </c>
      <c r="BF290" s="149">
        <f>IF(N290="snížená",J290,0)</f>
        <v>0</v>
      </c>
      <c r="BG290" s="149">
        <f>IF(N290="zákl. přenesená",J290,0)</f>
        <v>0</v>
      </c>
      <c r="BH290" s="149">
        <f>IF(N290="sníž. přenesená",J290,0)</f>
        <v>0</v>
      </c>
      <c r="BI290" s="149">
        <f>IF(N290="nulová",J290,0)</f>
        <v>0</v>
      </c>
      <c r="BJ290" s="17" t="s">
        <v>83</v>
      </c>
      <c r="BK290" s="149">
        <f>ROUND(I290*H290,2)</f>
        <v>0</v>
      </c>
      <c r="BL290" s="17" t="s">
        <v>4061</v>
      </c>
      <c r="BM290" s="148" t="s">
        <v>5917</v>
      </c>
    </row>
    <row r="291" spans="2:65" s="12" customFormat="1" ht="11.25">
      <c r="B291" s="150"/>
      <c r="D291" s="151" t="s">
        <v>302</v>
      </c>
      <c r="E291" s="152" t="s">
        <v>1</v>
      </c>
      <c r="F291" s="153" t="s">
        <v>5918</v>
      </c>
      <c r="H291" s="154">
        <v>4.7249999999999996</v>
      </c>
      <c r="I291" s="155"/>
      <c r="L291" s="150"/>
      <c r="M291" s="156"/>
      <c r="T291" s="157"/>
      <c r="AT291" s="152" t="s">
        <v>302</v>
      </c>
      <c r="AU291" s="152" t="s">
        <v>85</v>
      </c>
      <c r="AV291" s="12" t="s">
        <v>85</v>
      </c>
      <c r="AW291" s="12" t="s">
        <v>32</v>
      </c>
      <c r="AX291" s="12" t="s">
        <v>83</v>
      </c>
      <c r="AY291" s="152" t="s">
        <v>293</v>
      </c>
    </row>
    <row r="292" spans="2:65" s="1" customFormat="1" ht="21.75" customHeight="1">
      <c r="B292" s="32"/>
      <c r="C292" s="137" t="s">
        <v>1148</v>
      </c>
      <c r="D292" s="137" t="s">
        <v>295</v>
      </c>
      <c r="E292" s="138" t="s">
        <v>5535</v>
      </c>
      <c r="F292" s="139" t="s">
        <v>5536</v>
      </c>
      <c r="G292" s="140" t="s">
        <v>3494</v>
      </c>
      <c r="H292" s="141">
        <v>1</v>
      </c>
      <c r="I292" s="142"/>
      <c r="J292" s="143">
        <f>ROUND(I292*H292,2)</f>
        <v>0</v>
      </c>
      <c r="K292" s="139" t="s">
        <v>1</v>
      </c>
      <c r="L292" s="32"/>
      <c r="M292" s="144" t="s">
        <v>1</v>
      </c>
      <c r="N292" s="145" t="s">
        <v>41</v>
      </c>
      <c r="P292" s="146">
        <f>O292*H292</f>
        <v>0</v>
      </c>
      <c r="Q292" s="146">
        <v>0</v>
      </c>
      <c r="R292" s="146">
        <f>Q292*H292</f>
        <v>0</v>
      </c>
      <c r="S292" s="146">
        <v>0</v>
      </c>
      <c r="T292" s="147">
        <f>S292*H292</f>
        <v>0</v>
      </c>
      <c r="AR292" s="148" t="s">
        <v>300</v>
      </c>
      <c r="AT292" s="148" t="s">
        <v>295</v>
      </c>
      <c r="AU292" s="148" t="s">
        <v>85</v>
      </c>
      <c r="AY292" s="17" t="s">
        <v>293</v>
      </c>
      <c r="BE292" s="149">
        <f>IF(N292="základní",J292,0)</f>
        <v>0</v>
      </c>
      <c r="BF292" s="149">
        <f>IF(N292="snížená",J292,0)</f>
        <v>0</v>
      </c>
      <c r="BG292" s="149">
        <f>IF(N292="zákl. přenesená",J292,0)</f>
        <v>0</v>
      </c>
      <c r="BH292" s="149">
        <f>IF(N292="sníž. přenesená",J292,0)</f>
        <v>0</v>
      </c>
      <c r="BI292" s="149">
        <f>IF(N292="nulová",J292,0)</f>
        <v>0</v>
      </c>
      <c r="BJ292" s="17" t="s">
        <v>83</v>
      </c>
      <c r="BK292" s="149">
        <f>ROUND(I292*H292,2)</f>
        <v>0</v>
      </c>
      <c r="BL292" s="17" t="s">
        <v>300</v>
      </c>
      <c r="BM292" s="148" t="s">
        <v>5919</v>
      </c>
    </row>
    <row r="293" spans="2:65" s="11" customFormat="1" ht="22.9" customHeight="1">
      <c r="B293" s="125"/>
      <c r="D293" s="126" t="s">
        <v>75</v>
      </c>
      <c r="E293" s="135" t="s">
        <v>3694</v>
      </c>
      <c r="F293" s="135" t="s">
        <v>3695</v>
      </c>
      <c r="I293" s="128"/>
      <c r="J293" s="136">
        <f>BK293</f>
        <v>0</v>
      </c>
      <c r="L293" s="125"/>
      <c r="M293" s="130"/>
      <c r="P293" s="131">
        <f>SUM(P294:P352)</f>
        <v>0</v>
      </c>
      <c r="R293" s="131">
        <f>SUM(R294:R352)</f>
        <v>3.62168E-2</v>
      </c>
      <c r="T293" s="132">
        <f>SUM(T294:T352)</f>
        <v>0</v>
      </c>
      <c r="AR293" s="126" t="s">
        <v>156</v>
      </c>
      <c r="AT293" s="133" t="s">
        <v>75</v>
      </c>
      <c r="AU293" s="133" t="s">
        <v>83</v>
      </c>
      <c r="AY293" s="126" t="s">
        <v>293</v>
      </c>
      <c r="BK293" s="134">
        <f>SUM(BK294:BK352)</f>
        <v>0</v>
      </c>
    </row>
    <row r="294" spans="2:65" s="1" customFormat="1" ht="24.2" customHeight="1">
      <c r="B294" s="32"/>
      <c r="C294" s="137" t="s">
        <v>1153</v>
      </c>
      <c r="D294" s="137" t="s">
        <v>295</v>
      </c>
      <c r="E294" s="138" t="s">
        <v>5920</v>
      </c>
      <c r="F294" s="139" t="s">
        <v>5921</v>
      </c>
      <c r="G294" s="140" t="s">
        <v>711</v>
      </c>
      <c r="H294" s="141">
        <v>2.1</v>
      </c>
      <c r="I294" s="142"/>
      <c r="J294" s="143">
        <f>ROUND(I294*H294,2)</f>
        <v>0</v>
      </c>
      <c r="K294" s="139" t="s">
        <v>1</v>
      </c>
      <c r="L294" s="32"/>
      <c r="M294" s="144" t="s">
        <v>1</v>
      </c>
      <c r="N294" s="145" t="s">
        <v>41</v>
      </c>
      <c r="P294" s="146">
        <f>O294*H294</f>
        <v>0</v>
      </c>
      <c r="Q294" s="146">
        <v>3.0000000000000001E-5</v>
      </c>
      <c r="R294" s="146">
        <f>Q294*H294</f>
        <v>6.3E-5</v>
      </c>
      <c r="S294" s="146">
        <v>0</v>
      </c>
      <c r="T294" s="147">
        <f>S294*H294</f>
        <v>0</v>
      </c>
      <c r="AR294" s="148" t="s">
        <v>1255</v>
      </c>
      <c r="AT294" s="148" t="s">
        <v>295</v>
      </c>
      <c r="AU294" s="148" t="s">
        <v>85</v>
      </c>
      <c r="AY294" s="17" t="s">
        <v>293</v>
      </c>
      <c r="BE294" s="149">
        <f>IF(N294="základní",J294,0)</f>
        <v>0</v>
      </c>
      <c r="BF294" s="149">
        <f>IF(N294="snížená",J294,0)</f>
        <v>0</v>
      </c>
      <c r="BG294" s="149">
        <f>IF(N294="zákl. přenesená",J294,0)</f>
        <v>0</v>
      </c>
      <c r="BH294" s="149">
        <f>IF(N294="sníž. přenesená",J294,0)</f>
        <v>0</v>
      </c>
      <c r="BI294" s="149">
        <f>IF(N294="nulová",J294,0)</f>
        <v>0</v>
      </c>
      <c r="BJ294" s="17" t="s">
        <v>83</v>
      </c>
      <c r="BK294" s="149">
        <f>ROUND(I294*H294,2)</f>
        <v>0</v>
      </c>
      <c r="BL294" s="17" t="s">
        <v>1255</v>
      </c>
      <c r="BM294" s="148" t="s">
        <v>5922</v>
      </c>
    </row>
    <row r="295" spans="2:65" s="12" customFormat="1" ht="11.25">
      <c r="B295" s="150"/>
      <c r="D295" s="151" t="s">
        <v>302</v>
      </c>
      <c r="E295" s="152" t="s">
        <v>1</v>
      </c>
      <c r="F295" s="153" t="s">
        <v>5923</v>
      </c>
      <c r="H295" s="154">
        <v>2.1</v>
      </c>
      <c r="I295" s="155"/>
      <c r="L295" s="150"/>
      <c r="M295" s="156"/>
      <c r="T295" s="157"/>
      <c r="AT295" s="152" t="s">
        <v>302</v>
      </c>
      <c r="AU295" s="152" t="s">
        <v>85</v>
      </c>
      <c r="AV295" s="12" t="s">
        <v>85</v>
      </c>
      <c r="AW295" s="12" t="s">
        <v>32</v>
      </c>
      <c r="AX295" s="12" t="s">
        <v>83</v>
      </c>
      <c r="AY295" s="152" t="s">
        <v>293</v>
      </c>
    </row>
    <row r="296" spans="2:65" s="1" customFormat="1" ht="16.5" customHeight="1">
      <c r="B296" s="32"/>
      <c r="C296" s="174" t="s">
        <v>1158</v>
      </c>
      <c r="D296" s="174" t="s">
        <v>530</v>
      </c>
      <c r="E296" s="175" t="s">
        <v>5924</v>
      </c>
      <c r="F296" s="176" t="s">
        <v>5925</v>
      </c>
      <c r="G296" s="177" t="s">
        <v>711</v>
      </c>
      <c r="H296" s="178">
        <v>1.4</v>
      </c>
      <c r="I296" s="179"/>
      <c r="J296" s="180">
        <f t="shared" ref="J296:J302" si="0">ROUND(I296*H296,2)</f>
        <v>0</v>
      </c>
      <c r="K296" s="176" t="s">
        <v>1</v>
      </c>
      <c r="L296" s="181"/>
      <c r="M296" s="182" t="s">
        <v>1</v>
      </c>
      <c r="N296" s="183" t="s">
        <v>41</v>
      </c>
      <c r="P296" s="146">
        <f t="shared" ref="P296:P302" si="1">O296*H296</f>
        <v>0</v>
      </c>
      <c r="Q296" s="146">
        <v>0</v>
      </c>
      <c r="R296" s="146">
        <f t="shared" ref="R296:R302" si="2">Q296*H296</f>
        <v>0</v>
      </c>
      <c r="S296" s="146">
        <v>0</v>
      </c>
      <c r="T296" s="147">
        <f t="shared" ref="T296:T302" si="3">S296*H296</f>
        <v>0</v>
      </c>
      <c r="AR296" s="148" t="s">
        <v>3508</v>
      </c>
      <c r="AT296" s="148" t="s">
        <v>530</v>
      </c>
      <c r="AU296" s="148" t="s">
        <v>85</v>
      </c>
      <c r="AY296" s="17" t="s">
        <v>293</v>
      </c>
      <c r="BE296" s="149">
        <f t="shared" ref="BE296:BE302" si="4">IF(N296="základní",J296,0)</f>
        <v>0</v>
      </c>
      <c r="BF296" s="149">
        <f t="shared" ref="BF296:BF302" si="5">IF(N296="snížená",J296,0)</f>
        <v>0</v>
      </c>
      <c r="BG296" s="149">
        <f t="shared" ref="BG296:BG302" si="6">IF(N296="zákl. přenesená",J296,0)</f>
        <v>0</v>
      </c>
      <c r="BH296" s="149">
        <f t="shared" ref="BH296:BH302" si="7">IF(N296="sníž. přenesená",J296,0)</f>
        <v>0</v>
      </c>
      <c r="BI296" s="149">
        <f t="shared" ref="BI296:BI302" si="8">IF(N296="nulová",J296,0)</f>
        <v>0</v>
      </c>
      <c r="BJ296" s="17" t="s">
        <v>83</v>
      </c>
      <c r="BK296" s="149">
        <f t="shared" ref="BK296:BK302" si="9">ROUND(I296*H296,2)</f>
        <v>0</v>
      </c>
      <c r="BL296" s="17" t="s">
        <v>1255</v>
      </c>
      <c r="BM296" s="148" t="s">
        <v>5926</v>
      </c>
    </row>
    <row r="297" spans="2:65" s="1" customFormat="1" ht="16.5" customHeight="1">
      <c r="B297" s="32"/>
      <c r="C297" s="174" t="s">
        <v>1163</v>
      </c>
      <c r="D297" s="174" t="s">
        <v>530</v>
      </c>
      <c r="E297" s="175" t="s">
        <v>5927</v>
      </c>
      <c r="F297" s="176" t="s">
        <v>5928</v>
      </c>
      <c r="G297" s="177" t="s">
        <v>711</v>
      </c>
      <c r="H297" s="178">
        <v>0.7</v>
      </c>
      <c r="I297" s="179"/>
      <c r="J297" s="180">
        <f t="shared" si="0"/>
        <v>0</v>
      </c>
      <c r="K297" s="176" t="s">
        <v>1</v>
      </c>
      <c r="L297" s="181"/>
      <c r="M297" s="182" t="s">
        <v>1</v>
      </c>
      <c r="N297" s="183" t="s">
        <v>41</v>
      </c>
      <c r="P297" s="146">
        <f t="shared" si="1"/>
        <v>0</v>
      </c>
      <c r="Q297" s="146">
        <v>0</v>
      </c>
      <c r="R297" s="146">
        <f t="shared" si="2"/>
        <v>0</v>
      </c>
      <c r="S297" s="146">
        <v>0</v>
      </c>
      <c r="T297" s="147">
        <f t="shared" si="3"/>
        <v>0</v>
      </c>
      <c r="AR297" s="148" t="s">
        <v>3508</v>
      </c>
      <c r="AT297" s="148" t="s">
        <v>530</v>
      </c>
      <c r="AU297" s="148" t="s">
        <v>85</v>
      </c>
      <c r="AY297" s="17" t="s">
        <v>293</v>
      </c>
      <c r="BE297" s="149">
        <f t="shared" si="4"/>
        <v>0</v>
      </c>
      <c r="BF297" s="149">
        <f t="shared" si="5"/>
        <v>0</v>
      </c>
      <c r="BG297" s="149">
        <f t="shared" si="6"/>
        <v>0</v>
      </c>
      <c r="BH297" s="149">
        <f t="shared" si="7"/>
        <v>0</v>
      </c>
      <c r="BI297" s="149">
        <f t="shared" si="8"/>
        <v>0</v>
      </c>
      <c r="BJ297" s="17" t="s">
        <v>83</v>
      </c>
      <c r="BK297" s="149">
        <f t="shared" si="9"/>
        <v>0</v>
      </c>
      <c r="BL297" s="17" t="s">
        <v>1255</v>
      </c>
      <c r="BM297" s="148" t="s">
        <v>5929</v>
      </c>
    </row>
    <row r="298" spans="2:65" s="1" customFormat="1" ht="24.2" customHeight="1">
      <c r="B298" s="32"/>
      <c r="C298" s="137" t="s">
        <v>1182</v>
      </c>
      <c r="D298" s="137" t="s">
        <v>295</v>
      </c>
      <c r="E298" s="138" t="s">
        <v>5930</v>
      </c>
      <c r="F298" s="139" t="s">
        <v>5931</v>
      </c>
      <c r="G298" s="140" t="s">
        <v>909</v>
      </c>
      <c r="H298" s="141">
        <v>3</v>
      </c>
      <c r="I298" s="142"/>
      <c r="J298" s="143">
        <f t="shared" si="0"/>
        <v>0</v>
      </c>
      <c r="K298" s="139" t="s">
        <v>1</v>
      </c>
      <c r="L298" s="32"/>
      <c r="M298" s="144" t="s">
        <v>1</v>
      </c>
      <c r="N298" s="145" t="s">
        <v>41</v>
      </c>
      <c r="P298" s="146">
        <f t="shared" si="1"/>
        <v>0</v>
      </c>
      <c r="Q298" s="146">
        <v>1.2E-4</v>
      </c>
      <c r="R298" s="146">
        <f t="shared" si="2"/>
        <v>3.6000000000000002E-4</v>
      </c>
      <c r="S298" s="146">
        <v>0</v>
      </c>
      <c r="T298" s="147">
        <f t="shared" si="3"/>
        <v>0</v>
      </c>
      <c r="AR298" s="148" t="s">
        <v>1255</v>
      </c>
      <c r="AT298" s="148" t="s">
        <v>295</v>
      </c>
      <c r="AU298" s="148" t="s">
        <v>85</v>
      </c>
      <c r="AY298" s="17" t="s">
        <v>293</v>
      </c>
      <c r="BE298" s="149">
        <f t="shared" si="4"/>
        <v>0</v>
      </c>
      <c r="BF298" s="149">
        <f t="shared" si="5"/>
        <v>0</v>
      </c>
      <c r="BG298" s="149">
        <f t="shared" si="6"/>
        <v>0</v>
      </c>
      <c r="BH298" s="149">
        <f t="shared" si="7"/>
        <v>0</v>
      </c>
      <c r="BI298" s="149">
        <f t="shared" si="8"/>
        <v>0</v>
      </c>
      <c r="BJ298" s="17" t="s">
        <v>83</v>
      </c>
      <c r="BK298" s="149">
        <f t="shared" si="9"/>
        <v>0</v>
      </c>
      <c r="BL298" s="17" t="s">
        <v>1255</v>
      </c>
      <c r="BM298" s="148" t="s">
        <v>5932</v>
      </c>
    </row>
    <row r="299" spans="2:65" s="1" customFormat="1" ht="16.5" customHeight="1">
      <c r="B299" s="32"/>
      <c r="C299" s="174" t="s">
        <v>1201</v>
      </c>
      <c r="D299" s="174" t="s">
        <v>530</v>
      </c>
      <c r="E299" s="175" t="s">
        <v>5933</v>
      </c>
      <c r="F299" s="176" t="s">
        <v>5934</v>
      </c>
      <c r="G299" s="177" t="s">
        <v>909</v>
      </c>
      <c r="H299" s="178">
        <v>3</v>
      </c>
      <c r="I299" s="179"/>
      <c r="J299" s="180">
        <f t="shared" si="0"/>
        <v>0</v>
      </c>
      <c r="K299" s="176" t="s">
        <v>1</v>
      </c>
      <c r="L299" s="181"/>
      <c r="M299" s="182" t="s">
        <v>1</v>
      </c>
      <c r="N299" s="183" t="s">
        <v>41</v>
      </c>
      <c r="P299" s="146">
        <f t="shared" si="1"/>
        <v>0</v>
      </c>
      <c r="Q299" s="146">
        <v>0</v>
      </c>
      <c r="R299" s="146">
        <f t="shared" si="2"/>
        <v>0</v>
      </c>
      <c r="S299" s="146">
        <v>0</v>
      </c>
      <c r="T299" s="147">
        <f t="shared" si="3"/>
        <v>0</v>
      </c>
      <c r="AR299" s="148" t="s">
        <v>3508</v>
      </c>
      <c r="AT299" s="148" t="s">
        <v>530</v>
      </c>
      <c r="AU299" s="148" t="s">
        <v>85</v>
      </c>
      <c r="AY299" s="17" t="s">
        <v>293</v>
      </c>
      <c r="BE299" s="149">
        <f t="shared" si="4"/>
        <v>0</v>
      </c>
      <c r="BF299" s="149">
        <f t="shared" si="5"/>
        <v>0</v>
      </c>
      <c r="BG299" s="149">
        <f t="shared" si="6"/>
        <v>0</v>
      </c>
      <c r="BH299" s="149">
        <f t="shared" si="7"/>
        <v>0</v>
      </c>
      <c r="BI299" s="149">
        <f t="shared" si="8"/>
        <v>0</v>
      </c>
      <c r="BJ299" s="17" t="s">
        <v>83</v>
      </c>
      <c r="BK299" s="149">
        <f t="shared" si="9"/>
        <v>0</v>
      </c>
      <c r="BL299" s="17" t="s">
        <v>1255</v>
      </c>
      <c r="BM299" s="148" t="s">
        <v>5935</v>
      </c>
    </row>
    <row r="300" spans="2:65" s="1" customFormat="1" ht="24.2" customHeight="1">
      <c r="B300" s="32"/>
      <c r="C300" s="137" t="s">
        <v>1205</v>
      </c>
      <c r="D300" s="137" t="s">
        <v>295</v>
      </c>
      <c r="E300" s="138" t="s">
        <v>5936</v>
      </c>
      <c r="F300" s="139" t="s">
        <v>5937</v>
      </c>
      <c r="G300" s="140" t="s">
        <v>909</v>
      </c>
      <c r="H300" s="141">
        <v>1</v>
      </c>
      <c r="I300" s="142"/>
      <c r="J300" s="143">
        <f t="shared" si="0"/>
        <v>0</v>
      </c>
      <c r="K300" s="139" t="s">
        <v>1</v>
      </c>
      <c r="L300" s="32"/>
      <c r="M300" s="144" t="s">
        <v>1</v>
      </c>
      <c r="N300" s="145" t="s">
        <v>41</v>
      </c>
      <c r="P300" s="146">
        <f t="shared" si="1"/>
        <v>0</v>
      </c>
      <c r="Q300" s="146">
        <v>2.0000000000000001E-4</v>
      </c>
      <c r="R300" s="146">
        <f t="shared" si="2"/>
        <v>2.0000000000000001E-4</v>
      </c>
      <c r="S300" s="146">
        <v>0</v>
      </c>
      <c r="T300" s="147">
        <f t="shared" si="3"/>
        <v>0</v>
      </c>
      <c r="AR300" s="148" t="s">
        <v>1255</v>
      </c>
      <c r="AT300" s="148" t="s">
        <v>295</v>
      </c>
      <c r="AU300" s="148" t="s">
        <v>85</v>
      </c>
      <c r="AY300" s="17" t="s">
        <v>293</v>
      </c>
      <c r="BE300" s="149">
        <f t="shared" si="4"/>
        <v>0</v>
      </c>
      <c r="BF300" s="149">
        <f t="shared" si="5"/>
        <v>0</v>
      </c>
      <c r="BG300" s="149">
        <f t="shared" si="6"/>
        <v>0</v>
      </c>
      <c r="BH300" s="149">
        <f t="shared" si="7"/>
        <v>0</v>
      </c>
      <c r="BI300" s="149">
        <f t="shared" si="8"/>
        <v>0</v>
      </c>
      <c r="BJ300" s="17" t="s">
        <v>83</v>
      </c>
      <c r="BK300" s="149">
        <f t="shared" si="9"/>
        <v>0</v>
      </c>
      <c r="BL300" s="17" t="s">
        <v>1255</v>
      </c>
      <c r="BM300" s="148" t="s">
        <v>5938</v>
      </c>
    </row>
    <row r="301" spans="2:65" s="1" customFormat="1" ht="16.5" customHeight="1">
      <c r="B301" s="32"/>
      <c r="C301" s="174" t="s">
        <v>1211</v>
      </c>
      <c r="D301" s="174" t="s">
        <v>530</v>
      </c>
      <c r="E301" s="175" t="s">
        <v>5939</v>
      </c>
      <c r="F301" s="176" t="s">
        <v>5940</v>
      </c>
      <c r="G301" s="177" t="s">
        <v>909</v>
      </c>
      <c r="H301" s="178">
        <v>1</v>
      </c>
      <c r="I301" s="179"/>
      <c r="J301" s="180">
        <f t="shared" si="0"/>
        <v>0</v>
      </c>
      <c r="K301" s="176" t="s">
        <v>1</v>
      </c>
      <c r="L301" s="181"/>
      <c r="M301" s="182" t="s">
        <v>1</v>
      </c>
      <c r="N301" s="183" t="s">
        <v>41</v>
      </c>
      <c r="P301" s="146">
        <f t="shared" si="1"/>
        <v>0</v>
      </c>
      <c r="Q301" s="146">
        <v>0</v>
      </c>
      <c r="R301" s="146">
        <f t="shared" si="2"/>
        <v>0</v>
      </c>
      <c r="S301" s="146">
        <v>0</v>
      </c>
      <c r="T301" s="147">
        <f t="shared" si="3"/>
        <v>0</v>
      </c>
      <c r="AR301" s="148" t="s">
        <v>3508</v>
      </c>
      <c r="AT301" s="148" t="s">
        <v>530</v>
      </c>
      <c r="AU301" s="148" t="s">
        <v>85</v>
      </c>
      <c r="AY301" s="17" t="s">
        <v>293</v>
      </c>
      <c r="BE301" s="149">
        <f t="shared" si="4"/>
        <v>0</v>
      </c>
      <c r="BF301" s="149">
        <f t="shared" si="5"/>
        <v>0</v>
      </c>
      <c r="BG301" s="149">
        <f t="shared" si="6"/>
        <v>0</v>
      </c>
      <c r="BH301" s="149">
        <f t="shared" si="7"/>
        <v>0</v>
      </c>
      <c r="BI301" s="149">
        <f t="shared" si="8"/>
        <v>0</v>
      </c>
      <c r="BJ301" s="17" t="s">
        <v>83</v>
      </c>
      <c r="BK301" s="149">
        <f t="shared" si="9"/>
        <v>0</v>
      </c>
      <c r="BL301" s="17" t="s">
        <v>1255</v>
      </c>
      <c r="BM301" s="148" t="s">
        <v>5941</v>
      </c>
    </row>
    <row r="302" spans="2:65" s="1" customFormat="1" ht="24.2" customHeight="1">
      <c r="B302" s="32"/>
      <c r="C302" s="137" t="s">
        <v>1217</v>
      </c>
      <c r="D302" s="137" t="s">
        <v>295</v>
      </c>
      <c r="E302" s="138" t="s">
        <v>5942</v>
      </c>
      <c r="F302" s="139" t="s">
        <v>5943</v>
      </c>
      <c r="G302" s="140" t="s">
        <v>909</v>
      </c>
      <c r="H302" s="141">
        <v>10</v>
      </c>
      <c r="I302" s="142"/>
      <c r="J302" s="143">
        <f t="shared" si="0"/>
        <v>0</v>
      </c>
      <c r="K302" s="139" t="s">
        <v>1</v>
      </c>
      <c r="L302" s="32"/>
      <c r="M302" s="144" t="s">
        <v>1</v>
      </c>
      <c r="N302" s="145" t="s">
        <v>41</v>
      </c>
      <c r="P302" s="146">
        <f t="shared" si="1"/>
        <v>0</v>
      </c>
      <c r="Q302" s="146">
        <v>1E-4</v>
      </c>
      <c r="R302" s="146">
        <f t="shared" si="2"/>
        <v>1E-3</v>
      </c>
      <c r="S302" s="146">
        <v>0</v>
      </c>
      <c r="T302" s="147">
        <f t="shared" si="3"/>
        <v>0</v>
      </c>
      <c r="AR302" s="148" t="s">
        <v>1255</v>
      </c>
      <c r="AT302" s="148" t="s">
        <v>295</v>
      </c>
      <c r="AU302" s="148" t="s">
        <v>85</v>
      </c>
      <c r="AY302" s="17" t="s">
        <v>293</v>
      </c>
      <c r="BE302" s="149">
        <f t="shared" si="4"/>
        <v>0</v>
      </c>
      <c r="BF302" s="149">
        <f t="shared" si="5"/>
        <v>0</v>
      </c>
      <c r="BG302" s="149">
        <f t="shared" si="6"/>
        <v>0</v>
      </c>
      <c r="BH302" s="149">
        <f t="shared" si="7"/>
        <v>0</v>
      </c>
      <c r="BI302" s="149">
        <f t="shared" si="8"/>
        <v>0</v>
      </c>
      <c r="BJ302" s="17" t="s">
        <v>83</v>
      </c>
      <c r="BK302" s="149">
        <f t="shared" si="9"/>
        <v>0</v>
      </c>
      <c r="BL302" s="17" t="s">
        <v>1255</v>
      </c>
      <c r="BM302" s="148" t="s">
        <v>5944</v>
      </c>
    </row>
    <row r="303" spans="2:65" s="12" customFormat="1" ht="11.25">
      <c r="B303" s="150"/>
      <c r="D303" s="151" t="s">
        <v>302</v>
      </c>
      <c r="E303" s="152" t="s">
        <v>1</v>
      </c>
      <c r="F303" s="153" t="s">
        <v>5945</v>
      </c>
      <c r="H303" s="154">
        <v>10</v>
      </c>
      <c r="I303" s="155"/>
      <c r="L303" s="150"/>
      <c r="M303" s="156"/>
      <c r="T303" s="157"/>
      <c r="AT303" s="152" t="s">
        <v>302</v>
      </c>
      <c r="AU303" s="152" t="s">
        <v>85</v>
      </c>
      <c r="AV303" s="12" t="s">
        <v>85</v>
      </c>
      <c r="AW303" s="12" t="s">
        <v>32</v>
      </c>
      <c r="AX303" s="12" t="s">
        <v>83</v>
      </c>
      <c r="AY303" s="152" t="s">
        <v>293</v>
      </c>
    </row>
    <row r="304" spans="2:65" s="1" customFormat="1" ht="24.2" customHeight="1">
      <c r="B304" s="32"/>
      <c r="C304" s="137" t="s">
        <v>1222</v>
      </c>
      <c r="D304" s="137" t="s">
        <v>295</v>
      </c>
      <c r="E304" s="138" t="s">
        <v>5946</v>
      </c>
      <c r="F304" s="139" t="s">
        <v>5947</v>
      </c>
      <c r="G304" s="140" t="s">
        <v>909</v>
      </c>
      <c r="H304" s="141">
        <v>4</v>
      </c>
      <c r="I304" s="142"/>
      <c r="J304" s="143">
        <f>ROUND(I304*H304,2)</f>
        <v>0</v>
      </c>
      <c r="K304" s="139" t="s">
        <v>1</v>
      </c>
      <c r="L304" s="32"/>
      <c r="M304" s="144" t="s">
        <v>1</v>
      </c>
      <c r="N304" s="145" t="s">
        <v>41</v>
      </c>
      <c r="P304" s="146">
        <f>O304*H304</f>
        <v>0</v>
      </c>
      <c r="Q304" s="146">
        <v>1.4999999999999999E-4</v>
      </c>
      <c r="R304" s="146">
        <f>Q304*H304</f>
        <v>5.9999999999999995E-4</v>
      </c>
      <c r="S304" s="146">
        <v>0</v>
      </c>
      <c r="T304" s="147">
        <f>S304*H304</f>
        <v>0</v>
      </c>
      <c r="AR304" s="148" t="s">
        <v>1255</v>
      </c>
      <c r="AT304" s="148" t="s">
        <v>295</v>
      </c>
      <c r="AU304" s="148" t="s">
        <v>85</v>
      </c>
      <c r="AY304" s="17" t="s">
        <v>293</v>
      </c>
      <c r="BE304" s="149">
        <f>IF(N304="základní",J304,0)</f>
        <v>0</v>
      </c>
      <c r="BF304" s="149">
        <f>IF(N304="snížená",J304,0)</f>
        <v>0</v>
      </c>
      <c r="BG304" s="149">
        <f>IF(N304="zákl. přenesená",J304,0)</f>
        <v>0</v>
      </c>
      <c r="BH304" s="149">
        <f>IF(N304="sníž. přenesená",J304,0)</f>
        <v>0</v>
      </c>
      <c r="BI304" s="149">
        <f>IF(N304="nulová",J304,0)</f>
        <v>0</v>
      </c>
      <c r="BJ304" s="17" t="s">
        <v>83</v>
      </c>
      <c r="BK304" s="149">
        <f>ROUND(I304*H304,2)</f>
        <v>0</v>
      </c>
      <c r="BL304" s="17" t="s">
        <v>1255</v>
      </c>
      <c r="BM304" s="148" t="s">
        <v>5948</v>
      </c>
    </row>
    <row r="305" spans="2:65" s="1" customFormat="1" ht="16.5" customHeight="1">
      <c r="B305" s="32"/>
      <c r="C305" s="137" t="s">
        <v>1227</v>
      </c>
      <c r="D305" s="137" t="s">
        <v>295</v>
      </c>
      <c r="E305" s="138" t="s">
        <v>5547</v>
      </c>
      <c r="F305" s="139" t="s">
        <v>5548</v>
      </c>
      <c r="G305" s="140" t="s">
        <v>3494</v>
      </c>
      <c r="H305" s="141">
        <v>1</v>
      </c>
      <c r="I305" s="142"/>
      <c r="J305" s="143">
        <f>ROUND(I305*H305,2)</f>
        <v>0</v>
      </c>
      <c r="K305" s="139" t="s">
        <v>1</v>
      </c>
      <c r="L305" s="32"/>
      <c r="M305" s="144" t="s">
        <v>1</v>
      </c>
      <c r="N305" s="145" t="s">
        <v>41</v>
      </c>
      <c r="P305" s="146">
        <f>O305*H305</f>
        <v>0</v>
      </c>
      <c r="Q305" s="146">
        <v>0</v>
      </c>
      <c r="R305" s="146">
        <f>Q305*H305</f>
        <v>0</v>
      </c>
      <c r="S305" s="146">
        <v>0</v>
      </c>
      <c r="T305" s="147">
        <f>S305*H305</f>
        <v>0</v>
      </c>
      <c r="AR305" s="148" t="s">
        <v>1255</v>
      </c>
      <c r="AT305" s="148" t="s">
        <v>295</v>
      </c>
      <c r="AU305" s="148" t="s">
        <v>85</v>
      </c>
      <c r="AY305" s="17" t="s">
        <v>293</v>
      </c>
      <c r="BE305" s="149">
        <f>IF(N305="základní",J305,0)</f>
        <v>0</v>
      </c>
      <c r="BF305" s="149">
        <f>IF(N305="snížená",J305,0)</f>
        <v>0</v>
      </c>
      <c r="BG305" s="149">
        <f>IF(N305="zákl. přenesená",J305,0)</f>
        <v>0</v>
      </c>
      <c r="BH305" s="149">
        <f>IF(N305="sníž. přenesená",J305,0)</f>
        <v>0</v>
      </c>
      <c r="BI305" s="149">
        <f>IF(N305="nulová",J305,0)</f>
        <v>0</v>
      </c>
      <c r="BJ305" s="17" t="s">
        <v>83</v>
      </c>
      <c r="BK305" s="149">
        <f>ROUND(I305*H305,2)</f>
        <v>0</v>
      </c>
      <c r="BL305" s="17" t="s">
        <v>1255</v>
      </c>
      <c r="BM305" s="148" t="s">
        <v>5949</v>
      </c>
    </row>
    <row r="306" spans="2:65" s="1" customFormat="1" ht="24.2" customHeight="1">
      <c r="B306" s="32"/>
      <c r="C306" s="137" t="s">
        <v>1233</v>
      </c>
      <c r="D306" s="137" t="s">
        <v>295</v>
      </c>
      <c r="E306" s="138" t="s">
        <v>4394</v>
      </c>
      <c r="F306" s="139" t="s">
        <v>4395</v>
      </c>
      <c r="G306" s="140" t="s">
        <v>711</v>
      </c>
      <c r="H306" s="141">
        <v>17.5</v>
      </c>
      <c r="I306" s="142"/>
      <c r="J306" s="143">
        <f>ROUND(I306*H306,2)</f>
        <v>0</v>
      </c>
      <c r="K306" s="139" t="s">
        <v>1</v>
      </c>
      <c r="L306" s="32"/>
      <c r="M306" s="144" t="s">
        <v>1</v>
      </c>
      <c r="N306" s="145" t="s">
        <v>41</v>
      </c>
      <c r="P306" s="146">
        <f>O306*H306</f>
        <v>0</v>
      </c>
      <c r="Q306" s="146">
        <v>0</v>
      </c>
      <c r="R306" s="146">
        <f>Q306*H306</f>
        <v>0</v>
      </c>
      <c r="S306" s="146">
        <v>0</v>
      </c>
      <c r="T306" s="147">
        <f>S306*H306</f>
        <v>0</v>
      </c>
      <c r="AR306" s="148" t="s">
        <v>1255</v>
      </c>
      <c r="AT306" s="148" t="s">
        <v>295</v>
      </c>
      <c r="AU306" s="148" t="s">
        <v>85</v>
      </c>
      <c r="AY306" s="17" t="s">
        <v>293</v>
      </c>
      <c r="BE306" s="149">
        <f>IF(N306="základní",J306,0)</f>
        <v>0</v>
      </c>
      <c r="BF306" s="149">
        <f>IF(N306="snížená",J306,0)</f>
        <v>0</v>
      </c>
      <c r="BG306" s="149">
        <f>IF(N306="zákl. přenesená",J306,0)</f>
        <v>0</v>
      </c>
      <c r="BH306" s="149">
        <f>IF(N306="sníž. přenesená",J306,0)</f>
        <v>0</v>
      </c>
      <c r="BI306" s="149">
        <f>IF(N306="nulová",J306,0)</f>
        <v>0</v>
      </c>
      <c r="BJ306" s="17" t="s">
        <v>83</v>
      </c>
      <c r="BK306" s="149">
        <f>ROUND(I306*H306,2)</f>
        <v>0</v>
      </c>
      <c r="BL306" s="17" t="s">
        <v>1255</v>
      </c>
      <c r="BM306" s="148" t="s">
        <v>5950</v>
      </c>
    </row>
    <row r="307" spans="2:65" s="12" customFormat="1" ht="11.25">
      <c r="B307" s="150"/>
      <c r="D307" s="151" t="s">
        <v>302</v>
      </c>
      <c r="E307" s="152" t="s">
        <v>1</v>
      </c>
      <c r="F307" s="153" t="s">
        <v>5951</v>
      </c>
      <c r="H307" s="154">
        <v>17.5</v>
      </c>
      <c r="I307" s="155"/>
      <c r="L307" s="150"/>
      <c r="M307" s="156"/>
      <c r="T307" s="157"/>
      <c r="AT307" s="152" t="s">
        <v>302</v>
      </c>
      <c r="AU307" s="152" t="s">
        <v>85</v>
      </c>
      <c r="AV307" s="12" t="s">
        <v>85</v>
      </c>
      <c r="AW307" s="12" t="s">
        <v>32</v>
      </c>
      <c r="AX307" s="12" t="s">
        <v>83</v>
      </c>
      <c r="AY307" s="152" t="s">
        <v>293</v>
      </c>
    </row>
    <row r="308" spans="2:65" s="1" customFormat="1" ht="21.75" customHeight="1">
      <c r="B308" s="32"/>
      <c r="C308" s="137" t="s">
        <v>1250</v>
      </c>
      <c r="D308" s="137" t="s">
        <v>295</v>
      </c>
      <c r="E308" s="138" t="s">
        <v>5952</v>
      </c>
      <c r="F308" s="139" t="s">
        <v>5953</v>
      </c>
      <c r="G308" s="140" t="s">
        <v>711</v>
      </c>
      <c r="H308" s="141">
        <v>14.7</v>
      </c>
      <c r="I308" s="142"/>
      <c r="J308" s="143">
        <f>ROUND(I308*H308,2)</f>
        <v>0</v>
      </c>
      <c r="K308" s="139" t="s">
        <v>1</v>
      </c>
      <c r="L308" s="32"/>
      <c r="M308" s="144" t="s">
        <v>1</v>
      </c>
      <c r="N308" s="145" t="s">
        <v>41</v>
      </c>
      <c r="P308" s="146">
        <f>O308*H308</f>
        <v>0</v>
      </c>
      <c r="Q308" s="146">
        <v>6.9999999999999994E-5</v>
      </c>
      <c r="R308" s="146">
        <f>Q308*H308</f>
        <v>1.029E-3</v>
      </c>
      <c r="S308" s="146">
        <v>0</v>
      </c>
      <c r="T308" s="147">
        <f>S308*H308</f>
        <v>0</v>
      </c>
      <c r="AR308" s="148" t="s">
        <v>1255</v>
      </c>
      <c r="AT308" s="148" t="s">
        <v>295</v>
      </c>
      <c r="AU308" s="148" t="s">
        <v>85</v>
      </c>
      <c r="AY308" s="17" t="s">
        <v>293</v>
      </c>
      <c r="BE308" s="149">
        <f>IF(N308="základní",J308,0)</f>
        <v>0</v>
      </c>
      <c r="BF308" s="149">
        <f>IF(N308="snížená",J308,0)</f>
        <v>0</v>
      </c>
      <c r="BG308" s="149">
        <f>IF(N308="zákl. přenesená",J308,0)</f>
        <v>0</v>
      </c>
      <c r="BH308" s="149">
        <f>IF(N308="sníž. přenesená",J308,0)</f>
        <v>0</v>
      </c>
      <c r="BI308" s="149">
        <f>IF(N308="nulová",J308,0)</f>
        <v>0</v>
      </c>
      <c r="BJ308" s="17" t="s">
        <v>83</v>
      </c>
      <c r="BK308" s="149">
        <f>ROUND(I308*H308,2)</f>
        <v>0</v>
      </c>
      <c r="BL308" s="17" t="s">
        <v>1255</v>
      </c>
      <c r="BM308" s="148" t="s">
        <v>5954</v>
      </c>
    </row>
    <row r="309" spans="2:65" s="12" customFormat="1" ht="11.25">
      <c r="B309" s="150"/>
      <c r="D309" s="151" t="s">
        <v>302</v>
      </c>
      <c r="E309" s="152" t="s">
        <v>1</v>
      </c>
      <c r="F309" s="153" t="s">
        <v>5955</v>
      </c>
      <c r="H309" s="154">
        <v>14.7</v>
      </c>
      <c r="I309" s="155"/>
      <c r="L309" s="150"/>
      <c r="M309" s="156"/>
      <c r="T309" s="157"/>
      <c r="AT309" s="152" t="s">
        <v>302</v>
      </c>
      <c r="AU309" s="152" t="s">
        <v>85</v>
      </c>
      <c r="AV309" s="12" t="s">
        <v>85</v>
      </c>
      <c r="AW309" s="12" t="s">
        <v>32</v>
      </c>
      <c r="AX309" s="12" t="s">
        <v>83</v>
      </c>
      <c r="AY309" s="152" t="s">
        <v>293</v>
      </c>
    </row>
    <row r="310" spans="2:65" s="1" customFormat="1" ht="49.15" customHeight="1">
      <c r="B310" s="32"/>
      <c r="C310" s="174" t="s">
        <v>1255</v>
      </c>
      <c r="D310" s="174" t="s">
        <v>530</v>
      </c>
      <c r="E310" s="175" t="s">
        <v>5956</v>
      </c>
      <c r="F310" s="176" t="s">
        <v>5957</v>
      </c>
      <c r="G310" s="177" t="s">
        <v>711</v>
      </c>
      <c r="H310" s="178">
        <v>1.7509999999999999</v>
      </c>
      <c r="I310" s="179"/>
      <c r="J310" s="180">
        <f>ROUND(I310*H310,2)</f>
        <v>0</v>
      </c>
      <c r="K310" s="176" t="s">
        <v>1</v>
      </c>
      <c r="L310" s="181"/>
      <c r="M310" s="182" t="s">
        <v>1</v>
      </c>
      <c r="N310" s="183" t="s">
        <v>41</v>
      </c>
      <c r="P310" s="146">
        <f>O310*H310</f>
        <v>0</v>
      </c>
      <c r="Q310" s="146">
        <v>0</v>
      </c>
      <c r="R310" s="146">
        <f>Q310*H310</f>
        <v>0</v>
      </c>
      <c r="S310" s="146">
        <v>0</v>
      </c>
      <c r="T310" s="147">
        <f>S310*H310</f>
        <v>0</v>
      </c>
      <c r="AR310" s="148" t="s">
        <v>3508</v>
      </c>
      <c r="AT310" s="148" t="s">
        <v>530</v>
      </c>
      <c r="AU310" s="148" t="s">
        <v>85</v>
      </c>
      <c r="AY310" s="17" t="s">
        <v>293</v>
      </c>
      <c r="BE310" s="149">
        <f>IF(N310="základní",J310,0)</f>
        <v>0</v>
      </c>
      <c r="BF310" s="149">
        <f>IF(N310="snížená",J310,0)</f>
        <v>0</v>
      </c>
      <c r="BG310" s="149">
        <f>IF(N310="zákl. přenesená",J310,0)</f>
        <v>0</v>
      </c>
      <c r="BH310" s="149">
        <f>IF(N310="sníž. přenesená",J310,0)</f>
        <v>0</v>
      </c>
      <c r="BI310" s="149">
        <f>IF(N310="nulová",J310,0)</f>
        <v>0</v>
      </c>
      <c r="BJ310" s="17" t="s">
        <v>83</v>
      </c>
      <c r="BK310" s="149">
        <f>ROUND(I310*H310,2)</f>
        <v>0</v>
      </c>
      <c r="BL310" s="17" t="s">
        <v>1255</v>
      </c>
      <c r="BM310" s="148" t="s">
        <v>5958</v>
      </c>
    </row>
    <row r="311" spans="2:65" s="12" customFormat="1" ht="11.25">
      <c r="B311" s="150"/>
      <c r="D311" s="151" t="s">
        <v>302</v>
      </c>
      <c r="E311" s="152" t="s">
        <v>1</v>
      </c>
      <c r="F311" s="153" t="s">
        <v>5959</v>
      </c>
      <c r="H311" s="154">
        <v>1.7509999999999999</v>
      </c>
      <c r="I311" s="155"/>
      <c r="L311" s="150"/>
      <c r="M311" s="156"/>
      <c r="T311" s="157"/>
      <c r="AT311" s="152" t="s">
        <v>302</v>
      </c>
      <c r="AU311" s="152" t="s">
        <v>85</v>
      </c>
      <c r="AV311" s="12" t="s">
        <v>85</v>
      </c>
      <c r="AW311" s="12" t="s">
        <v>32</v>
      </c>
      <c r="AX311" s="12" t="s">
        <v>83</v>
      </c>
      <c r="AY311" s="152" t="s">
        <v>293</v>
      </c>
    </row>
    <row r="312" spans="2:65" s="1" customFormat="1" ht="37.9" customHeight="1">
      <c r="B312" s="32"/>
      <c r="C312" s="174" t="s">
        <v>1261</v>
      </c>
      <c r="D312" s="174" t="s">
        <v>530</v>
      </c>
      <c r="E312" s="175" t="s">
        <v>5960</v>
      </c>
      <c r="F312" s="176" t="s">
        <v>5961</v>
      </c>
      <c r="G312" s="177" t="s">
        <v>711</v>
      </c>
      <c r="H312" s="178">
        <v>13.39</v>
      </c>
      <c r="I312" s="179"/>
      <c r="J312" s="180">
        <f>ROUND(I312*H312,2)</f>
        <v>0</v>
      </c>
      <c r="K312" s="176" t="s">
        <v>1</v>
      </c>
      <c r="L312" s="181"/>
      <c r="M312" s="182" t="s">
        <v>1</v>
      </c>
      <c r="N312" s="183" t="s">
        <v>41</v>
      </c>
      <c r="P312" s="146">
        <f>O312*H312</f>
        <v>0</v>
      </c>
      <c r="Q312" s="146">
        <v>0</v>
      </c>
      <c r="R312" s="146">
        <f>Q312*H312</f>
        <v>0</v>
      </c>
      <c r="S312" s="146">
        <v>0</v>
      </c>
      <c r="T312" s="147">
        <f>S312*H312</f>
        <v>0</v>
      </c>
      <c r="AR312" s="148" t="s">
        <v>3508</v>
      </c>
      <c r="AT312" s="148" t="s">
        <v>530</v>
      </c>
      <c r="AU312" s="148" t="s">
        <v>85</v>
      </c>
      <c r="AY312" s="17" t="s">
        <v>293</v>
      </c>
      <c r="BE312" s="149">
        <f>IF(N312="základní",J312,0)</f>
        <v>0</v>
      </c>
      <c r="BF312" s="149">
        <f>IF(N312="snížená",J312,0)</f>
        <v>0</v>
      </c>
      <c r="BG312" s="149">
        <f>IF(N312="zákl. přenesená",J312,0)</f>
        <v>0</v>
      </c>
      <c r="BH312" s="149">
        <f>IF(N312="sníž. přenesená",J312,0)</f>
        <v>0</v>
      </c>
      <c r="BI312" s="149">
        <f>IF(N312="nulová",J312,0)</f>
        <v>0</v>
      </c>
      <c r="BJ312" s="17" t="s">
        <v>83</v>
      </c>
      <c r="BK312" s="149">
        <f>ROUND(I312*H312,2)</f>
        <v>0</v>
      </c>
      <c r="BL312" s="17" t="s">
        <v>1255</v>
      </c>
      <c r="BM312" s="148" t="s">
        <v>5962</v>
      </c>
    </row>
    <row r="313" spans="2:65" s="12" customFormat="1" ht="11.25">
      <c r="B313" s="150"/>
      <c r="D313" s="151" t="s">
        <v>302</v>
      </c>
      <c r="E313" s="152" t="s">
        <v>1</v>
      </c>
      <c r="F313" s="153" t="s">
        <v>5963</v>
      </c>
      <c r="H313" s="154">
        <v>13.39</v>
      </c>
      <c r="I313" s="155"/>
      <c r="L313" s="150"/>
      <c r="M313" s="156"/>
      <c r="T313" s="157"/>
      <c r="AT313" s="152" t="s">
        <v>302</v>
      </c>
      <c r="AU313" s="152" t="s">
        <v>85</v>
      </c>
      <c r="AV313" s="12" t="s">
        <v>85</v>
      </c>
      <c r="AW313" s="12" t="s">
        <v>32</v>
      </c>
      <c r="AX313" s="12" t="s">
        <v>83</v>
      </c>
      <c r="AY313" s="152" t="s">
        <v>293</v>
      </c>
    </row>
    <row r="314" spans="2:65" s="1" customFormat="1" ht="21.75" customHeight="1">
      <c r="B314" s="32"/>
      <c r="C314" s="137" t="s">
        <v>1266</v>
      </c>
      <c r="D314" s="137" t="s">
        <v>295</v>
      </c>
      <c r="E314" s="138" t="s">
        <v>5964</v>
      </c>
      <c r="F314" s="139" t="s">
        <v>5965</v>
      </c>
      <c r="G314" s="140" t="s">
        <v>711</v>
      </c>
      <c r="H314" s="141">
        <v>2.1</v>
      </c>
      <c r="I314" s="142"/>
      <c r="J314" s="143">
        <f>ROUND(I314*H314,2)</f>
        <v>0</v>
      </c>
      <c r="K314" s="139" t="s">
        <v>1</v>
      </c>
      <c r="L314" s="32"/>
      <c r="M314" s="144" t="s">
        <v>1</v>
      </c>
      <c r="N314" s="145" t="s">
        <v>41</v>
      </c>
      <c r="P314" s="146">
        <f>O314*H314</f>
        <v>0</v>
      </c>
      <c r="Q314" s="146">
        <v>4.8500000000000001E-3</v>
      </c>
      <c r="R314" s="146">
        <f>Q314*H314</f>
        <v>1.0185000000000001E-2</v>
      </c>
      <c r="S314" s="146">
        <v>0</v>
      </c>
      <c r="T314" s="147">
        <f>S314*H314</f>
        <v>0</v>
      </c>
      <c r="AR314" s="148" t="s">
        <v>1255</v>
      </c>
      <c r="AT314" s="148" t="s">
        <v>295</v>
      </c>
      <c r="AU314" s="148" t="s">
        <v>85</v>
      </c>
      <c r="AY314" s="17" t="s">
        <v>293</v>
      </c>
      <c r="BE314" s="149">
        <f>IF(N314="základní",J314,0)</f>
        <v>0</v>
      </c>
      <c r="BF314" s="149">
        <f>IF(N314="snížená",J314,0)</f>
        <v>0</v>
      </c>
      <c r="BG314" s="149">
        <f>IF(N314="zákl. přenesená",J314,0)</f>
        <v>0</v>
      </c>
      <c r="BH314" s="149">
        <f>IF(N314="sníž. přenesená",J314,0)</f>
        <v>0</v>
      </c>
      <c r="BI314" s="149">
        <f>IF(N314="nulová",J314,0)</f>
        <v>0</v>
      </c>
      <c r="BJ314" s="17" t="s">
        <v>83</v>
      </c>
      <c r="BK314" s="149">
        <f>ROUND(I314*H314,2)</f>
        <v>0</v>
      </c>
      <c r="BL314" s="17" t="s">
        <v>1255</v>
      </c>
      <c r="BM314" s="148" t="s">
        <v>5966</v>
      </c>
    </row>
    <row r="315" spans="2:65" s="1" customFormat="1" ht="16.5" customHeight="1">
      <c r="B315" s="32"/>
      <c r="C315" s="174" t="s">
        <v>1271</v>
      </c>
      <c r="D315" s="174" t="s">
        <v>530</v>
      </c>
      <c r="E315" s="175" t="s">
        <v>5967</v>
      </c>
      <c r="F315" s="176" t="s">
        <v>5968</v>
      </c>
      <c r="G315" s="177" t="s">
        <v>909</v>
      </c>
      <c r="H315" s="178">
        <v>2</v>
      </c>
      <c r="I315" s="179"/>
      <c r="J315" s="180">
        <f>ROUND(I315*H315,2)</f>
        <v>0</v>
      </c>
      <c r="K315" s="176" t="s">
        <v>1</v>
      </c>
      <c r="L315" s="181"/>
      <c r="M315" s="182" t="s">
        <v>1</v>
      </c>
      <c r="N315" s="183" t="s">
        <v>41</v>
      </c>
      <c r="P315" s="146">
        <f>O315*H315</f>
        <v>0</v>
      </c>
      <c r="Q315" s="146">
        <v>1.8000000000000001E-4</v>
      </c>
      <c r="R315" s="146">
        <f>Q315*H315</f>
        <v>3.6000000000000002E-4</v>
      </c>
      <c r="S315" s="146">
        <v>0</v>
      </c>
      <c r="T315" s="147">
        <f>S315*H315</f>
        <v>0</v>
      </c>
      <c r="AR315" s="148" t="s">
        <v>3508</v>
      </c>
      <c r="AT315" s="148" t="s">
        <v>530</v>
      </c>
      <c r="AU315" s="148" t="s">
        <v>85</v>
      </c>
      <c r="AY315" s="17" t="s">
        <v>293</v>
      </c>
      <c r="BE315" s="149">
        <f>IF(N315="základní",J315,0)</f>
        <v>0</v>
      </c>
      <c r="BF315" s="149">
        <f>IF(N315="snížená",J315,0)</f>
        <v>0</v>
      </c>
      <c r="BG315" s="149">
        <f>IF(N315="zákl. přenesená",J315,0)</f>
        <v>0</v>
      </c>
      <c r="BH315" s="149">
        <f>IF(N315="sníž. přenesená",J315,0)</f>
        <v>0</v>
      </c>
      <c r="BI315" s="149">
        <f>IF(N315="nulová",J315,0)</f>
        <v>0</v>
      </c>
      <c r="BJ315" s="17" t="s">
        <v>83</v>
      </c>
      <c r="BK315" s="149">
        <f>ROUND(I315*H315,2)</f>
        <v>0</v>
      </c>
      <c r="BL315" s="17" t="s">
        <v>1255</v>
      </c>
      <c r="BM315" s="148" t="s">
        <v>5969</v>
      </c>
    </row>
    <row r="316" spans="2:65" s="1" customFormat="1" ht="37.9" customHeight="1">
      <c r="B316" s="32"/>
      <c r="C316" s="137" t="s">
        <v>1276</v>
      </c>
      <c r="D316" s="137" t="s">
        <v>295</v>
      </c>
      <c r="E316" s="138" t="s">
        <v>5970</v>
      </c>
      <c r="F316" s="139" t="s">
        <v>5971</v>
      </c>
      <c r="G316" s="140" t="s">
        <v>909</v>
      </c>
      <c r="H316" s="141">
        <v>1</v>
      </c>
      <c r="I316" s="142"/>
      <c r="J316" s="143">
        <f>ROUND(I316*H316,2)</f>
        <v>0</v>
      </c>
      <c r="K316" s="139" t="s">
        <v>1</v>
      </c>
      <c r="L316" s="32"/>
      <c r="M316" s="144" t="s">
        <v>1</v>
      </c>
      <c r="N316" s="145" t="s">
        <v>41</v>
      </c>
      <c r="P316" s="146">
        <f>O316*H316</f>
        <v>0</v>
      </c>
      <c r="Q316" s="146">
        <v>1.6000000000000001E-4</v>
      </c>
      <c r="R316" s="146">
        <f>Q316*H316</f>
        <v>1.6000000000000001E-4</v>
      </c>
      <c r="S316" s="146">
        <v>0</v>
      </c>
      <c r="T316" s="147">
        <f>S316*H316</f>
        <v>0</v>
      </c>
      <c r="AR316" s="148" t="s">
        <v>1255</v>
      </c>
      <c r="AT316" s="148" t="s">
        <v>295</v>
      </c>
      <c r="AU316" s="148" t="s">
        <v>85</v>
      </c>
      <c r="AY316" s="17" t="s">
        <v>293</v>
      </c>
      <c r="BE316" s="149">
        <f>IF(N316="základní",J316,0)</f>
        <v>0</v>
      </c>
      <c r="BF316" s="149">
        <f>IF(N316="snížená",J316,0)</f>
        <v>0</v>
      </c>
      <c r="BG316" s="149">
        <f>IF(N316="zákl. přenesená",J316,0)</f>
        <v>0</v>
      </c>
      <c r="BH316" s="149">
        <f>IF(N316="sníž. přenesená",J316,0)</f>
        <v>0</v>
      </c>
      <c r="BI316" s="149">
        <f>IF(N316="nulová",J316,0)</f>
        <v>0</v>
      </c>
      <c r="BJ316" s="17" t="s">
        <v>83</v>
      </c>
      <c r="BK316" s="149">
        <f>ROUND(I316*H316,2)</f>
        <v>0</v>
      </c>
      <c r="BL316" s="17" t="s">
        <v>1255</v>
      </c>
      <c r="BM316" s="148" t="s">
        <v>5972</v>
      </c>
    </row>
    <row r="317" spans="2:65" s="12" customFormat="1" ht="11.25">
      <c r="B317" s="150"/>
      <c r="D317" s="151" t="s">
        <v>302</v>
      </c>
      <c r="E317" s="152" t="s">
        <v>1</v>
      </c>
      <c r="F317" s="153" t="s">
        <v>5973</v>
      </c>
      <c r="H317" s="154">
        <v>1</v>
      </c>
      <c r="I317" s="155"/>
      <c r="L317" s="150"/>
      <c r="M317" s="156"/>
      <c r="T317" s="157"/>
      <c r="AT317" s="152" t="s">
        <v>302</v>
      </c>
      <c r="AU317" s="152" t="s">
        <v>85</v>
      </c>
      <c r="AV317" s="12" t="s">
        <v>85</v>
      </c>
      <c r="AW317" s="12" t="s">
        <v>32</v>
      </c>
      <c r="AX317" s="12" t="s">
        <v>83</v>
      </c>
      <c r="AY317" s="152" t="s">
        <v>293</v>
      </c>
    </row>
    <row r="318" spans="2:65" s="1" customFormat="1" ht="24.2" customHeight="1">
      <c r="B318" s="32"/>
      <c r="C318" s="174" t="s">
        <v>1281</v>
      </c>
      <c r="D318" s="174" t="s">
        <v>530</v>
      </c>
      <c r="E318" s="175" t="s">
        <v>5974</v>
      </c>
      <c r="F318" s="176" t="s">
        <v>5569</v>
      </c>
      <c r="G318" s="177" t="s">
        <v>909</v>
      </c>
      <c r="H318" s="178">
        <v>2</v>
      </c>
      <c r="I318" s="179"/>
      <c r="J318" s="180">
        <f>ROUND(I318*H318,2)</f>
        <v>0</v>
      </c>
      <c r="K318" s="176" t="s">
        <v>1</v>
      </c>
      <c r="L318" s="181"/>
      <c r="M318" s="182" t="s">
        <v>1</v>
      </c>
      <c r="N318" s="183" t="s">
        <v>41</v>
      </c>
      <c r="P318" s="146">
        <f>O318*H318</f>
        <v>0</v>
      </c>
      <c r="Q318" s="146">
        <v>0</v>
      </c>
      <c r="R318" s="146">
        <f>Q318*H318</f>
        <v>0</v>
      </c>
      <c r="S318" s="146">
        <v>0</v>
      </c>
      <c r="T318" s="147">
        <f>S318*H318</f>
        <v>0</v>
      </c>
      <c r="AR318" s="148" t="s">
        <v>3508</v>
      </c>
      <c r="AT318" s="148" t="s">
        <v>530</v>
      </c>
      <c r="AU318" s="148" t="s">
        <v>85</v>
      </c>
      <c r="AY318" s="17" t="s">
        <v>293</v>
      </c>
      <c r="BE318" s="149">
        <f>IF(N318="základní",J318,0)</f>
        <v>0</v>
      </c>
      <c r="BF318" s="149">
        <f>IF(N318="snížená",J318,0)</f>
        <v>0</v>
      </c>
      <c r="BG318" s="149">
        <f>IF(N318="zákl. přenesená",J318,0)</f>
        <v>0</v>
      </c>
      <c r="BH318" s="149">
        <f>IF(N318="sníž. přenesená",J318,0)</f>
        <v>0</v>
      </c>
      <c r="BI318" s="149">
        <f>IF(N318="nulová",J318,0)</f>
        <v>0</v>
      </c>
      <c r="BJ318" s="17" t="s">
        <v>83</v>
      </c>
      <c r="BK318" s="149">
        <f>ROUND(I318*H318,2)</f>
        <v>0</v>
      </c>
      <c r="BL318" s="17" t="s">
        <v>1255</v>
      </c>
      <c r="BM318" s="148" t="s">
        <v>5975</v>
      </c>
    </row>
    <row r="319" spans="2:65" s="12" customFormat="1" ht="11.25">
      <c r="B319" s="150"/>
      <c r="D319" s="151" t="s">
        <v>302</v>
      </c>
      <c r="E319" s="152" t="s">
        <v>1</v>
      </c>
      <c r="F319" s="153" t="s">
        <v>5571</v>
      </c>
      <c r="H319" s="154">
        <v>2</v>
      </c>
      <c r="I319" s="155"/>
      <c r="L319" s="150"/>
      <c r="M319" s="156"/>
      <c r="T319" s="157"/>
      <c r="AT319" s="152" t="s">
        <v>302</v>
      </c>
      <c r="AU319" s="152" t="s">
        <v>85</v>
      </c>
      <c r="AV319" s="12" t="s">
        <v>85</v>
      </c>
      <c r="AW319" s="12" t="s">
        <v>32</v>
      </c>
      <c r="AX319" s="12" t="s">
        <v>83</v>
      </c>
      <c r="AY319" s="152" t="s">
        <v>293</v>
      </c>
    </row>
    <row r="320" spans="2:65" s="1" customFormat="1" ht="24.2" customHeight="1">
      <c r="B320" s="32"/>
      <c r="C320" s="137" t="s">
        <v>1285</v>
      </c>
      <c r="D320" s="137" t="s">
        <v>295</v>
      </c>
      <c r="E320" s="138" t="s">
        <v>5976</v>
      </c>
      <c r="F320" s="139" t="s">
        <v>5977</v>
      </c>
      <c r="G320" s="140" t="s">
        <v>909</v>
      </c>
      <c r="H320" s="141">
        <v>3</v>
      </c>
      <c r="I320" s="142"/>
      <c r="J320" s="143">
        <f>ROUND(I320*H320,2)</f>
        <v>0</v>
      </c>
      <c r="K320" s="139" t="s">
        <v>1</v>
      </c>
      <c r="L320" s="32"/>
      <c r="M320" s="144" t="s">
        <v>1</v>
      </c>
      <c r="N320" s="145" t="s">
        <v>41</v>
      </c>
      <c r="P320" s="146">
        <f>O320*H320</f>
        <v>0</v>
      </c>
      <c r="Q320" s="146">
        <v>0</v>
      </c>
      <c r="R320" s="146">
        <f>Q320*H320</f>
        <v>0</v>
      </c>
      <c r="S320" s="146">
        <v>0</v>
      </c>
      <c r="T320" s="147">
        <f>S320*H320</f>
        <v>0</v>
      </c>
      <c r="AR320" s="148" t="s">
        <v>1255</v>
      </c>
      <c r="AT320" s="148" t="s">
        <v>295</v>
      </c>
      <c r="AU320" s="148" t="s">
        <v>85</v>
      </c>
      <c r="AY320" s="17" t="s">
        <v>293</v>
      </c>
      <c r="BE320" s="149">
        <f>IF(N320="základní",J320,0)</f>
        <v>0</v>
      </c>
      <c r="BF320" s="149">
        <f>IF(N320="snížená",J320,0)</f>
        <v>0</v>
      </c>
      <c r="BG320" s="149">
        <f>IF(N320="zákl. přenesená",J320,0)</f>
        <v>0</v>
      </c>
      <c r="BH320" s="149">
        <f>IF(N320="sníž. přenesená",J320,0)</f>
        <v>0</v>
      </c>
      <c r="BI320" s="149">
        <f>IF(N320="nulová",J320,0)</f>
        <v>0</v>
      </c>
      <c r="BJ320" s="17" t="s">
        <v>83</v>
      </c>
      <c r="BK320" s="149">
        <f>ROUND(I320*H320,2)</f>
        <v>0</v>
      </c>
      <c r="BL320" s="17" t="s">
        <v>1255</v>
      </c>
      <c r="BM320" s="148" t="s">
        <v>5978</v>
      </c>
    </row>
    <row r="321" spans="2:65" s="12" customFormat="1" ht="11.25">
      <c r="B321" s="150"/>
      <c r="D321" s="151" t="s">
        <v>302</v>
      </c>
      <c r="E321" s="152" t="s">
        <v>1</v>
      </c>
      <c r="F321" s="153" t="s">
        <v>5979</v>
      </c>
      <c r="H321" s="154">
        <v>3</v>
      </c>
      <c r="I321" s="155"/>
      <c r="L321" s="150"/>
      <c r="M321" s="156"/>
      <c r="T321" s="157"/>
      <c r="AT321" s="152" t="s">
        <v>302</v>
      </c>
      <c r="AU321" s="152" t="s">
        <v>85</v>
      </c>
      <c r="AV321" s="12" t="s">
        <v>85</v>
      </c>
      <c r="AW321" s="12" t="s">
        <v>32</v>
      </c>
      <c r="AX321" s="12" t="s">
        <v>83</v>
      </c>
      <c r="AY321" s="152" t="s">
        <v>293</v>
      </c>
    </row>
    <row r="322" spans="2:65" s="1" customFormat="1" ht="24.2" customHeight="1">
      <c r="B322" s="32"/>
      <c r="C322" s="137" t="s">
        <v>1290</v>
      </c>
      <c r="D322" s="137" t="s">
        <v>295</v>
      </c>
      <c r="E322" s="138" t="s">
        <v>5980</v>
      </c>
      <c r="F322" s="139" t="s">
        <v>5981</v>
      </c>
      <c r="G322" s="140" t="s">
        <v>909</v>
      </c>
      <c r="H322" s="141">
        <v>1</v>
      </c>
      <c r="I322" s="142"/>
      <c r="J322" s="143">
        <f t="shared" ref="J322:J331" si="10">ROUND(I322*H322,2)</f>
        <v>0</v>
      </c>
      <c r="K322" s="139" t="s">
        <v>1</v>
      </c>
      <c r="L322" s="32"/>
      <c r="M322" s="144" t="s">
        <v>1</v>
      </c>
      <c r="N322" s="145" t="s">
        <v>41</v>
      </c>
      <c r="P322" s="146">
        <f t="shared" ref="P322:P331" si="11">O322*H322</f>
        <v>0</v>
      </c>
      <c r="Q322" s="146">
        <v>2.0000000000000002E-5</v>
      </c>
      <c r="R322" s="146">
        <f t="shared" ref="R322:R331" si="12">Q322*H322</f>
        <v>2.0000000000000002E-5</v>
      </c>
      <c r="S322" s="146">
        <v>0</v>
      </c>
      <c r="T322" s="147">
        <f t="shared" ref="T322:T331" si="13">S322*H322</f>
        <v>0</v>
      </c>
      <c r="AR322" s="148" t="s">
        <v>1255</v>
      </c>
      <c r="AT322" s="148" t="s">
        <v>295</v>
      </c>
      <c r="AU322" s="148" t="s">
        <v>85</v>
      </c>
      <c r="AY322" s="17" t="s">
        <v>293</v>
      </c>
      <c r="BE322" s="149">
        <f t="shared" ref="BE322:BE331" si="14">IF(N322="základní",J322,0)</f>
        <v>0</v>
      </c>
      <c r="BF322" s="149">
        <f t="shared" ref="BF322:BF331" si="15">IF(N322="snížená",J322,0)</f>
        <v>0</v>
      </c>
      <c r="BG322" s="149">
        <f t="shared" ref="BG322:BG331" si="16">IF(N322="zákl. přenesená",J322,0)</f>
        <v>0</v>
      </c>
      <c r="BH322" s="149">
        <f t="shared" ref="BH322:BH331" si="17">IF(N322="sníž. přenesená",J322,0)</f>
        <v>0</v>
      </c>
      <c r="BI322" s="149">
        <f t="shared" ref="BI322:BI331" si="18">IF(N322="nulová",J322,0)</f>
        <v>0</v>
      </c>
      <c r="BJ322" s="17" t="s">
        <v>83</v>
      </c>
      <c r="BK322" s="149">
        <f t="shared" ref="BK322:BK331" si="19">ROUND(I322*H322,2)</f>
        <v>0</v>
      </c>
      <c r="BL322" s="17" t="s">
        <v>1255</v>
      </c>
      <c r="BM322" s="148" t="s">
        <v>5982</v>
      </c>
    </row>
    <row r="323" spans="2:65" s="1" customFormat="1" ht="24.2" customHeight="1">
      <c r="B323" s="32"/>
      <c r="C323" s="137" t="s">
        <v>1295</v>
      </c>
      <c r="D323" s="137" t="s">
        <v>295</v>
      </c>
      <c r="E323" s="138" t="s">
        <v>5602</v>
      </c>
      <c r="F323" s="139" t="s">
        <v>5603</v>
      </c>
      <c r="G323" s="140" t="s">
        <v>909</v>
      </c>
      <c r="H323" s="141">
        <v>9</v>
      </c>
      <c r="I323" s="142"/>
      <c r="J323" s="143">
        <f t="shared" si="10"/>
        <v>0</v>
      </c>
      <c r="K323" s="139" t="s">
        <v>1</v>
      </c>
      <c r="L323" s="32"/>
      <c r="M323" s="144" t="s">
        <v>1</v>
      </c>
      <c r="N323" s="145" t="s">
        <v>41</v>
      </c>
      <c r="P323" s="146">
        <f t="shared" si="11"/>
        <v>0</v>
      </c>
      <c r="Q323" s="146">
        <v>1.3999999999999999E-4</v>
      </c>
      <c r="R323" s="146">
        <f t="shared" si="12"/>
        <v>1.2599999999999998E-3</v>
      </c>
      <c r="S323" s="146">
        <v>0</v>
      </c>
      <c r="T323" s="147">
        <f t="shared" si="13"/>
        <v>0</v>
      </c>
      <c r="AR323" s="148" t="s">
        <v>1255</v>
      </c>
      <c r="AT323" s="148" t="s">
        <v>295</v>
      </c>
      <c r="AU323" s="148" t="s">
        <v>85</v>
      </c>
      <c r="AY323" s="17" t="s">
        <v>293</v>
      </c>
      <c r="BE323" s="149">
        <f t="shared" si="14"/>
        <v>0</v>
      </c>
      <c r="BF323" s="149">
        <f t="shared" si="15"/>
        <v>0</v>
      </c>
      <c r="BG323" s="149">
        <f t="shared" si="16"/>
        <v>0</v>
      </c>
      <c r="BH323" s="149">
        <f t="shared" si="17"/>
        <v>0</v>
      </c>
      <c r="BI323" s="149">
        <f t="shared" si="18"/>
        <v>0</v>
      </c>
      <c r="BJ323" s="17" t="s">
        <v>83</v>
      </c>
      <c r="BK323" s="149">
        <f t="shared" si="19"/>
        <v>0</v>
      </c>
      <c r="BL323" s="17" t="s">
        <v>1255</v>
      </c>
      <c r="BM323" s="148" t="s">
        <v>5983</v>
      </c>
    </row>
    <row r="324" spans="2:65" s="1" customFormat="1" ht="24.2" customHeight="1">
      <c r="B324" s="32"/>
      <c r="C324" s="174" t="s">
        <v>1299</v>
      </c>
      <c r="D324" s="174" t="s">
        <v>530</v>
      </c>
      <c r="E324" s="175" t="s">
        <v>5984</v>
      </c>
      <c r="F324" s="176" t="s">
        <v>5985</v>
      </c>
      <c r="G324" s="177" t="s">
        <v>909</v>
      </c>
      <c r="H324" s="178">
        <v>3</v>
      </c>
      <c r="I324" s="179"/>
      <c r="J324" s="180">
        <f t="shared" si="10"/>
        <v>0</v>
      </c>
      <c r="K324" s="176" t="s">
        <v>1</v>
      </c>
      <c r="L324" s="181"/>
      <c r="M324" s="182" t="s">
        <v>1</v>
      </c>
      <c r="N324" s="183" t="s">
        <v>41</v>
      </c>
      <c r="P324" s="146">
        <f t="shared" si="11"/>
        <v>0</v>
      </c>
      <c r="Q324" s="146">
        <v>0</v>
      </c>
      <c r="R324" s="146">
        <f t="shared" si="12"/>
        <v>0</v>
      </c>
      <c r="S324" s="146">
        <v>0</v>
      </c>
      <c r="T324" s="147">
        <f t="shared" si="13"/>
        <v>0</v>
      </c>
      <c r="AR324" s="148" t="s">
        <v>3508</v>
      </c>
      <c r="AT324" s="148" t="s">
        <v>530</v>
      </c>
      <c r="AU324" s="148" t="s">
        <v>85</v>
      </c>
      <c r="AY324" s="17" t="s">
        <v>293</v>
      </c>
      <c r="BE324" s="149">
        <f t="shared" si="14"/>
        <v>0</v>
      </c>
      <c r="BF324" s="149">
        <f t="shared" si="15"/>
        <v>0</v>
      </c>
      <c r="BG324" s="149">
        <f t="shared" si="16"/>
        <v>0</v>
      </c>
      <c r="BH324" s="149">
        <f t="shared" si="17"/>
        <v>0</v>
      </c>
      <c r="BI324" s="149">
        <f t="shared" si="18"/>
        <v>0</v>
      </c>
      <c r="BJ324" s="17" t="s">
        <v>83</v>
      </c>
      <c r="BK324" s="149">
        <f t="shared" si="19"/>
        <v>0</v>
      </c>
      <c r="BL324" s="17" t="s">
        <v>1255</v>
      </c>
      <c r="BM324" s="148" t="s">
        <v>5986</v>
      </c>
    </row>
    <row r="325" spans="2:65" s="1" customFormat="1" ht="16.5" customHeight="1">
      <c r="B325" s="32"/>
      <c r="C325" s="174" t="s">
        <v>1303</v>
      </c>
      <c r="D325" s="174" t="s">
        <v>530</v>
      </c>
      <c r="E325" s="175" t="s">
        <v>5987</v>
      </c>
      <c r="F325" s="176" t="s">
        <v>5988</v>
      </c>
      <c r="G325" s="177" t="s">
        <v>909</v>
      </c>
      <c r="H325" s="178">
        <v>3</v>
      </c>
      <c r="I325" s="179"/>
      <c r="J325" s="180">
        <f t="shared" si="10"/>
        <v>0</v>
      </c>
      <c r="K325" s="176" t="s">
        <v>1</v>
      </c>
      <c r="L325" s="181"/>
      <c r="M325" s="182" t="s">
        <v>1</v>
      </c>
      <c r="N325" s="183" t="s">
        <v>41</v>
      </c>
      <c r="P325" s="146">
        <f t="shared" si="11"/>
        <v>0</v>
      </c>
      <c r="Q325" s="146">
        <v>0</v>
      </c>
      <c r="R325" s="146">
        <f t="shared" si="12"/>
        <v>0</v>
      </c>
      <c r="S325" s="146">
        <v>0</v>
      </c>
      <c r="T325" s="147">
        <f t="shared" si="13"/>
        <v>0</v>
      </c>
      <c r="AR325" s="148" t="s">
        <v>3508</v>
      </c>
      <c r="AT325" s="148" t="s">
        <v>530</v>
      </c>
      <c r="AU325" s="148" t="s">
        <v>85</v>
      </c>
      <c r="AY325" s="17" t="s">
        <v>293</v>
      </c>
      <c r="BE325" s="149">
        <f t="shared" si="14"/>
        <v>0</v>
      </c>
      <c r="BF325" s="149">
        <f t="shared" si="15"/>
        <v>0</v>
      </c>
      <c r="BG325" s="149">
        <f t="shared" si="16"/>
        <v>0</v>
      </c>
      <c r="BH325" s="149">
        <f t="shared" si="17"/>
        <v>0</v>
      </c>
      <c r="BI325" s="149">
        <f t="shared" si="18"/>
        <v>0</v>
      </c>
      <c r="BJ325" s="17" t="s">
        <v>83</v>
      </c>
      <c r="BK325" s="149">
        <f t="shared" si="19"/>
        <v>0</v>
      </c>
      <c r="BL325" s="17" t="s">
        <v>1255</v>
      </c>
      <c r="BM325" s="148" t="s">
        <v>5989</v>
      </c>
    </row>
    <row r="326" spans="2:65" s="1" customFormat="1" ht="16.5" customHeight="1">
      <c r="B326" s="32"/>
      <c r="C326" s="174" t="s">
        <v>1309</v>
      </c>
      <c r="D326" s="174" t="s">
        <v>530</v>
      </c>
      <c r="E326" s="175" t="s">
        <v>5990</v>
      </c>
      <c r="F326" s="176" t="s">
        <v>5991</v>
      </c>
      <c r="G326" s="177" t="s">
        <v>909</v>
      </c>
      <c r="H326" s="178">
        <v>1</v>
      </c>
      <c r="I326" s="179"/>
      <c r="J326" s="180">
        <f t="shared" si="10"/>
        <v>0</v>
      </c>
      <c r="K326" s="176" t="s">
        <v>1</v>
      </c>
      <c r="L326" s="181"/>
      <c r="M326" s="182" t="s">
        <v>1</v>
      </c>
      <c r="N326" s="183" t="s">
        <v>41</v>
      </c>
      <c r="P326" s="146">
        <f t="shared" si="11"/>
        <v>0</v>
      </c>
      <c r="Q326" s="146">
        <v>0</v>
      </c>
      <c r="R326" s="146">
        <f t="shared" si="12"/>
        <v>0</v>
      </c>
      <c r="S326" s="146">
        <v>0</v>
      </c>
      <c r="T326" s="147">
        <f t="shared" si="13"/>
        <v>0</v>
      </c>
      <c r="AR326" s="148" t="s">
        <v>3508</v>
      </c>
      <c r="AT326" s="148" t="s">
        <v>530</v>
      </c>
      <c r="AU326" s="148" t="s">
        <v>85</v>
      </c>
      <c r="AY326" s="17" t="s">
        <v>293</v>
      </c>
      <c r="BE326" s="149">
        <f t="shared" si="14"/>
        <v>0</v>
      </c>
      <c r="BF326" s="149">
        <f t="shared" si="15"/>
        <v>0</v>
      </c>
      <c r="BG326" s="149">
        <f t="shared" si="16"/>
        <v>0</v>
      </c>
      <c r="BH326" s="149">
        <f t="shared" si="17"/>
        <v>0</v>
      </c>
      <c r="BI326" s="149">
        <f t="shared" si="18"/>
        <v>0</v>
      </c>
      <c r="BJ326" s="17" t="s">
        <v>83</v>
      </c>
      <c r="BK326" s="149">
        <f t="shared" si="19"/>
        <v>0</v>
      </c>
      <c r="BL326" s="17" t="s">
        <v>1255</v>
      </c>
      <c r="BM326" s="148" t="s">
        <v>5992</v>
      </c>
    </row>
    <row r="327" spans="2:65" s="1" customFormat="1" ht="21.75" customHeight="1">
      <c r="B327" s="32"/>
      <c r="C327" s="174" t="s">
        <v>1348</v>
      </c>
      <c r="D327" s="174" t="s">
        <v>530</v>
      </c>
      <c r="E327" s="175" t="s">
        <v>5993</v>
      </c>
      <c r="F327" s="176" t="s">
        <v>5994</v>
      </c>
      <c r="G327" s="177" t="s">
        <v>909</v>
      </c>
      <c r="H327" s="178">
        <v>2</v>
      </c>
      <c r="I327" s="179"/>
      <c r="J327" s="180">
        <f t="shared" si="10"/>
        <v>0</v>
      </c>
      <c r="K327" s="176" t="s">
        <v>1</v>
      </c>
      <c r="L327" s="181"/>
      <c r="M327" s="182" t="s">
        <v>1</v>
      </c>
      <c r="N327" s="183" t="s">
        <v>41</v>
      </c>
      <c r="P327" s="146">
        <f t="shared" si="11"/>
        <v>0</v>
      </c>
      <c r="Q327" s="146">
        <v>0</v>
      </c>
      <c r="R327" s="146">
        <f t="shared" si="12"/>
        <v>0</v>
      </c>
      <c r="S327" s="146">
        <v>0</v>
      </c>
      <c r="T327" s="147">
        <f t="shared" si="13"/>
        <v>0</v>
      </c>
      <c r="AR327" s="148" t="s">
        <v>3508</v>
      </c>
      <c r="AT327" s="148" t="s">
        <v>530</v>
      </c>
      <c r="AU327" s="148" t="s">
        <v>85</v>
      </c>
      <c r="AY327" s="17" t="s">
        <v>293</v>
      </c>
      <c r="BE327" s="149">
        <f t="shared" si="14"/>
        <v>0</v>
      </c>
      <c r="BF327" s="149">
        <f t="shared" si="15"/>
        <v>0</v>
      </c>
      <c r="BG327" s="149">
        <f t="shared" si="16"/>
        <v>0</v>
      </c>
      <c r="BH327" s="149">
        <f t="shared" si="17"/>
        <v>0</v>
      </c>
      <c r="BI327" s="149">
        <f t="shared" si="18"/>
        <v>0</v>
      </c>
      <c r="BJ327" s="17" t="s">
        <v>83</v>
      </c>
      <c r="BK327" s="149">
        <f t="shared" si="19"/>
        <v>0</v>
      </c>
      <c r="BL327" s="17" t="s">
        <v>1255</v>
      </c>
      <c r="BM327" s="148" t="s">
        <v>5995</v>
      </c>
    </row>
    <row r="328" spans="2:65" s="1" customFormat="1" ht="24.2" customHeight="1">
      <c r="B328" s="32"/>
      <c r="C328" s="137" t="s">
        <v>1353</v>
      </c>
      <c r="D328" s="137" t="s">
        <v>295</v>
      </c>
      <c r="E328" s="138" t="s">
        <v>5996</v>
      </c>
      <c r="F328" s="139" t="s">
        <v>5997</v>
      </c>
      <c r="G328" s="140" t="s">
        <v>909</v>
      </c>
      <c r="H328" s="141">
        <v>1</v>
      </c>
      <c r="I328" s="142"/>
      <c r="J328" s="143">
        <f t="shared" si="10"/>
        <v>0</v>
      </c>
      <c r="K328" s="139" t="s">
        <v>1</v>
      </c>
      <c r="L328" s="32"/>
      <c r="M328" s="144" t="s">
        <v>1</v>
      </c>
      <c r="N328" s="145" t="s">
        <v>41</v>
      </c>
      <c r="P328" s="146">
        <f t="shared" si="11"/>
        <v>0</v>
      </c>
      <c r="Q328" s="146">
        <v>1.3999999999999999E-4</v>
      </c>
      <c r="R328" s="146">
        <f t="shared" si="12"/>
        <v>1.3999999999999999E-4</v>
      </c>
      <c r="S328" s="146">
        <v>0</v>
      </c>
      <c r="T328" s="147">
        <f t="shared" si="13"/>
        <v>0</v>
      </c>
      <c r="AR328" s="148" t="s">
        <v>1255</v>
      </c>
      <c r="AT328" s="148" t="s">
        <v>295</v>
      </c>
      <c r="AU328" s="148" t="s">
        <v>85</v>
      </c>
      <c r="AY328" s="17" t="s">
        <v>293</v>
      </c>
      <c r="BE328" s="149">
        <f t="shared" si="14"/>
        <v>0</v>
      </c>
      <c r="BF328" s="149">
        <f t="shared" si="15"/>
        <v>0</v>
      </c>
      <c r="BG328" s="149">
        <f t="shared" si="16"/>
        <v>0</v>
      </c>
      <c r="BH328" s="149">
        <f t="shared" si="17"/>
        <v>0</v>
      </c>
      <c r="BI328" s="149">
        <f t="shared" si="18"/>
        <v>0</v>
      </c>
      <c r="BJ328" s="17" t="s">
        <v>83</v>
      </c>
      <c r="BK328" s="149">
        <f t="shared" si="19"/>
        <v>0</v>
      </c>
      <c r="BL328" s="17" t="s">
        <v>1255</v>
      </c>
      <c r="BM328" s="148" t="s">
        <v>5998</v>
      </c>
    </row>
    <row r="329" spans="2:65" s="1" customFormat="1" ht="21.75" customHeight="1">
      <c r="B329" s="32"/>
      <c r="C329" s="174" t="s">
        <v>1357</v>
      </c>
      <c r="D329" s="174" t="s">
        <v>530</v>
      </c>
      <c r="E329" s="175" t="s">
        <v>5999</v>
      </c>
      <c r="F329" s="176" t="s">
        <v>6000</v>
      </c>
      <c r="G329" s="177" t="s">
        <v>909</v>
      </c>
      <c r="H329" s="178">
        <v>1</v>
      </c>
      <c r="I329" s="179"/>
      <c r="J329" s="180">
        <f t="shared" si="10"/>
        <v>0</v>
      </c>
      <c r="K329" s="176" t="s">
        <v>1</v>
      </c>
      <c r="L329" s="181"/>
      <c r="M329" s="182" t="s">
        <v>1</v>
      </c>
      <c r="N329" s="183" t="s">
        <v>41</v>
      </c>
      <c r="P329" s="146">
        <f t="shared" si="11"/>
        <v>0</v>
      </c>
      <c r="Q329" s="146">
        <v>0</v>
      </c>
      <c r="R329" s="146">
        <f t="shared" si="12"/>
        <v>0</v>
      </c>
      <c r="S329" s="146">
        <v>0</v>
      </c>
      <c r="T329" s="147">
        <f t="shared" si="13"/>
        <v>0</v>
      </c>
      <c r="AR329" s="148" t="s">
        <v>3508</v>
      </c>
      <c r="AT329" s="148" t="s">
        <v>530</v>
      </c>
      <c r="AU329" s="148" t="s">
        <v>85</v>
      </c>
      <c r="AY329" s="17" t="s">
        <v>293</v>
      </c>
      <c r="BE329" s="149">
        <f t="shared" si="14"/>
        <v>0</v>
      </c>
      <c r="BF329" s="149">
        <f t="shared" si="15"/>
        <v>0</v>
      </c>
      <c r="BG329" s="149">
        <f t="shared" si="16"/>
        <v>0</v>
      </c>
      <c r="BH329" s="149">
        <f t="shared" si="17"/>
        <v>0</v>
      </c>
      <c r="BI329" s="149">
        <f t="shared" si="18"/>
        <v>0</v>
      </c>
      <c r="BJ329" s="17" t="s">
        <v>83</v>
      </c>
      <c r="BK329" s="149">
        <f t="shared" si="19"/>
        <v>0</v>
      </c>
      <c r="BL329" s="17" t="s">
        <v>1255</v>
      </c>
      <c r="BM329" s="148" t="s">
        <v>6001</v>
      </c>
    </row>
    <row r="330" spans="2:65" s="1" customFormat="1" ht="24.2" customHeight="1">
      <c r="B330" s="32"/>
      <c r="C330" s="137" t="s">
        <v>1362</v>
      </c>
      <c r="D330" s="137" t="s">
        <v>295</v>
      </c>
      <c r="E330" s="138" t="s">
        <v>6002</v>
      </c>
      <c r="F330" s="139" t="s">
        <v>6003</v>
      </c>
      <c r="G330" s="140" t="s">
        <v>711</v>
      </c>
      <c r="H330" s="141">
        <v>2.8</v>
      </c>
      <c r="I330" s="142"/>
      <c r="J330" s="143">
        <f t="shared" si="10"/>
        <v>0</v>
      </c>
      <c r="K330" s="139" t="s">
        <v>1</v>
      </c>
      <c r="L330" s="32"/>
      <c r="M330" s="144" t="s">
        <v>1</v>
      </c>
      <c r="N330" s="145" t="s">
        <v>41</v>
      </c>
      <c r="P330" s="146">
        <f t="shared" si="11"/>
        <v>0</v>
      </c>
      <c r="Q330" s="146">
        <v>0</v>
      </c>
      <c r="R330" s="146">
        <f t="shared" si="12"/>
        <v>0</v>
      </c>
      <c r="S330" s="146">
        <v>0</v>
      </c>
      <c r="T330" s="147">
        <f t="shared" si="13"/>
        <v>0</v>
      </c>
      <c r="AR330" s="148" t="s">
        <v>1255</v>
      </c>
      <c r="AT330" s="148" t="s">
        <v>295</v>
      </c>
      <c r="AU330" s="148" t="s">
        <v>85</v>
      </c>
      <c r="AY330" s="17" t="s">
        <v>293</v>
      </c>
      <c r="BE330" s="149">
        <f t="shared" si="14"/>
        <v>0</v>
      </c>
      <c r="BF330" s="149">
        <f t="shared" si="15"/>
        <v>0</v>
      </c>
      <c r="BG330" s="149">
        <f t="shared" si="16"/>
        <v>0</v>
      </c>
      <c r="BH330" s="149">
        <f t="shared" si="17"/>
        <v>0</v>
      </c>
      <c r="BI330" s="149">
        <f t="shared" si="18"/>
        <v>0</v>
      </c>
      <c r="BJ330" s="17" t="s">
        <v>83</v>
      </c>
      <c r="BK330" s="149">
        <f t="shared" si="19"/>
        <v>0</v>
      </c>
      <c r="BL330" s="17" t="s">
        <v>1255</v>
      </c>
      <c r="BM330" s="148" t="s">
        <v>6004</v>
      </c>
    </row>
    <row r="331" spans="2:65" s="1" customFormat="1" ht="16.5" customHeight="1">
      <c r="B331" s="32"/>
      <c r="C331" s="174" t="s">
        <v>1366</v>
      </c>
      <c r="D331" s="174" t="s">
        <v>530</v>
      </c>
      <c r="E331" s="175" t="s">
        <v>6005</v>
      </c>
      <c r="F331" s="176" t="s">
        <v>6006</v>
      </c>
      <c r="G331" s="177" t="s">
        <v>711</v>
      </c>
      <c r="H331" s="178">
        <v>3.08</v>
      </c>
      <c r="I331" s="179"/>
      <c r="J331" s="180">
        <f t="shared" si="10"/>
        <v>0</v>
      </c>
      <c r="K331" s="176" t="s">
        <v>1</v>
      </c>
      <c r="L331" s="181"/>
      <c r="M331" s="182" t="s">
        <v>1</v>
      </c>
      <c r="N331" s="183" t="s">
        <v>41</v>
      </c>
      <c r="P331" s="146">
        <f t="shared" si="11"/>
        <v>0</v>
      </c>
      <c r="Q331" s="146">
        <v>1.06E-3</v>
      </c>
      <c r="R331" s="146">
        <f t="shared" si="12"/>
        <v>3.2648E-3</v>
      </c>
      <c r="S331" s="146">
        <v>0</v>
      </c>
      <c r="T331" s="147">
        <f t="shared" si="13"/>
        <v>0</v>
      </c>
      <c r="AR331" s="148" t="s">
        <v>4061</v>
      </c>
      <c r="AT331" s="148" t="s">
        <v>530</v>
      </c>
      <c r="AU331" s="148" t="s">
        <v>85</v>
      </c>
      <c r="AY331" s="17" t="s">
        <v>293</v>
      </c>
      <c r="BE331" s="149">
        <f t="shared" si="14"/>
        <v>0</v>
      </c>
      <c r="BF331" s="149">
        <f t="shared" si="15"/>
        <v>0</v>
      </c>
      <c r="BG331" s="149">
        <f t="shared" si="16"/>
        <v>0</v>
      </c>
      <c r="BH331" s="149">
        <f t="shared" si="17"/>
        <v>0</v>
      </c>
      <c r="BI331" s="149">
        <f t="shared" si="18"/>
        <v>0</v>
      </c>
      <c r="BJ331" s="17" t="s">
        <v>83</v>
      </c>
      <c r="BK331" s="149">
        <f t="shared" si="19"/>
        <v>0</v>
      </c>
      <c r="BL331" s="17" t="s">
        <v>4061</v>
      </c>
      <c r="BM331" s="148" t="s">
        <v>6007</v>
      </c>
    </row>
    <row r="332" spans="2:65" s="12" customFormat="1" ht="11.25">
      <c r="B332" s="150"/>
      <c r="D332" s="151" t="s">
        <v>302</v>
      </c>
      <c r="E332" s="152" t="s">
        <v>1</v>
      </c>
      <c r="F332" s="153" t="s">
        <v>6008</v>
      </c>
      <c r="H332" s="154">
        <v>3.08</v>
      </c>
      <c r="I332" s="155"/>
      <c r="L332" s="150"/>
      <c r="M332" s="156"/>
      <c r="T332" s="157"/>
      <c r="AT332" s="152" t="s">
        <v>302</v>
      </c>
      <c r="AU332" s="152" t="s">
        <v>85</v>
      </c>
      <c r="AV332" s="12" t="s">
        <v>85</v>
      </c>
      <c r="AW332" s="12" t="s">
        <v>32</v>
      </c>
      <c r="AX332" s="12" t="s">
        <v>83</v>
      </c>
      <c r="AY332" s="152" t="s">
        <v>293</v>
      </c>
    </row>
    <row r="333" spans="2:65" s="1" customFormat="1" ht="24.2" customHeight="1">
      <c r="B333" s="32"/>
      <c r="C333" s="137" t="s">
        <v>1370</v>
      </c>
      <c r="D333" s="137" t="s">
        <v>295</v>
      </c>
      <c r="E333" s="138" t="s">
        <v>6009</v>
      </c>
      <c r="F333" s="139" t="s">
        <v>6010</v>
      </c>
      <c r="G333" s="140" t="s">
        <v>909</v>
      </c>
      <c r="H333" s="141">
        <v>5</v>
      </c>
      <c r="I333" s="142"/>
      <c r="J333" s="143">
        <f>ROUND(I333*H333,2)</f>
        <v>0</v>
      </c>
      <c r="K333" s="139" t="s">
        <v>1</v>
      </c>
      <c r="L333" s="32"/>
      <c r="M333" s="144" t="s">
        <v>1</v>
      </c>
      <c r="N333" s="145" t="s">
        <v>41</v>
      </c>
      <c r="P333" s="146">
        <f>O333*H333</f>
        <v>0</v>
      </c>
      <c r="Q333" s="146">
        <v>0</v>
      </c>
      <c r="R333" s="146">
        <f>Q333*H333</f>
        <v>0</v>
      </c>
      <c r="S333" s="146">
        <v>0</v>
      </c>
      <c r="T333" s="147">
        <f>S333*H333</f>
        <v>0</v>
      </c>
      <c r="AR333" s="148" t="s">
        <v>1255</v>
      </c>
      <c r="AT333" s="148" t="s">
        <v>295</v>
      </c>
      <c r="AU333" s="148" t="s">
        <v>85</v>
      </c>
      <c r="AY333" s="17" t="s">
        <v>293</v>
      </c>
      <c r="BE333" s="149">
        <f>IF(N333="základní",J333,0)</f>
        <v>0</v>
      </c>
      <c r="BF333" s="149">
        <f>IF(N333="snížená",J333,0)</f>
        <v>0</v>
      </c>
      <c r="BG333" s="149">
        <f>IF(N333="zákl. přenesená",J333,0)</f>
        <v>0</v>
      </c>
      <c r="BH333" s="149">
        <f>IF(N333="sníž. přenesená",J333,0)</f>
        <v>0</v>
      </c>
      <c r="BI333" s="149">
        <f>IF(N333="nulová",J333,0)</f>
        <v>0</v>
      </c>
      <c r="BJ333" s="17" t="s">
        <v>83</v>
      </c>
      <c r="BK333" s="149">
        <f>ROUND(I333*H333,2)</f>
        <v>0</v>
      </c>
      <c r="BL333" s="17" t="s">
        <v>1255</v>
      </c>
      <c r="BM333" s="148" t="s">
        <v>6011</v>
      </c>
    </row>
    <row r="334" spans="2:65" s="1" customFormat="1" ht="16.5" customHeight="1">
      <c r="B334" s="32"/>
      <c r="C334" s="174" t="s">
        <v>1375</v>
      </c>
      <c r="D334" s="174" t="s">
        <v>530</v>
      </c>
      <c r="E334" s="175" t="s">
        <v>6012</v>
      </c>
      <c r="F334" s="176" t="s">
        <v>6013</v>
      </c>
      <c r="G334" s="177" t="s">
        <v>909</v>
      </c>
      <c r="H334" s="178">
        <v>4</v>
      </c>
      <c r="I334" s="179"/>
      <c r="J334" s="180">
        <f>ROUND(I334*H334,2)</f>
        <v>0</v>
      </c>
      <c r="K334" s="176" t="s">
        <v>1</v>
      </c>
      <c r="L334" s="181"/>
      <c r="M334" s="182" t="s">
        <v>1</v>
      </c>
      <c r="N334" s="183" t="s">
        <v>41</v>
      </c>
      <c r="P334" s="146">
        <f>O334*H334</f>
        <v>0</v>
      </c>
      <c r="Q334" s="146">
        <v>0</v>
      </c>
      <c r="R334" s="146">
        <f>Q334*H334</f>
        <v>0</v>
      </c>
      <c r="S334" s="146">
        <v>0</v>
      </c>
      <c r="T334" s="147">
        <f>S334*H334</f>
        <v>0</v>
      </c>
      <c r="AR334" s="148" t="s">
        <v>3508</v>
      </c>
      <c r="AT334" s="148" t="s">
        <v>530</v>
      </c>
      <c r="AU334" s="148" t="s">
        <v>85</v>
      </c>
      <c r="AY334" s="17" t="s">
        <v>293</v>
      </c>
      <c r="BE334" s="149">
        <f>IF(N334="základní",J334,0)</f>
        <v>0</v>
      </c>
      <c r="BF334" s="149">
        <f>IF(N334="snížená",J334,0)</f>
        <v>0</v>
      </c>
      <c r="BG334" s="149">
        <f>IF(N334="zákl. přenesená",J334,0)</f>
        <v>0</v>
      </c>
      <c r="BH334" s="149">
        <f>IF(N334="sníž. přenesená",J334,0)</f>
        <v>0</v>
      </c>
      <c r="BI334" s="149">
        <f>IF(N334="nulová",J334,0)</f>
        <v>0</v>
      </c>
      <c r="BJ334" s="17" t="s">
        <v>83</v>
      </c>
      <c r="BK334" s="149">
        <f>ROUND(I334*H334,2)</f>
        <v>0</v>
      </c>
      <c r="BL334" s="17" t="s">
        <v>1255</v>
      </c>
      <c r="BM334" s="148" t="s">
        <v>6014</v>
      </c>
    </row>
    <row r="335" spans="2:65" s="1" customFormat="1" ht="24.2" customHeight="1">
      <c r="B335" s="32"/>
      <c r="C335" s="174" t="s">
        <v>1379</v>
      </c>
      <c r="D335" s="174" t="s">
        <v>530</v>
      </c>
      <c r="E335" s="175" t="s">
        <v>6015</v>
      </c>
      <c r="F335" s="176" t="s">
        <v>6016</v>
      </c>
      <c r="G335" s="177" t="s">
        <v>909</v>
      </c>
      <c r="H335" s="178">
        <v>1</v>
      </c>
      <c r="I335" s="179"/>
      <c r="J335" s="180">
        <f>ROUND(I335*H335,2)</f>
        <v>0</v>
      </c>
      <c r="K335" s="176" t="s">
        <v>1</v>
      </c>
      <c r="L335" s="181"/>
      <c r="M335" s="182" t="s">
        <v>1</v>
      </c>
      <c r="N335" s="183" t="s">
        <v>41</v>
      </c>
      <c r="P335" s="146">
        <f>O335*H335</f>
        <v>0</v>
      </c>
      <c r="Q335" s="146">
        <v>0</v>
      </c>
      <c r="R335" s="146">
        <f>Q335*H335</f>
        <v>0</v>
      </c>
      <c r="S335" s="146">
        <v>0</v>
      </c>
      <c r="T335" s="147">
        <f>S335*H335</f>
        <v>0</v>
      </c>
      <c r="AR335" s="148" t="s">
        <v>3508</v>
      </c>
      <c r="AT335" s="148" t="s">
        <v>530</v>
      </c>
      <c r="AU335" s="148" t="s">
        <v>85</v>
      </c>
      <c r="AY335" s="17" t="s">
        <v>293</v>
      </c>
      <c r="BE335" s="149">
        <f>IF(N335="základní",J335,0)</f>
        <v>0</v>
      </c>
      <c r="BF335" s="149">
        <f>IF(N335="snížená",J335,0)</f>
        <v>0</v>
      </c>
      <c r="BG335" s="149">
        <f>IF(N335="zákl. přenesená",J335,0)</f>
        <v>0</v>
      </c>
      <c r="BH335" s="149">
        <f>IF(N335="sníž. přenesená",J335,0)</f>
        <v>0</v>
      </c>
      <c r="BI335" s="149">
        <f>IF(N335="nulová",J335,0)</f>
        <v>0</v>
      </c>
      <c r="BJ335" s="17" t="s">
        <v>83</v>
      </c>
      <c r="BK335" s="149">
        <f>ROUND(I335*H335,2)</f>
        <v>0</v>
      </c>
      <c r="BL335" s="17" t="s">
        <v>1255</v>
      </c>
      <c r="BM335" s="148" t="s">
        <v>6017</v>
      </c>
    </row>
    <row r="336" spans="2:65" s="1" customFormat="1" ht="24.2" customHeight="1">
      <c r="B336" s="32"/>
      <c r="C336" s="137" t="s">
        <v>1383</v>
      </c>
      <c r="D336" s="137" t="s">
        <v>295</v>
      </c>
      <c r="E336" s="138" t="s">
        <v>6018</v>
      </c>
      <c r="F336" s="139" t="s">
        <v>6019</v>
      </c>
      <c r="G336" s="140" t="s">
        <v>711</v>
      </c>
      <c r="H336" s="141">
        <v>25.5</v>
      </c>
      <c r="I336" s="142"/>
      <c r="J336" s="143">
        <f>ROUND(I336*H336,2)</f>
        <v>0</v>
      </c>
      <c r="K336" s="139" t="s">
        <v>1</v>
      </c>
      <c r="L336" s="32"/>
      <c r="M336" s="144" t="s">
        <v>1</v>
      </c>
      <c r="N336" s="145" t="s">
        <v>41</v>
      </c>
      <c r="P336" s="146">
        <f>O336*H336</f>
        <v>0</v>
      </c>
      <c r="Q336" s="146">
        <v>1.0000000000000001E-5</v>
      </c>
      <c r="R336" s="146">
        <f>Q336*H336</f>
        <v>2.5500000000000002E-4</v>
      </c>
      <c r="S336" s="146">
        <v>0</v>
      </c>
      <c r="T336" s="147">
        <f>S336*H336</f>
        <v>0</v>
      </c>
      <c r="AR336" s="148" t="s">
        <v>1255</v>
      </c>
      <c r="AT336" s="148" t="s">
        <v>295</v>
      </c>
      <c r="AU336" s="148" t="s">
        <v>85</v>
      </c>
      <c r="AY336" s="17" t="s">
        <v>293</v>
      </c>
      <c r="BE336" s="149">
        <f>IF(N336="základní",J336,0)</f>
        <v>0</v>
      </c>
      <c r="BF336" s="149">
        <f>IF(N336="snížená",J336,0)</f>
        <v>0</v>
      </c>
      <c r="BG336" s="149">
        <f>IF(N336="zákl. přenesená",J336,0)</f>
        <v>0</v>
      </c>
      <c r="BH336" s="149">
        <f>IF(N336="sníž. přenesená",J336,0)</f>
        <v>0</v>
      </c>
      <c r="BI336" s="149">
        <f>IF(N336="nulová",J336,0)</f>
        <v>0</v>
      </c>
      <c r="BJ336" s="17" t="s">
        <v>83</v>
      </c>
      <c r="BK336" s="149">
        <f>ROUND(I336*H336,2)</f>
        <v>0</v>
      </c>
      <c r="BL336" s="17" t="s">
        <v>1255</v>
      </c>
      <c r="BM336" s="148" t="s">
        <v>6020</v>
      </c>
    </row>
    <row r="337" spans="2:65" s="12" customFormat="1" ht="11.25">
      <c r="B337" s="150"/>
      <c r="D337" s="151" t="s">
        <v>302</v>
      </c>
      <c r="E337" s="152" t="s">
        <v>1</v>
      </c>
      <c r="F337" s="153" t="s">
        <v>6021</v>
      </c>
      <c r="H337" s="154">
        <v>25.5</v>
      </c>
      <c r="I337" s="155"/>
      <c r="L337" s="150"/>
      <c r="M337" s="156"/>
      <c r="T337" s="157"/>
      <c r="AT337" s="152" t="s">
        <v>302</v>
      </c>
      <c r="AU337" s="152" t="s">
        <v>85</v>
      </c>
      <c r="AV337" s="12" t="s">
        <v>85</v>
      </c>
      <c r="AW337" s="12" t="s">
        <v>32</v>
      </c>
      <c r="AX337" s="12" t="s">
        <v>83</v>
      </c>
      <c r="AY337" s="152" t="s">
        <v>293</v>
      </c>
    </row>
    <row r="338" spans="2:65" s="1" customFormat="1" ht="24.2" customHeight="1">
      <c r="B338" s="32"/>
      <c r="C338" s="137" t="s">
        <v>1391</v>
      </c>
      <c r="D338" s="137" t="s">
        <v>295</v>
      </c>
      <c r="E338" s="138" t="s">
        <v>5718</v>
      </c>
      <c r="F338" s="139" t="s">
        <v>5719</v>
      </c>
      <c r="G338" s="140" t="s">
        <v>767</v>
      </c>
      <c r="H338" s="141">
        <v>0.28299999999999997</v>
      </c>
      <c r="I338" s="142"/>
      <c r="J338" s="143">
        <f>ROUND(I338*H338,2)</f>
        <v>0</v>
      </c>
      <c r="K338" s="139" t="s">
        <v>1</v>
      </c>
      <c r="L338" s="32"/>
      <c r="M338" s="144" t="s">
        <v>1</v>
      </c>
      <c r="N338" s="145" t="s">
        <v>41</v>
      </c>
      <c r="P338" s="146">
        <f>O338*H338</f>
        <v>0</v>
      </c>
      <c r="Q338" s="146">
        <v>0</v>
      </c>
      <c r="R338" s="146">
        <f>Q338*H338</f>
        <v>0</v>
      </c>
      <c r="S338" s="146">
        <v>0</v>
      </c>
      <c r="T338" s="147">
        <f>S338*H338</f>
        <v>0</v>
      </c>
      <c r="AR338" s="148" t="s">
        <v>1255</v>
      </c>
      <c r="AT338" s="148" t="s">
        <v>295</v>
      </c>
      <c r="AU338" s="148" t="s">
        <v>85</v>
      </c>
      <c r="AY338" s="17" t="s">
        <v>293</v>
      </c>
      <c r="BE338" s="149">
        <f>IF(N338="základní",J338,0)</f>
        <v>0</v>
      </c>
      <c r="BF338" s="149">
        <f>IF(N338="snížená",J338,0)</f>
        <v>0</v>
      </c>
      <c r="BG338" s="149">
        <f>IF(N338="zákl. přenesená",J338,0)</f>
        <v>0</v>
      </c>
      <c r="BH338" s="149">
        <f>IF(N338="sníž. přenesená",J338,0)</f>
        <v>0</v>
      </c>
      <c r="BI338" s="149">
        <f>IF(N338="nulová",J338,0)</f>
        <v>0</v>
      </c>
      <c r="BJ338" s="17" t="s">
        <v>83</v>
      </c>
      <c r="BK338" s="149">
        <f>ROUND(I338*H338,2)</f>
        <v>0</v>
      </c>
      <c r="BL338" s="17" t="s">
        <v>1255</v>
      </c>
      <c r="BM338" s="148" t="s">
        <v>6022</v>
      </c>
    </row>
    <row r="339" spans="2:65" s="12" customFormat="1" ht="11.25">
      <c r="B339" s="150"/>
      <c r="D339" s="151" t="s">
        <v>302</v>
      </c>
      <c r="E339" s="152" t="s">
        <v>1</v>
      </c>
      <c r="F339" s="153" t="s">
        <v>6023</v>
      </c>
      <c r="H339" s="154">
        <v>0.28299999999999997</v>
      </c>
      <c r="I339" s="155"/>
      <c r="L339" s="150"/>
      <c r="M339" s="156"/>
      <c r="T339" s="157"/>
      <c r="AT339" s="152" t="s">
        <v>302</v>
      </c>
      <c r="AU339" s="152" t="s">
        <v>85</v>
      </c>
      <c r="AV339" s="12" t="s">
        <v>85</v>
      </c>
      <c r="AW339" s="12" t="s">
        <v>32</v>
      </c>
      <c r="AX339" s="12" t="s">
        <v>76</v>
      </c>
      <c r="AY339" s="152" t="s">
        <v>293</v>
      </c>
    </row>
    <row r="340" spans="2:65" s="14" customFormat="1" ht="11.25">
      <c r="B340" s="167"/>
      <c r="D340" s="151" t="s">
        <v>302</v>
      </c>
      <c r="E340" s="168" t="s">
        <v>5364</v>
      </c>
      <c r="F340" s="169" t="s">
        <v>371</v>
      </c>
      <c r="H340" s="170">
        <v>0.28299999999999997</v>
      </c>
      <c r="I340" s="171"/>
      <c r="L340" s="167"/>
      <c r="M340" s="172"/>
      <c r="T340" s="173"/>
      <c r="AT340" s="168" t="s">
        <v>302</v>
      </c>
      <c r="AU340" s="168" t="s">
        <v>85</v>
      </c>
      <c r="AV340" s="14" t="s">
        <v>300</v>
      </c>
      <c r="AW340" s="14" t="s">
        <v>32</v>
      </c>
      <c r="AX340" s="14" t="s">
        <v>83</v>
      </c>
      <c r="AY340" s="168" t="s">
        <v>293</v>
      </c>
    </row>
    <row r="341" spans="2:65" s="1" customFormat="1" ht="24.2" customHeight="1">
      <c r="B341" s="32"/>
      <c r="C341" s="174" t="s">
        <v>1396</v>
      </c>
      <c r="D341" s="174" t="s">
        <v>530</v>
      </c>
      <c r="E341" s="175" t="s">
        <v>6024</v>
      </c>
      <c r="F341" s="176" t="s">
        <v>6025</v>
      </c>
      <c r="G341" s="177" t="s">
        <v>5724</v>
      </c>
      <c r="H341" s="178">
        <v>1</v>
      </c>
      <c r="I341" s="179"/>
      <c r="J341" s="180">
        <f>ROUND(I341*H341,2)</f>
        <v>0</v>
      </c>
      <c r="K341" s="176" t="s">
        <v>1</v>
      </c>
      <c r="L341" s="181"/>
      <c r="M341" s="182" t="s">
        <v>1</v>
      </c>
      <c r="N341" s="183" t="s">
        <v>41</v>
      </c>
      <c r="P341" s="146">
        <f>O341*H341</f>
        <v>0</v>
      </c>
      <c r="Q341" s="146">
        <v>0</v>
      </c>
      <c r="R341" s="146">
        <f>Q341*H341</f>
        <v>0</v>
      </c>
      <c r="S341" s="146">
        <v>0</v>
      </c>
      <c r="T341" s="147">
        <f>S341*H341</f>
        <v>0</v>
      </c>
      <c r="AR341" s="148" t="s">
        <v>3508</v>
      </c>
      <c r="AT341" s="148" t="s">
        <v>530</v>
      </c>
      <c r="AU341" s="148" t="s">
        <v>85</v>
      </c>
      <c r="AY341" s="17" t="s">
        <v>293</v>
      </c>
      <c r="BE341" s="149">
        <f>IF(N341="základní",J341,0)</f>
        <v>0</v>
      </c>
      <c r="BF341" s="149">
        <f>IF(N341="snížená",J341,0)</f>
        <v>0</v>
      </c>
      <c r="BG341" s="149">
        <f>IF(N341="zákl. přenesená",J341,0)</f>
        <v>0</v>
      </c>
      <c r="BH341" s="149">
        <f>IF(N341="sníž. přenesená",J341,0)</f>
        <v>0</v>
      </c>
      <c r="BI341" s="149">
        <f>IF(N341="nulová",J341,0)</f>
        <v>0</v>
      </c>
      <c r="BJ341" s="17" t="s">
        <v>83</v>
      </c>
      <c r="BK341" s="149">
        <f>ROUND(I341*H341,2)</f>
        <v>0</v>
      </c>
      <c r="BL341" s="17" t="s">
        <v>1255</v>
      </c>
      <c r="BM341" s="148" t="s">
        <v>6026</v>
      </c>
    </row>
    <row r="342" spans="2:65" s="12" customFormat="1" ht="11.25">
      <c r="B342" s="150"/>
      <c r="D342" s="151" t="s">
        <v>302</v>
      </c>
      <c r="E342" s="152" t="s">
        <v>1</v>
      </c>
      <c r="F342" s="153" t="s">
        <v>6027</v>
      </c>
      <c r="H342" s="154">
        <v>0.65100000000000002</v>
      </c>
      <c r="I342" s="155"/>
      <c r="L342" s="150"/>
      <c r="M342" s="156"/>
      <c r="T342" s="157"/>
      <c r="AT342" s="152" t="s">
        <v>302</v>
      </c>
      <c r="AU342" s="152" t="s">
        <v>85</v>
      </c>
      <c r="AV342" s="12" t="s">
        <v>85</v>
      </c>
      <c r="AW342" s="12" t="s">
        <v>32</v>
      </c>
      <c r="AX342" s="12" t="s">
        <v>76</v>
      </c>
      <c r="AY342" s="152" t="s">
        <v>293</v>
      </c>
    </row>
    <row r="343" spans="2:65" s="12" customFormat="1" ht="11.25">
      <c r="B343" s="150"/>
      <c r="D343" s="151" t="s">
        <v>302</v>
      </c>
      <c r="E343" s="152" t="s">
        <v>1</v>
      </c>
      <c r="F343" s="153" t="s">
        <v>83</v>
      </c>
      <c r="H343" s="154">
        <v>1</v>
      </c>
      <c r="I343" s="155"/>
      <c r="L343" s="150"/>
      <c r="M343" s="156"/>
      <c r="T343" s="157"/>
      <c r="AT343" s="152" t="s">
        <v>302</v>
      </c>
      <c r="AU343" s="152" t="s">
        <v>85</v>
      </c>
      <c r="AV343" s="12" t="s">
        <v>85</v>
      </c>
      <c r="AW343" s="12" t="s">
        <v>32</v>
      </c>
      <c r="AX343" s="12" t="s">
        <v>83</v>
      </c>
      <c r="AY343" s="152" t="s">
        <v>293</v>
      </c>
    </row>
    <row r="344" spans="2:65" s="1" customFormat="1" ht="21.75" customHeight="1">
      <c r="B344" s="32"/>
      <c r="C344" s="137" t="s">
        <v>1401</v>
      </c>
      <c r="D344" s="137" t="s">
        <v>295</v>
      </c>
      <c r="E344" s="138" t="s">
        <v>6028</v>
      </c>
      <c r="F344" s="139" t="s">
        <v>6029</v>
      </c>
      <c r="G344" s="140" t="s">
        <v>909</v>
      </c>
      <c r="H344" s="141">
        <v>1</v>
      </c>
      <c r="I344" s="142"/>
      <c r="J344" s="143">
        <f t="shared" ref="J344:J349" si="20">ROUND(I344*H344,2)</f>
        <v>0</v>
      </c>
      <c r="K344" s="139" t="s">
        <v>1</v>
      </c>
      <c r="L344" s="32"/>
      <c r="M344" s="144" t="s">
        <v>1</v>
      </c>
      <c r="N344" s="145" t="s">
        <v>41</v>
      </c>
      <c r="P344" s="146">
        <f t="shared" ref="P344:P349" si="21">O344*H344</f>
        <v>0</v>
      </c>
      <c r="Q344" s="146">
        <v>0</v>
      </c>
      <c r="R344" s="146">
        <f t="shared" ref="R344:R349" si="22">Q344*H344</f>
        <v>0</v>
      </c>
      <c r="S344" s="146">
        <v>0</v>
      </c>
      <c r="T344" s="147">
        <f t="shared" ref="T344:T349" si="23">S344*H344</f>
        <v>0</v>
      </c>
      <c r="AR344" s="148" t="s">
        <v>1255</v>
      </c>
      <c r="AT344" s="148" t="s">
        <v>295</v>
      </c>
      <c r="AU344" s="148" t="s">
        <v>85</v>
      </c>
      <c r="AY344" s="17" t="s">
        <v>293</v>
      </c>
      <c r="BE344" s="149">
        <f t="shared" ref="BE344:BE349" si="24">IF(N344="základní",J344,0)</f>
        <v>0</v>
      </c>
      <c r="BF344" s="149">
        <f t="shared" ref="BF344:BF349" si="25">IF(N344="snížená",J344,0)</f>
        <v>0</v>
      </c>
      <c r="BG344" s="149">
        <f t="shared" ref="BG344:BG349" si="26">IF(N344="zákl. přenesená",J344,0)</f>
        <v>0</v>
      </c>
      <c r="BH344" s="149">
        <f t="shared" ref="BH344:BH349" si="27">IF(N344="sníž. přenesená",J344,0)</f>
        <v>0</v>
      </c>
      <c r="BI344" s="149">
        <f t="shared" ref="BI344:BI349" si="28">IF(N344="nulová",J344,0)</f>
        <v>0</v>
      </c>
      <c r="BJ344" s="17" t="s">
        <v>83</v>
      </c>
      <c r="BK344" s="149">
        <f t="shared" ref="BK344:BK349" si="29">ROUND(I344*H344,2)</f>
        <v>0</v>
      </c>
      <c r="BL344" s="17" t="s">
        <v>1255</v>
      </c>
      <c r="BM344" s="148" t="s">
        <v>6030</v>
      </c>
    </row>
    <row r="345" spans="2:65" s="1" customFormat="1" ht="16.5" customHeight="1">
      <c r="B345" s="32"/>
      <c r="C345" s="174" t="s">
        <v>1406</v>
      </c>
      <c r="D345" s="174" t="s">
        <v>530</v>
      </c>
      <c r="E345" s="175" t="s">
        <v>6031</v>
      </c>
      <c r="F345" s="176" t="s">
        <v>6032</v>
      </c>
      <c r="G345" s="177" t="s">
        <v>909</v>
      </c>
      <c r="H345" s="178">
        <v>1</v>
      </c>
      <c r="I345" s="179"/>
      <c r="J345" s="180">
        <f t="shared" si="20"/>
        <v>0</v>
      </c>
      <c r="K345" s="176" t="s">
        <v>1</v>
      </c>
      <c r="L345" s="181"/>
      <c r="M345" s="182" t="s">
        <v>1</v>
      </c>
      <c r="N345" s="183" t="s">
        <v>41</v>
      </c>
      <c r="P345" s="146">
        <f t="shared" si="21"/>
        <v>0</v>
      </c>
      <c r="Q345" s="146">
        <v>0</v>
      </c>
      <c r="R345" s="146">
        <f t="shared" si="22"/>
        <v>0</v>
      </c>
      <c r="S345" s="146">
        <v>0</v>
      </c>
      <c r="T345" s="147">
        <f t="shared" si="23"/>
        <v>0</v>
      </c>
      <c r="AR345" s="148" t="s">
        <v>3508</v>
      </c>
      <c r="AT345" s="148" t="s">
        <v>530</v>
      </c>
      <c r="AU345" s="148" t="s">
        <v>85</v>
      </c>
      <c r="AY345" s="17" t="s">
        <v>293</v>
      </c>
      <c r="BE345" s="149">
        <f t="shared" si="24"/>
        <v>0</v>
      </c>
      <c r="BF345" s="149">
        <f t="shared" si="25"/>
        <v>0</v>
      </c>
      <c r="BG345" s="149">
        <f t="shared" si="26"/>
        <v>0</v>
      </c>
      <c r="BH345" s="149">
        <f t="shared" si="27"/>
        <v>0</v>
      </c>
      <c r="BI345" s="149">
        <f t="shared" si="28"/>
        <v>0</v>
      </c>
      <c r="BJ345" s="17" t="s">
        <v>83</v>
      </c>
      <c r="BK345" s="149">
        <f t="shared" si="29"/>
        <v>0</v>
      </c>
      <c r="BL345" s="17" t="s">
        <v>1255</v>
      </c>
      <c r="BM345" s="148" t="s">
        <v>6033</v>
      </c>
    </row>
    <row r="346" spans="2:65" s="1" customFormat="1" ht="16.5" customHeight="1">
      <c r="B346" s="32"/>
      <c r="C346" s="137" t="s">
        <v>1413</v>
      </c>
      <c r="D346" s="137" t="s">
        <v>295</v>
      </c>
      <c r="E346" s="138" t="s">
        <v>5727</v>
      </c>
      <c r="F346" s="139" t="s">
        <v>5728</v>
      </c>
      <c r="G346" s="140" t="s">
        <v>909</v>
      </c>
      <c r="H346" s="141">
        <v>1</v>
      </c>
      <c r="I346" s="142"/>
      <c r="J346" s="143">
        <f t="shared" si="20"/>
        <v>0</v>
      </c>
      <c r="K346" s="139" t="s">
        <v>1</v>
      </c>
      <c r="L346" s="32"/>
      <c r="M346" s="144" t="s">
        <v>1</v>
      </c>
      <c r="N346" s="145" t="s">
        <v>41</v>
      </c>
      <c r="P346" s="146">
        <f t="shared" si="21"/>
        <v>0</v>
      </c>
      <c r="Q346" s="146">
        <v>0</v>
      </c>
      <c r="R346" s="146">
        <f t="shared" si="22"/>
        <v>0</v>
      </c>
      <c r="S346" s="146">
        <v>0</v>
      </c>
      <c r="T346" s="147">
        <f t="shared" si="23"/>
        <v>0</v>
      </c>
      <c r="AR346" s="148" t="s">
        <v>1255</v>
      </c>
      <c r="AT346" s="148" t="s">
        <v>295</v>
      </c>
      <c r="AU346" s="148" t="s">
        <v>85</v>
      </c>
      <c r="AY346" s="17" t="s">
        <v>293</v>
      </c>
      <c r="BE346" s="149">
        <f t="shared" si="24"/>
        <v>0</v>
      </c>
      <c r="BF346" s="149">
        <f t="shared" si="25"/>
        <v>0</v>
      </c>
      <c r="BG346" s="149">
        <f t="shared" si="26"/>
        <v>0</v>
      </c>
      <c r="BH346" s="149">
        <f t="shared" si="27"/>
        <v>0</v>
      </c>
      <c r="BI346" s="149">
        <f t="shared" si="28"/>
        <v>0</v>
      </c>
      <c r="BJ346" s="17" t="s">
        <v>83</v>
      </c>
      <c r="BK346" s="149">
        <f t="shared" si="29"/>
        <v>0</v>
      </c>
      <c r="BL346" s="17" t="s">
        <v>1255</v>
      </c>
      <c r="BM346" s="148" t="s">
        <v>6034</v>
      </c>
    </row>
    <row r="347" spans="2:65" s="1" customFormat="1" ht="24.2" customHeight="1">
      <c r="B347" s="32"/>
      <c r="C347" s="174" t="s">
        <v>1421</v>
      </c>
      <c r="D347" s="174" t="s">
        <v>530</v>
      </c>
      <c r="E347" s="175" t="s">
        <v>4335</v>
      </c>
      <c r="F347" s="176" t="s">
        <v>4336</v>
      </c>
      <c r="G347" s="177" t="s">
        <v>909</v>
      </c>
      <c r="H347" s="178">
        <v>1</v>
      </c>
      <c r="I347" s="179"/>
      <c r="J347" s="180">
        <f t="shared" si="20"/>
        <v>0</v>
      </c>
      <c r="K347" s="176" t="s">
        <v>1</v>
      </c>
      <c r="L347" s="181"/>
      <c r="M347" s="182" t="s">
        <v>1</v>
      </c>
      <c r="N347" s="183" t="s">
        <v>41</v>
      </c>
      <c r="P347" s="146">
        <f t="shared" si="21"/>
        <v>0</v>
      </c>
      <c r="Q347" s="146">
        <v>1.3299999999999999E-2</v>
      </c>
      <c r="R347" s="146">
        <f t="shared" si="22"/>
        <v>1.3299999999999999E-2</v>
      </c>
      <c r="S347" s="146">
        <v>0</v>
      </c>
      <c r="T347" s="147">
        <f t="shared" si="23"/>
        <v>0</v>
      </c>
      <c r="AR347" s="148" t="s">
        <v>3508</v>
      </c>
      <c r="AT347" s="148" t="s">
        <v>530</v>
      </c>
      <c r="AU347" s="148" t="s">
        <v>85</v>
      </c>
      <c r="AY347" s="17" t="s">
        <v>293</v>
      </c>
      <c r="BE347" s="149">
        <f t="shared" si="24"/>
        <v>0</v>
      </c>
      <c r="BF347" s="149">
        <f t="shared" si="25"/>
        <v>0</v>
      </c>
      <c r="BG347" s="149">
        <f t="shared" si="26"/>
        <v>0</v>
      </c>
      <c r="BH347" s="149">
        <f t="shared" si="27"/>
        <v>0</v>
      </c>
      <c r="BI347" s="149">
        <f t="shared" si="28"/>
        <v>0</v>
      </c>
      <c r="BJ347" s="17" t="s">
        <v>83</v>
      </c>
      <c r="BK347" s="149">
        <f t="shared" si="29"/>
        <v>0</v>
      </c>
      <c r="BL347" s="17" t="s">
        <v>1255</v>
      </c>
      <c r="BM347" s="148" t="s">
        <v>6035</v>
      </c>
    </row>
    <row r="348" spans="2:65" s="1" customFormat="1" ht="24.2" customHeight="1">
      <c r="B348" s="32"/>
      <c r="C348" s="174" t="s">
        <v>1477</v>
      </c>
      <c r="D348" s="174" t="s">
        <v>530</v>
      </c>
      <c r="E348" s="175" t="s">
        <v>5731</v>
      </c>
      <c r="F348" s="176" t="s">
        <v>5732</v>
      </c>
      <c r="G348" s="177" t="s">
        <v>909</v>
      </c>
      <c r="H348" s="178">
        <v>1</v>
      </c>
      <c r="I348" s="179"/>
      <c r="J348" s="180">
        <f t="shared" si="20"/>
        <v>0</v>
      </c>
      <c r="K348" s="176" t="s">
        <v>1</v>
      </c>
      <c r="L348" s="181"/>
      <c r="M348" s="182" t="s">
        <v>1</v>
      </c>
      <c r="N348" s="183" t="s">
        <v>41</v>
      </c>
      <c r="P348" s="146">
        <f t="shared" si="21"/>
        <v>0</v>
      </c>
      <c r="Q348" s="146">
        <v>2.9999999999999997E-4</v>
      </c>
      <c r="R348" s="146">
        <f t="shared" si="22"/>
        <v>2.9999999999999997E-4</v>
      </c>
      <c r="S348" s="146">
        <v>0</v>
      </c>
      <c r="T348" s="147">
        <f t="shared" si="23"/>
        <v>0</v>
      </c>
      <c r="AR348" s="148" t="s">
        <v>3508</v>
      </c>
      <c r="AT348" s="148" t="s">
        <v>530</v>
      </c>
      <c r="AU348" s="148" t="s">
        <v>85</v>
      </c>
      <c r="AY348" s="17" t="s">
        <v>293</v>
      </c>
      <c r="BE348" s="149">
        <f t="shared" si="24"/>
        <v>0</v>
      </c>
      <c r="BF348" s="149">
        <f t="shared" si="25"/>
        <v>0</v>
      </c>
      <c r="BG348" s="149">
        <f t="shared" si="26"/>
        <v>0</v>
      </c>
      <c r="BH348" s="149">
        <f t="shared" si="27"/>
        <v>0</v>
      </c>
      <c r="BI348" s="149">
        <f t="shared" si="28"/>
        <v>0</v>
      </c>
      <c r="BJ348" s="17" t="s">
        <v>83</v>
      </c>
      <c r="BK348" s="149">
        <f t="shared" si="29"/>
        <v>0</v>
      </c>
      <c r="BL348" s="17" t="s">
        <v>1255</v>
      </c>
      <c r="BM348" s="148" t="s">
        <v>6036</v>
      </c>
    </row>
    <row r="349" spans="2:65" s="1" customFormat="1" ht="16.5" customHeight="1">
      <c r="B349" s="32"/>
      <c r="C349" s="137" t="s">
        <v>1534</v>
      </c>
      <c r="D349" s="137" t="s">
        <v>295</v>
      </c>
      <c r="E349" s="138" t="s">
        <v>5740</v>
      </c>
      <c r="F349" s="139" t="s">
        <v>5741</v>
      </c>
      <c r="G349" s="140" t="s">
        <v>711</v>
      </c>
      <c r="H349" s="141">
        <v>17.5</v>
      </c>
      <c r="I349" s="142"/>
      <c r="J349" s="143">
        <f t="shared" si="20"/>
        <v>0</v>
      </c>
      <c r="K349" s="139" t="s">
        <v>1</v>
      </c>
      <c r="L349" s="32"/>
      <c r="M349" s="144" t="s">
        <v>1</v>
      </c>
      <c r="N349" s="145" t="s">
        <v>41</v>
      </c>
      <c r="P349" s="146">
        <f t="shared" si="21"/>
        <v>0</v>
      </c>
      <c r="Q349" s="146">
        <v>0</v>
      </c>
      <c r="R349" s="146">
        <f t="shared" si="22"/>
        <v>0</v>
      </c>
      <c r="S349" s="146">
        <v>0</v>
      </c>
      <c r="T349" s="147">
        <f t="shared" si="23"/>
        <v>0</v>
      </c>
      <c r="AR349" s="148" t="s">
        <v>1255</v>
      </c>
      <c r="AT349" s="148" t="s">
        <v>295</v>
      </c>
      <c r="AU349" s="148" t="s">
        <v>85</v>
      </c>
      <c r="AY349" s="17" t="s">
        <v>293</v>
      </c>
      <c r="BE349" s="149">
        <f t="shared" si="24"/>
        <v>0</v>
      </c>
      <c r="BF349" s="149">
        <f t="shared" si="25"/>
        <v>0</v>
      </c>
      <c r="BG349" s="149">
        <f t="shared" si="26"/>
        <v>0</v>
      </c>
      <c r="BH349" s="149">
        <f t="shared" si="27"/>
        <v>0</v>
      </c>
      <c r="BI349" s="149">
        <f t="shared" si="28"/>
        <v>0</v>
      </c>
      <c r="BJ349" s="17" t="s">
        <v>83</v>
      </c>
      <c r="BK349" s="149">
        <f t="shared" si="29"/>
        <v>0</v>
      </c>
      <c r="BL349" s="17" t="s">
        <v>1255</v>
      </c>
      <c r="BM349" s="148" t="s">
        <v>6037</v>
      </c>
    </row>
    <row r="350" spans="2:65" s="12" customFormat="1" ht="11.25">
      <c r="B350" s="150"/>
      <c r="D350" s="151" t="s">
        <v>302</v>
      </c>
      <c r="E350" s="152" t="s">
        <v>1</v>
      </c>
      <c r="F350" s="153" t="s">
        <v>5951</v>
      </c>
      <c r="H350" s="154">
        <v>17.5</v>
      </c>
      <c r="I350" s="155"/>
      <c r="L350" s="150"/>
      <c r="M350" s="156"/>
      <c r="T350" s="157"/>
      <c r="AT350" s="152" t="s">
        <v>302</v>
      </c>
      <c r="AU350" s="152" t="s">
        <v>85</v>
      </c>
      <c r="AV350" s="12" t="s">
        <v>85</v>
      </c>
      <c r="AW350" s="12" t="s">
        <v>32</v>
      </c>
      <c r="AX350" s="12" t="s">
        <v>83</v>
      </c>
      <c r="AY350" s="152" t="s">
        <v>293</v>
      </c>
    </row>
    <row r="351" spans="2:65" s="1" customFormat="1" ht="16.5" customHeight="1">
      <c r="B351" s="32"/>
      <c r="C351" s="137" t="s">
        <v>1540</v>
      </c>
      <c r="D351" s="137" t="s">
        <v>295</v>
      </c>
      <c r="E351" s="138" t="s">
        <v>5747</v>
      </c>
      <c r="F351" s="139" t="s">
        <v>5748</v>
      </c>
      <c r="G351" s="140" t="s">
        <v>909</v>
      </c>
      <c r="H351" s="141">
        <v>1</v>
      </c>
      <c r="I351" s="142"/>
      <c r="J351" s="143">
        <f>ROUND(I351*H351,2)</f>
        <v>0</v>
      </c>
      <c r="K351" s="139" t="s">
        <v>1</v>
      </c>
      <c r="L351" s="32"/>
      <c r="M351" s="144" t="s">
        <v>1</v>
      </c>
      <c r="N351" s="145" t="s">
        <v>41</v>
      </c>
      <c r="P351" s="146">
        <f>O351*H351</f>
        <v>0</v>
      </c>
      <c r="Q351" s="146">
        <v>3.7200000000000002E-3</v>
      </c>
      <c r="R351" s="146">
        <f>Q351*H351</f>
        <v>3.7200000000000002E-3</v>
      </c>
      <c r="S351" s="146">
        <v>0</v>
      </c>
      <c r="T351" s="147">
        <f>S351*H351</f>
        <v>0</v>
      </c>
      <c r="AR351" s="148" t="s">
        <v>1255</v>
      </c>
      <c r="AT351" s="148" t="s">
        <v>295</v>
      </c>
      <c r="AU351" s="148" t="s">
        <v>85</v>
      </c>
      <c r="AY351" s="17" t="s">
        <v>293</v>
      </c>
      <c r="BE351" s="149">
        <f>IF(N351="základní",J351,0)</f>
        <v>0</v>
      </c>
      <c r="BF351" s="149">
        <f>IF(N351="snížená",J351,0)</f>
        <v>0</v>
      </c>
      <c r="BG351" s="149">
        <f>IF(N351="zákl. přenesená",J351,0)</f>
        <v>0</v>
      </c>
      <c r="BH351" s="149">
        <f>IF(N351="sníž. přenesená",J351,0)</f>
        <v>0</v>
      </c>
      <c r="BI351" s="149">
        <f>IF(N351="nulová",J351,0)</f>
        <v>0</v>
      </c>
      <c r="BJ351" s="17" t="s">
        <v>83</v>
      </c>
      <c r="BK351" s="149">
        <f>ROUND(I351*H351,2)</f>
        <v>0</v>
      </c>
      <c r="BL351" s="17" t="s">
        <v>1255</v>
      </c>
      <c r="BM351" s="148" t="s">
        <v>6038</v>
      </c>
    </row>
    <row r="352" spans="2:65" s="1" customFormat="1" ht="16.5" customHeight="1">
      <c r="B352" s="32"/>
      <c r="C352" s="174" t="s">
        <v>1545</v>
      </c>
      <c r="D352" s="174" t="s">
        <v>530</v>
      </c>
      <c r="E352" s="175" t="s">
        <v>5750</v>
      </c>
      <c r="F352" s="176" t="s">
        <v>5751</v>
      </c>
      <c r="G352" s="177" t="s">
        <v>909</v>
      </c>
      <c r="H352" s="178">
        <v>1</v>
      </c>
      <c r="I352" s="179"/>
      <c r="J352" s="180">
        <f>ROUND(I352*H352,2)</f>
        <v>0</v>
      </c>
      <c r="K352" s="176" t="s">
        <v>1</v>
      </c>
      <c r="L352" s="181"/>
      <c r="M352" s="182" t="s">
        <v>1</v>
      </c>
      <c r="N352" s="183" t="s">
        <v>41</v>
      </c>
      <c r="P352" s="146">
        <f>O352*H352</f>
        <v>0</v>
      </c>
      <c r="Q352" s="146">
        <v>0</v>
      </c>
      <c r="R352" s="146">
        <f>Q352*H352</f>
        <v>0</v>
      </c>
      <c r="S352" s="146">
        <v>0</v>
      </c>
      <c r="T352" s="147">
        <f>S352*H352</f>
        <v>0</v>
      </c>
      <c r="AR352" s="148" t="s">
        <v>3508</v>
      </c>
      <c r="AT352" s="148" t="s">
        <v>530</v>
      </c>
      <c r="AU352" s="148" t="s">
        <v>85</v>
      </c>
      <c r="AY352" s="17" t="s">
        <v>293</v>
      </c>
      <c r="BE352" s="149">
        <f>IF(N352="základní",J352,0)</f>
        <v>0</v>
      </c>
      <c r="BF352" s="149">
        <f>IF(N352="snížená",J352,0)</f>
        <v>0</v>
      </c>
      <c r="BG352" s="149">
        <f>IF(N352="zákl. přenesená",J352,0)</f>
        <v>0</v>
      </c>
      <c r="BH352" s="149">
        <f>IF(N352="sníž. přenesená",J352,0)</f>
        <v>0</v>
      </c>
      <c r="BI352" s="149">
        <f>IF(N352="nulová",J352,0)</f>
        <v>0</v>
      </c>
      <c r="BJ352" s="17" t="s">
        <v>83</v>
      </c>
      <c r="BK352" s="149">
        <f>ROUND(I352*H352,2)</f>
        <v>0</v>
      </c>
      <c r="BL352" s="17" t="s">
        <v>1255</v>
      </c>
      <c r="BM352" s="148" t="s">
        <v>6039</v>
      </c>
    </row>
    <row r="353" spans="2:65" s="11" customFormat="1" ht="22.9" customHeight="1">
      <c r="B353" s="125"/>
      <c r="D353" s="126" t="s">
        <v>75</v>
      </c>
      <c r="E353" s="135" t="s">
        <v>5759</v>
      </c>
      <c r="F353" s="135" t="s">
        <v>5760</v>
      </c>
      <c r="I353" s="128"/>
      <c r="J353" s="136">
        <f>BK353</f>
        <v>0</v>
      </c>
      <c r="L353" s="125"/>
      <c r="M353" s="130"/>
      <c r="P353" s="131">
        <f>SUM(P354:P360)</f>
        <v>0</v>
      </c>
      <c r="R353" s="131">
        <f>SUM(R354:R360)</f>
        <v>0.43</v>
      </c>
      <c r="T353" s="132">
        <f>SUM(T354:T360)</f>
        <v>0</v>
      </c>
      <c r="AR353" s="126" t="s">
        <v>156</v>
      </c>
      <c r="AT353" s="133" t="s">
        <v>75</v>
      </c>
      <c r="AU353" s="133" t="s">
        <v>83</v>
      </c>
      <c r="AY353" s="126" t="s">
        <v>293</v>
      </c>
      <c r="BK353" s="134">
        <f>SUM(BK354:BK360)</f>
        <v>0</v>
      </c>
    </row>
    <row r="354" spans="2:65" s="1" customFormat="1" ht="33" customHeight="1">
      <c r="B354" s="32"/>
      <c r="C354" s="137" t="s">
        <v>1549</v>
      </c>
      <c r="D354" s="137" t="s">
        <v>295</v>
      </c>
      <c r="E354" s="138" t="s">
        <v>5761</v>
      </c>
      <c r="F354" s="139" t="s">
        <v>5762</v>
      </c>
      <c r="G354" s="140" t="s">
        <v>711</v>
      </c>
      <c r="H354" s="141">
        <v>10</v>
      </c>
      <c r="I354" s="142"/>
      <c r="J354" s="143">
        <f>ROUND(I354*H354,2)</f>
        <v>0</v>
      </c>
      <c r="K354" s="139" t="s">
        <v>1</v>
      </c>
      <c r="L354" s="32"/>
      <c r="M354" s="144" t="s">
        <v>1</v>
      </c>
      <c r="N354" s="145" t="s">
        <v>41</v>
      </c>
      <c r="P354" s="146">
        <f>O354*H354</f>
        <v>0</v>
      </c>
      <c r="Q354" s="146">
        <v>0</v>
      </c>
      <c r="R354" s="146">
        <f>Q354*H354</f>
        <v>0</v>
      </c>
      <c r="S354" s="146">
        <v>0</v>
      </c>
      <c r="T354" s="147">
        <f>S354*H354</f>
        <v>0</v>
      </c>
      <c r="AR354" s="148" t="s">
        <v>1255</v>
      </c>
      <c r="AT354" s="148" t="s">
        <v>295</v>
      </c>
      <c r="AU354" s="148" t="s">
        <v>85</v>
      </c>
      <c r="AY354" s="17" t="s">
        <v>293</v>
      </c>
      <c r="BE354" s="149">
        <f>IF(N354="základní",J354,0)</f>
        <v>0</v>
      </c>
      <c r="BF354" s="149">
        <f>IF(N354="snížená",J354,0)</f>
        <v>0</v>
      </c>
      <c r="BG354" s="149">
        <f>IF(N354="zákl. přenesená",J354,0)</f>
        <v>0</v>
      </c>
      <c r="BH354" s="149">
        <f>IF(N354="sníž. přenesená",J354,0)</f>
        <v>0</v>
      </c>
      <c r="BI354" s="149">
        <f>IF(N354="nulová",J354,0)</f>
        <v>0</v>
      </c>
      <c r="BJ354" s="17" t="s">
        <v>83</v>
      </c>
      <c r="BK354" s="149">
        <f>ROUND(I354*H354,2)</f>
        <v>0</v>
      </c>
      <c r="BL354" s="17" t="s">
        <v>1255</v>
      </c>
      <c r="BM354" s="148" t="s">
        <v>6040</v>
      </c>
    </row>
    <row r="355" spans="2:65" s="12" customFormat="1" ht="11.25">
      <c r="B355" s="150"/>
      <c r="D355" s="151" t="s">
        <v>302</v>
      </c>
      <c r="E355" s="152" t="s">
        <v>1</v>
      </c>
      <c r="F355" s="153" t="s">
        <v>6041</v>
      </c>
      <c r="H355" s="154">
        <v>10</v>
      </c>
      <c r="I355" s="155"/>
      <c r="L355" s="150"/>
      <c r="M355" s="156"/>
      <c r="T355" s="157"/>
      <c r="AT355" s="152" t="s">
        <v>302</v>
      </c>
      <c r="AU355" s="152" t="s">
        <v>85</v>
      </c>
      <c r="AV355" s="12" t="s">
        <v>85</v>
      </c>
      <c r="AW355" s="12" t="s">
        <v>32</v>
      </c>
      <c r="AX355" s="12" t="s">
        <v>76</v>
      </c>
      <c r="AY355" s="152" t="s">
        <v>293</v>
      </c>
    </row>
    <row r="356" spans="2:65" s="15" customFormat="1" ht="11.25">
      <c r="B356" s="185"/>
      <c r="D356" s="151" t="s">
        <v>302</v>
      </c>
      <c r="E356" s="186" t="s">
        <v>5375</v>
      </c>
      <c r="F356" s="187" t="s">
        <v>1019</v>
      </c>
      <c r="H356" s="188">
        <v>10</v>
      </c>
      <c r="I356" s="189"/>
      <c r="L356" s="185"/>
      <c r="M356" s="190"/>
      <c r="T356" s="191"/>
      <c r="AT356" s="186" t="s">
        <v>302</v>
      </c>
      <c r="AU356" s="186" t="s">
        <v>85</v>
      </c>
      <c r="AV356" s="15" t="s">
        <v>156</v>
      </c>
      <c r="AW356" s="15" t="s">
        <v>32</v>
      </c>
      <c r="AX356" s="15" t="s">
        <v>83</v>
      </c>
      <c r="AY356" s="186" t="s">
        <v>293</v>
      </c>
    </row>
    <row r="357" spans="2:65" s="1" customFormat="1" ht="24.2" customHeight="1">
      <c r="B357" s="32"/>
      <c r="C357" s="174" t="s">
        <v>1553</v>
      </c>
      <c r="D357" s="174" t="s">
        <v>530</v>
      </c>
      <c r="E357" s="175" t="s">
        <v>5765</v>
      </c>
      <c r="F357" s="176" t="s">
        <v>5766</v>
      </c>
      <c r="G357" s="177" t="s">
        <v>711</v>
      </c>
      <c r="H357" s="178">
        <v>10</v>
      </c>
      <c r="I357" s="179"/>
      <c r="J357" s="180">
        <f>ROUND(I357*H357,2)</f>
        <v>0</v>
      </c>
      <c r="K357" s="176" t="s">
        <v>1</v>
      </c>
      <c r="L357" s="181"/>
      <c r="M357" s="182" t="s">
        <v>1</v>
      </c>
      <c r="N357" s="183" t="s">
        <v>41</v>
      </c>
      <c r="P357" s="146">
        <f>O357*H357</f>
        <v>0</v>
      </c>
      <c r="Q357" s="146">
        <v>3.1E-2</v>
      </c>
      <c r="R357" s="146">
        <f>Q357*H357</f>
        <v>0.31</v>
      </c>
      <c r="S357" s="146">
        <v>0</v>
      </c>
      <c r="T357" s="147">
        <f>S357*H357</f>
        <v>0</v>
      </c>
      <c r="AR357" s="148" t="s">
        <v>4061</v>
      </c>
      <c r="AT357" s="148" t="s">
        <v>530</v>
      </c>
      <c r="AU357" s="148" t="s">
        <v>85</v>
      </c>
      <c r="AY357" s="17" t="s">
        <v>293</v>
      </c>
      <c r="BE357" s="149">
        <f>IF(N357="základní",J357,0)</f>
        <v>0</v>
      </c>
      <c r="BF357" s="149">
        <f>IF(N357="snížená",J357,0)</f>
        <v>0</v>
      </c>
      <c r="BG357" s="149">
        <f>IF(N357="zákl. přenesená",J357,0)</f>
        <v>0</v>
      </c>
      <c r="BH357" s="149">
        <f>IF(N357="sníž. přenesená",J357,0)</f>
        <v>0</v>
      </c>
      <c r="BI357" s="149">
        <f>IF(N357="nulová",J357,0)</f>
        <v>0</v>
      </c>
      <c r="BJ357" s="17" t="s">
        <v>83</v>
      </c>
      <c r="BK357" s="149">
        <f>ROUND(I357*H357,2)</f>
        <v>0</v>
      </c>
      <c r="BL357" s="17" t="s">
        <v>4061</v>
      </c>
      <c r="BM357" s="148" t="s">
        <v>6042</v>
      </c>
    </row>
    <row r="358" spans="2:65" s="12" customFormat="1" ht="11.25">
      <c r="B358" s="150"/>
      <c r="D358" s="151" t="s">
        <v>302</v>
      </c>
      <c r="E358" s="152" t="s">
        <v>1</v>
      </c>
      <c r="F358" s="153" t="s">
        <v>5375</v>
      </c>
      <c r="H358" s="154">
        <v>10</v>
      </c>
      <c r="I358" s="155"/>
      <c r="L358" s="150"/>
      <c r="M358" s="156"/>
      <c r="T358" s="157"/>
      <c r="AT358" s="152" t="s">
        <v>302</v>
      </c>
      <c r="AU358" s="152" t="s">
        <v>85</v>
      </c>
      <c r="AV358" s="12" t="s">
        <v>85</v>
      </c>
      <c r="AW358" s="12" t="s">
        <v>32</v>
      </c>
      <c r="AX358" s="12" t="s">
        <v>83</v>
      </c>
      <c r="AY358" s="152" t="s">
        <v>293</v>
      </c>
    </row>
    <row r="359" spans="2:65" s="1" customFormat="1" ht="21.75" customHeight="1">
      <c r="B359" s="32"/>
      <c r="C359" s="174" t="s">
        <v>1982</v>
      </c>
      <c r="D359" s="174" t="s">
        <v>530</v>
      </c>
      <c r="E359" s="175" t="s">
        <v>5768</v>
      </c>
      <c r="F359" s="176" t="s">
        <v>5769</v>
      </c>
      <c r="G359" s="177" t="s">
        <v>909</v>
      </c>
      <c r="H359" s="178">
        <v>20</v>
      </c>
      <c r="I359" s="179"/>
      <c r="J359" s="180">
        <f>ROUND(I359*H359,2)</f>
        <v>0</v>
      </c>
      <c r="K359" s="176" t="s">
        <v>1</v>
      </c>
      <c r="L359" s="181"/>
      <c r="M359" s="182" t="s">
        <v>1</v>
      </c>
      <c r="N359" s="183" t="s">
        <v>41</v>
      </c>
      <c r="P359" s="146">
        <f>O359*H359</f>
        <v>0</v>
      </c>
      <c r="Q359" s="146">
        <v>6.0000000000000001E-3</v>
      </c>
      <c r="R359" s="146">
        <f>Q359*H359</f>
        <v>0.12</v>
      </c>
      <c r="S359" s="146">
        <v>0</v>
      </c>
      <c r="T359" s="147">
        <f>S359*H359</f>
        <v>0</v>
      </c>
      <c r="AR359" s="148" t="s">
        <v>4061</v>
      </c>
      <c r="AT359" s="148" t="s">
        <v>530</v>
      </c>
      <c r="AU359" s="148" t="s">
        <v>85</v>
      </c>
      <c r="AY359" s="17" t="s">
        <v>293</v>
      </c>
      <c r="BE359" s="149">
        <f>IF(N359="základní",J359,0)</f>
        <v>0</v>
      </c>
      <c r="BF359" s="149">
        <f>IF(N359="snížená",J359,0)</f>
        <v>0</v>
      </c>
      <c r="BG359" s="149">
        <f>IF(N359="zákl. přenesená",J359,0)</f>
        <v>0</v>
      </c>
      <c r="BH359" s="149">
        <f>IF(N359="sníž. přenesená",J359,0)</f>
        <v>0</v>
      </c>
      <c r="BI359" s="149">
        <f>IF(N359="nulová",J359,0)</f>
        <v>0</v>
      </c>
      <c r="BJ359" s="17" t="s">
        <v>83</v>
      </c>
      <c r="BK359" s="149">
        <f>ROUND(I359*H359,2)</f>
        <v>0</v>
      </c>
      <c r="BL359" s="17" t="s">
        <v>4061</v>
      </c>
      <c r="BM359" s="148" t="s">
        <v>6043</v>
      </c>
    </row>
    <row r="360" spans="2:65" s="12" customFormat="1" ht="11.25">
      <c r="B360" s="150"/>
      <c r="D360" s="151" t="s">
        <v>302</v>
      </c>
      <c r="E360" s="152" t="s">
        <v>1</v>
      </c>
      <c r="F360" s="153" t="s">
        <v>5771</v>
      </c>
      <c r="H360" s="154">
        <v>20</v>
      </c>
      <c r="I360" s="155"/>
      <c r="L360" s="150"/>
      <c r="M360" s="156"/>
      <c r="T360" s="157"/>
      <c r="AT360" s="152" t="s">
        <v>302</v>
      </c>
      <c r="AU360" s="152" t="s">
        <v>85</v>
      </c>
      <c r="AV360" s="12" t="s">
        <v>85</v>
      </c>
      <c r="AW360" s="12" t="s">
        <v>32</v>
      </c>
      <c r="AX360" s="12" t="s">
        <v>83</v>
      </c>
      <c r="AY360" s="152" t="s">
        <v>293</v>
      </c>
    </row>
    <row r="361" spans="2:65" s="11" customFormat="1" ht="25.9" customHeight="1">
      <c r="B361" s="125"/>
      <c r="D361" s="126" t="s">
        <v>75</v>
      </c>
      <c r="E361" s="127" t="s">
        <v>5772</v>
      </c>
      <c r="F361" s="127" t="s">
        <v>5773</v>
      </c>
      <c r="I361" s="128"/>
      <c r="J361" s="129">
        <f>BK361</f>
        <v>0</v>
      </c>
      <c r="L361" s="125"/>
      <c r="M361" s="130"/>
      <c r="P361" s="131">
        <f>SUM(P362:P365)</f>
        <v>0</v>
      </c>
      <c r="R361" s="131">
        <f>SUM(R362:R365)</f>
        <v>0</v>
      </c>
      <c r="T361" s="132">
        <f>SUM(T362:T365)</f>
        <v>0</v>
      </c>
      <c r="AR361" s="126" t="s">
        <v>300</v>
      </c>
      <c r="AT361" s="133" t="s">
        <v>75</v>
      </c>
      <c r="AU361" s="133" t="s">
        <v>76</v>
      </c>
      <c r="AY361" s="126" t="s">
        <v>293</v>
      </c>
      <c r="BK361" s="134">
        <f>SUM(BK362:BK365)</f>
        <v>0</v>
      </c>
    </row>
    <row r="362" spans="2:65" s="1" customFormat="1" ht="16.5" customHeight="1">
      <c r="B362" s="32"/>
      <c r="C362" s="137" t="s">
        <v>1987</v>
      </c>
      <c r="D362" s="137" t="s">
        <v>295</v>
      </c>
      <c r="E362" s="138" t="s">
        <v>5774</v>
      </c>
      <c r="F362" s="139" t="s">
        <v>5775</v>
      </c>
      <c r="G362" s="140" t="s">
        <v>298</v>
      </c>
      <c r="H362" s="141">
        <v>25</v>
      </c>
      <c r="I362" s="142"/>
      <c r="J362" s="143">
        <f>ROUND(I362*H362,2)</f>
        <v>0</v>
      </c>
      <c r="K362" s="139" t="s">
        <v>1</v>
      </c>
      <c r="L362" s="32"/>
      <c r="M362" s="144" t="s">
        <v>1</v>
      </c>
      <c r="N362" s="145" t="s">
        <v>41</v>
      </c>
      <c r="P362" s="146">
        <f>O362*H362</f>
        <v>0</v>
      </c>
      <c r="Q362" s="146">
        <v>0</v>
      </c>
      <c r="R362" s="146">
        <f>Q362*H362</f>
        <v>0</v>
      </c>
      <c r="S362" s="146">
        <v>0</v>
      </c>
      <c r="T362" s="147">
        <f>S362*H362</f>
        <v>0</v>
      </c>
      <c r="AR362" s="148" t="s">
        <v>5776</v>
      </c>
      <c r="AT362" s="148" t="s">
        <v>295</v>
      </c>
      <c r="AU362" s="148" t="s">
        <v>83</v>
      </c>
      <c r="AY362" s="17" t="s">
        <v>293</v>
      </c>
      <c r="BE362" s="149">
        <f>IF(N362="základní",J362,0)</f>
        <v>0</v>
      </c>
      <c r="BF362" s="149">
        <f>IF(N362="snížená",J362,0)</f>
        <v>0</v>
      </c>
      <c r="BG362" s="149">
        <f>IF(N362="zákl. přenesená",J362,0)</f>
        <v>0</v>
      </c>
      <c r="BH362" s="149">
        <f>IF(N362="sníž. přenesená",J362,0)</f>
        <v>0</v>
      </c>
      <c r="BI362" s="149">
        <f>IF(N362="nulová",J362,0)</f>
        <v>0</v>
      </c>
      <c r="BJ362" s="17" t="s">
        <v>83</v>
      </c>
      <c r="BK362" s="149">
        <f>ROUND(I362*H362,2)</f>
        <v>0</v>
      </c>
      <c r="BL362" s="17" t="s">
        <v>5776</v>
      </c>
      <c r="BM362" s="148" t="s">
        <v>6044</v>
      </c>
    </row>
    <row r="363" spans="2:65" s="12" customFormat="1" ht="11.25">
      <c r="B363" s="150"/>
      <c r="D363" s="151" t="s">
        <v>302</v>
      </c>
      <c r="E363" s="152" t="s">
        <v>1</v>
      </c>
      <c r="F363" s="153" t="s">
        <v>6045</v>
      </c>
      <c r="H363" s="154">
        <v>25</v>
      </c>
      <c r="I363" s="155"/>
      <c r="L363" s="150"/>
      <c r="M363" s="156"/>
      <c r="T363" s="157"/>
      <c r="AT363" s="152" t="s">
        <v>302</v>
      </c>
      <c r="AU363" s="152" t="s">
        <v>83</v>
      </c>
      <c r="AV363" s="12" t="s">
        <v>85</v>
      </c>
      <c r="AW363" s="12" t="s">
        <v>32</v>
      </c>
      <c r="AX363" s="12" t="s">
        <v>83</v>
      </c>
      <c r="AY363" s="152" t="s">
        <v>293</v>
      </c>
    </row>
    <row r="364" spans="2:65" s="1" customFormat="1" ht="24.2" customHeight="1">
      <c r="B364" s="32"/>
      <c r="C364" s="137" t="s">
        <v>1992</v>
      </c>
      <c r="D364" s="137" t="s">
        <v>295</v>
      </c>
      <c r="E364" s="138" t="s">
        <v>6046</v>
      </c>
      <c r="F364" s="139" t="s">
        <v>6047</v>
      </c>
      <c r="G364" s="140" t="s">
        <v>909</v>
      </c>
      <c r="H364" s="141">
        <v>1</v>
      </c>
      <c r="I364" s="142"/>
      <c r="J364" s="143">
        <f>ROUND(I364*H364,2)</f>
        <v>0</v>
      </c>
      <c r="K364" s="139" t="s">
        <v>1</v>
      </c>
      <c r="L364" s="32"/>
      <c r="M364" s="144" t="s">
        <v>1</v>
      </c>
      <c r="N364" s="145" t="s">
        <v>41</v>
      </c>
      <c r="P364" s="146">
        <f>O364*H364</f>
        <v>0</v>
      </c>
      <c r="Q364" s="146">
        <v>0</v>
      </c>
      <c r="R364" s="146">
        <f>Q364*H364</f>
        <v>0</v>
      </c>
      <c r="S364" s="146">
        <v>0</v>
      </c>
      <c r="T364" s="147">
        <f>S364*H364</f>
        <v>0</v>
      </c>
      <c r="AR364" s="148" t="s">
        <v>5776</v>
      </c>
      <c r="AT364" s="148" t="s">
        <v>295</v>
      </c>
      <c r="AU364" s="148" t="s">
        <v>83</v>
      </c>
      <c r="AY364" s="17" t="s">
        <v>293</v>
      </c>
      <c r="BE364" s="149">
        <f>IF(N364="základní",J364,0)</f>
        <v>0</v>
      </c>
      <c r="BF364" s="149">
        <f>IF(N364="snížená",J364,0)</f>
        <v>0</v>
      </c>
      <c r="BG364" s="149">
        <f>IF(N364="zákl. přenesená",J364,0)</f>
        <v>0</v>
      </c>
      <c r="BH364" s="149">
        <f>IF(N364="sníž. přenesená",J364,0)</f>
        <v>0</v>
      </c>
      <c r="BI364" s="149">
        <f>IF(N364="nulová",J364,0)</f>
        <v>0</v>
      </c>
      <c r="BJ364" s="17" t="s">
        <v>83</v>
      </c>
      <c r="BK364" s="149">
        <f>ROUND(I364*H364,2)</f>
        <v>0</v>
      </c>
      <c r="BL364" s="17" t="s">
        <v>5776</v>
      </c>
      <c r="BM364" s="148" t="s">
        <v>6048</v>
      </c>
    </row>
    <row r="365" spans="2:65" s="1" customFormat="1" ht="16.5" customHeight="1">
      <c r="B365" s="32"/>
      <c r="C365" s="137" t="s">
        <v>1996</v>
      </c>
      <c r="D365" s="137" t="s">
        <v>295</v>
      </c>
      <c r="E365" s="138" t="s">
        <v>6049</v>
      </c>
      <c r="F365" s="139" t="s">
        <v>6050</v>
      </c>
      <c r="G365" s="140" t="s">
        <v>909</v>
      </c>
      <c r="H365" s="141">
        <v>1</v>
      </c>
      <c r="I365" s="142"/>
      <c r="J365" s="143">
        <f>ROUND(I365*H365,2)</f>
        <v>0</v>
      </c>
      <c r="K365" s="139" t="s">
        <v>1</v>
      </c>
      <c r="L365" s="32"/>
      <c r="M365" s="192" t="s">
        <v>1</v>
      </c>
      <c r="N365" s="193" t="s">
        <v>41</v>
      </c>
      <c r="O365" s="194"/>
      <c r="P365" s="195">
        <f>O365*H365</f>
        <v>0</v>
      </c>
      <c r="Q365" s="195">
        <v>0</v>
      </c>
      <c r="R365" s="195">
        <f>Q365*H365</f>
        <v>0</v>
      </c>
      <c r="S365" s="195">
        <v>0</v>
      </c>
      <c r="T365" s="196">
        <f>S365*H365</f>
        <v>0</v>
      </c>
      <c r="AR365" s="148" t="s">
        <v>5776</v>
      </c>
      <c r="AT365" s="148" t="s">
        <v>295</v>
      </c>
      <c r="AU365" s="148" t="s">
        <v>83</v>
      </c>
      <c r="AY365" s="17" t="s">
        <v>293</v>
      </c>
      <c r="BE365" s="149">
        <f>IF(N365="základní",J365,0)</f>
        <v>0</v>
      </c>
      <c r="BF365" s="149">
        <f>IF(N365="snížená",J365,0)</f>
        <v>0</v>
      </c>
      <c r="BG365" s="149">
        <f>IF(N365="zákl. přenesená",J365,0)</f>
        <v>0</v>
      </c>
      <c r="BH365" s="149">
        <f>IF(N365="sníž. přenesená",J365,0)</f>
        <v>0</v>
      </c>
      <c r="BI365" s="149">
        <f>IF(N365="nulová",J365,0)</f>
        <v>0</v>
      </c>
      <c r="BJ365" s="17" t="s">
        <v>83</v>
      </c>
      <c r="BK365" s="149">
        <f>ROUND(I365*H365,2)</f>
        <v>0</v>
      </c>
      <c r="BL365" s="17" t="s">
        <v>5776</v>
      </c>
      <c r="BM365" s="148" t="s">
        <v>6051</v>
      </c>
    </row>
    <row r="366" spans="2:65" s="1" customFormat="1" ht="6.95" customHeight="1">
      <c r="B366" s="44"/>
      <c r="C366" s="45"/>
      <c r="D366" s="45"/>
      <c r="E366" s="45"/>
      <c r="F366" s="45"/>
      <c r="G366" s="45"/>
      <c r="H366" s="45"/>
      <c r="I366" s="45"/>
      <c r="J366" s="45"/>
      <c r="K366" s="45"/>
      <c r="L366" s="32"/>
    </row>
  </sheetData>
  <sheetProtection algorithmName="SHA-512" hashValue="A7JbKt41uTc+9dOQyAajZGRIFEm2yT/g6RBCe/nH9w0iWqFLmQ5SVH26px4chupKiYw6Aq+6lmCF9f1VHC6OLg==" saltValue="Z0KVwYhcdUoNSjOWoG5absYvqPjPMvtkr12OKnMDdU46vSBZVbvWKGZHFR2REfMySvNAfrk73SITy1BczVsgBg==" spinCount="100000" sheet="1" objects="1" scenarios="1" formatColumns="0" formatRows="0" autoFilter="0"/>
  <autoFilter ref="C139:K365" xr:uid="{00000000-0009-0000-0000-000013000000}"/>
  <mergeCells count="15">
    <mergeCell ref="E126:H126"/>
    <mergeCell ref="E130:H130"/>
    <mergeCell ref="E128:H128"/>
    <mergeCell ref="E132:H13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2:BM216"/>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166</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6052</v>
      </c>
      <c r="F9" s="258"/>
      <c r="G9" s="258"/>
      <c r="H9" s="258"/>
      <c r="L9" s="32"/>
    </row>
    <row r="10" spans="2:46" s="1" customFormat="1" ht="12" customHeight="1">
      <c r="B10" s="32"/>
      <c r="D10" s="27" t="s">
        <v>231</v>
      </c>
      <c r="L10" s="32"/>
    </row>
    <row r="11" spans="2:46" s="1" customFormat="1" ht="16.5" customHeight="1">
      <c r="B11" s="32"/>
      <c r="E11" s="238" t="s">
        <v>6053</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ROUND(J122,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ROUND((SUM(BE122:BE215)),  2)</f>
        <v>0</v>
      </c>
      <c r="I35" s="97">
        <v>0.21</v>
      </c>
      <c r="J35" s="86">
        <f>ROUND(((SUM(BE122:BE215))*I35),  2)</f>
        <v>0</v>
      </c>
      <c r="L35" s="32"/>
    </row>
    <row r="36" spans="2:12" s="1" customFormat="1" ht="14.45" customHeight="1">
      <c r="B36" s="32"/>
      <c r="E36" s="27" t="s">
        <v>42</v>
      </c>
      <c r="F36" s="86">
        <f>ROUND((SUM(BF122:BF215)),  2)</f>
        <v>0</v>
      </c>
      <c r="I36" s="97">
        <v>0.12</v>
      </c>
      <c r="J36" s="86">
        <f>ROUND(((SUM(BF122:BF215))*I36),  2)</f>
        <v>0</v>
      </c>
      <c r="L36" s="32"/>
    </row>
    <row r="37" spans="2:12" s="1" customFormat="1" ht="14.45" hidden="1" customHeight="1">
      <c r="B37" s="32"/>
      <c r="E37" s="27" t="s">
        <v>43</v>
      </c>
      <c r="F37" s="86">
        <f>ROUND((SUM(BG122:BG215)),  2)</f>
        <v>0</v>
      </c>
      <c r="I37" s="97">
        <v>0.21</v>
      </c>
      <c r="J37" s="86">
        <f>0</f>
        <v>0</v>
      </c>
      <c r="L37" s="32"/>
    </row>
    <row r="38" spans="2:12" s="1" customFormat="1" ht="14.45" hidden="1" customHeight="1">
      <c r="B38" s="32"/>
      <c r="E38" s="27" t="s">
        <v>44</v>
      </c>
      <c r="F38" s="86">
        <f>ROUND((SUM(BH122:BH215)),  2)</f>
        <v>0</v>
      </c>
      <c r="I38" s="97">
        <v>0.12</v>
      </c>
      <c r="J38" s="86">
        <f>0</f>
        <v>0</v>
      </c>
      <c r="L38" s="32"/>
    </row>
    <row r="39" spans="2:12" s="1" customFormat="1" ht="14.45" hidden="1" customHeight="1">
      <c r="B39" s="32"/>
      <c r="E39" s="27" t="s">
        <v>45</v>
      </c>
      <c r="F39" s="86">
        <f>ROUND((SUM(BI122:BI215)),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6052</v>
      </c>
      <c r="F87" s="258"/>
      <c r="G87" s="258"/>
      <c r="H87" s="258"/>
      <c r="L87" s="32"/>
    </row>
    <row r="88" spans="2:12" s="1" customFormat="1" ht="12" customHeight="1">
      <c r="B88" s="32"/>
      <c r="C88" s="27" t="s">
        <v>231</v>
      </c>
      <c r="L88" s="32"/>
    </row>
    <row r="89" spans="2:12" s="1" customFormat="1" ht="16.5" customHeight="1">
      <c r="B89" s="32"/>
      <c r="E89" s="238" t="str">
        <f>E11</f>
        <v>PS 101 - Měření a regulace</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J122</f>
        <v>0</v>
      </c>
      <c r="L98" s="32"/>
      <c r="AU98" s="17" t="s">
        <v>264</v>
      </c>
    </row>
    <row r="99" spans="2:47" s="8" customFormat="1" ht="24.95" customHeight="1">
      <c r="B99" s="109"/>
      <c r="D99" s="110" t="s">
        <v>6054</v>
      </c>
      <c r="E99" s="111"/>
      <c r="F99" s="111"/>
      <c r="G99" s="111"/>
      <c r="H99" s="111"/>
      <c r="I99" s="111"/>
      <c r="J99" s="112">
        <f>J123</f>
        <v>0</v>
      </c>
      <c r="L99" s="109"/>
    </row>
    <row r="100" spans="2:47" s="8" customFormat="1" ht="24.95" customHeight="1">
      <c r="B100" s="109"/>
      <c r="D100" s="110" t="s">
        <v>6055</v>
      </c>
      <c r="E100" s="111"/>
      <c r="F100" s="111"/>
      <c r="G100" s="111"/>
      <c r="H100" s="111"/>
      <c r="I100" s="111"/>
      <c r="J100" s="112">
        <f>J148</f>
        <v>0</v>
      </c>
      <c r="L100" s="109"/>
    </row>
    <row r="101" spans="2:47" s="1" customFormat="1" ht="21.75" customHeight="1">
      <c r="B101" s="32"/>
      <c r="L101" s="32"/>
    </row>
    <row r="102" spans="2:47" s="1" customFormat="1" ht="6.95" customHeight="1">
      <c r="B102" s="44"/>
      <c r="C102" s="45"/>
      <c r="D102" s="45"/>
      <c r="E102" s="45"/>
      <c r="F102" s="45"/>
      <c r="G102" s="45"/>
      <c r="H102" s="45"/>
      <c r="I102" s="45"/>
      <c r="J102" s="45"/>
      <c r="K102" s="45"/>
      <c r="L102" s="32"/>
    </row>
    <row r="106" spans="2:47" s="1" customFormat="1" ht="6.95" customHeight="1">
      <c r="B106" s="46"/>
      <c r="C106" s="47"/>
      <c r="D106" s="47"/>
      <c r="E106" s="47"/>
      <c r="F106" s="47"/>
      <c r="G106" s="47"/>
      <c r="H106" s="47"/>
      <c r="I106" s="47"/>
      <c r="J106" s="47"/>
      <c r="K106" s="47"/>
      <c r="L106" s="32"/>
    </row>
    <row r="107" spans="2:47" s="1" customFormat="1" ht="24.95" customHeight="1">
      <c r="B107" s="32"/>
      <c r="C107" s="21" t="s">
        <v>278</v>
      </c>
      <c r="L107" s="32"/>
    </row>
    <row r="108" spans="2:47" s="1" customFormat="1" ht="6.95" customHeight="1">
      <c r="B108" s="32"/>
      <c r="L108" s="32"/>
    </row>
    <row r="109" spans="2:47" s="1" customFormat="1" ht="12" customHeight="1">
      <c r="B109" s="32"/>
      <c r="C109" s="27" t="s">
        <v>16</v>
      </c>
      <c r="L109" s="32"/>
    </row>
    <row r="110" spans="2:47" s="1" customFormat="1" ht="16.5" customHeight="1">
      <c r="B110" s="32"/>
      <c r="E110" s="256" t="str">
        <f>E7</f>
        <v>Stavba sekundárního kolektoru Česká-Středova - 2024</v>
      </c>
      <c r="F110" s="257"/>
      <c r="G110" s="257"/>
      <c r="H110" s="257"/>
      <c r="L110" s="32"/>
    </row>
    <row r="111" spans="2:47" ht="12" customHeight="1">
      <c r="B111" s="20"/>
      <c r="C111" s="27" t="s">
        <v>225</v>
      </c>
      <c r="L111" s="20"/>
    </row>
    <row r="112" spans="2:47" s="1" customFormat="1" ht="16.5" customHeight="1">
      <c r="B112" s="32"/>
      <c r="E112" s="256" t="s">
        <v>6052</v>
      </c>
      <c r="F112" s="258"/>
      <c r="G112" s="258"/>
      <c r="H112" s="258"/>
      <c r="L112" s="32"/>
    </row>
    <row r="113" spans="2:65" s="1" customFormat="1" ht="12" customHeight="1">
      <c r="B113" s="32"/>
      <c r="C113" s="27" t="s">
        <v>231</v>
      </c>
      <c r="L113" s="32"/>
    </row>
    <row r="114" spans="2:65" s="1" customFormat="1" ht="16.5" customHeight="1">
      <c r="B114" s="32"/>
      <c r="E114" s="238" t="str">
        <f>E11</f>
        <v>PS 101 - Měření a regulace</v>
      </c>
      <c r="F114" s="258"/>
      <c r="G114" s="258"/>
      <c r="H114" s="258"/>
      <c r="L114" s="32"/>
    </row>
    <row r="115" spans="2:65" s="1" customFormat="1" ht="6.95" customHeight="1">
      <c r="B115" s="32"/>
      <c r="L115" s="32"/>
    </row>
    <row r="116" spans="2:65" s="1" customFormat="1" ht="12" customHeight="1">
      <c r="B116" s="32"/>
      <c r="C116" s="27" t="s">
        <v>20</v>
      </c>
      <c r="F116" s="25" t="str">
        <f>F14</f>
        <v>Brno</v>
      </c>
      <c r="I116" s="27" t="s">
        <v>22</v>
      </c>
      <c r="J116" s="52" t="str">
        <f>IF(J14="","",J14)</f>
        <v>8. 8. 2024</v>
      </c>
      <c r="L116" s="32"/>
    </row>
    <row r="117" spans="2:65" s="1" customFormat="1" ht="6.95" customHeight="1">
      <c r="B117" s="32"/>
      <c r="L117" s="32"/>
    </row>
    <row r="118" spans="2:65" s="1" customFormat="1" ht="15.2" customHeight="1">
      <c r="B118" s="32"/>
      <c r="C118" s="27" t="s">
        <v>24</v>
      </c>
      <c r="F118" s="25" t="str">
        <f>E17</f>
        <v>Statutární město Brno</v>
      </c>
      <c r="I118" s="27" t="s">
        <v>30</v>
      </c>
      <c r="J118" s="30" t="str">
        <f>E23</f>
        <v>INGUTIS, spol. s r.o.</v>
      </c>
      <c r="L118" s="32"/>
    </row>
    <row r="119" spans="2:65" s="1" customFormat="1" ht="15.2" customHeight="1">
      <c r="B119" s="32"/>
      <c r="C119" s="27" t="s">
        <v>28</v>
      </c>
      <c r="F119" s="25" t="str">
        <f>IF(E20="","",E20)</f>
        <v>Vyplň údaj</v>
      </c>
      <c r="I119" s="27" t="s">
        <v>33</v>
      </c>
      <c r="J119" s="30" t="str">
        <f>E26</f>
        <v>Ing. J. Duben</v>
      </c>
      <c r="L119" s="32"/>
    </row>
    <row r="120" spans="2:65" s="1" customFormat="1" ht="10.35" customHeight="1">
      <c r="B120" s="32"/>
      <c r="L120" s="32"/>
    </row>
    <row r="121" spans="2:65" s="10" customFormat="1" ht="29.25" customHeight="1">
      <c r="B121" s="117"/>
      <c r="C121" s="118" t="s">
        <v>279</v>
      </c>
      <c r="D121" s="119" t="s">
        <v>61</v>
      </c>
      <c r="E121" s="119" t="s">
        <v>57</v>
      </c>
      <c r="F121" s="119" t="s">
        <v>58</v>
      </c>
      <c r="G121" s="119" t="s">
        <v>280</v>
      </c>
      <c r="H121" s="119" t="s">
        <v>281</v>
      </c>
      <c r="I121" s="119" t="s">
        <v>282</v>
      </c>
      <c r="J121" s="119" t="s">
        <v>262</v>
      </c>
      <c r="K121" s="120" t="s">
        <v>283</v>
      </c>
      <c r="L121" s="117"/>
      <c r="M121" s="59" t="s">
        <v>1</v>
      </c>
      <c r="N121" s="60" t="s">
        <v>40</v>
      </c>
      <c r="O121" s="60" t="s">
        <v>284</v>
      </c>
      <c r="P121" s="60" t="s">
        <v>285</v>
      </c>
      <c r="Q121" s="60" t="s">
        <v>286</v>
      </c>
      <c r="R121" s="60" t="s">
        <v>287</v>
      </c>
      <c r="S121" s="60" t="s">
        <v>288</v>
      </c>
      <c r="T121" s="61" t="s">
        <v>289</v>
      </c>
    </row>
    <row r="122" spans="2:65" s="1" customFormat="1" ht="22.9" customHeight="1">
      <c r="B122" s="32"/>
      <c r="C122" s="64" t="s">
        <v>290</v>
      </c>
      <c r="J122" s="121">
        <f>BK122</f>
        <v>0</v>
      </c>
      <c r="L122" s="32"/>
      <c r="M122" s="62"/>
      <c r="N122" s="53"/>
      <c r="O122" s="53"/>
      <c r="P122" s="122">
        <f>P123+P148</f>
        <v>0</v>
      </c>
      <c r="Q122" s="53"/>
      <c r="R122" s="122">
        <f>R123+R148</f>
        <v>0</v>
      </c>
      <c r="S122" s="53"/>
      <c r="T122" s="123">
        <f>T123+T148</f>
        <v>0</v>
      </c>
      <c r="AT122" s="17" t="s">
        <v>75</v>
      </c>
      <c r="AU122" s="17" t="s">
        <v>264</v>
      </c>
      <c r="BK122" s="124">
        <f>BK123+BK148</f>
        <v>0</v>
      </c>
    </row>
    <row r="123" spans="2:65" s="11" customFormat="1" ht="25.9" customHeight="1">
      <c r="B123" s="125"/>
      <c r="D123" s="126" t="s">
        <v>75</v>
      </c>
      <c r="E123" s="127" t="s">
        <v>6056</v>
      </c>
      <c r="F123" s="127" t="s">
        <v>3441</v>
      </c>
      <c r="I123" s="128"/>
      <c r="J123" s="129">
        <f>BK123</f>
        <v>0</v>
      </c>
      <c r="L123" s="125"/>
      <c r="M123" s="130"/>
      <c r="P123" s="131">
        <f>SUM(P124:P147)</f>
        <v>0</v>
      </c>
      <c r="R123" s="131">
        <f>SUM(R124:R147)</f>
        <v>0</v>
      </c>
      <c r="T123" s="132">
        <f>SUM(T124:T147)</f>
        <v>0</v>
      </c>
      <c r="AR123" s="126" t="s">
        <v>83</v>
      </c>
      <c r="AT123" s="133" t="s">
        <v>75</v>
      </c>
      <c r="AU123" s="133" t="s">
        <v>76</v>
      </c>
      <c r="AY123" s="126" t="s">
        <v>293</v>
      </c>
      <c r="BK123" s="134">
        <f>SUM(BK124:BK147)</f>
        <v>0</v>
      </c>
    </row>
    <row r="124" spans="2:65" s="1" customFormat="1" ht="33" customHeight="1">
      <c r="B124" s="32"/>
      <c r="C124" s="137" t="s">
        <v>83</v>
      </c>
      <c r="D124" s="137" t="s">
        <v>295</v>
      </c>
      <c r="E124" s="138" t="s">
        <v>6057</v>
      </c>
      <c r="F124" s="139" t="s">
        <v>6058</v>
      </c>
      <c r="G124" s="140" t="s">
        <v>711</v>
      </c>
      <c r="H124" s="141">
        <v>420</v>
      </c>
      <c r="I124" s="142"/>
      <c r="J124" s="143">
        <f t="shared" ref="J124:J143" si="0">ROUND(I124*H124,2)</f>
        <v>0</v>
      </c>
      <c r="K124" s="139" t="s">
        <v>1</v>
      </c>
      <c r="L124" s="32"/>
      <c r="M124" s="144" t="s">
        <v>1</v>
      </c>
      <c r="N124" s="145" t="s">
        <v>41</v>
      </c>
      <c r="P124" s="146">
        <f t="shared" ref="P124:P143" si="1">O124*H124</f>
        <v>0</v>
      </c>
      <c r="Q124" s="146">
        <v>0</v>
      </c>
      <c r="R124" s="146">
        <f t="shared" ref="R124:R143" si="2">Q124*H124</f>
        <v>0</v>
      </c>
      <c r="S124" s="146">
        <v>0</v>
      </c>
      <c r="T124" s="147">
        <f t="shared" ref="T124:T143" si="3">S124*H124</f>
        <v>0</v>
      </c>
      <c r="AR124" s="148" t="s">
        <v>300</v>
      </c>
      <c r="AT124" s="148" t="s">
        <v>295</v>
      </c>
      <c r="AU124" s="148" t="s">
        <v>83</v>
      </c>
      <c r="AY124" s="17" t="s">
        <v>293</v>
      </c>
      <c r="BE124" s="149">
        <f t="shared" ref="BE124:BE143" si="4">IF(N124="základní",J124,0)</f>
        <v>0</v>
      </c>
      <c r="BF124" s="149">
        <f t="shared" ref="BF124:BF143" si="5">IF(N124="snížená",J124,0)</f>
        <v>0</v>
      </c>
      <c r="BG124" s="149">
        <f t="shared" ref="BG124:BG143" si="6">IF(N124="zákl. přenesená",J124,0)</f>
        <v>0</v>
      </c>
      <c r="BH124" s="149">
        <f t="shared" ref="BH124:BH143" si="7">IF(N124="sníž. přenesená",J124,0)</f>
        <v>0</v>
      </c>
      <c r="BI124" s="149">
        <f t="shared" ref="BI124:BI143" si="8">IF(N124="nulová",J124,0)</f>
        <v>0</v>
      </c>
      <c r="BJ124" s="17" t="s">
        <v>83</v>
      </c>
      <c r="BK124" s="149">
        <f t="shared" ref="BK124:BK143" si="9">ROUND(I124*H124,2)</f>
        <v>0</v>
      </c>
      <c r="BL124" s="17" t="s">
        <v>300</v>
      </c>
      <c r="BM124" s="148" t="s">
        <v>85</v>
      </c>
    </row>
    <row r="125" spans="2:65" s="1" customFormat="1" ht="21.75" customHeight="1">
      <c r="B125" s="32"/>
      <c r="C125" s="137" t="s">
        <v>85</v>
      </c>
      <c r="D125" s="137" t="s">
        <v>295</v>
      </c>
      <c r="E125" s="138" t="s">
        <v>6059</v>
      </c>
      <c r="F125" s="139" t="s">
        <v>6060</v>
      </c>
      <c r="G125" s="140" t="s">
        <v>711</v>
      </c>
      <c r="H125" s="141">
        <v>420</v>
      </c>
      <c r="I125" s="142"/>
      <c r="J125" s="143">
        <f t="shared" si="0"/>
        <v>0</v>
      </c>
      <c r="K125" s="139" t="s">
        <v>1</v>
      </c>
      <c r="L125" s="32"/>
      <c r="M125" s="144" t="s">
        <v>1</v>
      </c>
      <c r="N125" s="145" t="s">
        <v>41</v>
      </c>
      <c r="P125" s="146">
        <f t="shared" si="1"/>
        <v>0</v>
      </c>
      <c r="Q125" s="146">
        <v>0</v>
      </c>
      <c r="R125" s="146">
        <f t="shared" si="2"/>
        <v>0</v>
      </c>
      <c r="S125" s="146">
        <v>0</v>
      </c>
      <c r="T125" s="147">
        <f t="shared" si="3"/>
        <v>0</v>
      </c>
      <c r="AR125" s="148" t="s">
        <v>300</v>
      </c>
      <c r="AT125" s="148" t="s">
        <v>295</v>
      </c>
      <c r="AU125" s="148" t="s">
        <v>83</v>
      </c>
      <c r="AY125" s="17" t="s">
        <v>293</v>
      </c>
      <c r="BE125" s="149">
        <f t="shared" si="4"/>
        <v>0</v>
      </c>
      <c r="BF125" s="149">
        <f t="shared" si="5"/>
        <v>0</v>
      </c>
      <c r="BG125" s="149">
        <f t="shared" si="6"/>
        <v>0</v>
      </c>
      <c r="BH125" s="149">
        <f t="shared" si="7"/>
        <v>0</v>
      </c>
      <c r="BI125" s="149">
        <f t="shared" si="8"/>
        <v>0</v>
      </c>
      <c r="BJ125" s="17" t="s">
        <v>83</v>
      </c>
      <c r="BK125" s="149">
        <f t="shared" si="9"/>
        <v>0</v>
      </c>
      <c r="BL125" s="17" t="s">
        <v>300</v>
      </c>
      <c r="BM125" s="148" t="s">
        <v>300</v>
      </c>
    </row>
    <row r="126" spans="2:65" s="1" customFormat="1" ht="16.5" customHeight="1">
      <c r="B126" s="32"/>
      <c r="C126" s="137" t="s">
        <v>156</v>
      </c>
      <c r="D126" s="137" t="s">
        <v>295</v>
      </c>
      <c r="E126" s="138" t="s">
        <v>6061</v>
      </c>
      <c r="F126" s="139" t="s">
        <v>6062</v>
      </c>
      <c r="G126" s="140" t="s">
        <v>711</v>
      </c>
      <c r="H126" s="141">
        <v>850</v>
      </c>
      <c r="I126" s="142"/>
      <c r="J126" s="143">
        <f t="shared" si="0"/>
        <v>0</v>
      </c>
      <c r="K126" s="139" t="s">
        <v>1</v>
      </c>
      <c r="L126" s="32"/>
      <c r="M126" s="144" t="s">
        <v>1</v>
      </c>
      <c r="N126" s="145" t="s">
        <v>41</v>
      </c>
      <c r="P126" s="146">
        <f t="shared" si="1"/>
        <v>0</v>
      </c>
      <c r="Q126" s="146">
        <v>0</v>
      </c>
      <c r="R126" s="146">
        <f t="shared" si="2"/>
        <v>0</v>
      </c>
      <c r="S126" s="146">
        <v>0</v>
      </c>
      <c r="T126" s="147">
        <f t="shared" si="3"/>
        <v>0</v>
      </c>
      <c r="AR126" s="148" t="s">
        <v>300</v>
      </c>
      <c r="AT126" s="148" t="s">
        <v>295</v>
      </c>
      <c r="AU126" s="148" t="s">
        <v>83</v>
      </c>
      <c r="AY126" s="17" t="s">
        <v>293</v>
      </c>
      <c r="BE126" s="149">
        <f t="shared" si="4"/>
        <v>0</v>
      </c>
      <c r="BF126" s="149">
        <f t="shared" si="5"/>
        <v>0</v>
      </c>
      <c r="BG126" s="149">
        <f t="shared" si="6"/>
        <v>0</v>
      </c>
      <c r="BH126" s="149">
        <f t="shared" si="7"/>
        <v>0</v>
      </c>
      <c r="BI126" s="149">
        <f t="shared" si="8"/>
        <v>0</v>
      </c>
      <c r="BJ126" s="17" t="s">
        <v>83</v>
      </c>
      <c r="BK126" s="149">
        <f t="shared" si="9"/>
        <v>0</v>
      </c>
      <c r="BL126" s="17" t="s">
        <v>300</v>
      </c>
      <c r="BM126" s="148" t="s">
        <v>327</v>
      </c>
    </row>
    <row r="127" spans="2:65" s="1" customFormat="1" ht="21.75" customHeight="1">
      <c r="B127" s="32"/>
      <c r="C127" s="137" t="s">
        <v>300</v>
      </c>
      <c r="D127" s="137" t="s">
        <v>295</v>
      </c>
      <c r="E127" s="138" t="s">
        <v>6063</v>
      </c>
      <c r="F127" s="139" t="s">
        <v>6064</v>
      </c>
      <c r="G127" s="140" t="s">
        <v>711</v>
      </c>
      <c r="H127" s="141">
        <v>850</v>
      </c>
      <c r="I127" s="142"/>
      <c r="J127" s="143">
        <f t="shared" si="0"/>
        <v>0</v>
      </c>
      <c r="K127" s="139" t="s">
        <v>1</v>
      </c>
      <c r="L127" s="32"/>
      <c r="M127" s="144" t="s">
        <v>1</v>
      </c>
      <c r="N127" s="145" t="s">
        <v>41</v>
      </c>
      <c r="P127" s="146">
        <f t="shared" si="1"/>
        <v>0</v>
      </c>
      <c r="Q127" s="146">
        <v>0</v>
      </c>
      <c r="R127" s="146">
        <f t="shared" si="2"/>
        <v>0</v>
      </c>
      <c r="S127" s="146">
        <v>0</v>
      </c>
      <c r="T127" s="147">
        <f t="shared" si="3"/>
        <v>0</v>
      </c>
      <c r="AR127" s="148" t="s">
        <v>300</v>
      </c>
      <c r="AT127" s="148" t="s">
        <v>295</v>
      </c>
      <c r="AU127" s="148" t="s">
        <v>83</v>
      </c>
      <c r="AY127" s="17" t="s">
        <v>293</v>
      </c>
      <c r="BE127" s="149">
        <f t="shared" si="4"/>
        <v>0</v>
      </c>
      <c r="BF127" s="149">
        <f t="shared" si="5"/>
        <v>0</v>
      </c>
      <c r="BG127" s="149">
        <f t="shared" si="6"/>
        <v>0</v>
      </c>
      <c r="BH127" s="149">
        <f t="shared" si="7"/>
        <v>0</v>
      </c>
      <c r="BI127" s="149">
        <f t="shared" si="8"/>
        <v>0</v>
      </c>
      <c r="BJ127" s="17" t="s">
        <v>83</v>
      </c>
      <c r="BK127" s="149">
        <f t="shared" si="9"/>
        <v>0</v>
      </c>
      <c r="BL127" s="17" t="s">
        <v>300</v>
      </c>
      <c r="BM127" s="148" t="s">
        <v>396</v>
      </c>
    </row>
    <row r="128" spans="2:65" s="1" customFormat="1" ht="16.5" customHeight="1">
      <c r="B128" s="32"/>
      <c r="C128" s="137" t="s">
        <v>320</v>
      </c>
      <c r="D128" s="137" t="s">
        <v>295</v>
      </c>
      <c r="E128" s="138" t="s">
        <v>6065</v>
      </c>
      <c r="F128" s="139" t="s">
        <v>6066</v>
      </c>
      <c r="G128" s="140" t="s">
        <v>711</v>
      </c>
      <c r="H128" s="141">
        <v>1220</v>
      </c>
      <c r="I128" s="142"/>
      <c r="J128" s="143">
        <f t="shared" si="0"/>
        <v>0</v>
      </c>
      <c r="K128" s="139" t="s">
        <v>1</v>
      </c>
      <c r="L128" s="32"/>
      <c r="M128" s="144" t="s">
        <v>1</v>
      </c>
      <c r="N128" s="145" t="s">
        <v>41</v>
      </c>
      <c r="P128" s="146">
        <f t="shared" si="1"/>
        <v>0</v>
      </c>
      <c r="Q128" s="146">
        <v>0</v>
      </c>
      <c r="R128" s="146">
        <f t="shared" si="2"/>
        <v>0</v>
      </c>
      <c r="S128" s="146">
        <v>0</v>
      </c>
      <c r="T128" s="147">
        <f t="shared" si="3"/>
        <v>0</v>
      </c>
      <c r="AR128" s="148" t="s">
        <v>300</v>
      </c>
      <c r="AT128" s="148" t="s">
        <v>295</v>
      </c>
      <c r="AU128" s="148" t="s">
        <v>83</v>
      </c>
      <c r="AY128" s="17" t="s">
        <v>293</v>
      </c>
      <c r="BE128" s="149">
        <f t="shared" si="4"/>
        <v>0</v>
      </c>
      <c r="BF128" s="149">
        <f t="shared" si="5"/>
        <v>0</v>
      </c>
      <c r="BG128" s="149">
        <f t="shared" si="6"/>
        <v>0</v>
      </c>
      <c r="BH128" s="149">
        <f t="shared" si="7"/>
        <v>0</v>
      </c>
      <c r="BI128" s="149">
        <f t="shared" si="8"/>
        <v>0</v>
      </c>
      <c r="BJ128" s="17" t="s">
        <v>83</v>
      </c>
      <c r="BK128" s="149">
        <f t="shared" si="9"/>
        <v>0</v>
      </c>
      <c r="BL128" s="17" t="s">
        <v>300</v>
      </c>
      <c r="BM128" s="148" t="s">
        <v>449</v>
      </c>
    </row>
    <row r="129" spans="2:65" s="1" customFormat="1" ht="21.75" customHeight="1">
      <c r="B129" s="32"/>
      <c r="C129" s="137" t="s">
        <v>327</v>
      </c>
      <c r="D129" s="137" t="s">
        <v>295</v>
      </c>
      <c r="E129" s="138" t="s">
        <v>6067</v>
      </c>
      <c r="F129" s="139" t="s">
        <v>6068</v>
      </c>
      <c r="G129" s="140" t="s">
        <v>711</v>
      </c>
      <c r="H129" s="141">
        <v>1220</v>
      </c>
      <c r="I129" s="142"/>
      <c r="J129" s="143">
        <f t="shared" si="0"/>
        <v>0</v>
      </c>
      <c r="K129" s="139" t="s">
        <v>1</v>
      </c>
      <c r="L129" s="32"/>
      <c r="M129" s="144" t="s">
        <v>1</v>
      </c>
      <c r="N129" s="145" t="s">
        <v>41</v>
      </c>
      <c r="P129" s="146">
        <f t="shared" si="1"/>
        <v>0</v>
      </c>
      <c r="Q129" s="146">
        <v>0</v>
      </c>
      <c r="R129" s="146">
        <f t="shared" si="2"/>
        <v>0</v>
      </c>
      <c r="S129" s="146">
        <v>0</v>
      </c>
      <c r="T129" s="147">
        <f t="shared" si="3"/>
        <v>0</v>
      </c>
      <c r="AR129" s="148" t="s">
        <v>300</v>
      </c>
      <c r="AT129" s="148" t="s">
        <v>295</v>
      </c>
      <c r="AU129" s="148" t="s">
        <v>83</v>
      </c>
      <c r="AY129" s="17" t="s">
        <v>293</v>
      </c>
      <c r="BE129" s="149">
        <f t="shared" si="4"/>
        <v>0</v>
      </c>
      <c r="BF129" s="149">
        <f t="shared" si="5"/>
        <v>0</v>
      </c>
      <c r="BG129" s="149">
        <f t="shared" si="6"/>
        <v>0</v>
      </c>
      <c r="BH129" s="149">
        <f t="shared" si="7"/>
        <v>0</v>
      </c>
      <c r="BI129" s="149">
        <f t="shared" si="8"/>
        <v>0</v>
      </c>
      <c r="BJ129" s="17" t="s">
        <v>83</v>
      </c>
      <c r="BK129" s="149">
        <f t="shared" si="9"/>
        <v>0</v>
      </c>
      <c r="BL129" s="17" t="s">
        <v>300</v>
      </c>
      <c r="BM129" s="148" t="s">
        <v>8</v>
      </c>
    </row>
    <row r="130" spans="2:65" s="1" customFormat="1" ht="16.5" customHeight="1">
      <c r="B130" s="32"/>
      <c r="C130" s="137" t="s">
        <v>372</v>
      </c>
      <c r="D130" s="137" t="s">
        <v>295</v>
      </c>
      <c r="E130" s="138" t="s">
        <v>6069</v>
      </c>
      <c r="F130" s="139" t="s">
        <v>6070</v>
      </c>
      <c r="G130" s="140" t="s">
        <v>711</v>
      </c>
      <c r="H130" s="141">
        <v>630</v>
      </c>
      <c r="I130" s="142"/>
      <c r="J130" s="143">
        <f t="shared" si="0"/>
        <v>0</v>
      </c>
      <c r="K130" s="139" t="s">
        <v>1</v>
      </c>
      <c r="L130" s="32"/>
      <c r="M130" s="144" t="s">
        <v>1</v>
      </c>
      <c r="N130" s="145" t="s">
        <v>41</v>
      </c>
      <c r="P130" s="146">
        <f t="shared" si="1"/>
        <v>0</v>
      </c>
      <c r="Q130" s="146">
        <v>0</v>
      </c>
      <c r="R130" s="146">
        <f t="shared" si="2"/>
        <v>0</v>
      </c>
      <c r="S130" s="146">
        <v>0</v>
      </c>
      <c r="T130" s="147">
        <f t="shared" si="3"/>
        <v>0</v>
      </c>
      <c r="AR130" s="148" t="s">
        <v>300</v>
      </c>
      <c r="AT130" s="148" t="s">
        <v>295</v>
      </c>
      <c r="AU130" s="148" t="s">
        <v>83</v>
      </c>
      <c r="AY130" s="17" t="s">
        <v>293</v>
      </c>
      <c r="BE130" s="149">
        <f t="shared" si="4"/>
        <v>0</v>
      </c>
      <c r="BF130" s="149">
        <f t="shared" si="5"/>
        <v>0</v>
      </c>
      <c r="BG130" s="149">
        <f t="shared" si="6"/>
        <v>0</v>
      </c>
      <c r="BH130" s="149">
        <f t="shared" si="7"/>
        <v>0</v>
      </c>
      <c r="BI130" s="149">
        <f t="shared" si="8"/>
        <v>0</v>
      </c>
      <c r="BJ130" s="17" t="s">
        <v>83</v>
      </c>
      <c r="BK130" s="149">
        <f t="shared" si="9"/>
        <v>0</v>
      </c>
      <c r="BL130" s="17" t="s">
        <v>300</v>
      </c>
      <c r="BM130" s="148" t="s">
        <v>584</v>
      </c>
    </row>
    <row r="131" spans="2:65" s="1" customFormat="1" ht="21.75" customHeight="1">
      <c r="B131" s="32"/>
      <c r="C131" s="137" t="s">
        <v>396</v>
      </c>
      <c r="D131" s="137" t="s">
        <v>295</v>
      </c>
      <c r="E131" s="138" t="s">
        <v>6071</v>
      </c>
      <c r="F131" s="139" t="s">
        <v>6072</v>
      </c>
      <c r="G131" s="140" t="s">
        <v>711</v>
      </c>
      <c r="H131" s="141">
        <v>630</v>
      </c>
      <c r="I131" s="142"/>
      <c r="J131" s="143">
        <f t="shared" si="0"/>
        <v>0</v>
      </c>
      <c r="K131" s="139" t="s">
        <v>1</v>
      </c>
      <c r="L131" s="32"/>
      <c r="M131" s="144" t="s">
        <v>1</v>
      </c>
      <c r="N131" s="145" t="s">
        <v>41</v>
      </c>
      <c r="P131" s="146">
        <f t="shared" si="1"/>
        <v>0</v>
      </c>
      <c r="Q131" s="146">
        <v>0</v>
      </c>
      <c r="R131" s="146">
        <f t="shared" si="2"/>
        <v>0</v>
      </c>
      <c r="S131" s="146">
        <v>0</v>
      </c>
      <c r="T131" s="147">
        <f t="shared" si="3"/>
        <v>0</v>
      </c>
      <c r="AR131" s="148" t="s">
        <v>300</v>
      </c>
      <c r="AT131" s="148" t="s">
        <v>295</v>
      </c>
      <c r="AU131" s="148" t="s">
        <v>83</v>
      </c>
      <c r="AY131" s="17" t="s">
        <v>293</v>
      </c>
      <c r="BE131" s="149">
        <f t="shared" si="4"/>
        <v>0</v>
      </c>
      <c r="BF131" s="149">
        <f t="shared" si="5"/>
        <v>0</v>
      </c>
      <c r="BG131" s="149">
        <f t="shared" si="6"/>
        <v>0</v>
      </c>
      <c r="BH131" s="149">
        <f t="shared" si="7"/>
        <v>0</v>
      </c>
      <c r="BI131" s="149">
        <f t="shared" si="8"/>
        <v>0</v>
      </c>
      <c r="BJ131" s="17" t="s">
        <v>83</v>
      </c>
      <c r="BK131" s="149">
        <f t="shared" si="9"/>
        <v>0</v>
      </c>
      <c r="BL131" s="17" t="s">
        <v>300</v>
      </c>
      <c r="BM131" s="148" t="s">
        <v>624</v>
      </c>
    </row>
    <row r="132" spans="2:65" s="1" customFormat="1" ht="24.2" customHeight="1">
      <c r="B132" s="32"/>
      <c r="C132" s="137" t="s">
        <v>415</v>
      </c>
      <c r="D132" s="137" t="s">
        <v>295</v>
      </c>
      <c r="E132" s="138" t="s">
        <v>6073</v>
      </c>
      <c r="F132" s="139" t="s">
        <v>6074</v>
      </c>
      <c r="G132" s="140" t="s">
        <v>711</v>
      </c>
      <c r="H132" s="141">
        <v>12</v>
      </c>
      <c r="I132" s="142"/>
      <c r="J132" s="143">
        <f t="shared" si="0"/>
        <v>0</v>
      </c>
      <c r="K132" s="139" t="s">
        <v>1</v>
      </c>
      <c r="L132" s="32"/>
      <c r="M132" s="144" t="s">
        <v>1</v>
      </c>
      <c r="N132" s="145" t="s">
        <v>41</v>
      </c>
      <c r="P132" s="146">
        <f t="shared" si="1"/>
        <v>0</v>
      </c>
      <c r="Q132" s="146">
        <v>0</v>
      </c>
      <c r="R132" s="146">
        <f t="shared" si="2"/>
        <v>0</v>
      </c>
      <c r="S132" s="146">
        <v>0</v>
      </c>
      <c r="T132" s="147">
        <f t="shared" si="3"/>
        <v>0</v>
      </c>
      <c r="AR132" s="148" t="s">
        <v>300</v>
      </c>
      <c r="AT132" s="148" t="s">
        <v>295</v>
      </c>
      <c r="AU132" s="148" t="s">
        <v>83</v>
      </c>
      <c r="AY132" s="17" t="s">
        <v>293</v>
      </c>
      <c r="BE132" s="149">
        <f t="shared" si="4"/>
        <v>0</v>
      </c>
      <c r="BF132" s="149">
        <f t="shared" si="5"/>
        <v>0</v>
      </c>
      <c r="BG132" s="149">
        <f t="shared" si="6"/>
        <v>0</v>
      </c>
      <c r="BH132" s="149">
        <f t="shared" si="7"/>
        <v>0</v>
      </c>
      <c r="BI132" s="149">
        <f t="shared" si="8"/>
        <v>0</v>
      </c>
      <c r="BJ132" s="17" t="s">
        <v>83</v>
      </c>
      <c r="BK132" s="149">
        <f t="shared" si="9"/>
        <v>0</v>
      </c>
      <c r="BL132" s="17" t="s">
        <v>300</v>
      </c>
      <c r="BM132" s="148" t="s">
        <v>660</v>
      </c>
    </row>
    <row r="133" spans="2:65" s="1" customFormat="1" ht="16.5" customHeight="1">
      <c r="B133" s="32"/>
      <c r="C133" s="137" t="s">
        <v>449</v>
      </c>
      <c r="D133" s="137" t="s">
        <v>295</v>
      </c>
      <c r="E133" s="138" t="s">
        <v>6075</v>
      </c>
      <c r="F133" s="139" t="s">
        <v>6076</v>
      </c>
      <c r="G133" s="140" t="s">
        <v>711</v>
      </c>
      <c r="H133" s="141">
        <v>12</v>
      </c>
      <c r="I133" s="142"/>
      <c r="J133" s="143">
        <f t="shared" si="0"/>
        <v>0</v>
      </c>
      <c r="K133" s="139" t="s">
        <v>1</v>
      </c>
      <c r="L133" s="32"/>
      <c r="M133" s="144" t="s">
        <v>1</v>
      </c>
      <c r="N133" s="145" t="s">
        <v>41</v>
      </c>
      <c r="P133" s="146">
        <f t="shared" si="1"/>
        <v>0</v>
      </c>
      <c r="Q133" s="146">
        <v>0</v>
      </c>
      <c r="R133" s="146">
        <f t="shared" si="2"/>
        <v>0</v>
      </c>
      <c r="S133" s="146">
        <v>0</v>
      </c>
      <c r="T133" s="147">
        <f t="shared" si="3"/>
        <v>0</v>
      </c>
      <c r="AR133" s="148" t="s">
        <v>300</v>
      </c>
      <c r="AT133" s="148" t="s">
        <v>295</v>
      </c>
      <c r="AU133" s="148" t="s">
        <v>83</v>
      </c>
      <c r="AY133" s="17" t="s">
        <v>293</v>
      </c>
      <c r="BE133" s="149">
        <f t="shared" si="4"/>
        <v>0</v>
      </c>
      <c r="BF133" s="149">
        <f t="shared" si="5"/>
        <v>0</v>
      </c>
      <c r="BG133" s="149">
        <f t="shared" si="6"/>
        <v>0</v>
      </c>
      <c r="BH133" s="149">
        <f t="shared" si="7"/>
        <v>0</v>
      </c>
      <c r="BI133" s="149">
        <f t="shared" si="8"/>
        <v>0</v>
      </c>
      <c r="BJ133" s="17" t="s">
        <v>83</v>
      </c>
      <c r="BK133" s="149">
        <f t="shared" si="9"/>
        <v>0</v>
      </c>
      <c r="BL133" s="17" t="s">
        <v>300</v>
      </c>
      <c r="BM133" s="148" t="s">
        <v>686</v>
      </c>
    </row>
    <row r="134" spans="2:65" s="1" customFormat="1" ht="16.5" customHeight="1">
      <c r="B134" s="32"/>
      <c r="C134" s="137" t="s">
        <v>529</v>
      </c>
      <c r="D134" s="137" t="s">
        <v>295</v>
      </c>
      <c r="E134" s="138" t="s">
        <v>6077</v>
      </c>
      <c r="F134" s="139" t="s">
        <v>6078</v>
      </c>
      <c r="G134" s="140" t="s">
        <v>909</v>
      </c>
      <c r="H134" s="141">
        <v>12</v>
      </c>
      <c r="I134" s="142"/>
      <c r="J134" s="143">
        <f t="shared" si="0"/>
        <v>0</v>
      </c>
      <c r="K134" s="139" t="s">
        <v>1</v>
      </c>
      <c r="L134" s="32"/>
      <c r="M134" s="144" t="s">
        <v>1</v>
      </c>
      <c r="N134" s="145" t="s">
        <v>41</v>
      </c>
      <c r="P134" s="146">
        <f t="shared" si="1"/>
        <v>0</v>
      </c>
      <c r="Q134" s="146">
        <v>0</v>
      </c>
      <c r="R134" s="146">
        <f t="shared" si="2"/>
        <v>0</v>
      </c>
      <c r="S134" s="146">
        <v>0</v>
      </c>
      <c r="T134" s="147">
        <f t="shared" si="3"/>
        <v>0</v>
      </c>
      <c r="AR134" s="148" t="s">
        <v>300</v>
      </c>
      <c r="AT134" s="148" t="s">
        <v>295</v>
      </c>
      <c r="AU134" s="148" t="s">
        <v>83</v>
      </c>
      <c r="AY134" s="17" t="s">
        <v>293</v>
      </c>
      <c r="BE134" s="149">
        <f t="shared" si="4"/>
        <v>0</v>
      </c>
      <c r="BF134" s="149">
        <f t="shared" si="5"/>
        <v>0</v>
      </c>
      <c r="BG134" s="149">
        <f t="shared" si="6"/>
        <v>0</v>
      </c>
      <c r="BH134" s="149">
        <f t="shared" si="7"/>
        <v>0</v>
      </c>
      <c r="BI134" s="149">
        <f t="shared" si="8"/>
        <v>0</v>
      </c>
      <c r="BJ134" s="17" t="s">
        <v>83</v>
      </c>
      <c r="BK134" s="149">
        <f t="shared" si="9"/>
        <v>0</v>
      </c>
      <c r="BL134" s="17" t="s">
        <v>300</v>
      </c>
      <c r="BM134" s="148" t="s">
        <v>694</v>
      </c>
    </row>
    <row r="135" spans="2:65" s="1" customFormat="1" ht="21.75" customHeight="1">
      <c r="B135" s="32"/>
      <c r="C135" s="137" t="s">
        <v>8</v>
      </c>
      <c r="D135" s="137" t="s">
        <v>295</v>
      </c>
      <c r="E135" s="138" t="s">
        <v>6079</v>
      </c>
      <c r="F135" s="139" t="s">
        <v>6080</v>
      </c>
      <c r="G135" s="140" t="s">
        <v>909</v>
      </c>
      <c r="H135" s="141">
        <v>12</v>
      </c>
      <c r="I135" s="142"/>
      <c r="J135" s="143">
        <f t="shared" si="0"/>
        <v>0</v>
      </c>
      <c r="K135" s="139" t="s">
        <v>1</v>
      </c>
      <c r="L135" s="32"/>
      <c r="M135" s="144" t="s">
        <v>1</v>
      </c>
      <c r="N135" s="145" t="s">
        <v>41</v>
      </c>
      <c r="P135" s="146">
        <f t="shared" si="1"/>
        <v>0</v>
      </c>
      <c r="Q135" s="146">
        <v>0</v>
      </c>
      <c r="R135" s="146">
        <f t="shared" si="2"/>
        <v>0</v>
      </c>
      <c r="S135" s="146">
        <v>0</v>
      </c>
      <c r="T135" s="147">
        <f t="shared" si="3"/>
        <v>0</v>
      </c>
      <c r="AR135" s="148" t="s">
        <v>300</v>
      </c>
      <c r="AT135" s="148" t="s">
        <v>295</v>
      </c>
      <c r="AU135" s="148" t="s">
        <v>83</v>
      </c>
      <c r="AY135" s="17" t="s">
        <v>293</v>
      </c>
      <c r="BE135" s="149">
        <f t="shared" si="4"/>
        <v>0</v>
      </c>
      <c r="BF135" s="149">
        <f t="shared" si="5"/>
        <v>0</v>
      </c>
      <c r="BG135" s="149">
        <f t="shared" si="6"/>
        <v>0</v>
      </c>
      <c r="BH135" s="149">
        <f t="shared" si="7"/>
        <v>0</v>
      </c>
      <c r="BI135" s="149">
        <f t="shared" si="8"/>
        <v>0</v>
      </c>
      <c r="BJ135" s="17" t="s">
        <v>83</v>
      </c>
      <c r="BK135" s="149">
        <f t="shared" si="9"/>
        <v>0</v>
      </c>
      <c r="BL135" s="17" t="s">
        <v>300</v>
      </c>
      <c r="BM135" s="148" t="s">
        <v>704</v>
      </c>
    </row>
    <row r="136" spans="2:65" s="1" customFormat="1" ht="16.5" customHeight="1">
      <c r="B136" s="32"/>
      <c r="C136" s="137" t="s">
        <v>573</v>
      </c>
      <c r="D136" s="137" t="s">
        <v>295</v>
      </c>
      <c r="E136" s="138" t="s">
        <v>6081</v>
      </c>
      <c r="F136" s="139" t="s">
        <v>6082</v>
      </c>
      <c r="G136" s="140" t="s">
        <v>909</v>
      </c>
      <c r="H136" s="141">
        <v>12</v>
      </c>
      <c r="I136" s="142"/>
      <c r="J136" s="143">
        <f t="shared" si="0"/>
        <v>0</v>
      </c>
      <c r="K136" s="139" t="s">
        <v>1</v>
      </c>
      <c r="L136" s="32"/>
      <c r="M136" s="144" t="s">
        <v>1</v>
      </c>
      <c r="N136" s="145" t="s">
        <v>41</v>
      </c>
      <c r="P136" s="146">
        <f t="shared" si="1"/>
        <v>0</v>
      </c>
      <c r="Q136" s="146">
        <v>0</v>
      </c>
      <c r="R136" s="146">
        <f t="shared" si="2"/>
        <v>0</v>
      </c>
      <c r="S136" s="146">
        <v>0</v>
      </c>
      <c r="T136" s="147">
        <f t="shared" si="3"/>
        <v>0</v>
      </c>
      <c r="AR136" s="148" t="s">
        <v>300</v>
      </c>
      <c r="AT136" s="148" t="s">
        <v>295</v>
      </c>
      <c r="AU136" s="148" t="s">
        <v>83</v>
      </c>
      <c r="AY136" s="17" t="s">
        <v>293</v>
      </c>
      <c r="BE136" s="149">
        <f t="shared" si="4"/>
        <v>0</v>
      </c>
      <c r="BF136" s="149">
        <f t="shared" si="5"/>
        <v>0</v>
      </c>
      <c r="BG136" s="149">
        <f t="shared" si="6"/>
        <v>0</v>
      </c>
      <c r="BH136" s="149">
        <f t="shared" si="7"/>
        <v>0</v>
      </c>
      <c r="BI136" s="149">
        <f t="shared" si="8"/>
        <v>0</v>
      </c>
      <c r="BJ136" s="17" t="s">
        <v>83</v>
      </c>
      <c r="BK136" s="149">
        <f t="shared" si="9"/>
        <v>0</v>
      </c>
      <c r="BL136" s="17" t="s">
        <v>300</v>
      </c>
      <c r="BM136" s="148" t="s">
        <v>737</v>
      </c>
    </row>
    <row r="137" spans="2:65" s="1" customFormat="1" ht="24.2" customHeight="1">
      <c r="B137" s="32"/>
      <c r="C137" s="137" t="s">
        <v>584</v>
      </c>
      <c r="D137" s="137" t="s">
        <v>295</v>
      </c>
      <c r="E137" s="138" t="s">
        <v>6083</v>
      </c>
      <c r="F137" s="139" t="s">
        <v>6084</v>
      </c>
      <c r="G137" s="140" t="s">
        <v>711</v>
      </c>
      <c r="H137" s="141">
        <v>25</v>
      </c>
      <c r="I137" s="142"/>
      <c r="J137" s="143">
        <f t="shared" si="0"/>
        <v>0</v>
      </c>
      <c r="K137" s="139" t="s">
        <v>1</v>
      </c>
      <c r="L137" s="32"/>
      <c r="M137" s="144" t="s">
        <v>1</v>
      </c>
      <c r="N137" s="145" t="s">
        <v>41</v>
      </c>
      <c r="P137" s="146">
        <f t="shared" si="1"/>
        <v>0</v>
      </c>
      <c r="Q137" s="146">
        <v>0</v>
      </c>
      <c r="R137" s="146">
        <f t="shared" si="2"/>
        <v>0</v>
      </c>
      <c r="S137" s="146">
        <v>0</v>
      </c>
      <c r="T137" s="147">
        <f t="shared" si="3"/>
        <v>0</v>
      </c>
      <c r="AR137" s="148" t="s">
        <v>300</v>
      </c>
      <c r="AT137" s="148" t="s">
        <v>295</v>
      </c>
      <c r="AU137" s="148" t="s">
        <v>83</v>
      </c>
      <c r="AY137" s="17" t="s">
        <v>293</v>
      </c>
      <c r="BE137" s="149">
        <f t="shared" si="4"/>
        <v>0</v>
      </c>
      <c r="BF137" s="149">
        <f t="shared" si="5"/>
        <v>0</v>
      </c>
      <c r="BG137" s="149">
        <f t="shared" si="6"/>
        <v>0</v>
      </c>
      <c r="BH137" s="149">
        <f t="shared" si="7"/>
        <v>0</v>
      </c>
      <c r="BI137" s="149">
        <f t="shared" si="8"/>
        <v>0</v>
      </c>
      <c r="BJ137" s="17" t="s">
        <v>83</v>
      </c>
      <c r="BK137" s="149">
        <f t="shared" si="9"/>
        <v>0</v>
      </c>
      <c r="BL137" s="17" t="s">
        <v>300</v>
      </c>
      <c r="BM137" s="148" t="s">
        <v>764</v>
      </c>
    </row>
    <row r="138" spans="2:65" s="1" customFormat="1" ht="16.5" customHeight="1">
      <c r="B138" s="32"/>
      <c r="C138" s="137" t="s">
        <v>606</v>
      </c>
      <c r="D138" s="137" t="s">
        <v>295</v>
      </c>
      <c r="E138" s="138" t="s">
        <v>6085</v>
      </c>
      <c r="F138" s="139" t="s">
        <v>6086</v>
      </c>
      <c r="G138" s="140" t="s">
        <v>909</v>
      </c>
      <c r="H138" s="141">
        <v>12.5</v>
      </c>
      <c r="I138" s="142"/>
      <c r="J138" s="143">
        <f t="shared" si="0"/>
        <v>0</v>
      </c>
      <c r="K138" s="139" t="s">
        <v>1</v>
      </c>
      <c r="L138" s="32"/>
      <c r="M138" s="144" t="s">
        <v>1</v>
      </c>
      <c r="N138" s="145" t="s">
        <v>41</v>
      </c>
      <c r="P138" s="146">
        <f t="shared" si="1"/>
        <v>0</v>
      </c>
      <c r="Q138" s="146">
        <v>0</v>
      </c>
      <c r="R138" s="146">
        <f t="shared" si="2"/>
        <v>0</v>
      </c>
      <c r="S138" s="146">
        <v>0</v>
      </c>
      <c r="T138" s="147">
        <f t="shared" si="3"/>
        <v>0</v>
      </c>
      <c r="AR138" s="148" t="s">
        <v>300</v>
      </c>
      <c r="AT138" s="148" t="s">
        <v>295</v>
      </c>
      <c r="AU138" s="148" t="s">
        <v>83</v>
      </c>
      <c r="AY138" s="17" t="s">
        <v>293</v>
      </c>
      <c r="BE138" s="149">
        <f t="shared" si="4"/>
        <v>0</v>
      </c>
      <c r="BF138" s="149">
        <f t="shared" si="5"/>
        <v>0</v>
      </c>
      <c r="BG138" s="149">
        <f t="shared" si="6"/>
        <v>0</v>
      </c>
      <c r="BH138" s="149">
        <f t="shared" si="7"/>
        <v>0</v>
      </c>
      <c r="BI138" s="149">
        <f t="shared" si="8"/>
        <v>0</v>
      </c>
      <c r="BJ138" s="17" t="s">
        <v>83</v>
      </c>
      <c r="BK138" s="149">
        <f t="shared" si="9"/>
        <v>0</v>
      </c>
      <c r="BL138" s="17" t="s">
        <v>300</v>
      </c>
      <c r="BM138" s="148" t="s">
        <v>777</v>
      </c>
    </row>
    <row r="139" spans="2:65" s="1" customFormat="1" ht="16.5" customHeight="1">
      <c r="B139" s="32"/>
      <c r="C139" s="137" t="s">
        <v>624</v>
      </c>
      <c r="D139" s="137" t="s">
        <v>295</v>
      </c>
      <c r="E139" s="138" t="s">
        <v>6087</v>
      </c>
      <c r="F139" s="139" t="s">
        <v>6088</v>
      </c>
      <c r="G139" s="140" t="s">
        <v>909</v>
      </c>
      <c r="H139" s="141">
        <v>25</v>
      </c>
      <c r="I139" s="142"/>
      <c r="J139" s="143">
        <f t="shared" si="0"/>
        <v>0</v>
      </c>
      <c r="K139" s="139" t="s">
        <v>1</v>
      </c>
      <c r="L139" s="32"/>
      <c r="M139" s="144" t="s">
        <v>1</v>
      </c>
      <c r="N139" s="145" t="s">
        <v>41</v>
      </c>
      <c r="P139" s="146">
        <f t="shared" si="1"/>
        <v>0</v>
      </c>
      <c r="Q139" s="146">
        <v>0</v>
      </c>
      <c r="R139" s="146">
        <f t="shared" si="2"/>
        <v>0</v>
      </c>
      <c r="S139" s="146">
        <v>0</v>
      </c>
      <c r="T139" s="147">
        <f t="shared" si="3"/>
        <v>0</v>
      </c>
      <c r="AR139" s="148" t="s">
        <v>300</v>
      </c>
      <c r="AT139" s="148" t="s">
        <v>295</v>
      </c>
      <c r="AU139" s="148" t="s">
        <v>83</v>
      </c>
      <c r="AY139" s="17" t="s">
        <v>293</v>
      </c>
      <c r="BE139" s="149">
        <f t="shared" si="4"/>
        <v>0</v>
      </c>
      <c r="BF139" s="149">
        <f t="shared" si="5"/>
        <v>0</v>
      </c>
      <c r="BG139" s="149">
        <f t="shared" si="6"/>
        <v>0</v>
      </c>
      <c r="BH139" s="149">
        <f t="shared" si="7"/>
        <v>0</v>
      </c>
      <c r="BI139" s="149">
        <f t="shared" si="8"/>
        <v>0</v>
      </c>
      <c r="BJ139" s="17" t="s">
        <v>83</v>
      </c>
      <c r="BK139" s="149">
        <f t="shared" si="9"/>
        <v>0</v>
      </c>
      <c r="BL139" s="17" t="s">
        <v>300</v>
      </c>
      <c r="BM139" s="148" t="s">
        <v>787</v>
      </c>
    </row>
    <row r="140" spans="2:65" s="1" customFormat="1" ht="21.75" customHeight="1">
      <c r="B140" s="32"/>
      <c r="C140" s="137" t="s">
        <v>645</v>
      </c>
      <c r="D140" s="137" t="s">
        <v>295</v>
      </c>
      <c r="E140" s="138" t="s">
        <v>6089</v>
      </c>
      <c r="F140" s="139" t="s">
        <v>6090</v>
      </c>
      <c r="G140" s="140" t="s">
        <v>711</v>
      </c>
      <c r="H140" s="141">
        <v>25</v>
      </c>
      <c r="I140" s="142"/>
      <c r="J140" s="143">
        <f t="shared" si="0"/>
        <v>0</v>
      </c>
      <c r="K140" s="139" t="s">
        <v>1</v>
      </c>
      <c r="L140" s="32"/>
      <c r="M140" s="144" t="s">
        <v>1</v>
      </c>
      <c r="N140" s="145" t="s">
        <v>41</v>
      </c>
      <c r="P140" s="146">
        <f t="shared" si="1"/>
        <v>0</v>
      </c>
      <c r="Q140" s="146">
        <v>0</v>
      </c>
      <c r="R140" s="146">
        <f t="shared" si="2"/>
        <v>0</v>
      </c>
      <c r="S140" s="146">
        <v>0</v>
      </c>
      <c r="T140" s="147">
        <f t="shared" si="3"/>
        <v>0</v>
      </c>
      <c r="AR140" s="148" t="s">
        <v>300</v>
      </c>
      <c r="AT140" s="148" t="s">
        <v>295</v>
      </c>
      <c r="AU140" s="148" t="s">
        <v>83</v>
      </c>
      <c r="AY140" s="17" t="s">
        <v>293</v>
      </c>
      <c r="BE140" s="149">
        <f t="shared" si="4"/>
        <v>0</v>
      </c>
      <c r="BF140" s="149">
        <f t="shared" si="5"/>
        <v>0</v>
      </c>
      <c r="BG140" s="149">
        <f t="shared" si="6"/>
        <v>0</v>
      </c>
      <c r="BH140" s="149">
        <f t="shared" si="7"/>
        <v>0</v>
      </c>
      <c r="BI140" s="149">
        <f t="shared" si="8"/>
        <v>0</v>
      </c>
      <c r="BJ140" s="17" t="s">
        <v>83</v>
      </c>
      <c r="BK140" s="149">
        <f t="shared" si="9"/>
        <v>0</v>
      </c>
      <c r="BL140" s="17" t="s">
        <v>300</v>
      </c>
      <c r="BM140" s="148" t="s">
        <v>809</v>
      </c>
    </row>
    <row r="141" spans="2:65" s="1" customFormat="1" ht="24.2" customHeight="1">
      <c r="B141" s="32"/>
      <c r="C141" s="137" t="s">
        <v>660</v>
      </c>
      <c r="D141" s="137" t="s">
        <v>295</v>
      </c>
      <c r="E141" s="138" t="s">
        <v>6091</v>
      </c>
      <c r="F141" s="139" t="s">
        <v>6092</v>
      </c>
      <c r="G141" s="140" t="s">
        <v>711</v>
      </c>
      <c r="H141" s="141">
        <v>220</v>
      </c>
      <c r="I141" s="142"/>
      <c r="J141" s="143">
        <f t="shared" si="0"/>
        <v>0</v>
      </c>
      <c r="K141" s="139" t="s">
        <v>1</v>
      </c>
      <c r="L141" s="32"/>
      <c r="M141" s="144" t="s">
        <v>1</v>
      </c>
      <c r="N141" s="145" t="s">
        <v>41</v>
      </c>
      <c r="P141" s="146">
        <f t="shared" si="1"/>
        <v>0</v>
      </c>
      <c r="Q141" s="146">
        <v>0</v>
      </c>
      <c r="R141" s="146">
        <f t="shared" si="2"/>
        <v>0</v>
      </c>
      <c r="S141" s="146">
        <v>0</v>
      </c>
      <c r="T141" s="147">
        <f t="shared" si="3"/>
        <v>0</v>
      </c>
      <c r="AR141" s="148" t="s">
        <v>300</v>
      </c>
      <c r="AT141" s="148" t="s">
        <v>295</v>
      </c>
      <c r="AU141" s="148" t="s">
        <v>83</v>
      </c>
      <c r="AY141" s="17" t="s">
        <v>293</v>
      </c>
      <c r="BE141" s="149">
        <f t="shared" si="4"/>
        <v>0</v>
      </c>
      <c r="BF141" s="149">
        <f t="shared" si="5"/>
        <v>0</v>
      </c>
      <c r="BG141" s="149">
        <f t="shared" si="6"/>
        <v>0</v>
      </c>
      <c r="BH141" s="149">
        <f t="shared" si="7"/>
        <v>0</v>
      </c>
      <c r="BI141" s="149">
        <f t="shared" si="8"/>
        <v>0</v>
      </c>
      <c r="BJ141" s="17" t="s">
        <v>83</v>
      </c>
      <c r="BK141" s="149">
        <f t="shared" si="9"/>
        <v>0</v>
      </c>
      <c r="BL141" s="17" t="s">
        <v>300</v>
      </c>
      <c r="BM141" s="148" t="s">
        <v>834</v>
      </c>
    </row>
    <row r="142" spans="2:65" s="1" customFormat="1" ht="33" customHeight="1">
      <c r="B142" s="32"/>
      <c r="C142" s="137" t="s">
        <v>680</v>
      </c>
      <c r="D142" s="137" t="s">
        <v>295</v>
      </c>
      <c r="E142" s="138" t="s">
        <v>6093</v>
      </c>
      <c r="F142" s="139" t="s">
        <v>6094</v>
      </c>
      <c r="G142" s="140" t="s">
        <v>909</v>
      </c>
      <c r="H142" s="141">
        <v>34</v>
      </c>
      <c r="I142" s="142"/>
      <c r="J142" s="143">
        <f t="shared" si="0"/>
        <v>0</v>
      </c>
      <c r="K142" s="139" t="s">
        <v>1</v>
      </c>
      <c r="L142" s="32"/>
      <c r="M142" s="144" t="s">
        <v>1</v>
      </c>
      <c r="N142" s="145" t="s">
        <v>41</v>
      </c>
      <c r="P142" s="146">
        <f t="shared" si="1"/>
        <v>0</v>
      </c>
      <c r="Q142" s="146">
        <v>0</v>
      </c>
      <c r="R142" s="146">
        <f t="shared" si="2"/>
        <v>0</v>
      </c>
      <c r="S142" s="146">
        <v>0</v>
      </c>
      <c r="T142" s="147">
        <f t="shared" si="3"/>
        <v>0</v>
      </c>
      <c r="AR142" s="148" t="s">
        <v>300</v>
      </c>
      <c r="AT142" s="148" t="s">
        <v>295</v>
      </c>
      <c r="AU142" s="148" t="s">
        <v>83</v>
      </c>
      <c r="AY142" s="17" t="s">
        <v>293</v>
      </c>
      <c r="BE142" s="149">
        <f t="shared" si="4"/>
        <v>0</v>
      </c>
      <c r="BF142" s="149">
        <f t="shared" si="5"/>
        <v>0</v>
      </c>
      <c r="BG142" s="149">
        <f t="shared" si="6"/>
        <v>0</v>
      </c>
      <c r="BH142" s="149">
        <f t="shared" si="7"/>
        <v>0</v>
      </c>
      <c r="BI142" s="149">
        <f t="shared" si="8"/>
        <v>0</v>
      </c>
      <c r="BJ142" s="17" t="s">
        <v>83</v>
      </c>
      <c r="BK142" s="149">
        <f t="shared" si="9"/>
        <v>0</v>
      </c>
      <c r="BL142" s="17" t="s">
        <v>300</v>
      </c>
      <c r="BM142" s="148" t="s">
        <v>890</v>
      </c>
    </row>
    <row r="143" spans="2:65" s="1" customFormat="1" ht="24.2" customHeight="1">
      <c r="B143" s="32"/>
      <c r="C143" s="137" t="s">
        <v>686</v>
      </c>
      <c r="D143" s="137" t="s">
        <v>295</v>
      </c>
      <c r="E143" s="138" t="s">
        <v>6095</v>
      </c>
      <c r="F143" s="139" t="s">
        <v>6096</v>
      </c>
      <c r="G143" s="140" t="s">
        <v>909</v>
      </c>
      <c r="H143" s="141">
        <v>220</v>
      </c>
      <c r="I143" s="142"/>
      <c r="J143" s="143">
        <f t="shared" si="0"/>
        <v>0</v>
      </c>
      <c r="K143" s="139" t="s">
        <v>1</v>
      </c>
      <c r="L143" s="32"/>
      <c r="M143" s="144" t="s">
        <v>1</v>
      </c>
      <c r="N143" s="145" t="s">
        <v>41</v>
      </c>
      <c r="P143" s="146">
        <f t="shared" si="1"/>
        <v>0</v>
      </c>
      <c r="Q143" s="146">
        <v>0</v>
      </c>
      <c r="R143" s="146">
        <f t="shared" si="2"/>
        <v>0</v>
      </c>
      <c r="S143" s="146">
        <v>0</v>
      </c>
      <c r="T143" s="147">
        <f t="shared" si="3"/>
        <v>0</v>
      </c>
      <c r="AR143" s="148" t="s">
        <v>300</v>
      </c>
      <c r="AT143" s="148" t="s">
        <v>295</v>
      </c>
      <c r="AU143" s="148" t="s">
        <v>83</v>
      </c>
      <c r="AY143" s="17" t="s">
        <v>293</v>
      </c>
      <c r="BE143" s="149">
        <f t="shared" si="4"/>
        <v>0</v>
      </c>
      <c r="BF143" s="149">
        <f t="shared" si="5"/>
        <v>0</v>
      </c>
      <c r="BG143" s="149">
        <f t="shared" si="6"/>
        <v>0</v>
      </c>
      <c r="BH143" s="149">
        <f t="shared" si="7"/>
        <v>0</v>
      </c>
      <c r="BI143" s="149">
        <f t="shared" si="8"/>
        <v>0</v>
      </c>
      <c r="BJ143" s="17" t="s">
        <v>83</v>
      </c>
      <c r="BK143" s="149">
        <f t="shared" si="9"/>
        <v>0</v>
      </c>
      <c r="BL143" s="17" t="s">
        <v>300</v>
      </c>
      <c r="BM143" s="148" t="s">
        <v>906</v>
      </c>
    </row>
    <row r="144" spans="2:65" s="1" customFormat="1" ht="29.25">
      <c r="B144" s="32"/>
      <c r="D144" s="151" t="s">
        <v>324</v>
      </c>
      <c r="F144" s="184" t="s">
        <v>6097</v>
      </c>
      <c r="I144" s="165"/>
      <c r="L144" s="32"/>
      <c r="M144" s="166"/>
      <c r="T144" s="56"/>
      <c r="AT144" s="17" t="s">
        <v>324</v>
      </c>
      <c r="AU144" s="17" t="s">
        <v>83</v>
      </c>
    </row>
    <row r="145" spans="2:65" s="1" customFormat="1" ht="16.5" customHeight="1">
      <c r="B145" s="32"/>
      <c r="C145" s="137" t="s">
        <v>7</v>
      </c>
      <c r="D145" s="137" t="s">
        <v>295</v>
      </c>
      <c r="E145" s="138" t="s">
        <v>6098</v>
      </c>
      <c r="F145" s="139" t="s">
        <v>6099</v>
      </c>
      <c r="G145" s="140" t="s">
        <v>6100</v>
      </c>
      <c r="H145" s="141">
        <v>10</v>
      </c>
      <c r="I145" s="142"/>
      <c r="J145" s="143">
        <f>ROUND(I145*H145,2)</f>
        <v>0</v>
      </c>
      <c r="K145" s="139" t="s">
        <v>1</v>
      </c>
      <c r="L145" s="32"/>
      <c r="M145" s="144" t="s">
        <v>1</v>
      </c>
      <c r="N145" s="145" t="s">
        <v>41</v>
      </c>
      <c r="P145" s="146">
        <f>O145*H145</f>
        <v>0</v>
      </c>
      <c r="Q145" s="146">
        <v>0</v>
      </c>
      <c r="R145" s="146">
        <f>Q145*H145</f>
        <v>0</v>
      </c>
      <c r="S145" s="146">
        <v>0</v>
      </c>
      <c r="T145" s="147">
        <f>S145*H145</f>
        <v>0</v>
      </c>
      <c r="AR145" s="148" t="s">
        <v>300</v>
      </c>
      <c r="AT145" s="148" t="s">
        <v>295</v>
      </c>
      <c r="AU145" s="148" t="s">
        <v>83</v>
      </c>
      <c r="AY145" s="17" t="s">
        <v>293</v>
      </c>
      <c r="BE145" s="149">
        <f>IF(N145="základní",J145,0)</f>
        <v>0</v>
      </c>
      <c r="BF145" s="149">
        <f>IF(N145="snížená",J145,0)</f>
        <v>0</v>
      </c>
      <c r="BG145" s="149">
        <f>IF(N145="zákl. přenesená",J145,0)</f>
        <v>0</v>
      </c>
      <c r="BH145" s="149">
        <f>IF(N145="sníž. přenesená",J145,0)</f>
        <v>0</v>
      </c>
      <c r="BI145" s="149">
        <f>IF(N145="nulová",J145,0)</f>
        <v>0</v>
      </c>
      <c r="BJ145" s="17" t="s">
        <v>83</v>
      </c>
      <c r="BK145" s="149">
        <f>ROUND(I145*H145,2)</f>
        <v>0</v>
      </c>
      <c r="BL145" s="17" t="s">
        <v>300</v>
      </c>
      <c r="BM145" s="148" t="s">
        <v>958</v>
      </c>
    </row>
    <row r="146" spans="2:65" s="1" customFormat="1" ht="16.5" customHeight="1">
      <c r="B146" s="32"/>
      <c r="C146" s="137" t="s">
        <v>694</v>
      </c>
      <c r="D146" s="137" t="s">
        <v>295</v>
      </c>
      <c r="E146" s="138" t="s">
        <v>6101</v>
      </c>
      <c r="F146" s="139" t="s">
        <v>6102</v>
      </c>
      <c r="G146" s="140" t="s">
        <v>909</v>
      </c>
      <c r="H146" s="141">
        <v>200</v>
      </c>
      <c r="I146" s="142"/>
      <c r="J146" s="143">
        <f>ROUND(I146*H146,2)</f>
        <v>0</v>
      </c>
      <c r="K146" s="139" t="s">
        <v>1</v>
      </c>
      <c r="L146" s="32"/>
      <c r="M146" s="144" t="s">
        <v>1</v>
      </c>
      <c r="N146" s="145" t="s">
        <v>41</v>
      </c>
      <c r="P146" s="146">
        <f>O146*H146</f>
        <v>0</v>
      </c>
      <c r="Q146" s="146">
        <v>0</v>
      </c>
      <c r="R146" s="146">
        <f>Q146*H146</f>
        <v>0</v>
      </c>
      <c r="S146" s="146">
        <v>0</v>
      </c>
      <c r="T146" s="147">
        <f>S146*H146</f>
        <v>0</v>
      </c>
      <c r="AR146" s="148" t="s">
        <v>300</v>
      </c>
      <c r="AT146" s="148" t="s">
        <v>295</v>
      </c>
      <c r="AU146" s="148" t="s">
        <v>83</v>
      </c>
      <c r="AY146" s="17" t="s">
        <v>293</v>
      </c>
      <c r="BE146" s="149">
        <f>IF(N146="základní",J146,0)</f>
        <v>0</v>
      </c>
      <c r="BF146" s="149">
        <f>IF(N146="snížená",J146,0)</f>
        <v>0</v>
      </c>
      <c r="BG146" s="149">
        <f>IF(N146="zákl. přenesená",J146,0)</f>
        <v>0</v>
      </c>
      <c r="BH146" s="149">
        <f>IF(N146="sníž. přenesená",J146,0)</f>
        <v>0</v>
      </c>
      <c r="BI146" s="149">
        <f>IF(N146="nulová",J146,0)</f>
        <v>0</v>
      </c>
      <c r="BJ146" s="17" t="s">
        <v>83</v>
      </c>
      <c r="BK146" s="149">
        <f>ROUND(I146*H146,2)</f>
        <v>0</v>
      </c>
      <c r="BL146" s="17" t="s">
        <v>300</v>
      </c>
      <c r="BM146" s="148" t="s">
        <v>993</v>
      </c>
    </row>
    <row r="147" spans="2:65" s="1" customFormat="1" ht="16.5" customHeight="1">
      <c r="B147" s="32"/>
      <c r="C147" s="137" t="s">
        <v>699</v>
      </c>
      <c r="D147" s="137" t="s">
        <v>295</v>
      </c>
      <c r="E147" s="138" t="s">
        <v>6103</v>
      </c>
      <c r="F147" s="139" t="s">
        <v>6104</v>
      </c>
      <c r="G147" s="140" t="s">
        <v>909</v>
      </c>
      <c r="H147" s="141">
        <v>200</v>
      </c>
      <c r="I147" s="142"/>
      <c r="J147" s="143">
        <f>ROUND(I147*H147,2)</f>
        <v>0</v>
      </c>
      <c r="K147" s="139" t="s">
        <v>1</v>
      </c>
      <c r="L147" s="32"/>
      <c r="M147" s="144" t="s">
        <v>1</v>
      </c>
      <c r="N147" s="145" t="s">
        <v>41</v>
      </c>
      <c r="P147" s="146">
        <f>O147*H147</f>
        <v>0</v>
      </c>
      <c r="Q147" s="146">
        <v>0</v>
      </c>
      <c r="R147" s="146">
        <f>Q147*H147</f>
        <v>0</v>
      </c>
      <c r="S147" s="146">
        <v>0</v>
      </c>
      <c r="T147" s="147">
        <f>S147*H147</f>
        <v>0</v>
      </c>
      <c r="AR147" s="148" t="s">
        <v>300</v>
      </c>
      <c r="AT147" s="148" t="s">
        <v>295</v>
      </c>
      <c r="AU147" s="148" t="s">
        <v>83</v>
      </c>
      <c r="AY147" s="17" t="s">
        <v>293</v>
      </c>
      <c r="BE147" s="149">
        <f>IF(N147="základní",J147,0)</f>
        <v>0</v>
      </c>
      <c r="BF147" s="149">
        <f>IF(N147="snížená",J147,0)</f>
        <v>0</v>
      </c>
      <c r="BG147" s="149">
        <f>IF(N147="zákl. přenesená",J147,0)</f>
        <v>0</v>
      </c>
      <c r="BH147" s="149">
        <f>IF(N147="sníž. přenesená",J147,0)</f>
        <v>0</v>
      </c>
      <c r="BI147" s="149">
        <f>IF(N147="nulová",J147,0)</f>
        <v>0</v>
      </c>
      <c r="BJ147" s="17" t="s">
        <v>83</v>
      </c>
      <c r="BK147" s="149">
        <f>ROUND(I147*H147,2)</f>
        <v>0</v>
      </c>
      <c r="BL147" s="17" t="s">
        <v>300</v>
      </c>
      <c r="BM147" s="148" t="s">
        <v>1053</v>
      </c>
    </row>
    <row r="148" spans="2:65" s="11" customFormat="1" ht="25.9" customHeight="1">
      <c r="B148" s="125"/>
      <c r="D148" s="126" t="s">
        <v>75</v>
      </c>
      <c r="E148" s="127" t="s">
        <v>6105</v>
      </c>
      <c r="F148" s="127" t="s">
        <v>6106</v>
      </c>
      <c r="I148" s="128"/>
      <c r="J148" s="129">
        <f>BK148</f>
        <v>0</v>
      </c>
      <c r="L148" s="125"/>
      <c r="M148" s="130"/>
      <c r="P148" s="131">
        <f>SUM(P149:P215)</f>
        <v>0</v>
      </c>
      <c r="R148" s="131">
        <f>SUM(R149:R215)</f>
        <v>0</v>
      </c>
      <c r="T148" s="132">
        <f>SUM(T149:T215)</f>
        <v>0</v>
      </c>
      <c r="AR148" s="126" t="s">
        <v>83</v>
      </c>
      <c r="AT148" s="133" t="s">
        <v>75</v>
      </c>
      <c r="AU148" s="133" t="s">
        <v>76</v>
      </c>
      <c r="AY148" s="126" t="s">
        <v>293</v>
      </c>
      <c r="BK148" s="134">
        <f>SUM(BK149:BK215)</f>
        <v>0</v>
      </c>
    </row>
    <row r="149" spans="2:65" s="1" customFormat="1" ht="24.2" customHeight="1">
      <c r="B149" s="32"/>
      <c r="C149" s="137" t="s">
        <v>704</v>
      </c>
      <c r="D149" s="137" t="s">
        <v>295</v>
      </c>
      <c r="E149" s="138" t="s">
        <v>6107</v>
      </c>
      <c r="F149" s="139" t="s">
        <v>6108</v>
      </c>
      <c r="G149" s="140" t="s">
        <v>3444</v>
      </c>
      <c r="H149" s="141">
        <v>1</v>
      </c>
      <c r="I149" s="142"/>
      <c r="J149" s="143">
        <f>ROUND(I149*H149,2)</f>
        <v>0</v>
      </c>
      <c r="K149" s="139" t="s">
        <v>1</v>
      </c>
      <c r="L149" s="32"/>
      <c r="M149" s="144" t="s">
        <v>1</v>
      </c>
      <c r="N149" s="145" t="s">
        <v>41</v>
      </c>
      <c r="P149" s="146">
        <f>O149*H149</f>
        <v>0</v>
      </c>
      <c r="Q149" s="146">
        <v>0</v>
      </c>
      <c r="R149" s="146">
        <f>Q149*H149</f>
        <v>0</v>
      </c>
      <c r="S149" s="146">
        <v>0</v>
      </c>
      <c r="T149" s="147">
        <f>S149*H149</f>
        <v>0</v>
      </c>
      <c r="AR149" s="148" t="s">
        <v>300</v>
      </c>
      <c r="AT149" s="148" t="s">
        <v>295</v>
      </c>
      <c r="AU149" s="148" t="s">
        <v>83</v>
      </c>
      <c r="AY149" s="17" t="s">
        <v>293</v>
      </c>
      <c r="BE149" s="149">
        <f>IF(N149="základní",J149,0)</f>
        <v>0</v>
      </c>
      <c r="BF149" s="149">
        <f>IF(N149="snížená",J149,0)</f>
        <v>0</v>
      </c>
      <c r="BG149" s="149">
        <f>IF(N149="zákl. přenesená",J149,0)</f>
        <v>0</v>
      </c>
      <c r="BH149" s="149">
        <f>IF(N149="sníž. přenesená",J149,0)</f>
        <v>0</v>
      </c>
      <c r="BI149" s="149">
        <f>IF(N149="nulová",J149,0)</f>
        <v>0</v>
      </c>
      <c r="BJ149" s="17" t="s">
        <v>83</v>
      </c>
      <c r="BK149" s="149">
        <f>ROUND(I149*H149,2)</f>
        <v>0</v>
      </c>
      <c r="BL149" s="17" t="s">
        <v>300</v>
      </c>
      <c r="BM149" s="148" t="s">
        <v>1089</v>
      </c>
    </row>
    <row r="150" spans="2:65" s="1" customFormat="1" ht="117">
      <c r="B150" s="32"/>
      <c r="D150" s="151" t="s">
        <v>324</v>
      </c>
      <c r="F150" s="184" t="s">
        <v>6109</v>
      </c>
      <c r="I150" s="165"/>
      <c r="L150" s="32"/>
      <c r="M150" s="166"/>
      <c r="T150" s="56"/>
      <c r="AT150" s="17" t="s">
        <v>324</v>
      </c>
      <c r="AU150" s="17" t="s">
        <v>83</v>
      </c>
    </row>
    <row r="151" spans="2:65" s="1" customFormat="1" ht="16.5" customHeight="1">
      <c r="B151" s="32"/>
      <c r="C151" s="137" t="s">
        <v>708</v>
      </c>
      <c r="D151" s="137" t="s">
        <v>295</v>
      </c>
      <c r="E151" s="138" t="s">
        <v>6110</v>
      </c>
      <c r="F151" s="139" t="s">
        <v>6111</v>
      </c>
      <c r="G151" s="140" t="s">
        <v>909</v>
      </c>
      <c r="H151" s="141">
        <v>1</v>
      </c>
      <c r="I151" s="142"/>
      <c r="J151" s="143">
        <f>ROUND(I151*H151,2)</f>
        <v>0</v>
      </c>
      <c r="K151" s="139" t="s">
        <v>1</v>
      </c>
      <c r="L151" s="32"/>
      <c r="M151" s="144" t="s">
        <v>1</v>
      </c>
      <c r="N151" s="145" t="s">
        <v>41</v>
      </c>
      <c r="P151" s="146">
        <f>O151*H151</f>
        <v>0</v>
      </c>
      <c r="Q151" s="146">
        <v>0</v>
      </c>
      <c r="R151" s="146">
        <f>Q151*H151</f>
        <v>0</v>
      </c>
      <c r="S151" s="146">
        <v>0</v>
      </c>
      <c r="T151" s="147">
        <f>S151*H151</f>
        <v>0</v>
      </c>
      <c r="AR151" s="148" t="s">
        <v>300</v>
      </c>
      <c r="AT151" s="148" t="s">
        <v>295</v>
      </c>
      <c r="AU151" s="148" t="s">
        <v>83</v>
      </c>
      <c r="AY151" s="17" t="s">
        <v>293</v>
      </c>
      <c r="BE151" s="149">
        <f>IF(N151="základní",J151,0)</f>
        <v>0</v>
      </c>
      <c r="BF151" s="149">
        <f>IF(N151="snížená",J151,0)</f>
        <v>0</v>
      </c>
      <c r="BG151" s="149">
        <f>IF(N151="zákl. přenesená",J151,0)</f>
        <v>0</v>
      </c>
      <c r="BH151" s="149">
        <f>IF(N151="sníž. přenesená",J151,0)</f>
        <v>0</v>
      </c>
      <c r="BI151" s="149">
        <f>IF(N151="nulová",J151,0)</f>
        <v>0</v>
      </c>
      <c r="BJ151" s="17" t="s">
        <v>83</v>
      </c>
      <c r="BK151" s="149">
        <f>ROUND(I151*H151,2)</f>
        <v>0</v>
      </c>
      <c r="BL151" s="17" t="s">
        <v>300</v>
      </c>
      <c r="BM151" s="148" t="s">
        <v>1144</v>
      </c>
    </row>
    <row r="152" spans="2:65" s="1" customFormat="1" ht="24.2" customHeight="1">
      <c r="B152" s="32"/>
      <c r="C152" s="137" t="s">
        <v>737</v>
      </c>
      <c r="D152" s="137" t="s">
        <v>295</v>
      </c>
      <c r="E152" s="138" t="s">
        <v>6112</v>
      </c>
      <c r="F152" s="139" t="s">
        <v>6113</v>
      </c>
      <c r="G152" s="140" t="s">
        <v>3444</v>
      </c>
      <c r="H152" s="141">
        <v>1</v>
      </c>
      <c r="I152" s="142"/>
      <c r="J152" s="143">
        <f>ROUND(I152*H152,2)</f>
        <v>0</v>
      </c>
      <c r="K152" s="139" t="s">
        <v>1</v>
      </c>
      <c r="L152" s="32"/>
      <c r="M152" s="144" t="s">
        <v>1</v>
      </c>
      <c r="N152" s="145" t="s">
        <v>41</v>
      </c>
      <c r="P152" s="146">
        <f>O152*H152</f>
        <v>0</v>
      </c>
      <c r="Q152" s="146">
        <v>0</v>
      </c>
      <c r="R152" s="146">
        <f>Q152*H152</f>
        <v>0</v>
      </c>
      <c r="S152" s="146">
        <v>0</v>
      </c>
      <c r="T152" s="147">
        <f>S152*H152</f>
        <v>0</v>
      </c>
      <c r="AR152" s="148" t="s">
        <v>300</v>
      </c>
      <c r="AT152" s="148" t="s">
        <v>295</v>
      </c>
      <c r="AU152" s="148" t="s">
        <v>83</v>
      </c>
      <c r="AY152" s="17" t="s">
        <v>293</v>
      </c>
      <c r="BE152" s="149">
        <f>IF(N152="základní",J152,0)</f>
        <v>0</v>
      </c>
      <c r="BF152" s="149">
        <f>IF(N152="snížená",J152,0)</f>
        <v>0</v>
      </c>
      <c r="BG152" s="149">
        <f>IF(N152="zákl. přenesená",J152,0)</f>
        <v>0</v>
      </c>
      <c r="BH152" s="149">
        <f>IF(N152="sníž. přenesená",J152,0)</f>
        <v>0</v>
      </c>
      <c r="BI152" s="149">
        <f>IF(N152="nulová",J152,0)</f>
        <v>0</v>
      </c>
      <c r="BJ152" s="17" t="s">
        <v>83</v>
      </c>
      <c r="BK152" s="149">
        <f>ROUND(I152*H152,2)</f>
        <v>0</v>
      </c>
      <c r="BL152" s="17" t="s">
        <v>300</v>
      </c>
      <c r="BM152" s="148" t="s">
        <v>1153</v>
      </c>
    </row>
    <row r="153" spans="2:65" s="1" customFormat="1" ht="16.5" customHeight="1">
      <c r="B153" s="32"/>
      <c r="C153" s="137" t="s">
        <v>746</v>
      </c>
      <c r="D153" s="137" t="s">
        <v>295</v>
      </c>
      <c r="E153" s="138" t="s">
        <v>6114</v>
      </c>
      <c r="F153" s="139" t="s">
        <v>6115</v>
      </c>
      <c r="G153" s="140" t="s">
        <v>3444</v>
      </c>
      <c r="H153" s="141">
        <v>1</v>
      </c>
      <c r="I153" s="142"/>
      <c r="J153" s="143">
        <f>ROUND(I153*H153,2)</f>
        <v>0</v>
      </c>
      <c r="K153" s="139" t="s">
        <v>1</v>
      </c>
      <c r="L153" s="32"/>
      <c r="M153" s="144" t="s">
        <v>1</v>
      </c>
      <c r="N153" s="145" t="s">
        <v>41</v>
      </c>
      <c r="P153" s="146">
        <f>O153*H153</f>
        <v>0</v>
      </c>
      <c r="Q153" s="146">
        <v>0</v>
      </c>
      <c r="R153" s="146">
        <f>Q153*H153</f>
        <v>0</v>
      </c>
      <c r="S153" s="146">
        <v>0</v>
      </c>
      <c r="T153" s="147">
        <f>S153*H153</f>
        <v>0</v>
      </c>
      <c r="AR153" s="148" t="s">
        <v>300</v>
      </c>
      <c r="AT153" s="148" t="s">
        <v>295</v>
      </c>
      <c r="AU153" s="148" t="s">
        <v>83</v>
      </c>
      <c r="AY153" s="17" t="s">
        <v>293</v>
      </c>
      <c r="BE153" s="149">
        <f>IF(N153="základní",J153,0)</f>
        <v>0</v>
      </c>
      <c r="BF153" s="149">
        <f>IF(N153="snížená",J153,0)</f>
        <v>0</v>
      </c>
      <c r="BG153" s="149">
        <f>IF(N153="zákl. přenesená",J153,0)</f>
        <v>0</v>
      </c>
      <c r="BH153" s="149">
        <f>IF(N153="sníž. přenesená",J153,0)</f>
        <v>0</v>
      </c>
      <c r="BI153" s="149">
        <f>IF(N153="nulová",J153,0)</f>
        <v>0</v>
      </c>
      <c r="BJ153" s="17" t="s">
        <v>83</v>
      </c>
      <c r="BK153" s="149">
        <f>ROUND(I153*H153,2)</f>
        <v>0</v>
      </c>
      <c r="BL153" s="17" t="s">
        <v>300</v>
      </c>
      <c r="BM153" s="148" t="s">
        <v>1163</v>
      </c>
    </row>
    <row r="154" spans="2:65" s="1" customFormat="1" ht="107.25">
      <c r="B154" s="32"/>
      <c r="D154" s="151" t="s">
        <v>324</v>
      </c>
      <c r="F154" s="184" t="s">
        <v>6116</v>
      </c>
      <c r="I154" s="165"/>
      <c r="L154" s="32"/>
      <c r="M154" s="166"/>
      <c r="T154" s="56"/>
      <c r="AT154" s="17" t="s">
        <v>324</v>
      </c>
      <c r="AU154" s="17" t="s">
        <v>83</v>
      </c>
    </row>
    <row r="155" spans="2:65" s="1" customFormat="1" ht="16.5" customHeight="1">
      <c r="B155" s="32"/>
      <c r="C155" s="137" t="s">
        <v>764</v>
      </c>
      <c r="D155" s="137" t="s">
        <v>295</v>
      </c>
      <c r="E155" s="138" t="s">
        <v>6117</v>
      </c>
      <c r="F155" s="139" t="s">
        <v>6118</v>
      </c>
      <c r="G155" s="140" t="s">
        <v>3444</v>
      </c>
      <c r="H155" s="141">
        <v>1</v>
      </c>
      <c r="I155" s="142"/>
      <c r="J155" s="143">
        <f>ROUND(I155*H155,2)</f>
        <v>0</v>
      </c>
      <c r="K155" s="139" t="s">
        <v>1</v>
      </c>
      <c r="L155" s="32"/>
      <c r="M155" s="144" t="s">
        <v>1</v>
      </c>
      <c r="N155" s="145" t="s">
        <v>41</v>
      </c>
      <c r="P155" s="146">
        <f>O155*H155</f>
        <v>0</v>
      </c>
      <c r="Q155" s="146">
        <v>0</v>
      </c>
      <c r="R155" s="146">
        <f>Q155*H155</f>
        <v>0</v>
      </c>
      <c r="S155" s="146">
        <v>0</v>
      </c>
      <c r="T155" s="147">
        <f>S155*H155</f>
        <v>0</v>
      </c>
      <c r="AR155" s="148" t="s">
        <v>300</v>
      </c>
      <c r="AT155" s="148" t="s">
        <v>295</v>
      </c>
      <c r="AU155" s="148" t="s">
        <v>83</v>
      </c>
      <c r="AY155" s="17" t="s">
        <v>293</v>
      </c>
      <c r="BE155" s="149">
        <f>IF(N155="základní",J155,0)</f>
        <v>0</v>
      </c>
      <c r="BF155" s="149">
        <f>IF(N155="snížená",J155,0)</f>
        <v>0</v>
      </c>
      <c r="BG155" s="149">
        <f>IF(N155="zákl. přenesená",J155,0)</f>
        <v>0</v>
      </c>
      <c r="BH155" s="149">
        <f>IF(N155="sníž. přenesená",J155,0)</f>
        <v>0</v>
      </c>
      <c r="BI155" s="149">
        <f>IF(N155="nulová",J155,0)</f>
        <v>0</v>
      </c>
      <c r="BJ155" s="17" t="s">
        <v>83</v>
      </c>
      <c r="BK155" s="149">
        <f>ROUND(I155*H155,2)</f>
        <v>0</v>
      </c>
      <c r="BL155" s="17" t="s">
        <v>300</v>
      </c>
      <c r="BM155" s="148" t="s">
        <v>1201</v>
      </c>
    </row>
    <row r="156" spans="2:65" s="1" customFormat="1" ht="29.25">
      <c r="B156" s="32"/>
      <c r="D156" s="151" t="s">
        <v>324</v>
      </c>
      <c r="F156" s="184" t="s">
        <v>6119</v>
      </c>
      <c r="I156" s="165"/>
      <c r="L156" s="32"/>
      <c r="M156" s="166"/>
      <c r="T156" s="56"/>
      <c r="AT156" s="17" t="s">
        <v>324</v>
      </c>
      <c r="AU156" s="17" t="s">
        <v>83</v>
      </c>
    </row>
    <row r="157" spans="2:65" s="1" customFormat="1" ht="16.5" customHeight="1">
      <c r="B157" s="32"/>
      <c r="C157" s="137" t="s">
        <v>773</v>
      </c>
      <c r="D157" s="137" t="s">
        <v>295</v>
      </c>
      <c r="E157" s="138" t="s">
        <v>6120</v>
      </c>
      <c r="F157" s="139" t="s">
        <v>6121</v>
      </c>
      <c r="G157" s="140" t="s">
        <v>3444</v>
      </c>
      <c r="H157" s="141">
        <v>1</v>
      </c>
      <c r="I157" s="142"/>
      <c r="J157" s="143">
        <f>ROUND(I157*H157,2)</f>
        <v>0</v>
      </c>
      <c r="K157" s="139" t="s">
        <v>1</v>
      </c>
      <c r="L157" s="32"/>
      <c r="M157" s="144" t="s">
        <v>1</v>
      </c>
      <c r="N157" s="145" t="s">
        <v>41</v>
      </c>
      <c r="P157" s="146">
        <f>O157*H157</f>
        <v>0</v>
      </c>
      <c r="Q157" s="146">
        <v>0</v>
      </c>
      <c r="R157" s="146">
        <f>Q157*H157</f>
        <v>0</v>
      </c>
      <c r="S157" s="146">
        <v>0</v>
      </c>
      <c r="T157" s="147">
        <f>S157*H157</f>
        <v>0</v>
      </c>
      <c r="AR157" s="148" t="s">
        <v>300</v>
      </c>
      <c r="AT157" s="148" t="s">
        <v>295</v>
      </c>
      <c r="AU157" s="148" t="s">
        <v>83</v>
      </c>
      <c r="AY157" s="17" t="s">
        <v>293</v>
      </c>
      <c r="BE157" s="149">
        <f>IF(N157="základní",J157,0)</f>
        <v>0</v>
      </c>
      <c r="BF157" s="149">
        <f>IF(N157="snížená",J157,0)</f>
        <v>0</v>
      </c>
      <c r="BG157" s="149">
        <f>IF(N157="zákl. přenesená",J157,0)</f>
        <v>0</v>
      </c>
      <c r="BH157" s="149">
        <f>IF(N157="sníž. přenesená",J157,0)</f>
        <v>0</v>
      </c>
      <c r="BI157" s="149">
        <f>IF(N157="nulová",J157,0)</f>
        <v>0</v>
      </c>
      <c r="BJ157" s="17" t="s">
        <v>83</v>
      </c>
      <c r="BK157" s="149">
        <f>ROUND(I157*H157,2)</f>
        <v>0</v>
      </c>
      <c r="BL157" s="17" t="s">
        <v>300</v>
      </c>
      <c r="BM157" s="148" t="s">
        <v>1211</v>
      </c>
    </row>
    <row r="158" spans="2:65" s="1" customFormat="1" ht="29.25">
      <c r="B158" s="32"/>
      <c r="D158" s="151" t="s">
        <v>324</v>
      </c>
      <c r="F158" s="184" t="s">
        <v>6122</v>
      </c>
      <c r="I158" s="165"/>
      <c r="L158" s="32"/>
      <c r="M158" s="166"/>
      <c r="T158" s="56"/>
      <c r="AT158" s="17" t="s">
        <v>324</v>
      </c>
      <c r="AU158" s="17" t="s">
        <v>83</v>
      </c>
    </row>
    <row r="159" spans="2:65" s="1" customFormat="1" ht="16.5" customHeight="1">
      <c r="B159" s="32"/>
      <c r="C159" s="137" t="s">
        <v>777</v>
      </c>
      <c r="D159" s="137" t="s">
        <v>295</v>
      </c>
      <c r="E159" s="138" t="s">
        <v>6123</v>
      </c>
      <c r="F159" s="139" t="s">
        <v>6124</v>
      </c>
      <c r="G159" s="140" t="s">
        <v>3444</v>
      </c>
      <c r="H159" s="141">
        <v>8</v>
      </c>
      <c r="I159" s="142"/>
      <c r="J159" s="143">
        <f>ROUND(I159*H159,2)</f>
        <v>0</v>
      </c>
      <c r="K159" s="139" t="s">
        <v>1</v>
      </c>
      <c r="L159" s="32"/>
      <c r="M159" s="144" t="s">
        <v>1</v>
      </c>
      <c r="N159" s="145" t="s">
        <v>41</v>
      </c>
      <c r="P159" s="146">
        <f>O159*H159</f>
        <v>0</v>
      </c>
      <c r="Q159" s="146">
        <v>0</v>
      </c>
      <c r="R159" s="146">
        <f>Q159*H159</f>
        <v>0</v>
      </c>
      <c r="S159" s="146">
        <v>0</v>
      </c>
      <c r="T159" s="147">
        <f>S159*H159</f>
        <v>0</v>
      </c>
      <c r="AR159" s="148" t="s">
        <v>300</v>
      </c>
      <c r="AT159" s="148" t="s">
        <v>295</v>
      </c>
      <c r="AU159" s="148" t="s">
        <v>83</v>
      </c>
      <c r="AY159" s="17" t="s">
        <v>293</v>
      </c>
      <c r="BE159" s="149">
        <f>IF(N159="základní",J159,0)</f>
        <v>0</v>
      </c>
      <c r="BF159" s="149">
        <f>IF(N159="snížená",J159,0)</f>
        <v>0</v>
      </c>
      <c r="BG159" s="149">
        <f>IF(N159="zákl. přenesená",J159,0)</f>
        <v>0</v>
      </c>
      <c r="BH159" s="149">
        <f>IF(N159="sníž. přenesená",J159,0)</f>
        <v>0</v>
      </c>
      <c r="BI159" s="149">
        <f>IF(N159="nulová",J159,0)</f>
        <v>0</v>
      </c>
      <c r="BJ159" s="17" t="s">
        <v>83</v>
      </c>
      <c r="BK159" s="149">
        <f>ROUND(I159*H159,2)</f>
        <v>0</v>
      </c>
      <c r="BL159" s="17" t="s">
        <v>300</v>
      </c>
      <c r="BM159" s="148" t="s">
        <v>1222</v>
      </c>
    </row>
    <row r="160" spans="2:65" s="1" customFormat="1" ht="29.25">
      <c r="B160" s="32"/>
      <c r="D160" s="151" t="s">
        <v>324</v>
      </c>
      <c r="F160" s="184" t="s">
        <v>6125</v>
      </c>
      <c r="I160" s="165"/>
      <c r="L160" s="32"/>
      <c r="M160" s="166"/>
      <c r="T160" s="56"/>
      <c r="AT160" s="17" t="s">
        <v>324</v>
      </c>
      <c r="AU160" s="17" t="s">
        <v>83</v>
      </c>
    </row>
    <row r="161" spans="2:65" s="1" customFormat="1" ht="16.5" customHeight="1">
      <c r="B161" s="32"/>
      <c r="C161" s="137" t="s">
        <v>782</v>
      </c>
      <c r="D161" s="137" t="s">
        <v>295</v>
      </c>
      <c r="E161" s="138" t="s">
        <v>6126</v>
      </c>
      <c r="F161" s="139" t="s">
        <v>6127</v>
      </c>
      <c r="G161" s="140" t="s">
        <v>3444</v>
      </c>
      <c r="H161" s="141">
        <v>4</v>
      </c>
      <c r="I161" s="142"/>
      <c r="J161" s="143">
        <f>ROUND(I161*H161,2)</f>
        <v>0</v>
      </c>
      <c r="K161" s="139" t="s">
        <v>1</v>
      </c>
      <c r="L161" s="32"/>
      <c r="M161" s="144" t="s">
        <v>1</v>
      </c>
      <c r="N161" s="145" t="s">
        <v>41</v>
      </c>
      <c r="P161" s="146">
        <f>O161*H161</f>
        <v>0</v>
      </c>
      <c r="Q161" s="146">
        <v>0</v>
      </c>
      <c r="R161" s="146">
        <f>Q161*H161</f>
        <v>0</v>
      </c>
      <c r="S161" s="146">
        <v>0</v>
      </c>
      <c r="T161" s="147">
        <f>S161*H161</f>
        <v>0</v>
      </c>
      <c r="AR161" s="148" t="s">
        <v>300</v>
      </c>
      <c r="AT161" s="148" t="s">
        <v>295</v>
      </c>
      <c r="AU161" s="148" t="s">
        <v>83</v>
      </c>
      <c r="AY161" s="17" t="s">
        <v>293</v>
      </c>
      <c r="BE161" s="149">
        <f>IF(N161="základní",J161,0)</f>
        <v>0</v>
      </c>
      <c r="BF161" s="149">
        <f>IF(N161="snížená",J161,0)</f>
        <v>0</v>
      </c>
      <c r="BG161" s="149">
        <f>IF(N161="zákl. přenesená",J161,0)</f>
        <v>0</v>
      </c>
      <c r="BH161" s="149">
        <f>IF(N161="sníž. přenesená",J161,0)</f>
        <v>0</v>
      </c>
      <c r="BI161" s="149">
        <f>IF(N161="nulová",J161,0)</f>
        <v>0</v>
      </c>
      <c r="BJ161" s="17" t="s">
        <v>83</v>
      </c>
      <c r="BK161" s="149">
        <f>ROUND(I161*H161,2)</f>
        <v>0</v>
      </c>
      <c r="BL161" s="17" t="s">
        <v>300</v>
      </c>
      <c r="BM161" s="148" t="s">
        <v>1233</v>
      </c>
    </row>
    <row r="162" spans="2:65" s="1" customFormat="1" ht="29.25">
      <c r="B162" s="32"/>
      <c r="D162" s="151" t="s">
        <v>324</v>
      </c>
      <c r="F162" s="184" t="s">
        <v>6128</v>
      </c>
      <c r="I162" s="165"/>
      <c r="L162" s="32"/>
      <c r="M162" s="166"/>
      <c r="T162" s="56"/>
      <c r="AT162" s="17" t="s">
        <v>324</v>
      </c>
      <c r="AU162" s="17" t="s">
        <v>83</v>
      </c>
    </row>
    <row r="163" spans="2:65" s="1" customFormat="1" ht="16.5" customHeight="1">
      <c r="B163" s="32"/>
      <c r="C163" s="137" t="s">
        <v>787</v>
      </c>
      <c r="D163" s="137" t="s">
        <v>295</v>
      </c>
      <c r="E163" s="138" t="s">
        <v>6129</v>
      </c>
      <c r="F163" s="139" t="s">
        <v>6130</v>
      </c>
      <c r="G163" s="140" t="s">
        <v>3444</v>
      </c>
      <c r="H163" s="141">
        <v>1</v>
      </c>
      <c r="I163" s="142"/>
      <c r="J163" s="143">
        <f>ROUND(I163*H163,2)</f>
        <v>0</v>
      </c>
      <c r="K163" s="139" t="s">
        <v>1</v>
      </c>
      <c r="L163" s="32"/>
      <c r="M163" s="144" t="s">
        <v>1</v>
      </c>
      <c r="N163" s="145" t="s">
        <v>41</v>
      </c>
      <c r="P163" s="146">
        <f>O163*H163</f>
        <v>0</v>
      </c>
      <c r="Q163" s="146">
        <v>0</v>
      </c>
      <c r="R163" s="146">
        <f>Q163*H163</f>
        <v>0</v>
      </c>
      <c r="S163" s="146">
        <v>0</v>
      </c>
      <c r="T163" s="147">
        <f>S163*H163</f>
        <v>0</v>
      </c>
      <c r="AR163" s="148" t="s">
        <v>300</v>
      </c>
      <c r="AT163" s="148" t="s">
        <v>295</v>
      </c>
      <c r="AU163" s="148" t="s">
        <v>83</v>
      </c>
      <c r="AY163" s="17" t="s">
        <v>293</v>
      </c>
      <c r="BE163" s="149">
        <f>IF(N163="základní",J163,0)</f>
        <v>0</v>
      </c>
      <c r="BF163" s="149">
        <f>IF(N163="snížená",J163,0)</f>
        <v>0</v>
      </c>
      <c r="BG163" s="149">
        <f>IF(N163="zákl. přenesená",J163,0)</f>
        <v>0</v>
      </c>
      <c r="BH163" s="149">
        <f>IF(N163="sníž. přenesená",J163,0)</f>
        <v>0</v>
      </c>
      <c r="BI163" s="149">
        <f>IF(N163="nulová",J163,0)</f>
        <v>0</v>
      </c>
      <c r="BJ163" s="17" t="s">
        <v>83</v>
      </c>
      <c r="BK163" s="149">
        <f>ROUND(I163*H163,2)</f>
        <v>0</v>
      </c>
      <c r="BL163" s="17" t="s">
        <v>300</v>
      </c>
      <c r="BM163" s="148" t="s">
        <v>1255</v>
      </c>
    </row>
    <row r="164" spans="2:65" s="1" customFormat="1" ht="19.5">
      <c r="B164" s="32"/>
      <c r="D164" s="151" t="s">
        <v>324</v>
      </c>
      <c r="F164" s="184" t="s">
        <v>6131</v>
      </c>
      <c r="I164" s="165"/>
      <c r="L164" s="32"/>
      <c r="M164" s="166"/>
      <c r="T164" s="56"/>
      <c r="AT164" s="17" t="s">
        <v>324</v>
      </c>
      <c r="AU164" s="17" t="s">
        <v>83</v>
      </c>
    </row>
    <row r="165" spans="2:65" s="1" customFormat="1" ht="16.5" customHeight="1">
      <c r="B165" s="32"/>
      <c r="C165" s="137" t="s">
        <v>791</v>
      </c>
      <c r="D165" s="137" t="s">
        <v>295</v>
      </c>
      <c r="E165" s="138" t="s">
        <v>6132</v>
      </c>
      <c r="F165" s="139" t="s">
        <v>6133</v>
      </c>
      <c r="G165" s="140" t="s">
        <v>3444</v>
      </c>
      <c r="H165" s="141">
        <v>1</v>
      </c>
      <c r="I165" s="142"/>
      <c r="J165" s="143">
        <f>ROUND(I165*H165,2)</f>
        <v>0</v>
      </c>
      <c r="K165" s="139" t="s">
        <v>1</v>
      </c>
      <c r="L165" s="32"/>
      <c r="M165" s="144" t="s">
        <v>1</v>
      </c>
      <c r="N165" s="145" t="s">
        <v>41</v>
      </c>
      <c r="P165" s="146">
        <f>O165*H165</f>
        <v>0</v>
      </c>
      <c r="Q165" s="146">
        <v>0</v>
      </c>
      <c r="R165" s="146">
        <f>Q165*H165</f>
        <v>0</v>
      </c>
      <c r="S165" s="146">
        <v>0</v>
      </c>
      <c r="T165" s="147">
        <f>S165*H165</f>
        <v>0</v>
      </c>
      <c r="AR165" s="148" t="s">
        <v>300</v>
      </c>
      <c r="AT165" s="148" t="s">
        <v>295</v>
      </c>
      <c r="AU165" s="148" t="s">
        <v>83</v>
      </c>
      <c r="AY165" s="17" t="s">
        <v>293</v>
      </c>
      <c r="BE165" s="149">
        <f>IF(N165="základní",J165,0)</f>
        <v>0</v>
      </c>
      <c r="BF165" s="149">
        <f>IF(N165="snížená",J165,0)</f>
        <v>0</v>
      </c>
      <c r="BG165" s="149">
        <f>IF(N165="zákl. přenesená",J165,0)</f>
        <v>0</v>
      </c>
      <c r="BH165" s="149">
        <f>IF(N165="sníž. přenesená",J165,0)</f>
        <v>0</v>
      </c>
      <c r="BI165" s="149">
        <f>IF(N165="nulová",J165,0)</f>
        <v>0</v>
      </c>
      <c r="BJ165" s="17" t="s">
        <v>83</v>
      </c>
      <c r="BK165" s="149">
        <f>ROUND(I165*H165,2)</f>
        <v>0</v>
      </c>
      <c r="BL165" s="17" t="s">
        <v>300</v>
      </c>
      <c r="BM165" s="148" t="s">
        <v>1266</v>
      </c>
    </row>
    <row r="166" spans="2:65" s="1" customFormat="1" ht="29.25">
      <c r="B166" s="32"/>
      <c r="D166" s="151" t="s">
        <v>324</v>
      </c>
      <c r="F166" s="184" t="s">
        <v>6134</v>
      </c>
      <c r="I166" s="165"/>
      <c r="L166" s="32"/>
      <c r="M166" s="166"/>
      <c r="T166" s="56"/>
      <c r="AT166" s="17" t="s">
        <v>324</v>
      </c>
      <c r="AU166" s="17" t="s">
        <v>83</v>
      </c>
    </row>
    <row r="167" spans="2:65" s="1" customFormat="1" ht="16.5" customHeight="1">
      <c r="B167" s="32"/>
      <c r="C167" s="137" t="s">
        <v>809</v>
      </c>
      <c r="D167" s="137" t="s">
        <v>295</v>
      </c>
      <c r="E167" s="138" t="s">
        <v>6135</v>
      </c>
      <c r="F167" s="139" t="s">
        <v>6136</v>
      </c>
      <c r="G167" s="140" t="s">
        <v>909</v>
      </c>
      <c r="H167" s="141">
        <v>1</v>
      </c>
      <c r="I167" s="142"/>
      <c r="J167" s="143">
        <f>ROUND(I167*H167,2)</f>
        <v>0</v>
      </c>
      <c r="K167" s="139" t="s">
        <v>1</v>
      </c>
      <c r="L167" s="32"/>
      <c r="M167" s="144" t="s">
        <v>1</v>
      </c>
      <c r="N167" s="145" t="s">
        <v>41</v>
      </c>
      <c r="P167" s="146">
        <f>O167*H167</f>
        <v>0</v>
      </c>
      <c r="Q167" s="146">
        <v>0</v>
      </c>
      <c r="R167" s="146">
        <f>Q167*H167</f>
        <v>0</v>
      </c>
      <c r="S167" s="146">
        <v>0</v>
      </c>
      <c r="T167" s="147">
        <f>S167*H167</f>
        <v>0</v>
      </c>
      <c r="AR167" s="148" t="s">
        <v>300</v>
      </c>
      <c r="AT167" s="148" t="s">
        <v>295</v>
      </c>
      <c r="AU167" s="148" t="s">
        <v>83</v>
      </c>
      <c r="AY167" s="17" t="s">
        <v>293</v>
      </c>
      <c r="BE167" s="149">
        <f>IF(N167="základní",J167,0)</f>
        <v>0</v>
      </c>
      <c r="BF167" s="149">
        <f>IF(N167="snížená",J167,0)</f>
        <v>0</v>
      </c>
      <c r="BG167" s="149">
        <f>IF(N167="zákl. přenesená",J167,0)</f>
        <v>0</v>
      </c>
      <c r="BH167" s="149">
        <f>IF(N167="sníž. přenesená",J167,0)</f>
        <v>0</v>
      </c>
      <c r="BI167" s="149">
        <f>IF(N167="nulová",J167,0)</f>
        <v>0</v>
      </c>
      <c r="BJ167" s="17" t="s">
        <v>83</v>
      </c>
      <c r="BK167" s="149">
        <f>ROUND(I167*H167,2)</f>
        <v>0</v>
      </c>
      <c r="BL167" s="17" t="s">
        <v>300</v>
      </c>
      <c r="BM167" s="148" t="s">
        <v>1276</v>
      </c>
    </row>
    <row r="168" spans="2:65" s="1" customFormat="1" ht="16.5" customHeight="1">
      <c r="B168" s="32"/>
      <c r="C168" s="137" t="s">
        <v>824</v>
      </c>
      <c r="D168" s="137" t="s">
        <v>295</v>
      </c>
      <c r="E168" s="138" t="s">
        <v>6137</v>
      </c>
      <c r="F168" s="139" t="s">
        <v>6138</v>
      </c>
      <c r="G168" s="140" t="s">
        <v>6139</v>
      </c>
      <c r="H168" s="141">
        <v>125</v>
      </c>
      <c r="I168" s="142"/>
      <c r="J168" s="143">
        <f>ROUND(I168*H168,2)</f>
        <v>0</v>
      </c>
      <c r="K168" s="139" t="s">
        <v>1</v>
      </c>
      <c r="L168" s="32"/>
      <c r="M168" s="144" t="s">
        <v>1</v>
      </c>
      <c r="N168" s="145" t="s">
        <v>41</v>
      </c>
      <c r="P168" s="146">
        <f>O168*H168</f>
        <v>0</v>
      </c>
      <c r="Q168" s="146">
        <v>0</v>
      </c>
      <c r="R168" s="146">
        <f>Q168*H168</f>
        <v>0</v>
      </c>
      <c r="S168" s="146">
        <v>0</v>
      </c>
      <c r="T168" s="147">
        <f>S168*H168</f>
        <v>0</v>
      </c>
      <c r="AR168" s="148" t="s">
        <v>300</v>
      </c>
      <c r="AT168" s="148" t="s">
        <v>295</v>
      </c>
      <c r="AU168" s="148" t="s">
        <v>83</v>
      </c>
      <c r="AY168" s="17" t="s">
        <v>293</v>
      </c>
      <c r="BE168" s="149">
        <f>IF(N168="základní",J168,0)</f>
        <v>0</v>
      </c>
      <c r="BF168" s="149">
        <f>IF(N168="snížená",J168,0)</f>
        <v>0</v>
      </c>
      <c r="BG168" s="149">
        <f>IF(N168="zákl. přenesená",J168,0)</f>
        <v>0</v>
      </c>
      <c r="BH168" s="149">
        <f>IF(N168="sníž. přenesená",J168,0)</f>
        <v>0</v>
      </c>
      <c r="BI168" s="149">
        <f>IF(N168="nulová",J168,0)</f>
        <v>0</v>
      </c>
      <c r="BJ168" s="17" t="s">
        <v>83</v>
      </c>
      <c r="BK168" s="149">
        <f>ROUND(I168*H168,2)</f>
        <v>0</v>
      </c>
      <c r="BL168" s="17" t="s">
        <v>300</v>
      </c>
      <c r="BM168" s="148" t="s">
        <v>1285</v>
      </c>
    </row>
    <row r="169" spans="2:65" s="1" customFormat="1" ht="39">
      <c r="B169" s="32"/>
      <c r="D169" s="151" t="s">
        <v>324</v>
      </c>
      <c r="F169" s="184" t="s">
        <v>6140</v>
      </c>
      <c r="I169" s="165"/>
      <c r="L169" s="32"/>
      <c r="M169" s="166"/>
      <c r="T169" s="56"/>
      <c r="AT169" s="17" t="s">
        <v>324</v>
      </c>
      <c r="AU169" s="17" t="s">
        <v>83</v>
      </c>
    </row>
    <row r="170" spans="2:65" s="1" customFormat="1" ht="16.5" customHeight="1">
      <c r="B170" s="32"/>
      <c r="C170" s="137" t="s">
        <v>834</v>
      </c>
      <c r="D170" s="137" t="s">
        <v>295</v>
      </c>
      <c r="E170" s="138" t="s">
        <v>6141</v>
      </c>
      <c r="F170" s="139" t="s">
        <v>6142</v>
      </c>
      <c r="G170" s="140" t="s">
        <v>6139</v>
      </c>
      <c r="H170" s="141">
        <v>125</v>
      </c>
      <c r="I170" s="142"/>
      <c r="J170" s="143">
        <f>ROUND(I170*H170,2)</f>
        <v>0</v>
      </c>
      <c r="K170" s="139" t="s">
        <v>1</v>
      </c>
      <c r="L170" s="32"/>
      <c r="M170" s="144" t="s">
        <v>1</v>
      </c>
      <c r="N170" s="145" t="s">
        <v>41</v>
      </c>
      <c r="P170" s="146">
        <f>O170*H170</f>
        <v>0</v>
      </c>
      <c r="Q170" s="146">
        <v>0</v>
      </c>
      <c r="R170" s="146">
        <f>Q170*H170</f>
        <v>0</v>
      </c>
      <c r="S170" s="146">
        <v>0</v>
      </c>
      <c r="T170" s="147">
        <f>S170*H170</f>
        <v>0</v>
      </c>
      <c r="AR170" s="148" t="s">
        <v>300</v>
      </c>
      <c r="AT170" s="148" t="s">
        <v>295</v>
      </c>
      <c r="AU170" s="148" t="s">
        <v>83</v>
      </c>
      <c r="AY170" s="17" t="s">
        <v>293</v>
      </c>
      <c r="BE170" s="149">
        <f>IF(N170="základní",J170,0)</f>
        <v>0</v>
      </c>
      <c r="BF170" s="149">
        <f>IF(N170="snížená",J170,0)</f>
        <v>0</v>
      </c>
      <c r="BG170" s="149">
        <f>IF(N170="zákl. přenesená",J170,0)</f>
        <v>0</v>
      </c>
      <c r="BH170" s="149">
        <f>IF(N170="sníž. přenesená",J170,0)</f>
        <v>0</v>
      </c>
      <c r="BI170" s="149">
        <f>IF(N170="nulová",J170,0)</f>
        <v>0</v>
      </c>
      <c r="BJ170" s="17" t="s">
        <v>83</v>
      </c>
      <c r="BK170" s="149">
        <f>ROUND(I170*H170,2)</f>
        <v>0</v>
      </c>
      <c r="BL170" s="17" t="s">
        <v>300</v>
      </c>
      <c r="BM170" s="148" t="s">
        <v>1295</v>
      </c>
    </row>
    <row r="171" spans="2:65" s="1" customFormat="1" ht="39">
      <c r="B171" s="32"/>
      <c r="D171" s="151" t="s">
        <v>324</v>
      </c>
      <c r="F171" s="184" t="s">
        <v>6143</v>
      </c>
      <c r="I171" s="165"/>
      <c r="L171" s="32"/>
      <c r="M171" s="166"/>
      <c r="T171" s="56"/>
      <c r="AT171" s="17" t="s">
        <v>324</v>
      </c>
      <c r="AU171" s="17" t="s">
        <v>83</v>
      </c>
    </row>
    <row r="172" spans="2:65" s="1" customFormat="1" ht="16.5" customHeight="1">
      <c r="B172" s="32"/>
      <c r="C172" s="137" t="s">
        <v>862</v>
      </c>
      <c r="D172" s="137" t="s">
        <v>295</v>
      </c>
      <c r="E172" s="138" t="s">
        <v>6144</v>
      </c>
      <c r="F172" s="139" t="s">
        <v>6145</v>
      </c>
      <c r="G172" s="140" t="s">
        <v>6139</v>
      </c>
      <c r="H172" s="141">
        <v>125</v>
      </c>
      <c r="I172" s="142"/>
      <c r="J172" s="143">
        <f>ROUND(I172*H172,2)</f>
        <v>0</v>
      </c>
      <c r="K172" s="139" t="s">
        <v>1</v>
      </c>
      <c r="L172" s="32"/>
      <c r="M172" s="144" t="s">
        <v>1</v>
      </c>
      <c r="N172" s="145" t="s">
        <v>41</v>
      </c>
      <c r="P172" s="146">
        <f>O172*H172</f>
        <v>0</v>
      </c>
      <c r="Q172" s="146">
        <v>0</v>
      </c>
      <c r="R172" s="146">
        <f>Q172*H172</f>
        <v>0</v>
      </c>
      <c r="S172" s="146">
        <v>0</v>
      </c>
      <c r="T172" s="147">
        <f>S172*H172</f>
        <v>0</v>
      </c>
      <c r="AR172" s="148" t="s">
        <v>300</v>
      </c>
      <c r="AT172" s="148" t="s">
        <v>295</v>
      </c>
      <c r="AU172" s="148" t="s">
        <v>83</v>
      </c>
      <c r="AY172" s="17" t="s">
        <v>293</v>
      </c>
      <c r="BE172" s="149">
        <f>IF(N172="základní",J172,0)</f>
        <v>0</v>
      </c>
      <c r="BF172" s="149">
        <f>IF(N172="snížená",J172,0)</f>
        <v>0</v>
      </c>
      <c r="BG172" s="149">
        <f>IF(N172="zákl. přenesená",J172,0)</f>
        <v>0</v>
      </c>
      <c r="BH172" s="149">
        <f>IF(N172="sníž. přenesená",J172,0)</f>
        <v>0</v>
      </c>
      <c r="BI172" s="149">
        <f>IF(N172="nulová",J172,0)</f>
        <v>0</v>
      </c>
      <c r="BJ172" s="17" t="s">
        <v>83</v>
      </c>
      <c r="BK172" s="149">
        <f>ROUND(I172*H172,2)</f>
        <v>0</v>
      </c>
      <c r="BL172" s="17" t="s">
        <v>300</v>
      </c>
      <c r="BM172" s="148" t="s">
        <v>1303</v>
      </c>
    </row>
    <row r="173" spans="2:65" s="1" customFormat="1" ht="29.25">
      <c r="B173" s="32"/>
      <c r="D173" s="151" t="s">
        <v>324</v>
      </c>
      <c r="F173" s="184" t="s">
        <v>6146</v>
      </c>
      <c r="I173" s="165"/>
      <c r="L173" s="32"/>
      <c r="M173" s="166"/>
      <c r="T173" s="56"/>
      <c r="AT173" s="17" t="s">
        <v>324</v>
      </c>
      <c r="AU173" s="17" t="s">
        <v>83</v>
      </c>
    </row>
    <row r="174" spans="2:65" s="1" customFormat="1" ht="21.75" customHeight="1">
      <c r="B174" s="32"/>
      <c r="C174" s="137" t="s">
        <v>890</v>
      </c>
      <c r="D174" s="137" t="s">
        <v>295</v>
      </c>
      <c r="E174" s="138" t="s">
        <v>6147</v>
      </c>
      <c r="F174" s="139" t="s">
        <v>6148</v>
      </c>
      <c r="G174" s="140" t="s">
        <v>6139</v>
      </c>
      <c r="H174" s="141">
        <v>125</v>
      </c>
      <c r="I174" s="142"/>
      <c r="J174" s="143">
        <f>ROUND(I174*H174,2)</f>
        <v>0</v>
      </c>
      <c r="K174" s="139" t="s">
        <v>1</v>
      </c>
      <c r="L174" s="32"/>
      <c r="M174" s="144" t="s">
        <v>1</v>
      </c>
      <c r="N174" s="145" t="s">
        <v>41</v>
      </c>
      <c r="P174" s="146">
        <f>O174*H174</f>
        <v>0</v>
      </c>
      <c r="Q174" s="146">
        <v>0</v>
      </c>
      <c r="R174" s="146">
        <f>Q174*H174</f>
        <v>0</v>
      </c>
      <c r="S174" s="146">
        <v>0</v>
      </c>
      <c r="T174" s="147">
        <f>S174*H174</f>
        <v>0</v>
      </c>
      <c r="AR174" s="148" t="s">
        <v>300</v>
      </c>
      <c r="AT174" s="148" t="s">
        <v>295</v>
      </c>
      <c r="AU174" s="148" t="s">
        <v>83</v>
      </c>
      <c r="AY174" s="17" t="s">
        <v>293</v>
      </c>
      <c r="BE174" s="149">
        <f>IF(N174="základní",J174,0)</f>
        <v>0</v>
      </c>
      <c r="BF174" s="149">
        <f>IF(N174="snížená",J174,0)</f>
        <v>0</v>
      </c>
      <c r="BG174" s="149">
        <f>IF(N174="zákl. přenesená",J174,0)</f>
        <v>0</v>
      </c>
      <c r="BH174" s="149">
        <f>IF(N174="sníž. přenesená",J174,0)</f>
        <v>0</v>
      </c>
      <c r="BI174" s="149">
        <f>IF(N174="nulová",J174,0)</f>
        <v>0</v>
      </c>
      <c r="BJ174" s="17" t="s">
        <v>83</v>
      </c>
      <c r="BK174" s="149">
        <f>ROUND(I174*H174,2)</f>
        <v>0</v>
      </c>
      <c r="BL174" s="17" t="s">
        <v>300</v>
      </c>
      <c r="BM174" s="148" t="s">
        <v>1348</v>
      </c>
    </row>
    <row r="175" spans="2:65" s="1" customFormat="1" ht="39">
      <c r="B175" s="32"/>
      <c r="D175" s="151" t="s">
        <v>324</v>
      </c>
      <c r="F175" s="184" t="s">
        <v>6149</v>
      </c>
      <c r="I175" s="165"/>
      <c r="L175" s="32"/>
      <c r="M175" s="166"/>
      <c r="T175" s="56"/>
      <c r="AT175" s="17" t="s">
        <v>324</v>
      </c>
      <c r="AU175" s="17" t="s">
        <v>83</v>
      </c>
    </row>
    <row r="176" spans="2:65" s="1" customFormat="1" ht="16.5" customHeight="1">
      <c r="B176" s="32"/>
      <c r="C176" s="137" t="s">
        <v>901</v>
      </c>
      <c r="D176" s="137" t="s">
        <v>295</v>
      </c>
      <c r="E176" s="138" t="s">
        <v>6150</v>
      </c>
      <c r="F176" s="139" t="s">
        <v>6151</v>
      </c>
      <c r="G176" s="140" t="s">
        <v>6139</v>
      </c>
      <c r="H176" s="141">
        <v>93.75</v>
      </c>
      <c r="I176" s="142"/>
      <c r="J176" s="143">
        <f>ROUND(I176*H176,2)</f>
        <v>0</v>
      </c>
      <c r="K176" s="139" t="s">
        <v>1</v>
      </c>
      <c r="L176" s="32"/>
      <c r="M176" s="144" t="s">
        <v>1</v>
      </c>
      <c r="N176" s="145" t="s">
        <v>41</v>
      </c>
      <c r="P176" s="146">
        <f>O176*H176</f>
        <v>0</v>
      </c>
      <c r="Q176" s="146">
        <v>0</v>
      </c>
      <c r="R176" s="146">
        <f>Q176*H176</f>
        <v>0</v>
      </c>
      <c r="S176" s="146">
        <v>0</v>
      </c>
      <c r="T176" s="147">
        <f>S176*H176</f>
        <v>0</v>
      </c>
      <c r="AR176" s="148" t="s">
        <v>300</v>
      </c>
      <c r="AT176" s="148" t="s">
        <v>295</v>
      </c>
      <c r="AU176" s="148" t="s">
        <v>83</v>
      </c>
      <c r="AY176" s="17" t="s">
        <v>293</v>
      </c>
      <c r="BE176" s="149">
        <f>IF(N176="základní",J176,0)</f>
        <v>0</v>
      </c>
      <c r="BF176" s="149">
        <f>IF(N176="snížená",J176,0)</f>
        <v>0</v>
      </c>
      <c r="BG176" s="149">
        <f>IF(N176="zákl. přenesená",J176,0)</f>
        <v>0</v>
      </c>
      <c r="BH176" s="149">
        <f>IF(N176="sníž. přenesená",J176,0)</f>
        <v>0</v>
      </c>
      <c r="BI176" s="149">
        <f>IF(N176="nulová",J176,0)</f>
        <v>0</v>
      </c>
      <c r="BJ176" s="17" t="s">
        <v>83</v>
      </c>
      <c r="BK176" s="149">
        <f>ROUND(I176*H176,2)</f>
        <v>0</v>
      </c>
      <c r="BL176" s="17" t="s">
        <v>300</v>
      </c>
      <c r="BM176" s="148" t="s">
        <v>1357</v>
      </c>
    </row>
    <row r="177" spans="2:65" s="1" customFormat="1" ht="48.75">
      <c r="B177" s="32"/>
      <c r="D177" s="151" t="s">
        <v>324</v>
      </c>
      <c r="F177" s="184" t="s">
        <v>6152</v>
      </c>
      <c r="I177" s="165"/>
      <c r="L177" s="32"/>
      <c r="M177" s="166"/>
      <c r="T177" s="56"/>
      <c r="AT177" s="17" t="s">
        <v>324</v>
      </c>
      <c r="AU177" s="17" t="s">
        <v>83</v>
      </c>
    </row>
    <row r="178" spans="2:65" s="1" customFormat="1" ht="16.5" customHeight="1">
      <c r="B178" s="32"/>
      <c r="C178" s="137" t="s">
        <v>906</v>
      </c>
      <c r="D178" s="137" t="s">
        <v>295</v>
      </c>
      <c r="E178" s="138" t="s">
        <v>6153</v>
      </c>
      <c r="F178" s="139" t="s">
        <v>6154</v>
      </c>
      <c r="G178" s="140" t="s">
        <v>3444</v>
      </c>
      <c r="H178" s="141">
        <v>1</v>
      </c>
      <c r="I178" s="142"/>
      <c r="J178" s="143">
        <f>ROUND(I178*H178,2)</f>
        <v>0</v>
      </c>
      <c r="K178" s="139" t="s">
        <v>1</v>
      </c>
      <c r="L178" s="32"/>
      <c r="M178" s="144" t="s">
        <v>1</v>
      </c>
      <c r="N178" s="145" t="s">
        <v>41</v>
      </c>
      <c r="P178" s="146">
        <f>O178*H178</f>
        <v>0</v>
      </c>
      <c r="Q178" s="146">
        <v>0</v>
      </c>
      <c r="R178" s="146">
        <f>Q178*H178</f>
        <v>0</v>
      </c>
      <c r="S178" s="146">
        <v>0</v>
      </c>
      <c r="T178" s="147">
        <f>S178*H178</f>
        <v>0</v>
      </c>
      <c r="AR178" s="148" t="s">
        <v>300</v>
      </c>
      <c r="AT178" s="148" t="s">
        <v>295</v>
      </c>
      <c r="AU178" s="148" t="s">
        <v>83</v>
      </c>
      <c r="AY178" s="17" t="s">
        <v>293</v>
      </c>
      <c r="BE178" s="149">
        <f>IF(N178="základní",J178,0)</f>
        <v>0</v>
      </c>
      <c r="BF178" s="149">
        <f>IF(N178="snížená",J178,0)</f>
        <v>0</v>
      </c>
      <c r="BG178" s="149">
        <f>IF(N178="zákl. přenesená",J178,0)</f>
        <v>0</v>
      </c>
      <c r="BH178" s="149">
        <f>IF(N178="sníž. přenesená",J178,0)</f>
        <v>0</v>
      </c>
      <c r="BI178" s="149">
        <f>IF(N178="nulová",J178,0)</f>
        <v>0</v>
      </c>
      <c r="BJ178" s="17" t="s">
        <v>83</v>
      </c>
      <c r="BK178" s="149">
        <f>ROUND(I178*H178,2)</f>
        <v>0</v>
      </c>
      <c r="BL178" s="17" t="s">
        <v>300</v>
      </c>
      <c r="BM178" s="148" t="s">
        <v>1366</v>
      </c>
    </row>
    <row r="179" spans="2:65" s="1" customFormat="1" ht="29.25">
      <c r="B179" s="32"/>
      <c r="D179" s="151" t="s">
        <v>324</v>
      </c>
      <c r="F179" s="184" t="s">
        <v>6155</v>
      </c>
      <c r="I179" s="165"/>
      <c r="L179" s="32"/>
      <c r="M179" s="166"/>
      <c r="T179" s="56"/>
      <c r="AT179" s="17" t="s">
        <v>324</v>
      </c>
      <c r="AU179" s="17" t="s">
        <v>83</v>
      </c>
    </row>
    <row r="180" spans="2:65" s="1" customFormat="1" ht="16.5" customHeight="1">
      <c r="B180" s="32"/>
      <c r="C180" s="137" t="s">
        <v>912</v>
      </c>
      <c r="D180" s="137" t="s">
        <v>295</v>
      </c>
      <c r="E180" s="138" t="s">
        <v>6156</v>
      </c>
      <c r="F180" s="139" t="s">
        <v>6157</v>
      </c>
      <c r="G180" s="140" t="s">
        <v>3444</v>
      </c>
      <c r="H180" s="141">
        <v>5</v>
      </c>
      <c r="I180" s="142"/>
      <c r="J180" s="143">
        <f>ROUND(I180*H180,2)</f>
        <v>0</v>
      </c>
      <c r="K180" s="139" t="s">
        <v>1</v>
      </c>
      <c r="L180" s="32"/>
      <c r="M180" s="144" t="s">
        <v>1</v>
      </c>
      <c r="N180" s="145" t="s">
        <v>41</v>
      </c>
      <c r="P180" s="146">
        <f>O180*H180</f>
        <v>0</v>
      </c>
      <c r="Q180" s="146">
        <v>0</v>
      </c>
      <c r="R180" s="146">
        <f>Q180*H180</f>
        <v>0</v>
      </c>
      <c r="S180" s="146">
        <v>0</v>
      </c>
      <c r="T180" s="147">
        <f>S180*H180</f>
        <v>0</v>
      </c>
      <c r="AR180" s="148" t="s">
        <v>300</v>
      </c>
      <c r="AT180" s="148" t="s">
        <v>295</v>
      </c>
      <c r="AU180" s="148" t="s">
        <v>83</v>
      </c>
      <c r="AY180" s="17" t="s">
        <v>293</v>
      </c>
      <c r="BE180" s="149">
        <f>IF(N180="základní",J180,0)</f>
        <v>0</v>
      </c>
      <c r="BF180" s="149">
        <f>IF(N180="snížená",J180,0)</f>
        <v>0</v>
      </c>
      <c r="BG180" s="149">
        <f>IF(N180="zákl. přenesená",J180,0)</f>
        <v>0</v>
      </c>
      <c r="BH180" s="149">
        <f>IF(N180="sníž. přenesená",J180,0)</f>
        <v>0</v>
      </c>
      <c r="BI180" s="149">
        <f>IF(N180="nulová",J180,0)</f>
        <v>0</v>
      </c>
      <c r="BJ180" s="17" t="s">
        <v>83</v>
      </c>
      <c r="BK180" s="149">
        <f>ROUND(I180*H180,2)</f>
        <v>0</v>
      </c>
      <c r="BL180" s="17" t="s">
        <v>300</v>
      </c>
      <c r="BM180" s="148" t="s">
        <v>1375</v>
      </c>
    </row>
    <row r="181" spans="2:65" s="1" customFormat="1" ht="29.25">
      <c r="B181" s="32"/>
      <c r="D181" s="151" t="s">
        <v>324</v>
      </c>
      <c r="F181" s="184" t="s">
        <v>6158</v>
      </c>
      <c r="I181" s="165"/>
      <c r="L181" s="32"/>
      <c r="M181" s="166"/>
      <c r="T181" s="56"/>
      <c r="AT181" s="17" t="s">
        <v>324</v>
      </c>
      <c r="AU181" s="17" t="s">
        <v>83</v>
      </c>
    </row>
    <row r="182" spans="2:65" s="1" customFormat="1" ht="24.2" customHeight="1">
      <c r="B182" s="32"/>
      <c r="C182" s="137" t="s">
        <v>958</v>
      </c>
      <c r="D182" s="137" t="s">
        <v>295</v>
      </c>
      <c r="E182" s="138" t="s">
        <v>6159</v>
      </c>
      <c r="F182" s="139" t="s">
        <v>6160</v>
      </c>
      <c r="G182" s="140" t="s">
        <v>909</v>
      </c>
      <c r="H182" s="141">
        <v>5</v>
      </c>
      <c r="I182" s="142"/>
      <c r="J182" s="143">
        <f>ROUND(I182*H182,2)</f>
        <v>0</v>
      </c>
      <c r="K182" s="139" t="s">
        <v>1</v>
      </c>
      <c r="L182" s="32"/>
      <c r="M182" s="144" t="s">
        <v>1</v>
      </c>
      <c r="N182" s="145" t="s">
        <v>41</v>
      </c>
      <c r="P182" s="146">
        <f>O182*H182</f>
        <v>0</v>
      </c>
      <c r="Q182" s="146">
        <v>0</v>
      </c>
      <c r="R182" s="146">
        <f>Q182*H182</f>
        <v>0</v>
      </c>
      <c r="S182" s="146">
        <v>0</v>
      </c>
      <c r="T182" s="147">
        <f>S182*H182</f>
        <v>0</v>
      </c>
      <c r="AR182" s="148" t="s">
        <v>300</v>
      </c>
      <c r="AT182" s="148" t="s">
        <v>295</v>
      </c>
      <c r="AU182" s="148" t="s">
        <v>83</v>
      </c>
      <c r="AY182" s="17" t="s">
        <v>293</v>
      </c>
      <c r="BE182" s="149">
        <f>IF(N182="základní",J182,0)</f>
        <v>0</v>
      </c>
      <c r="BF182" s="149">
        <f>IF(N182="snížená",J182,0)</f>
        <v>0</v>
      </c>
      <c r="BG182" s="149">
        <f>IF(N182="zákl. přenesená",J182,0)</f>
        <v>0</v>
      </c>
      <c r="BH182" s="149">
        <f>IF(N182="sníž. přenesená",J182,0)</f>
        <v>0</v>
      </c>
      <c r="BI182" s="149">
        <f>IF(N182="nulová",J182,0)</f>
        <v>0</v>
      </c>
      <c r="BJ182" s="17" t="s">
        <v>83</v>
      </c>
      <c r="BK182" s="149">
        <f>ROUND(I182*H182,2)</f>
        <v>0</v>
      </c>
      <c r="BL182" s="17" t="s">
        <v>300</v>
      </c>
      <c r="BM182" s="148" t="s">
        <v>1383</v>
      </c>
    </row>
    <row r="183" spans="2:65" s="1" customFormat="1" ht="21.75" customHeight="1">
      <c r="B183" s="32"/>
      <c r="C183" s="137" t="s">
        <v>975</v>
      </c>
      <c r="D183" s="137" t="s">
        <v>295</v>
      </c>
      <c r="E183" s="138" t="s">
        <v>6161</v>
      </c>
      <c r="F183" s="139" t="s">
        <v>6162</v>
      </c>
      <c r="G183" s="140" t="s">
        <v>3444</v>
      </c>
      <c r="H183" s="141">
        <v>5</v>
      </c>
      <c r="I183" s="142"/>
      <c r="J183" s="143">
        <f>ROUND(I183*H183,2)</f>
        <v>0</v>
      </c>
      <c r="K183" s="139" t="s">
        <v>1</v>
      </c>
      <c r="L183" s="32"/>
      <c r="M183" s="144" t="s">
        <v>1</v>
      </c>
      <c r="N183" s="145" t="s">
        <v>41</v>
      </c>
      <c r="P183" s="146">
        <f>O183*H183</f>
        <v>0</v>
      </c>
      <c r="Q183" s="146">
        <v>0</v>
      </c>
      <c r="R183" s="146">
        <f>Q183*H183</f>
        <v>0</v>
      </c>
      <c r="S183" s="146">
        <v>0</v>
      </c>
      <c r="T183" s="147">
        <f>S183*H183</f>
        <v>0</v>
      </c>
      <c r="AR183" s="148" t="s">
        <v>300</v>
      </c>
      <c r="AT183" s="148" t="s">
        <v>295</v>
      </c>
      <c r="AU183" s="148" t="s">
        <v>83</v>
      </c>
      <c r="AY183" s="17" t="s">
        <v>293</v>
      </c>
      <c r="BE183" s="149">
        <f>IF(N183="základní",J183,0)</f>
        <v>0</v>
      </c>
      <c r="BF183" s="149">
        <f>IF(N183="snížená",J183,0)</f>
        <v>0</v>
      </c>
      <c r="BG183" s="149">
        <f>IF(N183="zákl. přenesená",J183,0)</f>
        <v>0</v>
      </c>
      <c r="BH183" s="149">
        <f>IF(N183="sníž. přenesená",J183,0)</f>
        <v>0</v>
      </c>
      <c r="BI183" s="149">
        <f>IF(N183="nulová",J183,0)</f>
        <v>0</v>
      </c>
      <c r="BJ183" s="17" t="s">
        <v>83</v>
      </c>
      <c r="BK183" s="149">
        <f>ROUND(I183*H183,2)</f>
        <v>0</v>
      </c>
      <c r="BL183" s="17" t="s">
        <v>300</v>
      </c>
      <c r="BM183" s="148" t="s">
        <v>1396</v>
      </c>
    </row>
    <row r="184" spans="2:65" s="1" customFormat="1" ht="29.25">
      <c r="B184" s="32"/>
      <c r="D184" s="151" t="s">
        <v>324</v>
      </c>
      <c r="F184" s="184" t="s">
        <v>6163</v>
      </c>
      <c r="I184" s="165"/>
      <c r="L184" s="32"/>
      <c r="M184" s="166"/>
      <c r="T184" s="56"/>
      <c r="AT184" s="17" t="s">
        <v>324</v>
      </c>
      <c r="AU184" s="17" t="s">
        <v>83</v>
      </c>
    </row>
    <row r="185" spans="2:65" s="1" customFormat="1" ht="24.2" customHeight="1">
      <c r="B185" s="32"/>
      <c r="C185" s="137" t="s">
        <v>993</v>
      </c>
      <c r="D185" s="137" t="s">
        <v>295</v>
      </c>
      <c r="E185" s="138" t="s">
        <v>6164</v>
      </c>
      <c r="F185" s="139" t="s">
        <v>6165</v>
      </c>
      <c r="G185" s="140" t="s">
        <v>909</v>
      </c>
      <c r="H185" s="141">
        <v>5</v>
      </c>
      <c r="I185" s="142"/>
      <c r="J185" s="143">
        <f>ROUND(I185*H185,2)</f>
        <v>0</v>
      </c>
      <c r="K185" s="139" t="s">
        <v>1</v>
      </c>
      <c r="L185" s="32"/>
      <c r="M185" s="144" t="s">
        <v>1</v>
      </c>
      <c r="N185" s="145" t="s">
        <v>41</v>
      </c>
      <c r="P185" s="146">
        <f>O185*H185</f>
        <v>0</v>
      </c>
      <c r="Q185" s="146">
        <v>0</v>
      </c>
      <c r="R185" s="146">
        <f>Q185*H185</f>
        <v>0</v>
      </c>
      <c r="S185" s="146">
        <v>0</v>
      </c>
      <c r="T185" s="147">
        <f>S185*H185</f>
        <v>0</v>
      </c>
      <c r="AR185" s="148" t="s">
        <v>300</v>
      </c>
      <c r="AT185" s="148" t="s">
        <v>295</v>
      </c>
      <c r="AU185" s="148" t="s">
        <v>83</v>
      </c>
      <c r="AY185" s="17" t="s">
        <v>293</v>
      </c>
      <c r="BE185" s="149">
        <f>IF(N185="základní",J185,0)</f>
        <v>0</v>
      </c>
      <c r="BF185" s="149">
        <f>IF(N185="snížená",J185,0)</f>
        <v>0</v>
      </c>
      <c r="BG185" s="149">
        <f>IF(N185="zákl. přenesená",J185,0)</f>
        <v>0</v>
      </c>
      <c r="BH185" s="149">
        <f>IF(N185="sníž. přenesená",J185,0)</f>
        <v>0</v>
      </c>
      <c r="BI185" s="149">
        <f>IF(N185="nulová",J185,0)</f>
        <v>0</v>
      </c>
      <c r="BJ185" s="17" t="s">
        <v>83</v>
      </c>
      <c r="BK185" s="149">
        <f>ROUND(I185*H185,2)</f>
        <v>0</v>
      </c>
      <c r="BL185" s="17" t="s">
        <v>300</v>
      </c>
      <c r="BM185" s="148" t="s">
        <v>1406</v>
      </c>
    </row>
    <row r="186" spans="2:65" s="1" customFormat="1" ht="16.5" customHeight="1">
      <c r="B186" s="32"/>
      <c r="C186" s="137" t="s">
        <v>1034</v>
      </c>
      <c r="D186" s="137" t="s">
        <v>295</v>
      </c>
      <c r="E186" s="138" t="s">
        <v>6166</v>
      </c>
      <c r="F186" s="139" t="s">
        <v>6167</v>
      </c>
      <c r="G186" s="140" t="s">
        <v>3444</v>
      </c>
      <c r="H186" s="141">
        <v>5</v>
      </c>
      <c r="I186" s="142"/>
      <c r="J186" s="143">
        <f>ROUND(I186*H186,2)</f>
        <v>0</v>
      </c>
      <c r="K186" s="139" t="s">
        <v>1</v>
      </c>
      <c r="L186" s="32"/>
      <c r="M186" s="144" t="s">
        <v>1</v>
      </c>
      <c r="N186" s="145" t="s">
        <v>41</v>
      </c>
      <c r="P186" s="146">
        <f>O186*H186</f>
        <v>0</v>
      </c>
      <c r="Q186" s="146">
        <v>0</v>
      </c>
      <c r="R186" s="146">
        <f>Q186*H186</f>
        <v>0</v>
      </c>
      <c r="S186" s="146">
        <v>0</v>
      </c>
      <c r="T186" s="147">
        <f>S186*H186</f>
        <v>0</v>
      </c>
      <c r="AR186" s="148" t="s">
        <v>300</v>
      </c>
      <c r="AT186" s="148" t="s">
        <v>295</v>
      </c>
      <c r="AU186" s="148" t="s">
        <v>83</v>
      </c>
      <c r="AY186" s="17" t="s">
        <v>293</v>
      </c>
      <c r="BE186" s="149">
        <f>IF(N186="základní",J186,0)</f>
        <v>0</v>
      </c>
      <c r="BF186" s="149">
        <f>IF(N186="snížená",J186,0)</f>
        <v>0</v>
      </c>
      <c r="BG186" s="149">
        <f>IF(N186="zákl. přenesená",J186,0)</f>
        <v>0</v>
      </c>
      <c r="BH186" s="149">
        <f>IF(N186="sníž. přenesená",J186,0)</f>
        <v>0</v>
      </c>
      <c r="BI186" s="149">
        <f>IF(N186="nulová",J186,0)</f>
        <v>0</v>
      </c>
      <c r="BJ186" s="17" t="s">
        <v>83</v>
      </c>
      <c r="BK186" s="149">
        <f>ROUND(I186*H186,2)</f>
        <v>0</v>
      </c>
      <c r="BL186" s="17" t="s">
        <v>300</v>
      </c>
      <c r="BM186" s="148" t="s">
        <v>1421</v>
      </c>
    </row>
    <row r="187" spans="2:65" s="1" customFormat="1" ht="19.5">
      <c r="B187" s="32"/>
      <c r="D187" s="151" t="s">
        <v>324</v>
      </c>
      <c r="F187" s="184" t="s">
        <v>6168</v>
      </c>
      <c r="I187" s="165"/>
      <c r="L187" s="32"/>
      <c r="M187" s="166"/>
      <c r="T187" s="56"/>
      <c r="AT187" s="17" t="s">
        <v>324</v>
      </c>
      <c r="AU187" s="17" t="s">
        <v>83</v>
      </c>
    </row>
    <row r="188" spans="2:65" s="1" customFormat="1" ht="16.5" customHeight="1">
      <c r="B188" s="32"/>
      <c r="C188" s="137" t="s">
        <v>1053</v>
      </c>
      <c r="D188" s="137" t="s">
        <v>295</v>
      </c>
      <c r="E188" s="138" t="s">
        <v>6169</v>
      </c>
      <c r="F188" s="139" t="s">
        <v>6170</v>
      </c>
      <c r="G188" s="140" t="s">
        <v>3444</v>
      </c>
      <c r="H188" s="141">
        <v>15</v>
      </c>
      <c r="I188" s="142"/>
      <c r="J188" s="143">
        <f>ROUND(I188*H188,2)</f>
        <v>0</v>
      </c>
      <c r="K188" s="139" t="s">
        <v>1</v>
      </c>
      <c r="L188" s="32"/>
      <c r="M188" s="144" t="s">
        <v>1</v>
      </c>
      <c r="N188" s="145" t="s">
        <v>41</v>
      </c>
      <c r="P188" s="146">
        <f>O188*H188</f>
        <v>0</v>
      </c>
      <c r="Q188" s="146">
        <v>0</v>
      </c>
      <c r="R188" s="146">
        <f>Q188*H188</f>
        <v>0</v>
      </c>
      <c r="S188" s="146">
        <v>0</v>
      </c>
      <c r="T188" s="147">
        <f>S188*H188</f>
        <v>0</v>
      </c>
      <c r="AR188" s="148" t="s">
        <v>300</v>
      </c>
      <c r="AT188" s="148" t="s">
        <v>295</v>
      </c>
      <c r="AU188" s="148" t="s">
        <v>83</v>
      </c>
      <c r="AY188" s="17" t="s">
        <v>293</v>
      </c>
      <c r="BE188" s="149">
        <f>IF(N188="základní",J188,0)</f>
        <v>0</v>
      </c>
      <c r="BF188" s="149">
        <f>IF(N188="snížená",J188,0)</f>
        <v>0</v>
      </c>
      <c r="BG188" s="149">
        <f>IF(N188="zákl. přenesená",J188,0)</f>
        <v>0</v>
      </c>
      <c r="BH188" s="149">
        <f>IF(N188="sníž. přenesená",J188,0)</f>
        <v>0</v>
      </c>
      <c r="BI188" s="149">
        <f>IF(N188="nulová",J188,0)</f>
        <v>0</v>
      </c>
      <c r="BJ188" s="17" t="s">
        <v>83</v>
      </c>
      <c r="BK188" s="149">
        <f>ROUND(I188*H188,2)</f>
        <v>0</v>
      </c>
      <c r="BL188" s="17" t="s">
        <v>300</v>
      </c>
      <c r="BM188" s="148" t="s">
        <v>1534</v>
      </c>
    </row>
    <row r="189" spans="2:65" s="1" customFormat="1" ht="21.75" customHeight="1">
      <c r="B189" s="32"/>
      <c r="C189" s="137" t="s">
        <v>1071</v>
      </c>
      <c r="D189" s="137" t="s">
        <v>295</v>
      </c>
      <c r="E189" s="138" t="s">
        <v>6171</v>
      </c>
      <c r="F189" s="139" t="s">
        <v>6172</v>
      </c>
      <c r="G189" s="140" t="s">
        <v>909</v>
      </c>
      <c r="H189" s="141">
        <v>1</v>
      </c>
      <c r="I189" s="142"/>
      <c r="J189" s="143">
        <f>ROUND(I189*H189,2)</f>
        <v>0</v>
      </c>
      <c r="K189" s="139" t="s">
        <v>1</v>
      </c>
      <c r="L189" s="32"/>
      <c r="M189" s="144" t="s">
        <v>1</v>
      </c>
      <c r="N189" s="145" t="s">
        <v>41</v>
      </c>
      <c r="P189" s="146">
        <f>O189*H189</f>
        <v>0</v>
      </c>
      <c r="Q189" s="146">
        <v>0</v>
      </c>
      <c r="R189" s="146">
        <f>Q189*H189</f>
        <v>0</v>
      </c>
      <c r="S189" s="146">
        <v>0</v>
      </c>
      <c r="T189" s="147">
        <f>S189*H189</f>
        <v>0</v>
      </c>
      <c r="AR189" s="148" t="s">
        <v>300</v>
      </c>
      <c r="AT189" s="148" t="s">
        <v>295</v>
      </c>
      <c r="AU189" s="148" t="s">
        <v>83</v>
      </c>
      <c r="AY189" s="17" t="s">
        <v>293</v>
      </c>
      <c r="BE189" s="149">
        <f>IF(N189="základní",J189,0)</f>
        <v>0</v>
      </c>
      <c r="BF189" s="149">
        <f>IF(N189="snížená",J189,0)</f>
        <v>0</v>
      </c>
      <c r="BG189" s="149">
        <f>IF(N189="zákl. přenesená",J189,0)</f>
        <v>0</v>
      </c>
      <c r="BH189" s="149">
        <f>IF(N189="sníž. přenesená",J189,0)</f>
        <v>0</v>
      </c>
      <c r="BI189" s="149">
        <f>IF(N189="nulová",J189,0)</f>
        <v>0</v>
      </c>
      <c r="BJ189" s="17" t="s">
        <v>83</v>
      </c>
      <c r="BK189" s="149">
        <f>ROUND(I189*H189,2)</f>
        <v>0</v>
      </c>
      <c r="BL189" s="17" t="s">
        <v>300</v>
      </c>
      <c r="BM189" s="148" t="s">
        <v>1545</v>
      </c>
    </row>
    <row r="190" spans="2:65" s="1" customFormat="1" ht="19.5">
      <c r="B190" s="32"/>
      <c r="D190" s="151" t="s">
        <v>324</v>
      </c>
      <c r="F190" s="184" t="s">
        <v>6173</v>
      </c>
      <c r="I190" s="165"/>
      <c r="L190" s="32"/>
      <c r="M190" s="166"/>
      <c r="T190" s="56"/>
      <c r="AT190" s="17" t="s">
        <v>324</v>
      </c>
      <c r="AU190" s="17" t="s">
        <v>83</v>
      </c>
    </row>
    <row r="191" spans="2:65" s="1" customFormat="1" ht="16.5" customHeight="1">
      <c r="B191" s="32"/>
      <c r="C191" s="137" t="s">
        <v>1089</v>
      </c>
      <c r="D191" s="137" t="s">
        <v>295</v>
      </c>
      <c r="E191" s="138" t="s">
        <v>6174</v>
      </c>
      <c r="F191" s="139" t="s">
        <v>6175</v>
      </c>
      <c r="G191" s="140" t="s">
        <v>909</v>
      </c>
      <c r="H191" s="141">
        <v>1</v>
      </c>
      <c r="I191" s="142"/>
      <c r="J191" s="143">
        <f t="shared" ref="J191:J197" si="10">ROUND(I191*H191,2)</f>
        <v>0</v>
      </c>
      <c r="K191" s="139" t="s">
        <v>1</v>
      </c>
      <c r="L191" s="32"/>
      <c r="M191" s="144" t="s">
        <v>1</v>
      </c>
      <c r="N191" s="145" t="s">
        <v>41</v>
      </c>
      <c r="P191" s="146">
        <f t="shared" ref="P191:P197" si="11">O191*H191</f>
        <v>0</v>
      </c>
      <c r="Q191" s="146">
        <v>0</v>
      </c>
      <c r="R191" s="146">
        <f t="shared" ref="R191:R197" si="12">Q191*H191</f>
        <v>0</v>
      </c>
      <c r="S191" s="146">
        <v>0</v>
      </c>
      <c r="T191" s="147">
        <f t="shared" ref="T191:T197" si="13">S191*H191</f>
        <v>0</v>
      </c>
      <c r="AR191" s="148" t="s">
        <v>300</v>
      </c>
      <c r="AT191" s="148" t="s">
        <v>295</v>
      </c>
      <c r="AU191" s="148" t="s">
        <v>83</v>
      </c>
      <c r="AY191" s="17" t="s">
        <v>293</v>
      </c>
      <c r="BE191" s="149">
        <f t="shared" ref="BE191:BE197" si="14">IF(N191="základní",J191,0)</f>
        <v>0</v>
      </c>
      <c r="BF191" s="149">
        <f t="shared" ref="BF191:BF197" si="15">IF(N191="snížená",J191,0)</f>
        <v>0</v>
      </c>
      <c r="BG191" s="149">
        <f t="shared" ref="BG191:BG197" si="16">IF(N191="zákl. přenesená",J191,0)</f>
        <v>0</v>
      </c>
      <c r="BH191" s="149">
        <f t="shared" ref="BH191:BH197" si="17">IF(N191="sníž. přenesená",J191,0)</f>
        <v>0</v>
      </c>
      <c r="BI191" s="149">
        <f t="shared" ref="BI191:BI197" si="18">IF(N191="nulová",J191,0)</f>
        <v>0</v>
      </c>
      <c r="BJ191" s="17" t="s">
        <v>83</v>
      </c>
      <c r="BK191" s="149">
        <f t="shared" ref="BK191:BK197" si="19">ROUND(I191*H191,2)</f>
        <v>0</v>
      </c>
      <c r="BL191" s="17" t="s">
        <v>300</v>
      </c>
      <c r="BM191" s="148" t="s">
        <v>1553</v>
      </c>
    </row>
    <row r="192" spans="2:65" s="1" customFormat="1" ht="16.5" customHeight="1">
      <c r="B192" s="32"/>
      <c r="C192" s="137" t="s">
        <v>1105</v>
      </c>
      <c r="D192" s="137" t="s">
        <v>295</v>
      </c>
      <c r="E192" s="138" t="s">
        <v>6176</v>
      </c>
      <c r="F192" s="139" t="s">
        <v>6177</v>
      </c>
      <c r="G192" s="140" t="s">
        <v>909</v>
      </c>
      <c r="H192" s="141">
        <v>3</v>
      </c>
      <c r="I192" s="142"/>
      <c r="J192" s="143">
        <f t="shared" si="10"/>
        <v>0</v>
      </c>
      <c r="K192" s="139" t="s">
        <v>1</v>
      </c>
      <c r="L192" s="32"/>
      <c r="M192" s="144" t="s">
        <v>1</v>
      </c>
      <c r="N192" s="145" t="s">
        <v>41</v>
      </c>
      <c r="P192" s="146">
        <f t="shared" si="11"/>
        <v>0</v>
      </c>
      <c r="Q192" s="146">
        <v>0</v>
      </c>
      <c r="R192" s="146">
        <f t="shared" si="12"/>
        <v>0</v>
      </c>
      <c r="S192" s="146">
        <v>0</v>
      </c>
      <c r="T192" s="147">
        <f t="shared" si="13"/>
        <v>0</v>
      </c>
      <c r="AR192" s="148" t="s">
        <v>300</v>
      </c>
      <c r="AT192" s="148" t="s">
        <v>295</v>
      </c>
      <c r="AU192" s="148" t="s">
        <v>83</v>
      </c>
      <c r="AY192" s="17" t="s">
        <v>293</v>
      </c>
      <c r="BE192" s="149">
        <f t="shared" si="14"/>
        <v>0</v>
      </c>
      <c r="BF192" s="149">
        <f t="shared" si="15"/>
        <v>0</v>
      </c>
      <c r="BG192" s="149">
        <f t="shared" si="16"/>
        <v>0</v>
      </c>
      <c r="BH192" s="149">
        <f t="shared" si="17"/>
        <v>0</v>
      </c>
      <c r="BI192" s="149">
        <f t="shared" si="18"/>
        <v>0</v>
      </c>
      <c r="BJ192" s="17" t="s">
        <v>83</v>
      </c>
      <c r="BK192" s="149">
        <f t="shared" si="19"/>
        <v>0</v>
      </c>
      <c r="BL192" s="17" t="s">
        <v>300</v>
      </c>
      <c r="BM192" s="148" t="s">
        <v>1987</v>
      </c>
    </row>
    <row r="193" spans="2:65" s="1" customFormat="1" ht="16.5" customHeight="1">
      <c r="B193" s="32"/>
      <c r="C193" s="137" t="s">
        <v>1144</v>
      </c>
      <c r="D193" s="137" t="s">
        <v>295</v>
      </c>
      <c r="E193" s="138" t="s">
        <v>6178</v>
      </c>
      <c r="F193" s="139" t="s">
        <v>6179</v>
      </c>
      <c r="G193" s="140" t="s">
        <v>909</v>
      </c>
      <c r="H193" s="141">
        <v>2</v>
      </c>
      <c r="I193" s="142"/>
      <c r="J193" s="143">
        <f t="shared" si="10"/>
        <v>0</v>
      </c>
      <c r="K193" s="139" t="s">
        <v>1</v>
      </c>
      <c r="L193" s="32"/>
      <c r="M193" s="144" t="s">
        <v>1</v>
      </c>
      <c r="N193" s="145" t="s">
        <v>41</v>
      </c>
      <c r="P193" s="146">
        <f t="shared" si="11"/>
        <v>0</v>
      </c>
      <c r="Q193" s="146">
        <v>0</v>
      </c>
      <c r="R193" s="146">
        <f t="shared" si="12"/>
        <v>0</v>
      </c>
      <c r="S193" s="146">
        <v>0</v>
      </c>
      <c r="T193" s="147">
        <f t="shared" si="13"/>
        <v>0</v>
      </c>
      <c r="AR193" s="148" t="s">
        <v>300</v>
      </c>
      <c r="AT193" s="148" t="s">
        <v>295</v>
      </c>
      <c r="AU193" s="148" t="s">
        <v>83</v>
      </c>
      <c r="AY193" s="17" t="s">
        <v>293</v>
      </c>
      <c r="BE193" s="149">
        <f t="shared" si="14"/>
        <v>0</v>
      </c>
      <c r="BF193" s="149">
        <f t="shared" si="15"/>
        <v>0</v>
      </c>
      <c r="BG193" s="149">
        <f t="shared" si="16"/>
        <v>0</v>
      </c>
      <c r="BH193" s="149">
        <f t="shared" si="17"/>
        <v>0</v>
      </c>
      <c r="BI193" s="149">
        <f t="shared" si="18"/>
        <v>0</v>
      </c>
      <c r="BJ193" s="17" t="s">
        <v>83</v>
      </c>
      <c r="BK193" s="149">
        <f t="shared" si="19"/>
        <v>0</v>
      </c>
      <c r="BL193" s="17" t="s">
        <v>300</v>
      </c>
      <c r="BM193" s="148" t="s">
        <v>1996</v>
      </c>
    </row>
    <row r="194" spans="2:65" s="1" customFormat="1" ht="16.5" customHeight="1">
      <c r="B194" s="32"/>
      <c r="C194" s="137" t="s">
        <v>1148</v>
      </c>
      <c r="D194" s="137" t="s">
        <v>295</v>
      </c>
      <c r="E194" s="138" t="s">
        <v>6180</v>
      </c>
      <c r="F194" s="139" t="s">
        <v>6181</v>
      </c>
      <c r="G194" s="140" t="s">
        <v>3444</v>
      </c>
      <c r="H194" s="141">
        <v>5</v>
      </c>
      <c r="I194" s="142"/>
      <c r="J194" s="143">
        <f t="shared" si="10"/>
        <v>0</v>
      </c>
      <c r="K194" s="139" t="s">
        <v>1</v>
      </c>
      <c r="L194" s="32"/>
      <c r="M194" s="144" t="s">
        <v>1</v>
      </c>
      <c r="N194" s="145" t="s">
        <v>41</v>
      </c>
      <c r="P194" s="146">
        <f t="shared" si="11"/>
        <v>0</v>
      </c>
      <c r="Q194" s="146">
        <v>0</v>
      </c>
      <c r="R194" s="146">
        <f t="shared" si="12"/>
        <v>0</v>
      </c>
      <c r="S194" s="146">
        <v>0</v>
      </c>
      <c r="T194" s="147">
        <f t="shared" si="13"/>
        <v>0</v>
      </c>
      <c r="AR194" s="148" t="s">
        <v>300</v>
      </c>
      <c r="AT194" s="148" t="s">
        <v>295</v>
      </c>
      <c r="AU194" s="148" t="s">
        <v>83</v>
      </c>
      <c r="AY194" s="17" t="s">
        <v>293</v>
      </c>
      <c r="BE194" s="149">
        <f t="shared" si="14"/>
        <v>0</v>
      </c>
      <c r="BF194" s="149">
        <f t="shared" si="15"/>
        <v>0</v>
      </c>
      <c r="BG194" s="149">
        <f t="shared" si="16"/>
        <v>0</v>
      </c>
      <c r="BH194" s="149">
        <f t="shared" si="17"/>
        <v>0</v>
      </c>
      <c r="BI194" s="149">
        <f t="shared" si="18"/>
        <v>0</v>
      </c>
      <c r="BJ194" s="17" t="s">
        <v>83</v>
      </c>
      <c r="BK194" s="149">
        <f t="shared" si="19"/>
        <v>0</v>
      </c>
      <c r="BL194" s="17" t="s">
        <v>300</v>
      </c>
      <c r="BM194" s="148" t="s">
        <v>2009</v>
      </c>
    </row>
    <row r="195" spans="2:65" s="1" customFormat="1" ht="24.2" customHeight="1">
      <c r="B195" s="32"/>
      <c r="C195" s="137" t="s">
        <v>1153</v>
      </c>
      <c r="D195" s="137" t="s">
        <v>295</v>
      </c>
      <c r="E195" s="138" t="s">
        <v>6182</v>
      </c>
      <c r="F195" s="139" t="s">
        <v>6183</v>
      </c>
      <c r="G195" s="140" t="s">
        <v>909</v>
      </c>
      <c r="H195" s="141">
        <v>2</v>
      </c>
      <c r="I195" s="142"/>
      <c r="J195" s="143">
        <f t="shared" si="10"/>
        <v>0</v>
      </c>
      <c r="K195" s="139" t="s">
        <v>1</v>
      </c>
      <c r="L195" s="32"/>
      <c r="M195" s="144" t="s">
        <v>1</v>
      </c>
      <c r="N195" s="145" t="s">
        <v>41</v>
      </c>
      <c r="P195" s="146">
        <f t="shared" si="11"/>
        <v>0</v>
      </c>
      <c r="Q195" s="146">
        <v>0</v>
      </c>
      <c r="R195" s="146">
        <f t="shared" si="12"/>
        <v>0</v>
      </c>
      <c r="S195" s="146">
        <v>0</v>
      </c>
      <c r="T195" s="147">
        <f t="shared" si="13"/>
        <v>0</v>
      </c>
      <c r="AR195" s="148" t="s">
        <v>300</v>
      </c>
      <c r="AT195" s="148" t="s">
        <v>295</v>
      </c>
      <c r="AU195" s="148" t="s">
        <v>83</v>
      </c>
      <c r="AY195" s="17" t="s">
        <v>293</v>
      </c>
      <c r="BE195" s="149">
        <f t="shared" si="14"/>
        <v>0</v>
      </c>
      <c r="BF195" s="149">
        <f t="shared" si="15"/>
        <v>0</v>
      </c>
      <c r="BG195" s="149">
        <f t="shared" si="16"/>
        <v>0</v>
      </c>
      <c r="BH195" s="149">
        <f t="shared" si="17"/>
        <v>0</v>
      </c>
      <c r="BI195" s="149">
        <f t="shared" si="18"/>
        <v>0</v>
      </c>
      <c r="BJ195" s="17" t="s">
        <v>83</v>
      </c>
      <c r="BK195" s="149">
        <f t="shared" si="19"/>
        <v>0</v>
      </c>
      <c r="BL195" s="17" t="s">
        <v>300</v>
      </c>
      <c r="BM195" s="148" t="s">
        <v>2019</v>
      </c>
    </row>
    <row r="196" spans="2:65" s="1" customFormat="1" ht="16.5" customHeight="1">
      <c r="B196" s="32"/>
      <c r="C196" s="137" t="s">
        <v>1158</v>
      </c>
      <c r="D196" s="137" t="s">
        <v>295</v>
      </c>
      <c r="E196" s="138" t="s">
        <v>6184</v>
      </c>
      <c r="F196" s="139" t="s">
        <v>6185</v>
      </c>
      <c r="G196" s="140" t="s">
        <v>909</v>
      </c>
      <c r="H196" s="141">
        <v>2</v>
      </c>
      <c r="I196" s="142"/>
      <c r="J196" s="143">
        <f t="shared" si="10"/>
        <v>0</v>
      </c>
      <c r="K196" s="139" t="s">
        <v>1</v>
      </c>
      <c r="L196" s="32"/>
      <c r="M196" s="144" t="s">
        <v>1</v>
      </c>
      <c r="N196" s="145" t="s">
        <v>41</v>
      </c>
      <c r="P196" s="146">
        <f t="shared" si="11"/>
        <v>0</v>
      </c>
      <c r="Q196" s="146">
        <v>0</v>
      </c>
      <c r="R196" s="146">
        <f t="shared" si="12"/>
        <v>0</v>
      </c>
      <c r="S196" s="146">
        <v>0</v>
      </c>
      <c r="T196" s="147">
        <f t="shared" si="13"/>
        <v>0</v>
      </c>
      <c r="AR196" s="148" t="s">
        <v>300</v>
      </c>
      <c r="AT196" s="148" t="s">
        <v>295</v>
      </c>
      <c r="AU196" s="148" t="s">
        <v>83</v>
      </c>
      <c r="AY196" s="17" t="s">
        <v>293</v>
      </c>
      <c r="BE196" s="149">
        <f t="shared" si="14"/>
        <v>0</v>
      </c>
      <c r="BF196" s="149">
        <f t="shared" si="15"/>
        <v>0</v>
      </c>
      <c r="BG196" s="149">
        <f t="shared" si="16"/>
        <v>0</v>
      </c>
      <c r="BH196" s="149">
        <f t="shared" si="17"/>
        <v>0</v>
      </c>
      <c r="BI196" s="149">
        <f t="shared" si="18"/>
        <v>0</v>
      </c>
      <c r="BJ196" s="17" t="s">
        <v>83</v>
      </c>
      <c r="BK196" s="149">
        <f t="shared" si="19"/>
        <v>0</v>
      </c>
      <c r="BL196" s="17" t="s">
        <v>300</v>
      </c>
      <c r="BM196" s="148" t="s">
        <v>2028</v>
      </c>
    </row>
    <row r="197" spans="2:65" s="1" customFormat="1" ht="16.5" customHeight="1">
      <c r="B197" s="32"/>
      <c r="C197" s="137" t="s">
        <v>1163</v>
      </c>
      <c r="D197" s="137" t="s">
        <v>295</v>
      </c>
      <c r="E197" s="138" t="s">
        <v>6186</v>
      </c>
      <c r="F197" s="139" t="s">
        <v>6187</v>
      </c>
      <c r="G197" s="140" t="s">
        <v>3444</v>
      </c>
      <c r="H197" s="141">
        <v>1</v>
      </c>
      <c r="I197" s="142"/>
      <c r="J197" s="143">
        <f t="shared" si="10"/>
        <v>0</v>
      </c>
      <c r="K197" s="139" t="s">
        <v>1</v>
      </c>
      <c r="L197" s="32"/>
      <c r="M197" s="144" t="s">
        <v>1</v>
      </c>
      <c r="N197" s="145" t="s">
        <v>41</v>
      </c>
      <c r="P197" s="146">
        <f t="shared" si="11"/>
        <v>0</v>
      </c>
      <c r="Q197" s="146">
        <v>0</v>
      </c>
      <c r="R197" s="146">
        <f t="shared" si="12"/>
        <v>0</v>
      </c>
      <c r="S197" s="146">
        <v>0</v>
      </c>
      <c r="T197" s="147">
        <f t="shared" si="13"/>
        <v>0</v>
      </c>
      <c r="AR197" s="148" t="s">
        <v>300</v>
      </c>
      <c r="AT197" s="148" t="s">
        <v>295</v>
      </c>
      <c r="AU197" s="148" t="s">
        <v>83</v>
      </c>
      <c r="AY197" s="17" t="s">
        <v>293</v>
      </c>
      <c r="BE197" s="149">
        <f t="shared" si="14"/>
        <v>0</v>
      </c>
      <c r="BF197" s="149">
        <f t="shared" si="15"/>
        <v>0</v>
      </c>
      <c r="BG197" s="149">
        <f t="shared" si="16"/>
        <v>0</v>
      </c>
      <c r="BH197" s="149">
        <f t="shared" si="17"/>
        <v>0</v>
      </c>
      <c r="BI197" s="149">
        <f t="shared" si="18"/>
        <v>0</v>
      </c>
      <c r="BJ197" s="17" t="s">
        <v>83</v>
      </c>
      <c r="BK197" s="149">
        <f t="shared" si="19"/>
        <v>0</v>
      </c>
      <c r="BL197" s="17" t="s">
        <v>300</v>
      </c>
      <c r="BM197" s="148" t="s">
        <v>2037</v>
      </c>
    </row>
    <row r="198" spans="2:65" s="1" customFormat="1" ht="48.75">
      <c r="B198" s="32"/>
      <c r="D198" s="151" t="s">
        <v>324</v>
      </c>
      <c r="F198" s="184" t="s">
        <v>6188</v>
      </c>
      <c r="I198" s="165"/>
      <c r="L198" s="32"/>
      <c r="M198" s="166"/>
      <c r="T198" s="56"/>
      <c r="AT198" s="17" t="s">
        <v>324</v>
      </c>
      <c r="AU198" s="17" t="s">
        <v>83</v>
      </c>
    </row>
    <row r="199" spans="2:65" s="1" customFormat="1" ht="16.5" customHeight="1">
      <c r="B199" s="32"/>
      <c r="C199" s="137" t="s">
        <v>1182</v>
      </c>
      <c r="D199" s="137" t="s">
        <v>295</v>
      </c>
      <c r="E199" s="138" t="s">
        <v>6189</v>
      </c>
      <c r="F199" s="139" t="s">
        <v>6190</v>
      </c>
      <c r="G199" s="140" t="s">
        <v>909</v>
      </c>
      <c r="H199" s="141">
        <v>1</v>
      </c>
      <c r="I199" s="142"/>
      <c r="J199" s="143">
        <f>ROUND(I199*H199,2)</f>
        <v>0</v>
      </c>
      <c r="K199" s="139" t="s">
        <v>1</v>
      </c>
      <c r="L199" s="32"/>
      <c r="M199" s="144" t="s">
        <v>1</v>
      </c>
      <c r="N199" s="145" t="s">
        <v>41</v>
      </c>
      <c r="P199" s="146">
        <f>O199*H199</f>
        <v>0</v>
      </c>
      <c r="Q199" s="146">
        <v>0</v>
      </c>
      <c r="R199" s="146">
        <f>Q199*H199</f>
        <v>0</v>
      </c>
      <c r="S199" s="146">
        <v>0</v>
      </c>
      <c r="T199" s="147">
        <f>S199*H199</f>
        <v>0</v>
      </c>
      <c r="AR199" s="148" t="s">
        <v>300</v>
      </c>
      <c r="AT199" s="148" t="s">
        <v>295</v>
      </c>
      <c r="AU199" s="148" t="s">
        <v>83</v>
      </c>
      <c r="AY199" s="17" t="s">
        <v>293</v>
      </c>
      <c r="BE199" s="149">
        <f>IF(N199="základní",J199,0)</f>
        <v>0</v>
      </c>
      <c r="BF199" s="149">
        <f>IF(N199="snížená",J199,0)</f>
        <v>0</v>
      </c>
      <c r="BG199" s="149">
        <f>IF(N199="zákl. přenesená",J199,0)</f>
        <v>0</v>
      </c>
      <c r="BH199" s="149">
        <f>IF(N199="sníž. přenesená",J199,0)</f>
        <v>0</v>
      </c>
      <c r="BI199" s="149">
        <f>IF(N199="nulová",J199,0)</f>
        <v>0</v>
      </c>
      <c r="BJ199" s="17" t="s">
        <v>83</v>
      </c>
      <c r="BK199" s="149">
        <f>ROUND(I199*H199,2)</f>
        <v>0</v>
      </c>
      <c r="BL199" s="17" t="s">
        <v>300</v>
      </c>
      <c r="BM199" s="148" t="s">
        <v>2048</v>
      </c>
    </row>
    <row r="200" spans="2:65" s="1" customFormat="1" ht="16.5" customHeight="1">
      <c r="B200" s="32"/>
      <c r="C200" s="137" t="s">
        <v>1201</v>
      </c>
      <c r="D200" s="137" t="s">
        <v>295</v>
      </c>
      <c r="E200" s="138" t="s">
        <v>6191</v>
      </c>
      <c r="F200" s="139" t="s">
        <v>6192</v>
      </c>
      <c r="G200" s="140" t="s">
        <v>6193</v>
      </c>
      <c r="H200" s="141">
        <v>120</v>
      </c>
      <c r="I200" s="142"/>
      <c r="J200" s="143">
        <f>ROUND(I200*H200,2)</f>
        <v>0</v>
      </c>
      <c r="K200" s="139" t="s">
        <v>1</v>
      </c>
      <c r="L200" s="32"/>
      <c r="M200" s="144" t="s">
        <v>1</v>
      </c>
      <c r="N200" s="145" t="s">
        <v>41</v>
      </c>
      <c r="P200" s="146">
        <f>O200*H200</f>
        <v>0</v>
      </c>
      <c r="Q200" s="146">
        <v>0</v>
      </c>
      <c r="R200" s="146">
        <f>Q200*H200</f>
        <v>0</v>
      </c>
      <c r="S200" s="146">
        <v>0</v>
      </c>
      <c r="T200" s="147">
        <f>S200*H200</f>
        <v>0</v>
      </c>
      <c r="AR200" s="148" t="s">
        <v>300</v>
      </c>
      <c r="AT200" s="148" t="s">
        <v>295</v>
      </c>
      <c r="AU200" s="148" t="s">
        <v>83</v>
      </c>
      <c r="AY200" s="17" t="s">
        <v>293</v>
      </c>
      <c r="BE200" s="149">
        <f>IF(N200="základní",J200,0)</f>
        <v>0</v>
      </c>
      <c r="BF200" s="149">
        <f>IF(N200="snížená",J200,0)</f>
        <v>0</v>
      </c>
      <c r="BG200" s="149">
        <f>IF(N200="zákl. přenesená",J200,0)</f>
        <v>0</v>
      </c>
      <c r="BH200" s="149">
        <f>IF(N200="sníž. přenesená",J200,0)</f>
        <v>0</v>
      </c>
      <c r="BI200" s="149">
        <f>IF(N200="nulová",J200,0)</f>
        <v>0</v>
      </c>
      <c r="BJ200" s="17" t="s">
        <v>83</v>
      </c>
      <c r="BK200" s="149">
        <f>ROUND(I200*H200,2)</f>
        <v>0</v>
      </c>
      <c r="BL200" s="17" t="s">
        <v>300</v>
      </c>
      <c r="BM200" s="148" t="s">
        <v>2053</v>
      </c>
    </row>
    <row r="201" spans="2:65" s="1" customFormat="1" ht="16.5" customHeight="1">
      <c r="B201" s="32"/>
      <c r="C201" s="137" t="s">
        <v>1205</v>
      </c>
      <c r="D201" s="137" t="s">
        <v>295</v>
      </c>
      <c r="E201" s="138" t="s">
        <v>6194</v>
      </c>
      <c r="F201" s="139" t="s">
        <v>6195</v>
      </c>
      <c r="G201" s="140" t="s">
        <v>6193</v>
      </c>
      <c r="H201" s="141">
        <v>8</v>
      </c>
      <c r="I201" s="142"/>
      <c r="J201" s="143">
        <f>ROUND(I201*H201,2)</f>
        <v>0</v>
      </c>
      <c r="K201" s="139" t="s">
        <v>1</v>
      </c>
      <c r="L201" s="32"/>
      <c r="M201" s="144" t="s">
        <v>1</v>
      </c>
      <c r="N201" s="145" t="s">
        <v>41</v>
      </c>
      <c r="P201" s="146">
        <f>O201*H201</f>
        <v>0</v>
      </c>
      <c r="Q201" s="146">
        <v>0</v>
      </c>
      <c r="R201" s="146">
        <f>Q201*H201</f>
        <v>0</v>
      </c>
      <c r="S201" s="146">
        <v>0</v>
      </c>
      <c r="T201" s="147">
        <f>S201*H201</f>
        <v>0</v>
      </c>
      <c r="AR201" s="148" t="s">
        <v>300</v>
      </c>
      <c r="AT201" s="148" t="s">
        <v>295</v>
      </c>
      <c r="AU201" s="148" t="s">
        <v>83</v>
      </c>
      <c r="AY201" s="17" t="s">
        <v>293</v>
      </c>
      <c r="BE201" s="149">
        <f>IF(N201="základní",J201,0)</f>
        <v>0</v>
      </c>
      <c r="BF201" s="149">
        <f>IF(N201="snížená",J201,0)</f>
        <v>0</v>
      </c>
      <c r="BG201" s="149">
        <f>IF(N201="zákl. přenesená",J201,0)</f>
        <v>0</v>
      </c>
      <c r="BH201" s="149">
        <f>IF(N201="sníž. přenesená",J201,0)</f>
        <v>0</v>
      </c>
      <c r="BI201" s="149">
        <f>IF(N201="nulová",J201,0)</f>
        <v>0</v>
      </c>
      <c r="BJ201" s="17" t="s">
        <v>83</v>
      </c>
      <c r="BK201" s="149">
        <f>ROUND(I201*H201,2)</f>
        <v>0</v>
      </c>
      <c r="BL201" s="17" t="s">
        <v>300</v>
      </c>
      <c r="BM201" s="148" t="s">
        <v>2061</v>
      </c>
    </row>
    <row r="202" spans="2:65" s="1" customFormat="1" ht="24.2" customHeight="1">
      <c r="B202" s="32"/>
      <c r="C202" s="137" t="s">
        <v>1211</v>
      </c>
      <c r="D202" s="137" t="s">
        <v>295</v>
      </c>
      <c r="E202" s="138" t="s">
        <v>6196</v>
      </c>
      <c r="F202" s="139" t="s">
        <v>6197</v>
      </c>
      <c r="G202" s="140" t="s">
        <v>5353</v>
      </c>
      <c r="H202" s="141">
        <v>1</v>
      </c>
      <c r="I202" s="142"/>
      <c r="J202" s="143">
        <f>ROUND(I202*H202,2)</f>
        <v>0</v>
      </c>
      <c r="K202" s="139" t="s">
        <v>1</v>
      </c>
      <c r="L202" s="32"/>
      <c r="M202" s="144" t="s">
        <v>1</v>
      </c>
      <c r="N202" s="145" t="s">
        <v>41</v>
      </c>
      <c r="P202" s="146">
        <f>O202*H202</f>
        <v>0</v>
      </c>
      <c r="Q202" s="146">
        <v>0</v>
      </c>
      <c r="R202" s="146">
        <f>Q202*H202</f>
        <v>0</v>
      </c>
      <c r="S202" s="146">
        <v>0</v>
      </c>
      <c r="T202" s="147">
        <f>S202*H202</f>
        <v>0</v>
      </c>
      <c r="AR202" s="148" t="s">
        <v>300</v>
      </c>
      <c r="AT202" s="148" t="s">
        <v>295</v>
      </c>
      <c r="AU202" s="148" t="s">
        <v>83</v>
      </c>
      <c r="AY202" s="17" t="s">
        <v>293</v>
      </c>
      <c r="BE202" s="149">
        <f>IF(N202="základní",J202,0)</f>
        <v>0</v>
      </c>
      <c r="BF202" s="149">
        <f>IF(N202="snížená",J202,0)</f>
        <v>0</v>
      </c>
      <c r="BG202" s="149">
        <f>IF(N202="zákl. přenesená",J202,0)</f>
        <v>0</v>
      </c>
      <c r="BH202" s="149">
        <f>IF(N202="sníž. přenesená",J202,0)</f>
        <v>0</v>
      </c>
      <c r="BI202" s="149">
        <f>IF(N202="nulová",J202,0)</f>
        <v>0</v>
      </c>
      <c r="BJ202" s="17" t="s">
        <v>83</v>
      </c>
      <c r="BK202" s="149">
        <f>ROUND(I202*H202,2)</f>
        <v>0</v>
      </c>
      <c r="BL202" s="17" t="s">
        <v>300</v>
      </c>
      <c r="BM202" s="148" t="s">
        <v>2069</v>
      </c>
    </row>
    <row r="203" spans="2:65" s="1" customFormat="1" ht="24.2" customHeight="1">
      <c r="B203" s="32"/>
      <c r="C203" s="137" t="s">
        <v>1217</v>
      </c>
      <c r="D203" s="137" t="s">
        <v>295</v>
      </c>
      <c r="E203" s="138" t="s">
        <v>6198</v>
      </c>
      <c r="F203" s="139" t="s">
        <v>6199</v>
      </c>
      <c r="G203" s="140" t="s">
        <v>298</v>
      </c>
      <c r="H203" s="141">
        <v>80</v>
      </c>
      <c r="I203" s="142"/>
      <c r="J203" s="143">
        <f>ROUND(I203*H203,2)</f>
        <v>0</v>
      </c>
      <c r="K203" s="139" t="s">
        <v>1</v>
      </c>
      <c r="L203" s="32"/>
      <c r="M203" s="144" t="s">
        <v>1</v>
      </c>
      <c r="N203" s="145" t="s">
        <v>41</v>
      </c>
      <c r="P203" s="146">
        <f>O203*H203</f>
        <v>0</v>
      </c>
      <c r="Q203" s="146">
        <v>0</v>
      </c>
      <c r="R203" s="146">
        <f>Q203*H203</f>
        <v>0</v>
      </c>
      <c r="S203" s="146">
        <v>0</v>
      </c>
      <c r="T203" s="147">
        <f>S203*H203</f>
        <v>0</v>
      </c>
      <c r="AR203" s="148" t="s">
        <v>300</v>
      </c>
      <c r="AT203" s="148" t="s">
        <v>295</v>
      </c>
      <c r="AU203" s="148" t="s">
        <v>83</v>
      </c>
      <c r="AY203" s="17" t="s">
        <v>293</v>
      </c>
      <c r="BE203" s="149">
        <f>IF(N203="základní",J203,0)</f>
        <v>0</v>
      </c>
      <c r="BF203" s="149">
        <f>IF(N203="snížená",J203,0)</f>
        <v>0</v>
      </c>
      <c r="BG203" s="149">
        <f>IF(N203="zákl. přenesená",J203,0)</f>
        <v>0</v>
      </c>
      <c r="BH203" s="149">
        <f>IF(N203="sníž. přenesená",J203,0)</f>
        <v>0</v>
      </c>
      <c r="BI203" s="149">
        <f>IF(N203="nulová",J203,0)</f>
        <v>0</v>
      </c>
      <c r="BJ203" s="17" t="s">
        <v>83</v>
      </c>
      <c r="BK203" s="149">
        <f>ROUND(I203*H203,2)</f>
        <v>0</v>
      </c>
      <c r="BL203" s="17" t="s">
        <v>300</v>
      </c>
      <c r="BM203" s="148" t="s">
        <v>4029</v>
      </c>
    </row>
    <row r="204" spans="2:65" s="1" customFormat="1" ht="48.75">
      <c r="B204" s="32"/>
      <c r="D204" s="151" t="s">
        <v>324</v>
      </c>
      <c r="F204" s="184" t="s">
        <v>6200</v>
      </c>
      <c r="I204" s="165"/>
      <c r="L204" s="32"/>
      <c r="M204" s="166"/>
      <c r="T204" s="56"/>
      <c r="AT204" s="17" t="s">
        <v>324</v>
      </c>
      <c r="AU204" s="17" t="s">
        <v>83</v>
      </c>
    </row>
    <row r="205" spans="2:65" s="1" customFormat="1" ht="16.5" customHeight="1">
      <c r="B205" s="32"/>
      <c r="C205" s="137" t="s">
        <v>1222</v>
      </c>
      <c r="D205" s="137" t="s">
        <v>295</v>
      </c>
      <c r="E205" s="138" t="s">
        <v>6201</v>
      </c>
      <c r="F205" s="139" t="s">
        <v>6202</v>
      </c>
      <c r="G205" s="140" t="s">
        <v>298</v>
      </c>
      <c r="H205" s="141">
        <v>30</v>
      </c>
      <c r="I205" s="142"/>
      <c r="J205" s="143">
        <f t="shared" ref="J205:J214" si="20">ROUND(I205*H205,2)</f>
        <v>0</v>
      </c>
      <c r="K205" s="139" t="s">
        <v>1</v>
      </c>
      <c r="L205" s="32"/>
      <c r="M205" s="144" t="s">
        <v>1</v>
      </c>
      <c r="N205" s="145" t="s">
        <v>41</v>
      </c>
      <c r="P205" s="146">
        <f t="shared" ref="P205:P214" si="21">O205*H205</f>
        <v>0</v>
      </c>
      <c r="Q205" s="146">
        <v>0</v>
      </c>
      <c r="R205" s="146">
        <f t="shared" ref="R205:R214" si="22">Q205*H205</f>
        <v>0</v>
      </c>
      <c r="S205" s="146">
        <v>0</v>
      </c>
      <c r="T205" s="147">
        <f t="shared" ref="T205:T214" si="23">S205*H205</f>
        <v>0</v>
      </c>
      <c r="AR205" s="148" t="s">
        <v>300</v>
      </c>
      <c r="AT205" s="148" t="s">
        <v>295</v>
      </c>
      <c r="AU205" s="148" t="s">
        <v>83</v>
      </c>
      <c r="AY205" s="17" t="s">
        <v>293</v>
      </c>
      <c r="BE205" s="149">
        <f t="shared" ref="BE205:BE214" si="24">IF(N205="základní",J205,0)</f>
        <v>0</v>
      </c>
      <c r="BF205" s="149">
        <f t="shared" ref="BF205:BF214" si="25">IF(N205="snížená",J205,0)</f>
        <v>0</v>
      </c>
      <c r="BG205" s="149">
        <f t="shared" ref="BG205:BG214" si="26">IF(N205="zákl. přenesená",J205,0)</f>
        <v>0</v>
      </c>
      <c r="BH205" s="149">
        <f t="shared" ref="BH205:BH214" si="27">IF(N205="sníž. přenesená",J205,0)</f>
        <v>0</v>
      </c>
      <c r="BI205" s="149">
        <f t="shared" ref="BI205:BI214" si="28">IF(N205="nulová",J205,0)</f>
        <v>0</v>
      </c>
      <c r="BJ205" s="17" t="s">
        <v>83</v>
      </c>
      <c r="BK205" s="149">
        <f t="shared" ref="BK205:BK214" si="29">ROUND(I205*H205,2)</f>
        <v>0</v>
      </c>
      <c r="BL205" s="17" t="s">
        <v>300</v>
      </c>
      <c r="BM205" s="148" t="s">
        <v>4037</v>
      </c>
    </row>
    <row r="206" spans="2:65" s="1" customFormat="1" ht="16.5" customHeight="1">
      <c r="B206" s="32"/>
      <c r="C206" s="137" t="s">
        <v>1227</v>
      </c>
      <c r="D206" s="137" t="s">
        <v>295</v>
      </c>
      <c r="E206" s="138" t="s">
        <v>6203</v>
      </c>
      <c r="F206" s="139" t="s">
        <v>6204</v>
      </c>
      <c r="G206" s="140" t="s">
        <v>298</v>
      </c>
      <c r="H206" s="141">
        <v>40</v>
      </c>
      <c r="I206" s="142"/>
      <c r="J206" s="143">
        <f t="shared" si="20"/>
        <v>0</v>
      </c>
      <c r="K206" s="139" t="s">
        <v>1</v>
      </c>
      <c r="L206" s="32"/>
      <c r="M206" s="144" t="s">
        <v>1</v>
      </c>
      <c r="N206" s="145" t="s">
        <v>41</v>
      </c>
      <c r="P206" s="146">
        <f t="shared" si="21"/>
        <v>0</v>
      </c>
      <c r="Q206" s="146">
        <v>0</v>
      </c>
      <c r="R206" s="146">
        <f t="shared" si="22"/>
        <v>0</v>
      </c>
      <c r="S206" s="146">
        <v>0</v>
      </c>
      <c r="T206" s="147">
        <f t="shared" si="23"/>
        <v>0</v>
      </c>
      <c r="AR206" s="148" t="s">
        <v>300</v>
      </c>
      <c r="AT206" s="148" t="s">
        <v>295</v>
      </c>
      <c r="AU206" s="148" t="s">
        <v>83</v>
      </c>
      <c r="AY206" s="17" t="s">
        <v>293</v>
      </c>
      <c r="BE206" s="149">
        <f t="shared" si="24"/>
        <v>0</v>
      </c>
      <c r="BF206" s="149">
        <f t="shared" si="25"/>
        <v>0</v>
      </c>
      <c r="BG206" s="149">
        <f t="shared" si="26"/>
        <v>0</v>
      </c>
      <c r="BH206" s="149">
        <f t="shared" si="27"/>
        <v>0</v>
      </c>
      <c r="BI206" s="149">
        <f t="shared" si="28"/>
        <v>0</v>
      </c>
      <c r="BJ206" s="17" t="s">
        <v>83</v>
      </c>
      <c r="BK206" s="149">
        <f t="shared" si="29"/>
        <v>0</v>
      </c>
      <c r="BL206" s="17" t="s">
        <v>300</v>
      </c>
      <c r="BM206" s="148" t="s">
        <v>4045</v>
      </c>
    </row>
    <row r="207" spans="2:65" s="1" customFormat="1" ht="16.5" customHeight="1">
      <c r="B207" s="32"/>
      <c r="C207" s="137" t="s">
        <v>1233</v>
      </c>
      <c r="D207" s="137" t="s">
        <v>295</v>
      </c>
      <c r="E207" s="138" t="s">
        <v>6205</v>
      </c>
      <c r="F207" s="139" t="s">
        <v>6206</v>
      </c>
      <c r="G207" s="140" t="s">
        <v>298</v>
      </c>
      <c r="H207" s="141">
        <v>78</v>
      </c>
      <c r="I207" s="142"/>
      <c r="J207" s="143">
        <f t="shared" si="20"/>
        <v>0</v>
      </c>
      <c r="K207" s="139" t="s">
        <v>1</v>
      </c>
      <c r="L207" s="32"/>
      <c r="M207" s="144" t="s">
        <v>1</v>
      </c>
      <c r="N207" s="145" t="s">
        <v>41</v>
      </c>
      <c r="P207" s="146">
        <f t="shared" si="21"/>
        <v>0</v>
      </c>
      <c r="Q207" s="146">
        <v>0</v>
      </c>
      <c r="R207" s="146">
        <f t="shared" si="22"/>
        <v>0</v>
      </c>
      <c r="S207" s="146">
        <v>0</v>
      </c>
      <c r="T207" s="147">
        <f t="shared" si="23"/>
        <v>0</v>
      </c>
      <c r="AR207" s="148" t="s">
        <v>300</v>
      </c>
      <c r="AT207" s="148" t="s">
        <v>295</v>
      </c>
      <c r="AU207" s="148" t="s">
        <v>83</v>
      </c>
      <c r="AY207" s="17" t="s">
        <v>293</v>
      </c>
      <c r="BE207" s="149">
        <f t="shared" si="24"/>
        <v>0</v>
      </c>
      <c r="BF207" s="149">
        <f t="shared" si="25"/>
        <v>0</v>
      </c>
      <c r="BG207" s="149">
        <f t="shared" si="26"/>
        <v>0</v>
      </c>
      <c r="BH207" s="149">
        <f t="shared" si="27"/>
        <v>0</v>
      </c>
      <c r="BI207" s="149">
        <f t="shared" si="28"/>
        <v>0</v>
      </c>
      <c r="BJ207" s="17" t="s">
        <v>83</v>
      </c>
      <c r="BK207" s="149">
        <f t="shared" si="29"/>
        <v>0</v>
      </c>
      <c r="BL207" s="17" t="s">
        <v>300</v>
      </c>
      <c r="BM207" s="148" t="s">
        <v>4050</v>
      </c>
    </row>
    <row r="208" spans="2:65" s="1" customFormat="1" ht="24.2" customHeight="1">
      <c r="B208" s="32"/>
      <c r="C208" s="137" t="s">
        <v>1250</v>
      </c>
      <c r="D208" s="137" t="s">
        <v>295</v>
      </c>
      <c r="E208" s="138" t="s">
        <v>6207</v>
      </c>
      <c r="F208" s="139" t="s">
        <v>6208</v>
      </c>
      <c r="G208" s="140" t="s">
        <v>5353</v>
      </c>
      <c r="H208" s="141">
        <v>1</v>
      </c>
      <c r="I208" s="142"/>
      <c r="J208" s="143">
        <f t="shared" si="20"/>
        <v>0</v>
      </c>
      <c r="K208" s="139" t="s">
        <v>1</v>
      </c>
      <c r="L208" s="32"/>
      <c r="M208" s="144" t="s">
        <v>1</v>
      </c>
      <c r="N208" s="145" t="s">
        <v>41</v>
      </c>
      <c r="P208" s="146">
        <f t="shared" si="21"/>
        <v>0</v>
      </c>
      <c r="Q208" s="146">
        <v>0</v>
      </c>
      <c r="R208" s="146">
        <f t="shared" si="22"/>
        <v>0</v>
      </c>
      <c r="S208" s="146">
        <v>0</v>
      </c>
      <c r="T208" s="147">
        <f t="shared" si="23"/>
        <v>0</v>
      </c>
      <c r="AR208" s="148" t="s">
        <v>300</v>
      </c>
      <c r="AT208" s="148" t="s">
        <v>295</v>
      </c>
      <c r="AU208" s="148" t="s">
        <v>83</v>
      </c>
      <c r="AY208" s="17" t="s">
        <v>293</v>
      </c>
      <c r="BE208" s="149">
        <f t="shared" si="24"/>
        <v>0</v>
      </c>
      <c r="BF208" s="149">
        <f t="shared" si="25"/>
        <v>0</v>
      </c>
      <c r="BG208" s="149">
        <f t="shared" si="26"/>
        <v>0</v>
      </c>
      <c r="BH208" s="149">
        <f t="shared" si="27"/>
        <v>0</v>
      </c>
      <c r="BI208" s="149">
        <f t="shared" si="28"/>
        <v>0</v>
      </c>
      <c r="BJ208" s="17" t="s">
        <v>83</v>
      </c>
      <c r="BK208" s="149">
        <f t="shared" si="29"/>
        <v>0</v>
      </c>
      <c r="BL208" s="17" t="s">
        <v>300</v>
      </c>
      <c r="BM208" s="148" t="s">
        <v>4055</v>
      </c>
    </row>
    <row r="209" spans="2:65" s="1" customFormat="1" ht="24.2" customHeight="1">
      <c r="B209" s="32"/>
      <c r="C209" s="137" t="s">
        <v>1255</v>
      </c>
      <c r="D209" s="137" t="s">
        <v>295</v>
      </c>
      <c r="E209" s="138" t="s">
        <v>5352</v>
      </c>
      <c r="F209" s="139" t="s">
        <v>3330</v>
      </c>
      <c r="G209" s="140" t="s">
        <v>5353</v>
      </c>
      <c r="H209" s="141">
        <v>1</v>
      </c>
      <c r="I209" s="142"/>
      <c r="J209" s="143">
        <f t="shared" si="20"/>
        <v>0</v>
      </c>
      <c r="K209" s="139" t="s">
        <v>1</v>
      </c>
      <c r="L209" s="32"/>
      <c r="M209" s="144" t="s">
        <v>1</v>
      </c>
      <c r="N209" s="145" t="s">
        <v>41</v>
      </c>
      <c r="P209" s="146">
        <f t="shared" si="21"/>
        <v>0</v>
      </c>
      <c r="Q209" s="146">
        <v>0</v>
      </c>
      <c r="R209" s="146">
        <f t="shared" si="22"/>
        <v>0</v>
      </c>
      <c r="S209" s="146">
        <v>0</v>
      </c>
      <c r="T209" s="147">
        <f t="shared" si="23"/>
        <v>0</v>
      </c>
      <c r="AR209" s="148" t="s">
        <v>300</v>
      </c>
      <c r="AT209" s="148" t="s">
        <v>295</v>
      </c>
      <c r="AU209" s="148" t="s">
        <v>83</v>
      </c>
      <c r="AY209" s="17" t="s">
        <v>293</v>
      </c>
      <c r="BE209" s="149">
        <f t="shared" si="24"/>
        <v>0</v>
      </c>
      <c r="BF209" s="149">
        <f t="shared" si="25"/>
        <v>0</v>
      </c>
      <c r="BG209" s="149">
        <f t="shared" si="26"/>
        <v>0</v>
      </c>
      <c r="BH209" s="149">
        <f t="shared" si="27"/>
        <v>0</v>
      </c>
      <c r="BI209" s="149">
        <f t="shared" si="28"/>
        <v>0</v>
      </c>
      <c r="BJ209" s="17" t="s">
        <v>83</v>
      </c>
      <c r="BK209" s="149">
        <f t="shared" si="29"/>
        <v>0</v>
      </c>
      <c r="BL209" s="17" t="s">
        <v>300</v>
      </c>
      <c r="BM209" s="148" t="s">
        <v>4061</v>
      </c>
    </row>
    <row r="210" spans="2:65" s="1" customFormat="1" ht="24.2" customHeight="1">
      <c r="B210" s="32"/>
      <c r="C210" s="137" t="s">
        <v>1261</v>
      </c>
      <c r="D210" s="137" t="s">
        <v>295</v>
      </c>
      <c r="E210" s="138" t="s">
        <v>6209</v>
      </c>
      <c r="F210" s="139" t="s">
        <v>6210</v>
      </c>
      <c r="G210" s="140" t="s">
        <v>5353</v>
      </c>
      <c r="H210" s="141">
        <v>1</v>
      </c>
      <c r="I210" s="142"/>
      <c r="J210" s="143">
        <f t="shared" si="20"/>
        <v>0</v>
      </c>
      <c r="K210" s="139" t="s">
        <v>1</v>
      </c>
      <c r="L210" s="32"/>
      <c r="M210" s="144" t="s">
        <v>1</v>
      </c>
      <c r="N210" s="145" t="s">
        <v>41</v>
      </c>
      <c r="P210" s="146">
        <f t="shared" si="21"/>
        <v>0</v>
      </c>
      <c r="Q210" s="146">
        <v>0</v>
      </c>
      <c r="R210" s="146">
        <f t="shared" si="22"/>
        <v>0</v>
      </c>
      <c r="S210" s="146">
        <v>0</v>
      </c>
      <c r="T210" s="147">
        <f t="shared" si="23"/>
        <v>0</v>
      </c>
      <c r="AR210" s="148" t="s">
        <v>300</v>
      </c>
      <c r="AT210" s="148" t="s">
        <v>295</v>
      </c>
      <c r="AU210" s="148" t="s">
        <v>83</v>
      </c>
      <c r="AY210" s="17" t="s">
        <v>293</v>
      </c>
      <c r="BE210" s="149">
        <f t="shared" si="24"/>
        <v>0</v>
      </c>
      <c r="BF210" s="149">
        <f t="shared" si="25"/>
        <v>0</v>
      </c>
      <c r="BG210" s="149">
        <f t="shared" si="26"/>
        <v>0</v>
      </c>
      <c r="BH210" s="149">
        <f t="shared" si="27"/>
        <v>0</v>
      </c>
      <c r="BI210" s="149">
        <f t="shared" si="28"/>
        <v>0</v>
      </c>
      <c r="BJ210" s="17" t="s">
        <v>83</v>
      </c>
      <c r="BK210" s="149">
        <f t="shared" si="29"/>
        <v>0</v>
      </c>
      <c r="BL210" s="17" t="s">
        <v>300</v>
      </c>
      <c r="BM210" s="148" t="s">
        <v>4067</v>
      </c>
    </row>
    <row r="211" spans="2:65" s="1" customFormat="1" ht="24.2" customHeight="1">
      <c r="B211" s="32"/>
      <c r="C211" s="137" t="s">
        <v>1266</v>
      </c>
      <c r="D211" s="137" t="s">
        <v>295</v>
      </c>
      <c r="E211" s="138" t="s">
        <v>6211</v>
      </c>
      <c r="F211" s="139" t="s">
        <v>6212</v>
      </c>
      <c r="G211" s="140" t="s">
        <v>5353</v>
      </c>
      <c r="H211" s="141">
        <v>1</v>
      </c>
      <c r="I211" s="142"/>
      <c r="J211" s="143">
        <f t="shared" si="20"/>
        <v>0</v>
      </c>
      <c r="K211" s="139" t="s">
        <v>1</v>
      </c>
      <c r="L211" s="32"/>
      <c r="M211" s="144" t="s">
        <v>1</v>
      </c>
      <c r="N211" s="145" t="s">
        <v>41</v>
      </c>
      <c r="P211" s="146">
        <f t="shared" si="21"/>
        <v>0</v>
      </c>
      <c r="Q211" s="146">
        <v>0</v>
      </c>
      <c r="R211" s="146">
        <f t="shared" si="22"/>
        <v>0</v>
      </c>
      <c r="S211" s="146">
        <v>0</v>
      </c>
      <c r="T211" s="147">
        <f t="shared" si="23"/>
        <v>0</v>
      </c>
      <c r="AR211" s="148" t="s">
        <v>300</v>
      </c>
      <c r="AT211" s="148" t="s">
        <v>295</v>
      </c>
      <c r="AU211" s="148" t="s">
        <v>83</v>
      </c>
      <c r="AY211" s="17" t="s">
        <v>293</v>
      </c>
      <c r="BE211" s="149">
        <f t="shared" si="24"/>
        <v>0</v>
      </c>
      <c r="BF211" s="149">
        <f t="shared" si="25"/>
        <v>0</v>
      </c>
      <c r="BG211" s="149">
        <f t="shared" si="26"/>
        <v>0</v>
      </c>
      <c r="BH211" s="149">
        <f t="shared" si="27"/>
        <v>0</v>
      </c>
      <c r="BI211" s="149">
        <f t="shared" si="28"/>
        <v>0</v>
      </c>
      <c r="BJ211" s="17" t="s">
        <v>83</v>
      </c>
      <c r="BK211" s="149">
        <f t="shared" si="29"/>
        <v>0</v>
      </c>
      <c r="BL211" s="17" t="s">
        <v>300</v>
      </c>
      <c r="BM211" s="148" t="s">
        <v>4581</v>
      </c>
    </row>
    <row r="212" spans="2:65" s="1" customFormat="1" ht="24.2" customHeight="1">
      <c r="B212" s="32"/>
      <c r="C212" s="137" t="s">
        <v>1271</v>
      </c>
      <c r="D212" s="137" t="s">
        <v>295</v>
      </c>
      <c r="E212" s="138" t="s">
        <v>6213</v>
      </c>
      <c r="F212" s="139" t="s">
        <v>6214</v>
      </c>
      <c r="G212" s="140" t="s">
        <v>5353</v>
      </c>
      <c r="H212" s="141">
        <v>1</v>
      </c>
      <c r="I212" s="142"/>
      <c r="J212" s="143">
        <f t="shared" si="20"/>
        <v>0</v>
      </c>
      <c r="K212" s="139" t="s">
        <v>1</v>
      </c>
      <c r="L212" s="32"/>
      <c r="M212" s="144" t="s">
        <v>1</v>
      </c>
      <c r="N212" s="145" t="s">
        <v>41</v>
      </c>
      <c r="P212" s="146">
        <f t="shared" si="21"/>
        <v>0</v>
      </c>
      <c r="Q212" s="146">
        <v>0</v>
      </c>
      <c r="R212" s="146">
        <f t="shared" si="22"/>
        <v>0</v>
      </c>
      <c r="S212" s="146">
        <v>0</v>
      </c>
      <c r="T212" s="147">
        <f t="shared" si="23"/>
        <v>0</v>
      </c>
      <c r="AR212" s="148" t="s">
        <v>300</v>
      </c>
      <c r="AT212" s="148" t="s">
        <v>295</v>
      </c>
      <c r="AU212" s="148" t="s">
        <v>83</v>
      </c>
      <c r="AY212" s="17" t="s">
        <v>293</v>
      </c>
      <c r="BE212" s="149">
        <f t="shared" si="24"/>
        <v>0</v>
      </c>
      <c r="BF212" s="149">
        <f t="shared" si="25"/>
        <v>0</v>
      </c>
      <c r="BG212" s="149">
        <f t="shared" si="26"/>
        <v>0</v>
      </c>
      <c r="BH212" s="149">
        <f t="shared" si="27"/>
        <v>0</v>
      </c>
      <c r="BI212" s="149">
        <f t="shared" si="28"/>
        <v>0</v>
      </c>
      <c r="BJ212" s="17" t="s">
        <v>83</v>
      </c>
      <c r="BK212" s="149">
        <f t="shared" si="29"/>
        <v>0</v>
      </c>
      <c r="BL212" s="17" t="s">
        <v>300</v>
      </c>
      <c r="BM212" s="148" t="s">
        <v>4585</v>
      </c>
    </row>
    <row r="213" spans="2:65" s="1" customFormat="1" ht="24.2" customHeight="1">
      <c r="B213" s="32"/>
      <c r="C213" s="137" t="s">
        <v>1276</v>
      </c>
      <c r="D213" s="137" t="s">
        <v>295</v>
      </c>
      <c r="E213" s="138" t="s">
        <v>6215</v>
      </c>
      <c r="F213" s="139" t="s">
        <v>6216</v>
      </c>
      <c r="G213" s="140" t="s">
        <v>5353</v>
      </c>
      <c r="H213" s="141">
        <v>1</v>
      </c>
      <c r="I213" s="142"/>
      <c r="J213" s="143">
        <f t="shared" si="20"/>
        <v>0</v>
      </c>
      <c r="K213" s="139" t="s">
        <v>1</v>
      </c>
      <c r="L213" s="32"/>
      <c r="M213" s="144" t="s">
        <v>1</v>
      </c>
      <c r="N213" s="145" t="s">
        <v>41</v>
      </c>
      <c r="P213" s="146">
        <f t="shared" si="21"/>
        <v>0</v>
      </c>
      <c r="Q213" s="146">
        <v>0</v>
      </c>
      <c r="R213" s="146">
        <f t="shared" si="22"/>
        <v>0</v>
      </c>
      <c r="S213" s="146">
        <v>0</v>
      </c>
      <c r="T213" s="147">
        <f t="shared" si="23"/>
        <v>0</v>
      </c>
      <c r="AR213" s="148" t="s">
        <v>300</v>
      </c>
      <c r="AT213" s="148" t="s">
        <v>295</v>
      </c>
      <c r="AU213" s="148" t="s">
        <v>83</v>
      </c>
      <c r="AY213" s="17" t="s">
        <v>293</v>
      </c>
      <c r="BE213" s="149">
        <f t="shared" si="24"/>
        <v>0</v>
      </c>
      <c r="BF213" s="149">
        <f t="shared" si="25"/>
        <v>0</v>
      </c>
      <c r="BG213" s="149">
        <f t="shared" si="26"/>
        <v>0</v>
      </c>
      <c r="BH213" s="149">
        <f t="shared" si="27"/>
        <v>0</v>
      </c>
      <c r="BI213" s="149">
        <f t="shared" si="28"/>
        <v>0</v>
      </c>
      <c r="BJ213" s="17" t="s">
        <v>83</v>
      </c>
      <c r="BK213" s="149">
        <f t="shared" si="29"/>
        <v>0</v>
      </c>
      <c r="BL213" s="17" t="s">
        <v>300</v>
      </c>
      <c r="BM213" s="148" t="s">
        <v>4589</v>
      </c>
    </row>
    <row r="214" spans="2:65" s="1" customFormat="1" ht="16.5" customHeight="1">
      <c r="B214" s="32"/>
      <c r="C214" s="137" t="s">
        <v>1281</v>
      </c>
      <c r="D214" s="137" t="s">
        <v>295</v>
      </c>
      <c r="E214" s="138" t="s">
        <v>6217</v>
      </c>
      <c r="F214" s="139" t="s">
        <v>6218</v>
      </c>
      <c r="G214" s="140" t="s">
        <v>6219</v>
      </c>
      <c r="H214" s="141">
        <v>1</v>
      </c>
      <c r="I214" s="142"/>
      <c r="J214" s="143">
        <f t="shared" si="20"/>
        <v>0</v>
      </c>
      <c r="K214" s="139" t="s">
        <v>1</v>
      </c>
      <c r="L214" s="32"/>
      <c r="M214" s="144" t="s">
        <v>1</v>
      </c>
      <c r="N214" s="145" t="s">
        <v>41</v>
      </c>
      <c r="P214" s="146">
        <f t="shared" si="21"/>
        <v>0</v>
      </c>
      <c r="Q214" s="146">
        <v>0</v>
      </c>
      <c r="R214" s="146">
        <f t="shared" si="22"/>
        <v>0</v>
      </c>
      <c r="S214" s="146">
        <v>0</v>
      </c>
      <c r="T214" s="147">
        <f t="shared" si="23"/>
        <v>0</v>
      </c>
      <c r="AR214" s="148" t="s">
        <v>300</v>
      </c>
      <c r="AT214" s="148" t="s">
        <v>295</v>
      </c>
      <c r="AU214" s="148" t="s">
        <v>83</v>
      </c>
      <c r="AY214" s="17" t="s">
        <v>293</v>
      </c>
      <c r="BE214" s="149">
        <f t="shared" si="24"/>
        <v>0</v>
      </c>
      <c r="BF214" s="149">
        <f t="shared" si="25"/>
        <v>0</v>
      </c>
      <c r="BG214" s="149">
        <f t="shared" si="26"/>
        <v>0</v>
      </c>
      <c r="BH214" s="149">
        <f t="shared" si="27"/>
        <v>0</v>
      </c>
      <c r="BI214" s="149">
        <f t="shared" si="28"/>
        <v>0</v>
      </c>
      <c r="BJ214" s="17" t="s">
        <v>83</v>
      </c>
      <c r="BK214" s="149">
        <f t="shared" si="29"/>
        <v>0</v>
      </c>
      <c r="BL214" s="17" t="s">
        <v>300</v>
      </c>
      <c r="BM214" s="148" t="s">
        <v>4593</v>
      </c>
    </row>
    <row r="215" spans="2:65" s="1" customFormat="1" ht="29.25">
      <c r="B215" s="32"/>
      <c r="D215" s="151" t="s">
        <v>324</v>
      </c>
      <c r="F215" s="184" t="s">
        <v>6220</v>
      </c>
      <c r="I215" s="165"/>
      <c r="L215" s="32"/>
      <c r="M215" s="203"/>
      <c r="N215" s="194"/>
      <c r="O215" s="194"/>
      <c r="P215" s="194"/>
      <c r="Q215" s="194"/>
      <c r="R215" s="194"/>
      <c r="S215" s="194"/>
      <c r="T215" s="204"/>
      <c r="AT215" s="17" t="s">
        <v>324</v>
      </c>
      <c r="AU215" s="17" t="s">
        <v>83</v>
      </c>
    </row>
    <row r="216" spans="2:65" s="1" customFormat="1" ht="6.95" customHeight="1">
      <c r="B216" s="44"/>
      <c r="C216" s="45"/>
      <c r="D216" s="45"/>
      <c r="E216" s="45"/>
      <c r="F216" s="45"/>
      <c r="G216" s="45"/>
      <c r="H216" s="45"/>
      <c r="I216" s="45"/>
      <c r="J216" s="45"/>
      <c r="K216" s="45"/>
      <c r="L216" s="32"/>
    </row>
  </sheetData>
  <sheetProtection algorithmName="SHA-512" hashValue="DUu9L5wGfKSxiOTD2xCQuAb/cBOz/310z1Swc6h/LW/z0dRQvw8j/9NsAETEiHmcVmdlArhegit+IUXWCE/1Eg==" saltValue="3cngdxTG5VY77AqkJG6h7sAK7qIe9hSpem7tW1tftfHCX1ZPGw9C2o7Y+OFvuf8fX4SvyiV3BV0NM/dTOBPdIg==" spinCount="100000" sheet="1" objects="1" scenarios="1" formatColumns="0" formatRows="0" autoFilter="0"/>
  <autoFilter ref="C121:K215" xr:uid="{00000000-0009-0000-0000-000014000000}"/>
  <mergeCells count="12">
    <mergeCell ref="E114:H114"/>
    <mergeCell ref="L2:V2"/>
    <mergeCell ref="E85:H85"/>
    <mergeCell ref="E87:H87"/>
    <mergeCell ref="E89:H89"/>
    <mergeCell ref="E110:H110"/>
    <mergeCell ref="E112:H11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M175"/>
  <sheetViews>
    <sheetView showGridLines="0" tabSelected="1" topLeftCell="A122" workbookViewId="0">
      <selection activeCell="I128" sqref="I128"/>
    </sheetView>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169</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6052</v>
      </c>
      <c r="F9" s="258"/>
      <c r="G9" s="258"/>
      <c r="H9" s="258"/>
      <c r="L9" s="32"/>
    </row>
    <row r="10" spans="2:46" s="1" customFormat="1" ht="12" customHeight="1">
      <c r="B10" s="32"/>
      <c r="D10" s="27" t="s">
        <v>231</v>
      </c>
      <c r="L10" s="32"/>
    </row>
    <row r="11" spans="2:46" s="1" customFormat="1" ht="16.5" customHeight="1">
      <c r="B11" s="32"/>
      <c r="E11" s="238" t="s">
        <v>6221</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ROUND(J122,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ROUND((SUM(BE122:BE174)),  2)</f>
        <v>0</v>
      </c>
      <c r="I35" s="97">
        <v>0.21</v>
      </c>
      <c r="J35" s="86">
        <f>ROUND(((SUM(BE122:BE174))*I35),  2)</f>
        <v>0</v>
      </c>
      <c r="L35" s="32"/>
    </row>
    <row r="36" spans="2:12" s="1" customFormat="1" ht="14.45" customHeight="1">
      <c r="B36" s="32"/>
      <c r="E36" s="27" t="s">
        <v>42</v>
      </c>
      <c r="F36" s="86">
        <f>ROUND((SUM(BF122:BF174)),  2)</f>
        <v>0</v>
      </c>
      <c r="I36" s="97">
        <v>0.12</v>
      </c>
      <c r="J36" s="86">
        <f>ROUND(((SUM(BF122:BF174))*I36),  2)</f>
        <v>0</v>
      </c>
      <c r="L36" s="32"/>
    </row>
    <row r="37" spans="2:12" s="1" customFormat="1" ht="14.45" hidden="1" customHeight="1">
      <c r="B37" s="32"/>
      <c r="E37" s="27" t="s">
        <v>43</v>
      </c>
      <c r="F37" s="86">
        <f>ROUND((SUM(BG122:BG174)),  2)</f>
        <v>0</v>
      </c>
      <c r="I37" s="97">
        <v>0.21</v>
      </c>
      <c r="J37" s="86">
        <f>0</f>
        <v>0</v>
      </c>
      <c r="L37" s="32"/>
    </row>
    <row r="38" spans="2:12" s="1" customFormat="1" ht="14.45" hidden="1" customHeight="1">
      <c r="B38" s="32"/>
      <c r="E38" s="27" t="s">
        <v>44</v>
      </c>
      <c r="F38" s="86">
        <f>ROUND((SUM(BH122:BH174)),  2)</f>
        <v>0</v>
      </c>
      <c r="I38" s="97">
        <v>0.12</v>
      </c>
      <c r="J38" s="86">
        <f>0</f>
        <v>0</v>
      </c>
      <c r="L38" s="32"/>
    </row>
    <row r="39" spans="2:12" s="1" customFormat="1" ht="14.45" hidden="1" customHeight="1">
      <c r="B39" s="32"/>
      <c r="E39" s="27" t="s">
        <v>45</v>
      </c>
      <c r="F39" s="86">
        <f>ROUND((SUM(BI122:BI174)),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6052</v>
      </c>
      <c r="F87" s="258"/>
      <c r="G87" s="258"/>
      <c r="H87" s="258"/>
      <c r="L87" s="32"/>
    </row>
    <row r="88" spans="2:12" s="1" customFormat="1" ht="12" customHeight="1">
      <c r="B88" s="32"/>
      <c r="C88" s="27" t="s">
        <v>231</v>
      </c>
      <c r="L88" s="32"/>
    </row>
    <row r="89" spans="2:12" s="1" customFormat="1" ht="16.5" customHeight="1">
      <c r="B89" s="32"/>
      <c r="E89" s="238" t="str">
        <f>E11</f>
        <v>PS 102 - Přidružné řídící stanoviště</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J122</f>
        <v>0</v>
      </c>
      <c r="L98" s="32"/>
      <c r="AU98" s="17" t="s">
        <v>264</v>
      </c>
    </row>
    <row r="99" spans="2:47" s="8" customFormat="1" ht="24.95" customHeight="1">
      <c r="B99" s="109"/>
      <c r="D99" s="110" t="s">
        <v>6054</v>
      </c>
      <c r="E99" s="111"/>
      <c r="F99" s="111"/>
      <c r="G99" s="111"/>
      <c r="H99" s="111"/>
      <c r="I99" s="111"/>
      <c r="J99" s="112">
        <f>J123</f>
        <v>0</v>
      </c>
      <c r="L99" s="109"/>
    </row>
    <row r="100" spans="2:47" s="8" customFormat="1" ht="24.95" customHeight="1">
      <c r="B100" s="109"/>
      <c r="D100" s="110" t="s">
        <v>6055</v>
      </c>
      <c r="E100" s="111"/>
      <c r="F100" s="111"/>
      <c r="G100" s="111"/>
      <c r="H100" s="111"/>
      <c r="I100" s="111"/>
      <c r="J100" s="112">
        <f>J140</f>
        <v>0</v>
      </c>
      <c r="L100" s="109"/>
    </row>
    <row r="101" spans="2:47" s="1" customFormat="1" ht="21.75" customHeight="1">
      <c r="B101" s="32"/>
      <c r="L101" s="32"/>
    </row>
    <row r="102" spans="2:47" s="1" customFormat="1" ht="6.95" customHeight="1">
      <c r="B102" s="44"/>
      <c r="C102" s="45"/>
      <c r="D102" s="45"/>
      <c r="E102" s="45"/>
      <c r="F102" s="45"/>
      <c r="G102" s="45"/>
      <c r="H102" s="45"/>
      <c r="I102" s="45"/>
      <c r="J102" s="45"/>
      <c r="K102" s="45"/>
      <c r="L102" s="32"/>
    </row>
    <row r="106" spans="2:47" s="1" customFormat="1" ht="6.95" customHeight="1">
      <c r="B106" s="46"/>
      <c r="C106" s="47"/>
      <c r="D106" s="47"/>
      <c r="E106" s="47"/>
      <c r="F106" s="47"/>
      <c r="G106" s="47"/>
      <c r="H106" s="47"/>
      <c r="I106" s="47"/>
      <c r="J106" s="47"/>
      <c r="K106" s="47"/>
      <c r="L106" s="32"/>
    </row>
    <row r="107" spans="2:47" s="1" customFormat="1" ht="24.95" customHeight="1">
      <c r="B107" s="32"/>
      <c r="C107" s="21" t="s">
        <v>278</v>
      </c>
      <c r="L107" s="32"/>
    </row>
    <row r="108" spans="2:47" s="1" customFormat="1" ht="6.95" customHeight="1">
      <c r="B108" s="32"/>
      <c r="L108" s="32"/>
    </row>
    <row r="109" spans="2:47" s="1" customFormat="1" ht="12" customHeight="1">
      <c r="B109" s="32"/>
      <c r="C109" s="27" t="s">
        <v>16</v>
      </c>
      <c r="L109" s="32"/>
    </row>
    <row r="110" spans="2:47" s="1" customFormat="1" ht="16.5" customHeight="1">
      <c r="B110" s="32"/>
      <c r="E110" s="256" t="str">
        <f>E7</f>
        <v>Stavba sekundárního kolektoru Česká-Středova - 2024</v>
      </c>
      <c r="F110" s="257"/>
      <c r="G110" s="257"/>
      <c r="H110" s="257"/>
      <c r="L110" s="32"/>
    </row>
    <row r="111" spans="2:47" ht="12" customHeight="1">
      <c r="B111" s="20"/>
      <c r="C111" s="27" t="s">
        <v>225</v>
      </c>
      <c r="L111" s="20"/>
    </row>
    <row r="112" spans="2:47" s="1" customFormat="1" ht="16.5" customHeight="1">
      <c r="B112" s="32"/>
      <c r="E112" s="256" t="s">
        <v>6052</v>
      </c>
      <c r="F112" s="258"/>
      <c r="G112" s="258"/>
      <c r="H112" s="258"/>
      <c r="L112" s="32"/>
    </row>
    <row r="113" spans="2:65" s="1" customFormat="1" ht="12" customHeight="1">
      <c r="B113" s="32"/>
      <c r="C113" s="27" t="s">
        <v>231</v>
      </c>
      <c r="L113" s="32"/>
    </row>
    <row r="114" spans="2:65" s="1" customFormat="1" ht="16.5" customHeight="1">
      <c r="B114" s="32"/>
      <c r="E114" s="238" t="str">
        <f>E11</f>
        <v>PS 102 - Přidružné řídící stanoviště</v>
      </c>
      <c r="F114" s="258"/>
      <c r="G114" s="258"/>
      <c r="H114" s="258"/>
      <c r="L114" s="32"/>
    </row>
    <row r="115" spans="2:65" s="1" customFormat="1" ht="6.95" customHeight="1">
      <c r="B115" s="32"/>
      <c r="L115" s="32"/>
    </row>
    <row r="116" spans="2:65" s="1" customFormat="1" ht="12" customHeight="1">
      <c r="B116" s="32"/>
      <c r="C116" s="27" t="s">
        <v>20</v>
      </c>
      <c r="F116" s="25" t="str">
        <f>F14</f>
        <v>Brno</v>
      </c>
      <c r="I116" s="27" t="s">
        <v>22</v>
      </c>
      <c r="J116" s="52" t="str">
        <f>IF(J14="","",J14)</f>
        <v>8. 8. 2024</v>
      </c>
      <c r="L116" s="32"/>
    </row>
    <row r="117" spans="2:65" s="1" customFormat="1" ht="6.95" customHeight="1">
      <c r="B117" s="32"/>
      <c r="L117" s="32"/>
    </row>
    <row r="118" spans="2:65" s="1" customFormat="1" ht="15.2" customHeight="1">
      <c r="B118" s="32"/>
      <c r="C118" s="27" t="s">
        <v>24</v>
      </c>
      <c r="F118" s="25" t="str">
        <f>E17</f>
        <v>Statutární město Brno</v>
      </c>
      <c r="I118" s="27" t="s">
        <v>30</v>
      </c>
      <c r="J118" s="30" t="str">
        <f>E23</f>
        <v>INGUTIS, spol. s r.o.</v>
      </c>
      <c r="L118" s="32"/>
    </row>
    <row r="119" spans="2:65" s="1" customFormat="1" ht="15.2" customHeight="1">
      <c r="B119" s="32"/>
      <c r="C119" s="27" t="s">
        <v>28</v>
      </c>
      <c r="F119" s="25" t="str">
        <f>IF(E20="","",E20)</f>
        <v>Vyplň údaj</v>
      </c>
      <c r="I119" s="27" t="s">
        <v>33</v>
      </c>
      <c r="J119" s="30" t="str">
        <f>E26</f>
        <v>Ing. J. Duben</v>
      </c>
      <c r="L119" s="32"/>
    </row>
    <row r="120" spans="2:65" s="1" customFormat="1" ht="10.35" customHeight="1">
      <c r="B120" s="32"/>
      <c r="L120" s="32"/>
    </row>
    <row r="121" spans="2:65" s="10" customFormat="1" ht="29.25" customHeight="1">
      <c r="B121" s="117"/>
      <c r="C121" s="118" t="s">
        <v>279</v>
      </c>
      <c r="D121" s="119" t="s">
        <v>61</v>
      </c>
      <c r="E121" s="119" t="s">
        <v>57</v>
      </c>
      <c r="F121" s="119" t="s">
        <v>58</v>
      </c>
      <c r="G121" s="119" t="s">
        <v>280</v>
      </c>
      <c r="H121" s="119" t="s">
        <v>281</v>
      </c>
      <c r="I121" s="119" t="s">
        <v>282</v>
      </c>
      <c r="J121" s="119" t="s">
        <v>262</v>
      </c>
      <c r="K121" s="120" t="s">
        <v>283</v>
      </c>
      <c r="L121" s="117"/>
      <c r="M121" s="59" t="s">
        <v>1</v>
      </c>
      <c r="N121" s="60" t="s">
        <v>40</v>
      </c>
      <c r="O121" s="60" t="s">
        <v>284</v>
      </c>
      <c r="P121" s="60" t="s">
        <v>285</v>
      </c>
      <c r="Q121" s="60" t="s">
        <v>286</v>
      </c>
      <c r="R121" s="60" t="s">
        <v>287</v>
      </c>
      <c r="S121" s="60" t="s">
        <v>288</v>
      </c>
      <c r="T121" s="61" t="s">
        <v>289</v>
      </c>
    </row>
    <row r="122" spans="2:65" s="1" customFormat="1" ht="22.9" customHeight="1">
      <c r="B122" s="32"/>
      <c r="C122" s="64" t="s">
        <v>290</v>
      </c>
      <c r="J122" s="121">
        <f>BK122</f>
        <v>0</v>
      </c>
      <c r="L122" s="32"/>
      <c r="M122" s="62"/>
      <c r="N122" s="53"/>
      <c r="O122" s="53"/>
      <c r="P122" s="122">
        <f>P123+P140</f>
        <v>0</v>
      </c>
      <c r="Q122" s="53"/>
      <c r="R122" s="122">
        <f>R123+R140</f>
        <v>0</v>
      </c>
      <c r="S122" s="53"/>
      <c r="T122" s="123">
        <f>T123+T140</f>
        <v>0</v>
      </c>
      <c r="AT122" s="17" t="s">
        <v>75</v>
      </c>
      <c r="AU122" s="17" t="s">
        <v>264</v>
      </c>
      <c r="BK122" s="124">
        <f>BK123+BK140</f>
        <v>0</v>
      </c>
    </row>
    <row r="123" spans="2:65" s="11" customFormat="1" ht="25.9" customHeight="1">
      <c r="B123" s="125"/>
      <c r="D123" s="126" t="s">
        <v>75</v>
      </c>
      <c r="E123" s="127" t="s">
        <v>6056</v>
      </c>
      <c r="F123" s="127" t="s">
        <v>3441</v>
      </c>
      <c r="I123" s="128"/>
      <c r="J123" s="129">
        <f>BK123</f>
        <v>0</v>
      </c>
      <c r="L123" s="125"/>
      <c r="M123" s="130"/>
      <c r="P123" s="131">
        <f>SUM(P124:P139)</f>
        <v>0</v>
      </c>
      <c r="R123" s="131">
        <f>SUM(R124:R139)</f>
        <v>0</v>
      </c>
      <c r="T123" s="132">
        <f>SUM(T124:T139)</f>
        <v>0</v>
      </c>
      <c r="AR123" s="126" t="s">
        <v>83</v>
      </c>
      <c r="AT123" s="133" t="s">
        <v>75</v>
      </c>
      <c r="AU123" s="133" t="s">
        <v>76</v>
      </c>
      <c r="AY123" s="126" t="s">
        <v>293</v>
      </c>
      <c r="BK123" s="134">
        <f>SUM(BK124:BK139)</f>
        <v>0</v>
      </c>
    </row>
    <row r="124" spans="2:65" s="1" customFormat="1" ht="24.2" customHeight="1">
      <c r="B124" s="32"/>
      <c r="C124" s="137" t="s">
        <v>83</v>
      </c>
      <c r="D124" s="137" t="s">
        <v>295</v>
      </c>
      <c r="E124" s="138" t="s">
        <v>6083</v>
      </c>
      <c r="F124" s="139" t="s">
        <v>6084</v>
      </c>
      <c r="G124" s="140" t="s">
        <v>711</v>
      </c>
      <c r="H124" s="141">
        <v>10</v>
      </c>
      <c r="I124" s="142"/>
      <c r="J124" s="143">
        <f t="shared" ref="J124:J132" si="0">ROUND(I124*H124,2)</f>
        <v>0</v>
      </c>
      <c r="K124" s="139" t="s">
        <v>1</v>
      </c>
      <c r="L124" s="32"/>
      <c r="M124" s="144" t="s">
        <v>1</v>
      </c>
      <c r="N124" s="145" t="s">
        <v>41</v>
      </c>
      <c r="P124" s="146">
        <f t="shared" ref="P124:P132" si="1">O124*H124</f>
        <v>0</v>
      </c>
      <c r="Q124" s="146">
        <v>0</v>
      </c>
      <c r="R124" s="146">
        <f t="shared" ref="R124:R132" si="2">Q124*H124</f>
        <v>0</v>
      </c>
      <c r="S124" s="146">
        <v>0</v>
      </c>
      <c r="T124" s="147">
        <f t="shared" ref="T124:T132" si="3">S124*H124</f>
        <v>0</v>
      </c>
      <c r="AR124" s="148" t="s">
        <v>300</v>
      </c>
      <c r="AT124" s="148" t="s">
        <v>295</v>
      </c>
      <c r="AU124" s="148" t="s">
        <v>83</v>
      </c>
      <c r="AY124" s="17" t="s">
        <v>293</v>
      </c>
      <c r="BE124" s="149">
        <f t="shared" ref="BE124:BE132" si="4">IF(N124="základní",J124,0)</f>
        <v>0</v>
      </c>
      <c r="BF124" s="149">
        <f t="shared" ref="BF124:BF132" si="5">IF(N124="snížená",J124,0)</f>
        <v>0</v>
      </c>
      <c r="BG124" s="149">
        <f t="shared" ref="BG124:BG132" si="6">IF(N124="zákl. přenesená",J124,0)</f>
        <v>0</v>
      </c>
      <c r="BH124" s="149">
        <f t="shared" ref="BH124:BH132" si="7">IF(N124="sníž. přenesená",J124,0)</f>
        <v>0</v>
      </c>
      <c r="BI124" s="149">
        <f t="shared" ref="BI124:BI132" si="8">IF(N124="nulová",J124,0)</f>
        <v>0</v>
      </c>
      <c r="BJ124" s="17" t="s">
        <v>83</v>
      </c>
      <c r="BK124" s="149">
        <f t="shared" ref="BK124:BK132" si="9">ROUND(I124*H124,2)</f>
        <v>0</v>
      </c>
      <c r="BL124" s="17" t="s">
        <v>300</v>
      </c>
      <c r="BM124" s="148" t="s">
        <v>85</v>
      </c>
    </row>
    <row r="125" spans="2:65" s="1" customFormat="1" ht="16.5" customHeight="1">
      <c r="B125" s="32"/>
      <c r="C125" s="137" t="s">
        <v>85</v>
      </c>
      <c r="D125" s="137" t="s">
        <v>295</v>
      </c>
      <c r="E125" s="138" t="s">
        <v>6085</v>
      </c>
      <c r="F125" s="139" t="s">
        <v>6086</v>
      </c>
      <c r="G125" s="140" t="s">
        <v>909</v>
      </c>
      <c r="H125" s="141">
        <v>5</v>
      </c>
      <c r="I125" s="142"/>
      <c r="J125" s="143">
        <f t="shared" si="0"/>
        <v>0</v>
      </c>
      <c r="K125" s="139" t="s">
        <v>1</v>
      </c>
      <c r="L125" s="32"/>
      <c r="M125" s="144" t="s">
        <v>1</v>
      </c>
      <c r="N125" s="145" t="s">
        <v>41</v>
      </c>
      <c r="P125" s="146">
        <f t="shared" si="1"/>
        <v>0</v>
      </c>
      <c r="Q125" s="146">
        <v>0</v>
      </c>
      <c r="R125" s="146">
        <f t="shared" si="2"/>
        <v>0</v>
      </c>
      <c r="S125" s="146">
        <v>0</v>
      </c>
      <c r="T125" s="147">
        <f t="shared" si="3"/>
        <v>0</v>
      </c>
      <c r="AR125" s="148" t="s">
        <v>300</v>
      </c>
      <c r="AT125" s="148" t="s">
        <v>295</v>
      </c>
      <c r="AU125" s="148" t="s">
        <v>83</v>
      </c>
      <c r="AY125" s="17" t="s">
        <v>293</v>
      </c>
      <c r="BE125" s="149">
        <f t="shared" si="4"/>
        <v>0</v>
      </c>
      <c r="BF125" s="149">
        <f t="shared" si="5"/>
        <v>0</v>
      </c>
      <c r="BG125" s="149">
        <f t="shared" si="6"/>
        <v>0</v>
      </c>
      <c r="BH125" s="149">
        <f t="shared" si="7"/>
        <v>0</v>
      </c>
      <c r="BI125" s="149">
        <f t="shared" si="8"/>
        <v>0</v>
      </c>
      <c r="BJ125" s="17" t="s">
        <v>83</v>
      </c>
      <c r="BK125" s="149">
        <f t="shared" si="9"/>
        <v>0</v>
      </c>
      <c r="BL125" s="17" t="s">
        <v>300</v>
      </c>
      <c r="BM125" s="148" t="s">
        <v>300</v>
      </c>
    </row>
    <row r="126" spans="2:65" s="1" customFormat="1" ht="16.5" customHeight="1">
      <c r="B126" s="32"/>
      <c r="C126" s="137" t="s">
        <v>156</v>
      </c>
      <c r="D126" s="137" t="s">
        <v>295</v>
      </c>
      <c r="E126" s="138" t="s">
        <v>6087</v>
      </c>
      <c r="F126" s="139" t="s">
        <v>6088</v>
      </c>
      <c r="G126" s="140" t="s">
        <v>909</v>
      </c>
      <c r="H126" s="141">
        <v>10</v>
      </c>
      <c r="I126" s="142"/>
      <c r="J126" s="143">
        <f t="shared" si="0"/>
        <v>0</v>
      </c>
      <c r="K126" s="139" t="s">
        <v>1</v>
      </c>
      <c r="L126" s="32"/>
      <c r="M126" s="144" t="s">
        <v>1</v>
      </c>
      <c r="N126" s="145" t="s">
        <v>41</v>
      </c>
      <c r="P126" s="146">
        <f t="shared" si="1"/>
        <v>0</v>
      </c>
      <c r="Q126" s="146">
        <v>0</v>
      </c>
      <c r="R126" s="146">
        <f t="shared" si="2"/>
        <v>0</v>
      </c>
      <c r="S126" s="146">
        <v>0</v>
      </c>
      <c r="T126" s="147">
        <f t="shared" si="3"/>
        <v>0</v>
      </c>
      <c r="AR126" s="148" t="s">
        <v>300</v>
      </c>
      <c r="AT126" s="148" t="s">
        <v>295</v>
      </c>
      <c r="AU126" s="148" t="s">
        <v>83</v>
      </c>
      <c r="AY126" s="17" t="s">
        <v>293</v>
      </c>
      <c r="BE126" s="149">
        <f t="shared" si="4"/>
        <v>0</v>
      </c>
      <c r="BF126" s="149">
        <f t="shared" si="5"/>
        <v>0</v>
      </c>
      <c r="BG126" s="149">
        <f t="shared" si="6"/>
        <v>0</v>
      </c>
      <c r="BH126" s="149">
        <f t="shared" si="7"/>
        <v>0</v>
      </c>
      <c r="BI126" s="149">
        <f t="shared" si="8"/>
        <v>0</v>
      </c>
      <c r="BJ126" s="17" t="s">
        <v>83</v>
      </c>
      <c r="BK126" s="149">
        <f t="shared" si="9"/>
        <v>0</v>
      </c>
      <c r="BL126" s="17" t="s">
        <v>300</v>
      </c>
      <c r="BM126" s="148" t="s">
        <v>327</v>
      </c>
    </row>
    <row r="127" spans="2:65" s="1" customFormat="1" ht="21.75" customHeight="1">
      <c r="B127" s="32"/>
      <c r="C127" s="137" t="s">
        <v>300</v>
      </c>
      <c r="D127" s="137" t="s">
        <v>295</v>
      </c>
      <c r="E127" s="138" t="s">
        <v>6089</v>
      </c>
      <c r="F127" s="139" t="s">
        <v>6090</v>
      </c>
      <c r="G127" s="140" t="s">
        <v>711</v>
      </c>
      <c r="H127" s="141">
        <v>10</v>
      </c>
      <c r="I127" s="142"/>
      <c r="J127" s="143">
        <f t="shared" si="0"/>
        <v>0</v>
      </c>
      <c r="K127" s="139" t="s">
        <v>1</v>
      </c>
      <c r="L127" s="32"/>
      <c r="M127" s="144" t="s">
        <v>1</v>
      </c>
      <c r="N127" s="145" t="s">
        <v>41</v>
      </c>
      <c r="P127" s="146">
        <f t="shared" si="1"/>
        <v>0</v>
      </c>
      <c r="Q127" s="146">
        <v>0</v>
      </c>
      <c r="R127" s="146">
        <f t="shared" si="2"/>
        <v>0</v>
      </c>
      <c r="S127" s="146">
        <v>0</v>
      </c>
      <c r="T127" s="147">
        <f t="shared" si="3"/>
        <v>0</v>
      </c>
      <c r="AR127" s="148" t="s">
        <v>300</v>
      </c>
      <c r="AT127" s="148" t="s">
        <v>295</v>
      </c>
      <c r="AU127" s="148" t="s">
        <v>83</v>
      </c>
      <c r="AY127" s="17" t="s">
        <v>293</v>
      </c>
      <c r="BE127" s="149">
        <f t="shared" si="4"/>
        <v>0</v>
      </c>
      <c r="BF127" s="149">
        <f t="shared" si="5"/>
        <v>0</v>
      </c>
      <c r="BG127" s="149">
        <f t="shared" si="6"/>
        <v>0</v>
      </c>
      <c r="BH127" s="149">
        <f t="shared" si="7"/>
        <v>0</v>
      </c>
      <c r="BI127" s="149">
        <f t="shared" si="8"/>
        <v>0</v>
      </c>
      <c r="BJ127" s="17" t="s">
        <v>83</v>
      </c>
      <c r="BK127" s="149">
        <f t="shared" si="9"/>
        <v>0</v>
      </c>
      <c r="BL127" s="17" t="s">
        <v>300</v>
      </c>
      <c r="BM127" s="148" t="s">
        <v>396</v>
      </c>
    </row>
    <row r="128" spans="2:65" s="1" customFormat="1" ht="16.5" customHeight="1">
      <c r="B128" s="32"/>
      <c r="C128" s="137" t="s">
        <v>320</v>
      </c>
      <c r="D128" s="137" t="s">
        <v>295</v>
      </c>
      <c r="E128" s="138" t="s">
        <v>6222</v>
      </c>
      <c r="F128" s="139" t="s">
        <v>6223</v>
      </c>
      <c r="G128" s="140" t="s">
        <v>711</v>
      </c>
      <c r="H128" s="141">
        <v>10</v>
      </c>
      <c r="I128" s="142"/>
      <c r="J128" s="143">
        <f t="shared" si="0"/>
        <v>0</v>
      </c>
      <c r="K128" s="139" t="s">
        <v>1</v>
      </c>
      <c r="L128" s="32"/>
      <c r="M128" s="144" t="s">
        <v>1</v>
      </c>
      <c r="N128" s="145" t="s">
        <v>41</v>
      </c>
      <c r="P128" s="146">
        <f t="shared" si="1"/>
        <v>0</v>
      </c>
      <c r="Q128" s="146">
        <v>0</v>
      </c>
      <c r="R128" s="146">
        <f t="shared" si="2"/>
        <v>0</v>
      </c>
      <c r="S128" s="146">
        <v>0</v>
      </c>
      <c r="T128" s="147">
        <f t="shared" si="3"/>
        <v>0</v>
      </c>
      <c r="AR128" s="148" t="s">
        <v>300</v>
      </c>
      <c r="AT128" s="148" t="s">
        <v>295</v>
      </c>
      <c r="AU128" s="148" t="s">
        <v>83</v>
      </c>
      <c r="AY128" s="17" t="s">
        <v>293</v>
      </c>
      <c r="BE128" s="149">
        <f t="shared" si="4"/>
        <v>0</v>
      </c>
      <c r="BF128" s="149">
        <f t="shared" si="5"/>
        <v>0</v>
      </c>
      <c r="BG128" s="149">
        <f t="shared" si="6"/>
        <v>0</v>
      </c>
      <c r="BH128" s="149">
        <f t="shared" si="7"/>
        <v>0</v>
      </c>
      <c r="BI128" s="149">
        <f t="shared" si="8"/>
        <v>0</v>
      </c>
      <c r="BJ128" s="17" t="s">
        <v>83</v>
      </c>
      <c r="BK128" s="149">
        <f t="shared" si="9"/>
        <v>0</v>
      </c>
      <c r="BL128" s="17" t="s">
        <v>300</v>
      </c>
      <c r="BM128" s="148" t="s">
        <v>449</v>
      </c>
    </row>
    <row r="129" spans="2:65" s="1" customFormat="1" ht="16.5" customHeight="1">
      <c r="B129" s="32"/>
      <c r="C129" s="137" t="s">
        <v>327</v>
      </c>
      <c r="D129" s="137" t="s">
        <v>295</v>
      </c>
      <c r="E129" s="138" t="s">
        <v>6224</v>
      </c>
      <c r="F129" s="139" t="s">
        <v>6225</v>
      </c>
      <c r="G129" s="140" t="s">
        <v>909</v>
      </c>
      <c r="H129" s="141">
        <v>200</v>
      </c>
      <c r="I129" s="142"/>
      <c r="J129" s="143">
        <f t="shared" si="0"/>
        <v>0</v>
      </c>
      <c r="K129" s="139" t="s">
        <v>1</v>
      </c>
      <c r="L129" s="32"/>
      <c r="M129" s="144" t="s">
        <v>1</v>
      </c>
      <c r="N129" s="145" t="s">
        <v>41</v>
      </c>
      <c r="P129" s="146">
        <f t="shared" si="1"/>
        <v>0</v>
      </c>
      <c r="Q129" s="146">
        <v>0</v>
      </c>
      <c r="R129" s="146">
        <f t="shared" si="2"/>
        <v>0</v>
      </c>
      <c r="S129" s="146">
        <v>0</v>
      </c>
      <c r="T129" s="147">
        <f t="shared" si="3"/>
        <v>0</v>
      </c>
      <c r="AR129" s="148" t="s">
        <v>300</v>
      </c>
      <c r="AT129" s="148" t="s">
        <v>295</v>
      </c>
      <c r="AU129" s="148" t="s">
        <v>83</v>
      </c>
      <c r="AY129" s="17" t="s">
        <v>293</v>
      </c>
      <c r="BE129" s="149">
        <f t="shared" si="4"/>
        <v>0</v>
      </c>
      <c r="BF129" s="149">
        <f t="shared" si="5"/>
        <v>0</v>
      </c>
      <c r="BG129" s="149">
        <f t="shared" si="6"/>
        <v>0</v>
      </c>
      <c r="BH129" s="149">
        <f t="shared" si="7"/>
        <v>0</v>
      </c>
      <c r="BI129" s="149">
        <f t="shared" si="8"/>
        <v>0</v>
      </c>
      <c r="BJ129" s="17" t="s">
        <v>83</v>
      </c>
      <c r="BK129" s="149">
        <f t="shared" si="9"/>
        <v>0</v>
      </c>
      <c r="BL129" s="17" t="s">
        <v>300</v>
      </c>
      <c r="BM129" s="148" t="s">
        <v>8</v>
      </c>
    </row>
    <row r="130" spans="2:65" s="1" customFormat="1" ht="24.2" customHeight="1">
      <c r="B130" s="32"/>
      <c r="C130" s="137" t="s">
        <v>372</v>
      </c>
      <c r="D130" s="137" t="s">
        <v>295</v>
      </c>
      <c r="E130" s="138" t="s">
        <v>6226</v>
      </c>
      <c r="F130" s="139" t="s">
        <v>6227</v>
      </c>
      <c r="G130" s="140" t="s">
        <v>6228</v>
      </c>
      <c r="H130" s="141">
        <v>0.2</v>
      </c>
      <c r="I130" s="142"/>
      <c r="J130" s="143">
        <f t="shared" si="0"/>
        <v>0</v>
      </c>
      <c r="K130" s="139" t="s">
        <v>1</v>
      </c>
      <c r="L130" s="32"/>
      <c r="M130" s="144" t="s">
        <v>1</v>
      </c>
      <c r="N130" s="145" t="s">
        <v>41</v>
      </c>
      <c r="P130" s="146">
        <f t="shared" si="1"/>
        <v>0</v>
      </c>
      <c r="Q130" s="146">
        <v>0</v>
      </c>
      <c r="R130" s="146">
        <f t="shared" si="2"/>
        <v>0</v>
      </c>
      <c r="S130" s="146">
        <v>0</v>
      </c>
      <c r="T130" s="147">
        <f t="shared" si="3"/>
        <v>0</v>
      </c>
      <c r="AR130" s="148" t="s">
        <v>300</v>
      </c>
      <c r="AT130" s="148" t="s">
        <v>295</v>
      </c>
      <c r="AU130" s="148" t="s">
        <v>83</v>
      </c>
      <c r="AY130" s="17" t="s">
        <v>293</v>
      </c>
      <c r="BE130" s="149">
        <f t="shared" si="4"/>
        <v>0</v>
      </c>
      <c r="BF130" s="149">
        <f t="shared" si="5"/>
        <v>0</v>
      </c>
      <c r="BG130" s="149">
        <f t="shared" si="6"/>
        <v>0</v>
      </c>
      <c r="BH130" s="149">
        <f t="shared" si="7"/>
        <v>0</v>
      </c>
      <c r="BI130" s="149">
        <f t="shared" si="8"/>
        <v>0</v>
      </c>
      <c r="BJ130" s="17" t="s">
        <v>83</v>
      </c>
      <c r="BK130" s="149">
        <f t="shared" si="9"/>
        <v>0</v>
      </c>
      <c r="BL130" s="17" t="s">
        <v>300</v>
      </c>
      <c r="BM130" s="148" t="s">
        <v>584</v>
      </c>
    </row>
    <row r="131" spans="2:65" s="1" customFormat="1" ht="16.5" customHeight="1">
      <c r="B131" s="32"/>
      <c r="C131" s="137" t="s">
        <v>396</v>
      </c>
      <c r="D131" s="137" t="s">
        <v>295</v>
      </c>
      <c r="E131" s="138" t="s">
        <v>6229</v>
      </c>
      <c r="F131" s="139" t="s">
        <v>6230</v>
      </c>
      <c r="G131" s="140" t="s">
        <v>6193</v>
      </c>
      <c r="H131" s="141">
        <v>16</v>
      </c>
      <c r="I131" s="142"/>
      <c r="J131" s="143">
        <f t="shared" si="0"/>
        <v>0</v>
      </c>
      <c r="K131" s="139" t="s">
        <v>1</v>
      </c>
      <c r="L131" s="32"/>
      <c r="M131" s="144" t="s">
        <v>1</v>
      </c>
      <c r="N131" s="145" t="s">
        <v>41</v>
      </c>
      <c r="P131" s="146">
        <f t="shared" si="1"/>
        <v>0</v>
      </c>
      <c r="Q131" s="146">
        <v>0</v>
      </c>
      <c r="R131" s="146">
        <f t="shared" si="2"/>
        <v>0</v>
      </c>
      <c r="S131" s="146">
        <v>0</v>
      </c>
      <c r="T131" s="147">
        <f t="shared" si="3"/>
        <v>0</v>
      </c>
      <c r="AR131" s="148" t="s">
        <v>300</v>
      </c>
      <c r="AT131" s="148" t="s">
        <v>295</v>
      </c>
      <c r="AU131" s="148" t="s">
        <v>83</v>
      </c>
      <c r="AY131" s="17" t="s">
        <v>293</v>
      </c>
      <c r="BE131" s="149">
        <f t="shared" si="4"/>
        <v>0</v>
      </c>
      <c r="BF131" s="149">
        <f t="shared" si="5"/>
        <v>0</v>
      </c>
      <c r="BG131" s="149">
        <f t="shared" si="6"/>
        <v>0</v>
      </c>
      <c r="BH131" s="149">
        <f t="shared" si="7"/>
        <v>0</v>
      </c>
      <c r="BI131" s="149">
        <f t="shared" si="8"/>
        <v>0</v>
      </c>
      <c r="BJ131" s="17" t="s">
        <v>83</v>
      </c>
      <c r="BK131" s="149">
        <f t="shared" si="9"/>
        <v>0</v>
      </c>
      <c r="BL131" s="17" t="s">
        <v>300</v>
      </c>
      <c r="BM131" s="148" t="s">
        <v>624</v>
      </c>
    </row>
    <row r="132" spans="2:65" s="1" customFormat="1" ht="21.75" customHeight="1">
      <c r="B132" s="32"/>
      <c r="C132" s="137" t="s">
        <v>415</v>
      </c>
      <c r="D132" s="137" t="s">
        <v>295</v>
      </c>
      <c r="E132" s="138" t="s">
        <v>6231</v>
      </c>
      <c r="F132" s="139" t="s">
        <v>6232</v>
      </c>
      <c r="G132" s="140" t="s">
        <v>711</v>
      </c>
      <c r="H132" s="141">
        <v>550</v>
      </c>
      <c r="I132" s="142"/>
      <c r="J132" s="143">
        <f t="shared" si="0"/>
        <v>0</v>
      </c>
      <c r="K132" s="139" t="s">
        <v>1</v>
      </c>
      <c r="L132" s="32"/>
      <c r="M132" s="144" t="s">
        <v>1</v>
      </c>
      <c r="N132" s="145" t="s">
        <v>41</v>
      </c>
      <c r="P132" s="146">
        <f t="shared" si="1"/>
        <v>0</v>
      </c>
      <c r="Q132" s="146">
        <v>0</v>
      </c>
      <c r="R132" s="146">
        <f t="shared" si="2"/>
        <v>0</v>
      </c>
      <c r="S132" s="146">
        <v>0</v>
      </c>
      <c r="T132" s="147">
        <f t="shared" si="3"/>
        <v>0</v>
      </c>
      <c r="AR132" s="148" t="s">
        <v>300</v>
      </c>
      <c r="AT132" s="148" t="s">
        <v>295</v>
      </c>
      <c r="AU132" s="148" t="s">
        <v>83</v>
      </c>
      <c r="AY132" s="17" t="s">
        <v>293</v>
      </c>
      <c r="BE132" s="149">
        <f t="shared" si="4"/>
        <v>0</v>
      </c>
      <c r="BF132" s="149">
        <f t="shared" si="5"/>
        <v>0</v>
      </c>
      <c r="BG132" s="149">
        <f t="shared" si="6"/>
        <v>0</v>
      </c>
      <c r="BH132" s="149">
        <f t="shared" si="7"/>
        <v>0</v>
      </c>
      <c r="BI132" s="149">
        <f t="shared" si="8"/>
        <v>0</v>
      </c>
      <c r="BJ132" s="17" t="s">
        <v>83</v>
      </c>
      <c r="BK132" s="149">
        <f t="shared" si="9"/>
        <v>0</v>
      </c>
      <c r="BL132" s="17" t="s">
        <v>300</v>
      </c>
      <c r="BM132" s="148" t="s">
        <v>660</v>
      </c>
    </row>
    <row r="133" spans="2:65" s="1" customFormat="1" ht="292.5">
      <c r="B133" s="32"/>
      <c r="D133" s="151" t="s">
        <v>324</v>
      </c>
      <c r="F133" s="184" t="s">
        <v>6233</v>
      </c>
      <c r="I133" s="165"/>
      <c r="L133" s="32"/>
      <c r="M133" s="166"/>
      <c r="T133" s="56"/>
      <c r="AT133" s="17" t="s">
        <v>324</v>
      </c>
      <c r="AU133" s="17" t="s">
        <v>83</v>
      </c>
    </row>
    <row r="134" spans="2:65" s="1" customFormat="1" ht="24.2" customHeight="1">
      <c r="B134" s="32"/>
      <c r="C134" s="137" t="s">
        <v>449</v>
      </c>
      <c r="D134" s="137" t="s">
        <v>295</v>
      </c>
      <c r="E134" s="138" t="s">
        <v>6234</v>
      </c>
      <c r="F134" s="139" t="s">
        <v>6235</v>
      </c>
      <c r="G134" s="140" t="s">
        <v>711</v>
      </c>
      <c r="H134" s="141">
        <v>550</v>
      </c>
      <c r="I134" s="142"/>
      <c r="J134" s="143">
        <f>ROUND(I134*H134,2)</f>
        <v>0</v>
      </c>
      <c r="K134" s="139" t="s">
        <v>1</v>
      </c>
      <c r="L134" s="32"/>
      <c r="M134" s="144" t="s">
        <v>1</v>
      </c>
      <c r="N134" s="145" t="s">
        <v>41</v>
      </c>
      <c r="P134" s="146">
        <f>O134*H134</f>
        <v>0</v>
      </c>
      <c r="Q134" s="146">
        <v>0</v>
      </c>
      <c r="R134" s="146">
        <f>Q134*H134</f>
        <v>0</v>
      </c>
      <c r="S134" s="146">
        <v>0</v>
      </c>
      <c r="T134" s="147">
        <f>S134*H134</f>
        <v>0</v>
      </c>
      <c r="AR134" s="148" t="s">
        <v>300</v>
      </c>
      <c r="AT134" s="148" t="s">
        <v>295</v>
      </c>
      <c r="AU134" s="148" t="s">
        <v>83</v>
      </c>
      <c r="AY134" s="17" t="s">
        <v>293</v>
      </c>
      <c r="BE134" s="149">
        <f>IF(N134="základní",J134,0)</f>
        <v>0</v>
      </c>
      <c r="BF134" s="149">
        <f>IF(N134="snížená",J134,0)</f>
        <v>0</v>
      </c>
      <c r="BG134" s="149">
        <f>IF(N134="zákl. přenesená",J134,0)</f>
        <v>0</v>
      </c>
      <c r="BH134" s="149">
        <f>IF(N134="sníž. přenesená",J134,0)</f>
        <v>0</v>
      </c>
      <c r="BI134" s="149">
        <f>IF(N134="nulová",J134,0)</f>
        <v>0</v>
      </c>
      <c r="BJ134" s="17" t="s">
        <v>83</v>
      </c>
      <c r="BK134" s="149">
        <f>ROUND(I134*H134,2)</f>
        <v>0</v>
      </c>
      <c r="BL134" s="17" t="s">
        <v>300</v>
      </c>
      <c r="BM134" s="148" t="s">
        <v>686</v>
      </c>
    </row>
    <row r="135" spans="2:65" s="1" customFormat="1" ht="16.5" customHeight="1">
      <c r="B135" s="32"/>
      <c r="C135" s="137" t="s">
        <v>529</v>
      </c>
      <c r="D135" s="137" t="s">
        <v>295</v>
      </c>
      <c r="E135" s="138" t="s">
        <v>6098</v>
      </c>
      <c r="F135" s="139" t="s">
        <v>6099</v>
      </c>
      <c r="G135" s="140" t="s">
        <v>6100</v>
      </c>
      <c r="H135" s="141">
        <v>10</v>
      </c>
      <c r="I135" s="142"/>
      <c r="J135" s="143">
        <f>ROUND(I135*H135,2)</f>
        <v>0</v>
      </c>
      <c r="K135" s="139" t="s">
        <v>1</v>
      </c>
      <c r="L135" s="32"/>
      <c r="M135" s="144" t="s">
        <v>1</v>
      </c>
      <c r="N135" s="145" t="s">
        <v>41</v>
      </c>
      <c r="P135" s="146">
        <f>O135*H135</f>
        <v>0</v>
      </c>
      <c r="Q135" s="146">
        <v>0</v>
      </c>
      <c r="R135" s="146">
        <f>Q135*H135</f>
        <v>0</v>
      </c>
      <c r="S135" s="146">
        <v>0</v>
      </c>
      <c r="T135" s="147">
        <f>S135*H135</f>
        <v>0</v>
      </c>
      <c r="AR135" s="148" t="s">
        <v>300</v>
      </c>
      <c r="AT135" s="148" t="s">
        <v>295</v>
      </c>
      <c r="AU135" s="148" t="s">
        <v>83</v>
      </c>
      <c r="AY135" s="17" t="s">
        <v>293</v>
      </c>
      <c r="BE135" s="149">
        <f>IF(N135="základní",J135,0)</f>
        <v>0</v>
      </c>
      <c r="BF135" s="149">
        <f>IF(N135="snížená",J135,0)</f>
        <v>0</v>
      </c>
      <c r="BG135" s="149">
        <f>IF(N135="zákl. přenesená",J135,0)</f>
        <v>0</v>
      </c>
      <c r="BH135" s="149">
        <f>IF(N135="sníž. přenesená",J135,0)</f>
        <v>0</v>
      </c>
      <c r="BI135" s="149">
        <f>IF(N135="nulová",J135,0)</f>
        <v>0</v>
      </c>
      <c r="BJ135" s="17" t="s">
        <v>83</v>
      </c>
      <c r="BK135" s="149">
        <f>ROUND(I135*H135,2)</f>
        <v>0</v>
      </c>
      <c r="BL135" s="17" t="s">
        <v>300</v>
      </c>
      <c r="BM135" s="148" t="s">
        <v>694</v>
      </c>
    </row>
    <row r="136" spans="2:65" s="1" customFormat="1" ht="16.5" customHeight="1">
      <c r="B136" s="32"/>
      <c r="C136" s="137" t="s">
        <v>8</v>
      </c>
      <c r="D136" s="137" t="s">
        <v>295</v>
      </c>
      <c r="E136" s="138" t="s">
        <v>6101</v>
      </c>
      <c r="F136" s="139" t="s">
        <v>6102</v>
      </c>
      <c r="G136" s="140" t="s">
        <v>909</v>
      </c>
      <c r="H136" s="141">
        <v>55</v>
      </c>
      <c r="I136" s="142"/>
      <c r="J136" s="143">
        <f>ROUND(I136*H136,2)</f>
        <v>0</v>
      </c>
      <c r="K136" s="139" t="s">
        <v>1</v>
      </c>
      <c r="L136" s="32"/>
      <c r="M136" s="144" t="s">
        <v>1</v>
      </c>
      <c r="N136" s="145" t="s">
        <v>41</v>
      </c>
      <c r="P136" s="146">
        <f>O136*H136</f>
        <v>0</v>
      </c>
      <c r="Q136" s="146">
        <v>0</v>
      </c>
      <c r="R136" s="146">
        <f>Q136*H136</f>
        <v>0</v>
      </c>
      <c r="S136" s="146">
        <v>0</v>
      </c>
      <c r="T136" s="147">
        <f>S136*H136</f>
        <v>0</v>
      </c>
      <c r="AR136" s="148" t="s">
        <v>300</v>
      </c>
      <c r="AT136" s="148" t="s">
        <v>295</v>
      </c>
      <c r="AU136" s="148" t="s">
        <v>83</v>
      </c>
      <c r="AY136" s="17" t="s">
        <v>293</v>
      </c>
      <c r="BE136" s="149">
        <f>IF(N136="základní",J136,0)</f>
        <v>0</v>
      </c>
      <c r="BF136" s="149">
        <f>IF(N136="snížená",J136,0)</f>
        <v>0</v>
      </c>
      <c r="BG136" s="149">
        <f>IF(N136="zákl. přenesená",J136,0)</f>
        <v>0</v>
      </c>
      <c r="BH136" s="149">
        <f>IF(N136="sníž. přenesená",J136,0)</f>
        <v>0</v>
      </c>
      <c r="BI136" s="149">
        <f>IF(N136="nulová",J136,0)</f>
        <v>0</v>
      </c>
      <c r="BJ136" s="17" t="s">
        <v>83</v>
      </c>
      <c r="BK136" s="149">
        <f>ROUND(I136*H136,2)</f>
        <v>0</v>
      </c>
      <c r="BL136" s="17" t="s">
        <v>300</v>
      </c>
      <c r="BM136" s="148" t="s">
        <v>704</v>
      </c>
    </row>
    <row r="137" spans="2:65" s="1" customFormat="1" ht="16.5" customHeight="1">
      <c r="B137" s="32"/>
      <c r="C137" s="137" t="s">
        <v>573</v>
      </c>
      <c r="D137" s="137" t="s">
        <v>295</v>
      </c>
      <c r="E137" s="138" t="s">
        <v>6103</v>
      </c>
      <c r="F137" s="139" t="s">
        <v>6104</v>
      </c>
      <c r="G137" s="140" t="s">
        <v>909</v>
      </c>
      <c r="H137" s="141">
        <v>55</v>
      </c>
      <c r="I137" s="142"/>
      <c r="J137" s="143">
        <f>ROUND(I137*H137,2)</f>
        <v>0</v>
      </c>
      <c r="K137" s="139" t="s">
        <v>1</v>
      </c>
      <c r="L137" s="32"/>
      <c r="M137" s="144" t="s">
        <v>1</v>
      </c>
      <c r="N137" s="145" t="s">
        <v>41</v>
      </c>
      <c r="P137" s="146">
        <f>O137*H137</f>
        <v>0</v>
      </c>
      <c r="Q137" s="146">
        <v>0</v>
      </c>
      <c r="R137" s="146">
        <f>Q137*H137</f>
        <v>0</v>
      </c>
      <c r="S137" s="146">
        <v>0</v>
      </c>
      <c r="T137" s="147">
        <f>S137*H137</f>
        <v>0</v>
      </c>
      <c r="AR137" s="148" t="s">
        <v>300</v>
      </c>
      <c r="AT137" s="148" t="s">
        <v>295</v>
      </c>
      <c r="AU137" s="148" t="s">
        <v>83</v>
      </c>
      <c r="AY137" s="17" t="s">
        <v>293</v>
      </c>
      <c r="BE137" s="149">
        <f>IF(N137="základní",J137,0)</f>
        <v>0</v>
      </c>
      <c r="BF137" s="149">
        <f>IF(N137="snížená",J137,0)</f>
        <v>0</v>
      </c>
      <c r="BG137" s="149">
        <f>IF(N137="zákl. přenesená",J137,0)</f>
        <v>0</v>
      </c>
      <c r="BH137" s="149">
        <f>IF(N137="sníž. přenesená",J137,0)</f>
        <v>0</v>
      </c>
      <c r="BI137" s="149">
        <f>IF(N137="nulová",J137,0)</f>
        <v>0</v>
      </c>
      <c r="BJ137" s="17" t="s">
        <v>83</v>
      </c>
      <c r="BK137" s="149">
        <f>ROUND(I137*H137,2)</f>
        <v>0</v>
      </c>
      <c r="BL137" s="17" t="s">
        <v>300</v>
      </c>
      <c r="BM137" s="148" t="s">
        <v>737</v>
      </c>
    </row>
    <row r="138" spans="2:65" s="1" customFormat="1" ht="24.2" customHeight="1">
      <c r="B138" s="32"/>
      <c r="C138" s="137" t="s">
        <v>584</v>
      </c>
      <c r="D138" s="137" t="s">
        <v>295</v>
      </c>
      <c r="E138" s="138" t="s">
        <v>6095</v>
      </c>
      <c r="F138" s="139" t="s">
        <v>6096</v>
      </c>
      <c r="G138" s="140" t="s">
        <v>909</v>
      </c>
      <c r="H138" s="141">
        <v>100</v>
      </c>
      <c r="I138" s="142"/>
      <c r="J138" s="143">
        <f>ROUND(I138*H138,2)</f>
        <v>0</v>
      </c>
      <c r="K138" s="139" t="s">
        <v>1</v>
      </c>
      <c r="L138" s="32"/>
      <c r="M138" s="144" t="s">
        <v>1</v>
      </c>
      <c r="N138" s="145" t="s">
        <v>41</v>
      </c>
      <c r="P138" s="146">
        <f>O138*H138</f>
        <v>0</v>
      </c>
      <c r="Q138" s="146">
        <v>0</v>
      </c>
      <c r="R138" s="146">
        <f>Q138*H138</f>
        <v>0</v>
      </c>
      <c r="S138" s="146">
        <v>0</v>
      </c>
      <c r="T138" s="147">
        <f>S138*H138</f>
        <v>0</v>
      </c>
      <c r="AR138" s="148" t="s">
        <v>300</v>
      </c>
      <c r="AT138" s="148" t="s">
        <v>295</v>
      </c>
      <c r="AU138" s="148" t="s">
        <v>83</v>
      </c>
      <c r="AY138" s="17" t="s">
        <v>293</v>
      </c>
      <c r="BE138" s="149">
        <f>IF(N138="základní",J138,0)</f>
        <v>0</v>
      </c>
      <c r="BF138" s="149">
        <f>IF(N138="snížená",J138,0)</f>
        <v>0</v>
      </c>
      <c r="BG138" s="149">
        <f>IF(N138="zákl. přenesená",J138,0)</f>
        <v>0</v>
      </c>
      <c r="BH138" s="149">
        <f>IF(N138="sníž. přenesená",J138,0)</f>
        <v>0</v>
      </c>
      <c r="BI138" s="149">
        <f>IF(N138="nulová",J138,0)</f>
        <v>0</v>
      </c>
      <c r="BJ138" s="17" t="s">
        <v>83</v>
      </c>
      <c r="BK138" s="149">
        <f>ROUND(I138*H138,2)</f>
        <v>0</v>
      </c>
      <c r="BL138" s="17" t="s">
        <v>300</v>
      </c>
      <c r="BM138" s="148" t="s">
        <v>764</v>
      </c>
    </row>
    <row r="139" spans="2:65" s="1" customFormat="1" ht="29.25">
      <c r="B139" s="32"/>
      <c r="D139" s="151" t="s">
        <v>324</v>
      </c>
      <c r="F139" s="184" t="s">
        <v>6097</v>
      </c>
      <c r="I139" s="165"/>
      <c r="L139" s="32"/>
      <c r="M139" s="166"/>
      <c r="T139" s="56"/>
      <c r="AT139" s="17" t="s">
        <v>324</v>
      </c>
      <c r="AU139" s="17" t="s">
        <v>83</v>
      </c>
    </row>
    <row r="140" spans="2:65" s="11" customFormat="1" ht="25.9" customHeight="1">
      <c r="B140" s="125"/>
      <c r="D140" s="126" t="s">
        <v>75</v>
      </c>
      <c r="E140" s="127" t="s">
        <v>6105</v>
      </c>
      <c r="F140" s="127" t="s">
        <v>6106</v>
      </c>
      <c r="I140" s="128"/>
      <c r="J140" s="129">
        <f>BK140</f>
        <v>0</v>
      </c>
      <c r="L140" s="125"/>
      <c r="M140" s="130"/>
      <c r="P140" s="131">
        <f>SUM(P141:P174)</f>
        <v>0</v>
      </c>
      <c r="R140" s="131">
        <f>SUM(R141:R174)</f>
        <v>0</v>
      </c>
      <c r="T140" s="132">
        <f>SUM(T141:T174)</f>
        <v>0</v>
      </c>
      <c r="AR140" s="126" t="s">
        <v>83</v>
      </c>
      <c r="AT140" s="133" t="s">
        <v>75</v>
      </c>
      <c r="AU140" s="133" t="s">
        <v>76</v>
      </c>
      <c r="AY140" s="126" t="s">
        <v>293</v>
      </c>
      <c r="BK140" s="134">
        <f>SUM(BK141:BK174)</f>
        <v>0</v>
      </c>
    </row>
    <row r="141" spans="2:65" s="1" customFormat="1" ht="33" customHeight="1">
      <c r="B141" s="32"/>
      <c r="C141" s="137" t="s">
        <v>606</v>
      </c>
      <c r="D141" s="137" t="s">
        <v>295</v>
      </c>
      <c r="E141" s="138" t="s">
        <v>6236</v>
      </c>
      <c r="F141" s="139" t="s">
        <v>6237</v>
      </c>
      <c r="G141" s="140" t="s">
        <v>3444</v>
      </c>
      <c r="H141" s="141">
        <v>1</v>
      </c>
      <c r="I141" s="142"/>
      <c r="J141" s="143">
        <f>ROUND(I141*H141,2)</f>
        <v>0</v>
      </c>
      <c r="K141" s="139" t="s">
        <v>1</v>
      </c>
      <c r="L141" s="32"/>
      <c r="M141" s="144" t="s">
        <v>1</v>
      </c>
      <c r="N141" s="145" t="s">
        <v>41</v>
      </c>
      <c r="P141" s="146">
        <f>O141*H141</f>
        <v>0</v>
      </c>
      <c r="Q141" s="146">
        <v>0</v>
      </c>
      <c r="R141" s="146">
        <f>Q141*H141</f>
        <v>0</v>
      </c>
      <c r="S141" s="146">
        <v>0</v>
      </c>
      <c r="T141" s="147">
        <f>S141*H141</f>
        <v>0</v>
      </c>
      <c r="AR141" s="148" t="s">
        <v>300</v>
      </c>
      <c r="AT141" s="148" t="s">
        <v>295</v>
      </c>
      <c r="AU141" s="148" t="s">
        <v>83</v>
      </c>
      <c r="AY141" s="17" t="s">
        <v>293</v>
      </c>
      <c r="BE141" s="149">
        <f>IF(N141="základní",J141,0)</f>
        <v>0</v>
      </c>
      <c r="BF141" s="149">
        <f>IF(N141="snížená",J141,0)</f>
        <v>0</v>
      </c>
      <c r="BG141" s="149">
        <f>IF(N141="zákl. přenesená",J141,0)</f>
        <v>0</v>
      </c>
      <c r="BH141" s="149">
        <f>IF(N141="sníž. přenesená",J141,0)</f>
        <v>0</v>
      </c>
      <c r="BI141" s="149">
        <f>IF(N141="nulová",J141,0)</f>
        <v>0</v>
      </c>
      <c r="BJ141" s="17" t="s">
        <v>83</v>
      </c>
      <c r="BK141" s="149">
        <f>ROUND(I141*H141,2)</f>
        <v>0</v>
      </c>
      <c r="BL141" s="17" t="s">
        <v>300</v>
      </c>
      <c r="BM141" s="148" t="s">
        <v>777</v>
      </c>
    </row>
    <row r="142" spans="2:65" s="1" customFormat="1" ht="117">
      <c r="B142" s="32"/>
      <c r="D142" s="151" t="s">
        <v>324</v>
      </c>
      <c r="F142" s="184" t="s">
        <v>6238</v>
      </c>
      <c r="I142" s="165"/>
      <c r="L142" s="32"/>
      <c r="M142" s="166"/>
      <c r="T142" s="56"/>
      <c r="AT142" s="17" t="s">
        <v>324</v>
      </c>
      <c r="AU142" s="17" t="s">
        <v>83</v>
      </c>
    </row>
    <row r="143" spans="2:65" s="1" customFormat="1" ht="24.2" customHeight="1">
      <c r="B143" s="32"/>
      <c r="C143" s="137" t="s">
        <v>624</v>
      </c>
      <c r="D143" s="137" t="s">
        <v>295</v>
      </c>
      <c r="E143" s="138" t="s">
        <v>6239</v>
      </c>
      <c r="F143" s="139" t="s">
        <v>6240</v>
      </c>
      <c r="G143" s="140" t="s">
        <v>3444</v>
      </c>
      <c r="H143" s="141">
        <v>2</v>
      </c>
      <c r="I143" s="142"/>
      <c r="J143" s="143">
        <f>ROUND(I143*H143,2)</f>
        <v>0</v>
      </c>
      <c r="K143" s="139" t="s">
        <v>1</v>
      </c>
      <c r="L143" s="32"/>
      <c r="M143" s="144" t="s">
        <v>1</v>
      </c>
      <c r="N143" s="145" t="s">
        <v>41</v>
      </c>
      <c r="P143" s="146">
        <f>O143*H143</f>
        <v>0</v>
      </c>
      <c r="Q143" s="146">
        <v>0</v>
      </c>
      <c r="R143" s="146">
        <f>Q143*H143</f>
        <v>0</v>
      </c>
      <c r="S143" s="146">
        <v>0</v>
      </c>
      <c r="T143" s="147">
        <f>S143*H143</f>
        <v>0</v>
      </c>
      <c r="AR143" s="148" t="s">
        <v>300</v>
      </c>
      <c r="AT143" s="148" t="s">
        <v>295</v>
      </c>
      <c r="AU143" s="148" t="s">
        <v>83</v>
      </c>
      <c r="AY143" s="17" t="s">
        <v>293</v>
      </c>
      <c r="BE143" s="149">
        <f>IF(N143="základní",J143,0)</f>
        <v>0</v>
      </c>
      <c r="BF143" s="149">
        <f>IF(N143="snížená",J143,0)</f>
        <v>0</v>
      </c>
      <c r="BG143" s="149">
        <f>IF(N143="zákl. přenesená",J143,0)</f>
        <v>0</v>
      </c>
      <c r="BH143" s="149">
        <f>IF(N143="sníž. přenesená",J143,0)</f>
        <v>0</v>
      </c>
      <c r="BI143" s="149">
        <f>IF(N143="nulová",J143,0)</f>
        <v>0</v>
      </c>
      <c r="BJ143" s="17" t="s">
        <v>83</v>
      </c>
      <c r="BK143" s="149">
        <f>ROUND(I143*H143,2)</f>
        <v>0</v>
      </c>
      <c r="BL143" s="17" t="s">
        <v>300</v>
      </c>
      <c r="BM143" s="148" t="s">
        <v>787</v>
      </c>
    </row>
    <row r="144" spans="2:65" s="1" customFormat="1" ht="19.5">
      <c r="B144" s="32"/>
      <c r="D144" s="151" t="s">
        <v>324</v>
      </c>
      <c r="F144" s="184" t="s">
        <v>6241</v>
      </c>
      <c r="I144" s="165"/>
      <c r="L144" s="32"/>
      <c r="M144" s="166"/>
      <c r="T144" s="56"/>
      <c r="AT144" s="17" t="s">
        <v>324</v>
      </c>
      <c r="AU144" s="17" t="s">
        <v>83</v>
      </c>
    </row>
    <row r="145" spans="2:65" s="1" customFormat="1" ht="16.5" customHeight="1">
      <c r="B145" s="32"/>
      <c r="C145" s="137" t="s">
        <v>645</v>
      </c>
      <c r="D145" s="137" t="s">
        <v>295</v>
      </c>
      <c r="E145" s="138" t="s">
        <v>6135</v>
      </c>
      <c r="F145" s="139" t="s">
        <v>6136</v>
      </c>
      <c r="G145" s="140" t="s">
        <v>909</v>
      </c>
      <c r="H145" s="141">
        <v>2</v>
      </c>
      <c r="I145" s="142"/>
      <c r="J145" s="143">
        <f>ROUND(I145*H145,2)</f>
        <v>0</v>
      </c>
      <c r="K145" s="139" t="s">
        <v>1</v>
      </c>
      <c r="L145" s="32"/>
      <c r="M145" s="144" t="s">
        <v>1</v>
      </c>
      <c r="N145" s="145" t="s">
        <v>41</v>
      </c>
      <c r="P145" s="146">
        <f>O145*H145</f>
        <v>0</v>
      </c>
      <c r="Q145" s="146">
        <v>0</v>
      </c>
      <c r="R145" s="146">
        <f>Q145*H145</f>
        <v>0</v>
      </c>
      <c r="S145" s="146">
        <v>0</v>
      </c>
      <c r="T145" s="147">
        <f>S145*H145</f>
        <v>0</v>
      </c>
      <c r="AR145" s="148" t="s">
        <v>300</v>
      </c>
      <c r="AT145" s="148" t="s">
        <v>295</v>
      </c>
      <c r="AU145" s="148" t="s">
        <v>83</v>
      </c>
      <c r="AY145" s="17" t="s">
        <v>293</v>
      </c>
      <c r="BE145" s="149">
        <f>IF(N145="základní",J145,0)</f>
        <v>0</v>
      </c>
      <c r="BF145" s="149">
        <f>IF(N145="snížená",J145,0)</f>
        <v>0</v>
      </c>
      <c r="BG145" s="149">
        <f>IF(N145="zákl. přenesená",J145,0)</f>
        <v>0</v>
      </c>
      <c r="BH145" s="149">
        <f>IF(N145="sníž. přenesená",J145,0)</f>
        <v>0</v>
      </c>
      <c r="BI145" s="149">
        <f>IF(N145="nulová",J145,0)</f>
        <v>0</v>
      </c>
      <c r="BJ145" s="17" t="s">
        <v>83</v>
      </c>
      <c r="BK145" s="149">
        <f>ROUND(I145*H145,2)</f>
        <v>0</v>
      </c>
      <c r="BL145" s="17" t="s">
        <v>300</v>
      </c>
      <c r="BM145" s="148" t="s">
        <v>809</v>
      </c>
    </row>
    <row r="146" spans="2:65" s="1" customFormat="1" ht="24.2" customHeight="1">
      <c r="B146" s="32"/>
      <c r="C146" s="137" t="s">
        <v>660</v>
      </c>
      <c r="D146" s="137" t="s">
        <v>295</v>
      </c>
      <c r="E146" s="138" t="s">
        <v>6242</v>
      </c>
      <c r="F146" s="139" t="s">
        <v>6243</v>
      </c>
      <c r="G146" s="140" t="s">
        <v>3444</v>
      </c>
      <c r="H146" s="141">
        <v>2</v>
      </c>
      <c r="I146" s="142"/>
      <c r="J146" s="143">
        <f>ROUND(I146*H146,2)</f>
        <v>0</v>
      </c>
      <c r="K146" s="139" t="s">
        <v>1</v>
      </c>
      <c r="L146" s="32"/>
      <c r="M146" s="144" t="s">
        <v>1</v>
      </c>
      <c r="N146" s="145" t="s">
        <v>41</v>
      </c>
      <c r="P146" s="146">
        <f>O146*H146</f>
        <v>0</v>
      </c>
      <c r="Q146" s="146">
        <v>0</v>
      </c>
      <c r="R146" s="146">
        <f>Q146*H146</f>
        <v>0</v>
      </c>
      <c r="S146" s="146">
        <v>0</v>
      </c>
      <c r="T146" s="147">
        <f>S146*H146</f>
        <v>0</v>
      </c>
      <c r="AR146" s="148" t="s">
        <v>300</v>
      </c>
      <c r="AT146" s="148" t="s">
        <v>295</v>
      </c>
      <c r="AU146" s="148" t="s">
        <v>83</v>
      </c>
      <c r="AY146" s="17" t="s">
        <v>293</v>
      </c>
      <c r="BE146" s="149">
        <f>IF(N146="základní",J146,0)</f>
        <v>0</v>
      </c>
      <c r="BF146" s="149">
        <f>IF(N146="snížená",J146,0)</f>
        <v>0</v>
      </c>
      <c r="BG146" s="149">
        <f>IF(N146="zákl. přenesená",J146,0)</f>
        <v>0</v>
      </c>
      <c r="BH146" s="149">
        <f>IF(N146="sníž. přenesená",J146,0)</f>
        <v>0</v>
      </c>
      <c r="BI146" s="149">
        <f>IF(N146="nulová",J146,0)</f>
        <v>0</v>
      </c>
      <c r="BJ146" s="17" t="s">
        <v>83</v>
      </c>
      <c r="BK146" s="149">
        <f>ROUND(I146*H146,2)</f>
        <v>0</v>
      </c>
      <c r="BL146" s="17" t="s">
        <v>300</v>
      </c>
      <c r="BM146" s="148" t="s">
        <v>834</v>
      </c>
    </row>
    <row r="147" spans="2:65" s="1" customFormat="1" ht="29.25">
      <c r="B147" s="32"/>
      <c r="D147" s="151" t="s">
        <v>324</v>
      </c>
      <c r="F147" s="184" t="s">
        <v>6244</v>
      </c>
      <c r="I147" s="165"/>
      <c r="L147" s="32"/>
      <c r="M147" s="166"/>
      <c r="T147" s="56"/>
      <c r="AT147" s="17" t="s">
        <v>324</v>
      </c>
      <c r="AU147" s="17" t="s">
        <v>83</v>
      </c>
    </row>
    <row r="148" spans="2:65" s="1" customFormat="1" ht="16.5" customHeight="1">
      <c r="B148" s="32"/>
      <c r="C148" s="137" t="s">
        <v>680</v>
      </c>
      <c r="D148" s="137" t="s">
        <v>295</v>
      </c>
      <c r="E148" s="138" t="s">
        <v>6245</v>
      </c>
      <c r="F148" s="139" t="s">
        <v>6246</v>
      </c>
      <c r="G148" s="140" t="s">
        <v>909</v>
      </c>
      <c r="H148" s="141">
        <v>2</v>
      </c>
      <c r="I148" s="142"/>
      <c r="J148" s="143">
        <f t="shared" ref="J148:J156" si="10">ROUND(I148*H148,2)</f>
        <v>0</v>
      </c>
      <c r="K148" s="139" t="s">
        <v>1</v>
      </c>
      <c r="L148" s="32"/>
      <c r="M148" s="144" t="s">
        <v>1</v>
      </c>
      <c r="N148" s="145" t="s">
        <v>41</v>
      </c>
      <c r="P148" s="146">
        <f t="shared" ref="P148:P156" si="11">O148*H148</f>
        <v>0</v>
      </c>
      <c r="Q148" s="146">
        <v>0</v>
      </c>
      <c r="R148" s="146">
        <f t="shared" ref="R148:R156" si="12">Q148*H148</f>
        <v>0</v>
      </c>
      <c r="S148" s="146">
        <v>0</v>
      </c>
      <c r="T148" s="147">
        <f t="shared" ref="T148:T156" si="13">S148*H148</f>
        <v>0</v>
      </c>
      <c r="AR148" s="148" t="s">
        <v>300</v>
      </c>
      <c r="AT148" s="148" t="s">
        <v>295</v>
      </c>
      <c r="AU148" s="148" t="s">
        <v>83</v>
      </c>
      <c r="AY148" s="17" t="s">
        <v>293</v>
      </c>
      <c r="BE148" s="149">
        <f t="shared" ref="BE148:BE156" si="14">IF(N148="základní",J148,0)</f>
        <v>0</v>
      </c>
      <c r="BF148" s="149">
        <f t="shared" ref="BF148:BF156" si="15">IF(N148="snížená",J148,0)</f>
        <v>0</v>
      </c>
      <c r="BG148" s="149">
        <f t="shared" ref="BG148:BG156" si="16">IF(N148="zákl. přenesená",J148,0)</f>
        <v>0</v>
      </c>
      <c r="BH148" s="149">
        <f t="shared" ref="BH148:BH156" si="17">IF(N148="sníž. přenesená",J148,0)</f>
        <v>0</v>
      </c>
      <c r="BI148" s="149">
        <f t="shared" ref="BI148:BI156" si="18">IF(N148="nulová",J148,0)</f>
        <v>0</v>
      </c>
      <c r="BJ148" s="17" t="s">
        <v>83</v>
      </c>
      <c r="BK148" s="149">
        <f t="shared" ref="BK148:BK156" si="19">ROUND(I148*H148,2)</f>
        <v>0</v>
      </c>
      <c r="BL148" s="17" t="s">
        <v>300</v>
      </c>
      <c r="BM148" s="148" t="s">
        <v>890</v>
      </c>
    </row>
    <row r="149" spans="2:65" s="1" customFormat="1" ht="16.5" customHeight="1">
      <c r="B149" s="32"/>
      <c r="C149" s="137" t="s">
        <v>686</v>
      </c>
      <c r="D149" s="137" t="s">
        <v>295</v>
      </c>
      <c r="E149" s="138" t="s">
        <v>6247</v>
      </c>
      <c r="F149" s="139" t="s">
        <v>6248</v>
      </c>
      <c r="G149" s="140" t="s">
        <v>909</v>
      </c>
      <c r="H149" s="141">
        <v>2</v>
      </c>
      <c r="I149" s="142"/>
      <c r="J149" s="143">
        <f t="shared" si="10"/>
        <v>0</v>
      </c>
      <c r="K149" s="139" t="s">
        <v>1</v>
      </c>
      <c r="L149" s="32"/>
      <c r="M149" s="144" t="s">
        <v>1</v>
      </c>
      <c r="N149" s="145" t="s">
        <v>41</v>
      </c>
      <c r="P149" s="146">
        <f t="shared" si="11"/>
        <v>0</v>
      </c>
      <c r="Q149" s="146">
        <v>0</v>
      </c>
      <c r="R149" s="146">
        <f t="shared" si="12"/>
        <v>0</v>
      </c>
      <c r="S149" s="146">
        <v>0</v>
      </c>
      <c r="T149" s="147">
        <f t="shared" si="13"/>
        <v>0</v>
      </c>
      <c r="AR149" s="148" t="s">
        <v>300</v>
      </c>
      <c r="AT149" s="148" t="s">
        <v>295</v>
      </c>
      <c r="AU149" s="148" t="s">
        <v>83</v>
      </c>
      <c r="AY149" s="17" t="s">
        <v>293</v>
      </c>
      <c r="BE149" s="149">
        <f t="shared" si="14"/>
        <v>0</v>
      </c>
      <c r="BF149" s="149">
        <f t="shared" si="15"/>
        <v>0</v>
      </c>
      <c r="BG149" s="149">
        <f t="shared" si="16"/>
        <v>0</v>
      </c>
      <c r="BH149" s="149">
        <f t="shared" si="17"/>
        <v>0</v>
      </c>
      <c r="BI149" s="149">
        <f t="shared" si="18"/>
        <v>0</v>
      </c>
      <c r="BJ149" s="17" t="s">
        <v>83</v>
      </c>
      <c r="BK149" s="149">
        <f t="shared" si="19"/>
        <v>0</v>
      </c>
      <c r="BL149" s="17" t="s">
        <v>300</v>
      </c>
      <c r="BM149" s="148" t="s">
        <v>906</v>
      </c>
    </row>
    <row r="150" spans="2:65" s="1" customFormat="1" ht="16.5" customHeight="1">
      <c r="B150" s="32"/>
      <c r="C150" s="137" t="s">
        <v>7</v>
      </c>
      <c r="D150" s="137" t="s">
        <v>295</v>
      </c>
      <c r="E150" s="138" t="s">
        <v>6249</v>
      </c>
      <c r="F150" s="139" t="s">
        <v>6250</v>
      </c>
      <c r="G150" s="140" t="s">
        <v>909</v>
      </c>
      <c r="H150" s="141">
        <v>2</v>
      </c>
      <c r="I150" s="142"/>
      <c r="J150" s="143">
        <f t="shared" si="10"/>
        <v>0</v>
      </c>
      <c r="K150" s="139" t="s">
        <v>1</v>
      </c>
      <c r="L150" s="32"/>
      <c r="M150" s="144" t="s">
        <v>1</v>
      </c>
      <c r="N150" s="145" t="s">
        <v>41</v>
      </c>
      <c r="P150" s="146">
        <f t="shared" si="11"/>
        <v>0</v>
      </c>
      <c r="Q150" s="146">
        <v>0</v>
      </c>
      <c r="R150" s="146">
        <f t="shared" si="12"/>
        <v>0</v>
      </c>
      <c r="S150" s="146">
        <v>0</v>
      </c>
      <c r="T150" s="147">
        <f t="shared" si="13"/>
        <v>0</v>
      </c>
      <c r="AR150" s="148" t="s">
        <v>300</v>
      </c>
      <c r="AT150" s="148" t="s">
        <v>295</v>
      </c>
      <c r="AU150" s="148" t="s">
        <v>83</v>
      </c>
      <c r="AY150" s="17" t="s">
        <v>293</v>
      </c>
      <c r="BE150" s="149">
        <f t="shared" si="14"/>
        <v>0</v>
      </c>
      <c r="BF150" s="149">
        <f t="shared" si="15"/>
        <v>0</v>
      </c>
      <c r="BG150" s="149">
        <f t="shared" si="16"/>
        <v>0</v>
      </c>
      <c r="BH150" s="149">
        <f t="shared" si="17"/>
        <v>0</v>
      </c>
      <c r="BI150" s="149">
        <f t="shared" si="18"/>
        <v>0</v>
      </c>
      <c r="BJ150" s="17" t="s">
        <v>83</v>
      </c>
      <c r="BK150" s="149">
        <f t="shared" si="19"/>
        <v>0</v>
      </c>
      <c r="BL150" s="17" t="s">
        <v>300</v>
      </c>
      <c r="BM150" s="148" t="s">
        <v>958</v>
      </c>
    </row>
    <row r="151" spans="2:65" s="1" customFormat="1" ht="16.5" customHeight="1">
      <c r="B151" s="32"/>
      <c r="C151" s="137" t="s">
        <v>694</v>
      </c>
      <c r="D151" s="137" t="s">
        <v>295</v>
      </c>
      <c r="E151" s="138" t="s">
        <v>6251</v>
      </c>
      <c r="F151" s="139" t="s">
        <v>6252</v>
      </c>
      <c r="G151" s="140" t="s">
        <v>909</v>
      </c>
      <c r="H151" s="141">
        <v>48</v>
      </c>
      <c r="I151" s="142"/>
      <c r="J151" s="143">
        <f t="shared" si="10"/>
        <v>0</v>
      </c>
      <c r="K151" s="139" t="s">
        <v>1</v>
      </c>
      <c r="L151" s="32"/>
      <c r="M151" s="144" t="s">
        <v>1</v>
      </c>
      <c r="N151" s="145" t="s">
        <v>41</v>
      </c>
      <c r="P151" s="146">
        <f t="shared" si="11"/>
        <v>0</v>
      </c>
      <c r="Q151" s="146">
        <v>0</v>
      </c>
      <c r="R151" s="146">
        <f t="shared" si="12"/>
        <v>0</v>
      </c>
      <c r="S151" s="146">
        <v>0</v>
      </c>
      <c r="T151" s="147">
        <f t="shared" si="13"/>
        <v>0</v>
      </c>
      <c r="AR151" s="148" t="s">
        <v>300</v>
      </c>
      <c r="AT151" s="148" t="s">
        <v>295</v>
      </c>
      <c r="AU151" s="148" t="s">
        <v>83</v>
      </c>
      <c r="AY151" s="17" t="s">
        <v>293</v>
      </c>
      <c r="BE151" s="149">
        <f t="shared" si="14"/>
        <v>0</v>
      </c>
      <c r="BF151" s="149">
        <f t="shared" si="15"/>
        <v>0</v>
      </c>
      <c r="BG151" s="149">
        <f t="shared" si="16"/>
        <v>0</v>
      </c>
      <c r="BH151" s="149">
        <f t="shared" si="17"/>
        <v>0</v>
      </c>
      <c r="BI151" s="149">
        <f t="shared" si="18"/>
        <v>0</v>
      </c>
      <c r="BJ151" s="17" t="s">
        <v>83</v>
      </c>
      <c r="BK151" s="149">
        <f t="shared" si="19"/>
        <v>0</v>
      </c>
      <c r="BL151" s="17" t="s">
        <v>300</v>
      </c>
      <c r="BM151" s="148" t="s">
        <v>993</v>
      </c>
    </row>
    <row r="152" spans="2:65" s="1" customFormat="1" ht="16.5" customHeight="1">
      <c r="B152" s="32"/>
      <c r="C152" s="137" t="s">
        <v>699</v>
      </c>
      <c r="D152" s="137" t="s">
        <v>295</v>
      </c>
      <c r="E152" s="138" t="s">
        <v>6253</v>
      </c>
      <c r="F152" s="139" t="s">
        <v>6254</v>
      </c>
      <c r="G152" s="140" t="s">
        <v>909</v>
      </c>
      <c r="H152" s="141">
        <v>48</v>
      </c>
      <c r="I152" s="142"/>
      <c r="J152" s="143">
        <f t="shared" si="10"/>
        <v>0</v>
      </c>
      <c r="K152" s="139" t="s">
        <v>1</v>
      </c>
      <c r="L152" s="32"/>
      <c r="M152" s="144" t="s">
        <v>1</v>
      </c>
      <c r="N152" s="145" t="s">
        <v>41</v>
      </c>
      <c r="P152" s="146">
        <f t="shared" si="11"/>
        <v>0</v>
      </c>
      <c r="Q152" s="146">
        <v>0</v>
      </c>
      <c r="R152" s="146">
        <f t="shared" si="12"/>
        <v>0</v>
      </c>
      <c r="S152" s="146">
        <v>0</v>
      </c>
      <c r="T152" s="147">
        <f t="shared" si="13"/>
        <v>0</v>
      </c>
      <c r="AR152" s="148" t="s">
        <v>300</v>
      </c>
      <c r="AT152" s="148" t="s">
        <v>295</v>
      </c>
      <c r="AU152" s="148" t="s">
        <v>83</v>
      </c>
      <c r="AY152" s="17" t="s">
        <v>293</v>
      </c>
      <c r="BE152" s="149">
        <f t="shared" si="14"/>
        <v>0</v>
      </c>
      <c r="BF152" s="149">
        <f t="shared" si="15"/>
        <v>0</v>
      </c>
      <c r="BG152" s="149">
        <f t="shared" si="16"/>
        <v>0</v>
      </c>
      <c r="BH152" s="149">
        <f t="shared" si="17"/>
        <v>0</v>
      </c>
      <c r="BI152" s="149">
        <f t="shared" si="18"/>
        <v>0</v>
      </c>
      <c r="BJ152" s="17" t="s">
        <v>83</v>
      </c>
      <c r="BK152" s="149">
        <f t="shared" si="19"/>
        <v>0</v>
      </c>
      <c r="BL152" s="17" t="s">
        <v>300</v>
      </c>
      <c r="BM152" s="148" t="s">
        <v>1053</v>
      </c>
    </row>
    <row r="153" spans="2:65" s="1" customFormat="1" ht="21.75" customHeight="1">
      <c r="B153" s="32"/>
      <c r="C153" s="137" t="s">
        <v>704</v>
      </c>
      <c r="D153" s="137" t="s">
        <v>295</v>
      </c>
      <c r="E153" s="138" t="s">
        <v>6255</v>
      </c>
      <c r="F153" s="139" t="s">
        <v>6256</v>
      </c>
      <c r="G153" s="140" t="s">
        <v>3444</v>
      </c>
      <c r="H153" s="141">
        <v>48</v>
      </c>
      <c r="I153" s="142"/>
      <c r="J153" s="143">
        <f t="shared" si="10"/>
        <v>0</v>
      </c>
      <c r="K153" s="139" t="s">
        <v>1</v>
      </c>
      <c r="L153" s="32"/>
      <c r="M153" s="144" t="s">
        <v>1</v>
      </c>
      <c r="N153" s="145" t="s">
        <v>41</v>
      </c>
      <c r="P153" s="146">
        <f t="shared" si="11"/>
        <v>0</v>
      </c>
      <c r="Q153" s="146">
        <v>0</v>
      </c>
      <c r="R153" s="146">
        <f t="shared" si="12"/>
        <v>0</v>
      </c>
      <c r="S153" s="146">
        <v>0</v>
      </c>
      <c r="T153" s="147">
        <f t="shared" si="13"/>
        <v>0</v>
      </c>
      <c r="AR153" s="148" t="s">
        <v>300</v>
      </c>
      <c r="AT153" s="148" t="s">
        <v>295</v>
      </c>
      <c r="AU153" s="148" t="s">
        <v>83</v>
      </c>
      <c r="AY153" s="17" t="s">
        <v>293</v>
      </c>
      <c r="BE153" s="149">
        <f t="shared" si="14"/>
        <v>0</v>
      </c>
      <c r="BF153" s="149">
        <f t="shared" si="15"/>
        <v>0</v>
      </c>
      <c r="BG153" s="149">
        <f t="shared" si="16"/>
        <v>0</v>
      </c>
      <c r="BH153" s="149">
        <f t="shared" si="17"/>
        <v>0</v>
      </c>
      <c r="BI153" s="149">
        <f t="shared" si="18"/>
        <v>0</v>
      </c>
      <c r="BJ153" s="17" t="s">
        <v>83</v>
      </c>
      <c r="BK153" s="149">
        <f t="shared" si="19"/>
        <v>0</v>
      </c>
      <c r="BL153" s="17" t="s">
        <v>300</v>
      </c>
      <c r="BM153" s="148" t="s">
        <v>1089</v>
      </c>
    </row>
    <row r="154" spans="2:65" s="1" customFormat="1" ht="16.5" customHeight="1">
      <c r="B154" s="32"/>
      <c r="C154" s="137" t="s">
        <v>708</v>
      </c>
      <c r="D154" s="137" t="s">
        <v>295</v>
      </c>
      <c r="E154" s="138" t="s">
        <v>6257</v>
      </c>
      <c r="F154" s="139" t="s">
        <v>6258</v>
      </c>
      <c r="G154" s="140" t="s">
        <v>909</v>
      </c>
      <c r="H154" s="141">
        <v>1</v>
      </c>
      <c r="I154" s="142"/>
      <c r="J154" s="143">
        <f t="shared" si="10"/>
        <v>0</v>
      </c>
      <c r="K154" s="139" t="s">
        <v>1</v>
      </c>
      <c r="L154" s="32"/>
      <c r="M154" s="144" t="s">
        <v>1</v>
      </c>
      <c r="N154" s="145" t="s">
        <v>41</v>
      </c>
      <c r="P154" s="146">
        <f t="shared" si="11"/>
        <v>0</v>
      </c>
      <c r="Q154" s="146">
        <v>0</v>
      </c>
      <c r="R154" s="146">
        <f t="shared" si="12"/>
        <v>0</v>
      </c>
      <c r="S154" s="146">
        <v>0</v>
      </c>
      <c r="T154" s="147">
        <f t="shared" si="13"/>
        <v>0</v>
      </c>
      <c r="AR154" s="148" t="s">
        <v>300</v>
      </c>
      <c r="AT154" s="148" t="s">
        <v>295</v>
      </c>
      <c r="AU154" s="148" t="s">
        <v>83</v>
      </c>
      <c r="AY154" s="17" t="s">
        <v>293</v>
      </c>
      <c r="BE154" s="149">
        <f t="shared" si="14"/>
        <v>0</v>
      </c>
      <c r="BF154" s="149">
        <f t="shared" si="15"/>
        <v>0</v>
      </c>
      <c r="BG154" s="149">
        <f t="shared" si="16"/>
        <v>0</v>
      </c>
      <c r="BH154" s="149">
        <f t="shared" si="17"/>
        <v>0</v>
      </c>
      <c r="BI154" s="149">
        <f t="shared" si="18"/>
        <v>0</v>
      </c>
      <c r="BJ154" s="17" t="s">
        <v>83</v>
      </c>
      <c r="BK154" s="149">
        <f t="shared" si="19"/>
        <v>0</v>
      </c>
      <c r="BL154" s="17" t="s">
        <v>300</v>
      </c>
      <c r="BM154" s="148" t="s">
        <v>1144</v>
      </c>
    </row>
    <row r="155" spans="2:65" s="1" customFormat="1" ht="21.75" customHeight="1">
      <c r="B155" s="32"/>
      <c r="C155" s="137" t="s">
        <v>737</v>
      </c>
      <c r="D155" s="137" t="s">
        <v>295</v>
      </c>
      <c r="E155" s="138" t="s">
        <v>6259</v>
      </c>
      <c r="F155" s="139" t="s">
        <v>6260</v>
      </c>
      <c r="G155" s="140" t="s">
        <v>909</v>
      </c>
      <c r="H155" s="141">
        <v>47</v>
      </c>
      <c r="I155" s="142"/>
      <c r="J155" s="143">
        <f t="shared" si="10"/>
        <v>0</v>
      </c>
      <c r="K155" s="139" t="s">
        <v>1</v>
      </c>
      <c r="L155" s="32"/>
      <c r="M155" s="144" t="s">
        <v>1</v>
      </c>
      <c r="N155" s="145" t="s">
        <v>41</v>
      </c>
      <c r="P155" s="146">
        <f t="shared" si="11"/>
        <v>0</v>
      </c>
      <c r="Q155" s="146">
        <v>0</v>
      </c>
      <c r="R155" s="146">
        <f t="shared" si="12"/>
        <v>0</v>
      </c>
      <c r="S155" s="146">
        <v>0</v>
      </c>
      <c r="T155" s="147">
        <f t="shared" si="13"/>
        <v>0</v>
      </c>
      <c r="AR155" s="148" t="s">
        <v>300</v>
      </c>
      <c r="AT155" s="148" t="s">
        <v>295</v>
      </c>
      <c r="AU155" s="148" t="s">
        <v>83</v>
      </c>
      <c r="AY155" s="17" t="s">
        <v>293</v>
      </c>
      <c r="BE155" s="149">
        <f t="shared" si="14"/>
        <v>0</v>
      </c>
      <c r="BF155" s="149">
        <f t="shared" si="15"/>
        <v>0</v>
      </c>
      <c r="BG155" s="149">
        <f t="shared" si="16"/>
        <v>0</v>
      </c>
      <c r="BH155" s="149">
        <f t="shared" si="17"/>
        <v>0</v>
      </c>
      <c r="BI155" s="149">
        <f t="shared" si="18"/>
        <v>0</v>
      </c>
      <c r="BJ155" s="17" t="s">
        <v>83</v>
      </c>
      <c r="BK155" s="149">
        <f t="shared" si="19"/>
        <v>0</v>
      </c>
      <c r="BL155" s="17" t="s">
        <v>300</v>
      </c>
      <c r="BM155" s="148" t="s">
        <v>1153</v>
      </c>
    </row>
    <row r="156" spans="2:65" s="1" customFormat="1" ht="16.5" customHeight="1">
      <c r="B156" s="32"/>
      <c r="C156" s="137" t="s">
        <v>746</v>
      </c>
      <c r="D156" s="137" t="s">
        <v>295</v>
      </c>
      <c r="E156" s="138" t="s">
        <v>6153</v>
      </c>
      <c r="F156" s="139" t="s">
        <v>6154</v>
      </c>
      <c r="G156" s="140" t="s">
        <v>3444</v>
      </c>
      <c r="H156" s="141">
        <v>2</v>
      </c>
      <c r="I156" s="142"/>
      <c r="J156" s="143">
        <f t="shared" si="10"/>
        <v>0</v>
      </c>
      <c r="K156" s="139" t="s">
        <v>1</v>
      </c>
      <c r="L156" s="32"/>
      <c r="M156" s="144" t="s">
        <v>1</v>
      </c>
      <c r="N156" s="145" t="s">
        <v>41</v>
      </c>
      <c r="P156" s="146">
        <f t="shared" si="11"/>
        <v>0</v>
      </c>
      <c r="Q156" s="146">
        <v>0</v>
      </c>
      <c r="R156" s="146">
        <f t="shared" si="12"/>
        <v>0</v>
      </c>
      <c r="S156" s="146">
        <v>0</v>
      </c>
      <c r="T156" s="147">
        <f t="shared" si="13"/>
        <v>0</v>
      </c>
      <c r="AR156" s="148" t="s">
        <v>300</v>
      </c>
      <c r="AT156" s="148" t="s">
        <v>295</v>
      </c>
      <c r="AU156" s="148" t="s">
        <v>83</v>
      </c>
      <c r="AY156" s="17" t="s">
        <v>293</v>
      </c>
      <c r="BE156" s="149">
        <f t="shared" si="14"/>
        <v>0</v>
      </c>
      <c r="BF156" s="149">
        <f t="shared" si="15"/>
        <v>0</v>
      </c>
      <c r="BG156" s="149">
        <f t="shared" si="16"/>
        <v>0</v>
      </c>
      <c r="BH156" s="149">
        <f t="shared" si="17"/>
        <v>0</v>
      </c>
      <c r="BI156" s="149">
        <f t="shared" si="18"/>
        <v>0</v>
      </c>
      <c r="BJ156" s="17" t="s">
        <v>83</v>
      </c>
      <c r="BK156" s="149">
        <f t="shared" si="19"/>
        <v>0</v>
      </c>
      <c r="BL156" s="17" t="s">
        <v>300</v>
      </c>
      <c r="BM156" s="148" t="s">
        <v>1163</v>
      </c>
    </row>
    <row r="157" spans="2:65" s="1" customFormat="1" ht="29.25">
      <c r="B157" s="32"/>
      <c r="D157" s="151" t="s">
        <v>324</v>
      </c>
      <c r="F157" s="184" t="s">
        <v>6155</v>
      </c>
      <c r="I157" s="165"/>
      <c r="L157" s="32"/>
      <c r="M157" s="166"/>
      <c r="T157" s="56"/>
      <c r="AT157" s="17" t="s">
        <v>324</v>
      </c>
      <c r="AU157" s="17" t="s">
        <v>83</v>
      </c>
    </row>
    <row r="158" spans="2:65" s="1" customFormat="1" ht="16.5" customHeight="1">
      <c r="B158" s="32"/>
      <c r="C158" s="137" t="s">
        <v>764</v>
      </c>
      <c r="D158" s="137" t="s">
        <v>295</v>
      </c>
      <c r="E158" s="138" t="s">
        <v>6261</v>
      </c>
      <c r="F158" s="139" t="s">
        <v>6262</v>
      </c>
      <c r="G158" s="140" t="s">
        <v>298</v>
      </c>
      <c r="H158" s="141">
        <v>6</v>
      </c>
      <c r="I158" s="142"/>
      <c r="J158" s="143">
        <f>ROUND(I158*H158,2)</f>
        <v>0</v>
      </c>
      <c r="K158" s="139" t="s">
        <v>1</v>
      </c>
      <c r="L158" s="32"/>
      <c r="M158" s="144" t="s">
        <v>1</v>
      </c>
      <c r="N158" s="145" t="s">
        <v>41</v>
      </c>
      <c r="P158" s="146">
        <f>O158*H158</f>
        <v>0</v>
      </c>
      <c r="Q158" s="146">
        <v>0</v>
      </c>
      <c r="R158" s="146">
        <f>Q158*H158</f>
        <v>0</v>
      </c>
      <c r="S158" s="146">
        <v>0</v>
      </c>
      <c r="T158" s="147">
        <f>S158*H158</f>
        <v>0</v>
      </c>
      <c r="AR158" s="148" t="s">
        <v>300</v>
      </c>
      <c r="AT158" s="148" t="s">
        <v>295</v>
      </c>
      <c r="AU158" s="148" t="s">
        <v>83</v>
      </c>
      <c r="AY158" s="17" t="s">
        <v>293</v>
      </c>
      <c r="BE158" s="149">
        <f>IF(N158="základní",J158,0)</f>
        <v>0</v>
      </c>
      <c r="BF158" s="149">
        <f>IF(N158="snížená",J158,0)</f>
        <v>0</v>
      </c>
      <c r="BG158" s="149">
        <f>IF(N158="zákl. přenesená",J158,0)</f>
        <v>0</v>
      </c>
      <c r="BH158" s="149">
        <f>IF(N158="sníž. přenesená",J158,0)</f>
        <v>0</v>
      </c>
      <c r="BI158" s="149">
        <f>IF(N158="nulová",J158,0)</f>
        <v>0</v>
      </c>
      <c r="BJ158" s="17" t="s">
        <v>83</v>
      </c>
      <c r="BK158" s="149">
        <f>ROUND(I158*H158,2)</f>
        <v>0</v>
      </c>
      <c r="BL158" s="17" t="s">
        <v>300</v>
      </c>
      <c r="BM158" s="148" t="s">
        <v>1201</v>
      </c>
    </row>
    <row r="159" spans="2:65" s="1" customFormat="1" ht="16.5" customHeight="1">
      <c r="B159" s="32"/>
      <c r="C159" s="137" t="s">
        <v>773</v>
      </c>
      <c r="D159" s="137" t="s">
        <v>295</v>
      </c>
      <c r="E159" s="138" t="s">
        <v>6191</v>
      </c>
      <c r="F159" s="139" t="s">
        <v>6192</v>
      </c>
      <c r="G159" s="140" t="s">
        <v>6193</v>
      </c>
      <c r="H159" s="141">
        <v>24</v>
      </c>
      <c r="I159" s="142"/>
      <c r="J159" s="143">
        <f>ROUND(I159*H159,2)</f>
        <v>0</v>
      </c>
      <c r="K159" s="139" t="s">
        <v>1</v>
      </c>
      <c r="L159" s="32"/>
      <c r="M159" s="144" t="s">
        <v>1</v>
      </c>
      <c r="N159" s="145" t="s">
        <v>41</v>
      </c>
      <c r="P159" s="146">
        <f>O159*H159</f>
        <v>0</v>
      </c>
      <c r="Q159" s="146">
        <v>0</v>
      </c>
      <c r="R159" s="146">
        <f>Q159*H159</f>
        <v>0</v>
      </c>
      <c r="S159" s="146">
        <v>0</v>
      </c>
      <c r="T159" s="147">
        <f>S159*H159</f>
        <v>0</v>
      </c>
      <c r="AR159" s="148" t="s">
        <v>300</v>
      </c>
      <c r="AT159" s="148" t="s">
        <v>295</v>
      </c>
      <c r="AU159" s="148" t="s">
        <v>83</v>
      </c>
      <c r="AY159" s="17" t="s">
        <v>293</v>
      </c>
      <c r="BE159" s="149">
        <f>IF(N159="základní",J159,0)</f>
        <v>0</v>
      </c>
      <c r="BF159" s="149">
        <f>IF(N159="snížená",J159,0)</f>
        <v>0</v>
      </c>
      <c r="BG159" s="149">
        <f>IF(N159="zákl. přenesená",J159,0)</f>
        <v>0</v>
      </c>
      <c r="BH159" s="149">
        <f>IF(N159="sníž. přenesená",J159,0)</f>
        <v>0</v>
      </c>
      <c r="BI159" s="149">
        <f>IF(N159="nulová",J159,0)</f>
        <v>0</v>
      </c>
      <c r="BJ159" s="17" t="s">
        <v>83</v>
      </c>
      <c r="BK159" s="149">
        <f>ROUND(I159*H159,2)</f>
        <v>0</v>
      </c>
      <c r="BL159" s="17" t="s">
        <v>300</v>
      </c>
      <c r="BM159" s="148" t="s">
        <v>1211</v>
      </c>
    </row>
    <row r="160" spans="2:65" s="1" customFormat="1" ht="16.5" customHeight="1">
      <c r="B160" s="32"/>
      <c r="C160" s="137" t="s">
        <v>777</v>
      </c>
      <c r="D160" s="137" t="s">
        <v>295</v>
      </c>
      <c r="E160" s="138" t="s">
        <v>6194</v>
      </c>
      <c r="F160" s="139" t="s">
        <v>6195</v>
      </c>
      <c r="G160" s="140" t="s">
        <v>6193</v>
      </c>
      <c r="H160" s="141">
        <v>8</v>
      </c>
      <c r="I160" s="142"/>
      <c r="J160" s="143">
        <f>ROUND(I160*H160,2)</f>
        <v>0</v>
      </c>
      <c r="K160" s="139" t="s">
        <v>1</v>
      </c>
      <c r="L160" s="32"/>
      <c r="M160" s="144" t="s">
        <v>1</v>
      </c>
      <c r="N160" s="145" t="s">
        <v>41</v>
      </c>
      <c r="P160" s="146">
        <f>O160*H160</f>
        <v>0</v>
      </c>
      <c r="Q160" s="146">
        <v>0</v>
      </c>
      <c r="R160" s="146">
        <f>Q160*H160</f>
        <v>0</v>
      </c>
      <c r="S160" s="146">
        <v>0</v>
      </c>
      <c r="T160" s="147">
        <f>S160*H160</f>
        <v>0</v>
      </c>
      <c r="AR160" s="148" t="s">
        <v>300</v>
      </c>
      <c r="AT160" s="148" t="s">
        <v>295</v>
      </c>
      <c r="AU160" s="148" t="s">
        <v>83</v>
      </c>
      <c r="AY160" s="17" t="s">
        <v>293</v>
      </c>
      <c r="BE160" s="149">
        <f>IF(N160="základní",J160,0)</f>
        <v>0</v>
      </c>
      <c r="BF160" s="149">
        <f>IF(N160="snížená",J160,0)</f>
        <v>0</v>
      </c>
      <c r="BG160" s="149">
        <f>IF(N160="zákl. přenesená",J160,0)</f>
        <v>0</v>
      </c>
      <c r="BH160" s="149">
        <f>IF(N160="sníž. přenesená",J160,0)</f>
        <v>0</v>
      </c>
      <c r="BI160" s="149">
        <f>IF(N160="nulová",J160,0)</f>
        <v>0</v>
      </c>
      <c r="BJ160" s="17" t="s">
        <v>83</v>
      </c>
      <c r="BK160" s="149">
        <f>ROUND(I160*H160,2)</f>
        <v>0</v>
      </c>
      <c r="BL160" s="17" t="s">
        <v>300</v>
      </c>
      <c r="BM160" s="148" t="s">
        <v>1222</v>
      </c>
    </row>
    <row r="161" spans="2:65" s="1" customFormat="1" ht="24.2" customHeight="1">
      <c r="B161" s="32"/>
      <c r="C161" s="137" t="s">
        <v>782</v>
      </c>
      <c r="D161" s="137" t="s">
        <v>295</v>
      </c>
      <c r="E161" s="138" t="s">
        <v>6196</v>
      </c>
      <c r="F161" s="139" t="s">
        <v>6197</v>
      </c>
      <c r="G161" s="140" t="s">
        <v>5353</v>
      </c>
      <c r="H161" s="141">
        <v>1</v>
      </c>
      <c r="I161" s="142"/>
      <c r="J161" s="143">
        <f>ROUND(I161*H161,2)</f>
        <v>0</v>
      </c>
      <c r="K161" s="139" t="s">
        <v>1</v>
      </c>
      <c r="L161" s="32"/>
      <c r="M161" s="144" t="s">
        <v>1</v>
      </c>
      <c r="N161" s="145" t="s">
        <v>41</v>
      </c>
      <c r="P161" s="146">
        <f>O161*H161</f>
        <v>0</v>
      </c>
      <c r="Q161" s="146">
        <v>0</v>
      </c>
      <c r="R161" s="146">
        <f>Q161*H161</f>
        <v>0</v>
      </c>
      <c r="S161" s="146">
        <v>0</v>
      </c>
      <c r="T161" s="147">
        <f>S161*H161</f>
        <v>0</v>
      </c>
      <c r="AR161" s="148" t="s">
        <v>300</v>
      </c>
      <c r="AT161" s="148" t="s">
        <v>295</v>
      </c>
      <c r="AU161" s="148" t="s">
        <v>83</v>
      </c>
      <c r="AY161" s="17" t="s">
        <v>293</v>
      </c>
      <c r="BE161" s="149">
        <f>IF(N161="základní",J161,0)</f>
        <v>0</v>
      </c>
      <c r="BF161" s="149">
        <f>IF(N161="snížená",J161,0)</f>
        <v>0</v>
      </c>
      <c r="BG161" s="149">
        <f>IF(N161="zákl. přenesená",J161,0)</f>
        <v>0</v>
      </c>
      <c r="BH161" s="149">
        <f>IF(N161="sníž. přenesená",J161,0)</f>
        <v>0</v>
      </c>
      <c r="BI161" s="149">
        <f>IF(N161="nulová",J161,0)</f>
        <v>0</v>
      </c>
      <c r="BJ161" s="17" t="s">
        <v>83</v>
      </c>
      <c r="BK161" s="149">
        <f>ROUND(I161*H161,2)</f>
        <v>0</v>
      </c>
      <c r="BL161" s="17" t="s">
        <v>300</v>
      </c>
      <c r="BM161" s="148" t="s">
        <v>1233</v>
      </c>
    </row>
    <row r="162" spans="2:65" s="1" customFormat="1" ht="37.9" customHeight="1">
      <c r="B162" s="32"/>
      <c r="C162" s="137" t="s">
        <v>787</v>
      </c>
      <c r="D162" s="137" t="s">
        <v>295</v>
      </c>
      <c r="E162" s="138" t="s">
        <v>6263</v>
      </c>
      <c r="F162" s="139" t="s">
        <v>6264</v>
      </c>
      <c r="G162" s="140" t="s">
        <v>6139</v>
      </c>
      <c r="H162" s="141">
        <v>120</v>
      </c>
      <c r="I162" s="142"/>
      <c r="J162" s="143">
        <f>ROUND(I162*H162,2)</f>
        <v>0</v>
      </c>
      <c r="K162" s="139" t="s">
        <v>1</v>
      </c>
      <c r="L162" s="32"/>
      <c r="M162" s="144" t="s">
        <v>1</v>
      </c>
      <c r="N162" s="145" t="s">
        <v>41</v>
      </c>
      <c r="P162" s="146">
        <f>O162*H162</f>
        <v>0</v>
      </c>
      <c r="Q162" s="146">
        <v>0</v>
      </c>
      <c r="R162" s="146">
        <f>Q162*H162</f>
        <v>0</v>
      </c>
      <c r="S162" s="146">
        <v>0</v>
      </c>
      <c r="T162" s="147">
        <f>S162*H162</f>
        <v>0</v>
      </c>
      <c r="AR162" s="148" t="s">
        <v>300</v>
      </c>
      <c r="AT162" s="148" t="s">
        <v>295</v>
      </c>
      <c r="AU162" s="148" t="s">
        <v>83</v>
      </c>
      <c r="AY162" s="17" t="s">
        <v>293</v>
      </c>
      <c r="BE162" s="149">
        <f>IF(N162="základní",J162,0)</f>
        <v>0</v>
      </c>
      <c r="BF162" s="149">
        <f>IF(N162="snížená",J162,0)</f>
        <v>0</v>
      </c>
      <c r="BG162" s="149">
        <f>IF(N162="zákl. přenesená",J162,0)</f>
        <v>0</v>
      </c>
      <c r="BH162" s="149">
        <f>IF(N162="sníž. přenesená",J162,0)</f>
        <v>0</v>
      </c>
      <c r="BI162" s="149">
        <f>IF(N162="nulová",J162,0)</f>
        <v>0</v>
      </c>
      <c r="BJ162" s="17" t="s">
        <v>83</v>
      </c>
      <c r="BK162" s="149">
        <f>ROUND(I162*H162,2)</f>
        <v>0</v>
      </c>
      <c r="BL162" s="17" t="s">
        <v>300</v>
      </c>
      <c r="BM162" s="148" t="s">
        <v>1255</v>
      </c>
    </row>
    <row r="163" spans="2:65" s="1" customFormat="1" ht="19.5">
      <c r="B163" s="32"/>
      <c r="D163" s="151" t="s">
        <v>324</v>
      </c>
      <c r="F163" s="184" t="s">
        <v>6265</v>
      </c>
      <c r="I163" s="165"/>
      <c r="L163" s="32"/>
      <c r="M163" s="166"/>
      <c r="T163" s="56"/>
      <c r="AT163" s="17" t="s">
        <v>324</v>
      </c>
      <c r="AU163" s="17" t="s">
        <v>83</v>
      </c>
    </row>
    <row r="164" spans="2:65" s="1" customFormat="1" ht="24.2" customHeight="1">
      <c r="B164" s="32"/>
      <c r="C164" s="137" t="s">
        <v>791</v>
      </c>
      <c r="D164" s="137" t="s">
        <v>295</v>
      </c>
      <c r="E164" s="138" t="s">
        <v>6198</v>
      </c>
      <c r="F164" s="139" t="s">
        <v>6199</v>
      </c>
      <c r="G164" s="140" t="s">
        <v>298</v>
      </c>
      <c r="H164" s="141">
        <v>65</v>
      </c>
      <c r="I164" s="142"/>
      <c r="J164" s="143">
        <f>ROUND(I164*H164,2)</f>
        <v>0</v>
      </c>
      <c r="K164" s="139" t="s">
        <v>1</v>
      </c>
      <c r="L164" s="32"/>
      <c r="M164" s="144" t="s">
        <v>1</v>
      </c>
      <c r="N164" s="145" t="s">
        <v>41</v>
      </c>
      <c r="P164" s="146">
        <f>O164*H164</f>
        <v>0</v>
      </c>
      <c r="Q164" s="146">
        <v>0</v>
      </c>
      <c r="R164" s="146">
        <f>Q164*H164</f>
        <v>0</v>
      </c>
      <c r="S164" s="146">
        <v>0</v>
      </c>
      <c r="T164" s="147">
        <f>S164*H164</f>
        <v>0</v>
      </c>
      <c r="AR164" s="148" t="s">
        <v>300</v>
      </c>
      <c r="AT164" s="148" t="s">
        <v>295</v>
      </c>
      <c r="AU164" s="148" t="s">
        <v>83</v>
      </c>
      <c r="AY164" s="17" t="s">
        <v>293</v>
      </c>
      <c r="BE164" s="149">
        <f>IF(N164="základní",J164,0)</f>
        <v>0</v>
      </c>
      <c r="BF164" s="149">
        <f>IF(N164="snížená",J164,0)</f>
        <v>0</v>
      </c>
      <c r="BG164" s="149">
        <f>IF(N164="zákl. přenesená",J164,0)</f>
        <v>0</v>
      </c>
      <c r="BH164" s="149">
        <f>IF(N164="sníž. přenesená",J164,0)</f>
        <v>0</v>
      </c>
      <c r="BI164" s="149">
        <f>IF(N164="nulová",J164,0)</f>
        <v>0</v>
      </c>
      <c r="BJ164" s="17" t="s">
        <v>83</v>
      </c>
      <c r="BK164" s="149">
        <f>ROUND(I164*H164,2)</f>
        <v>0</v>
      </c>
      <c r="BL164" s="17" t="s">
        <v>300</v>
      </c>
      <c r="BM164" s="148" t="s">
        <v>1266</v>
      </c>
    </row>
    <row r="165" spans="2:65" s="1" customFormat="1" ht="48.75">
      <c r="B165" s="32"/>
      <c r="D165" s="151" t="s">
        <v>324</v>
      </c>
      <c r="F165" s="184" t="s">
        <v>6200</v>
      </c>
      <c r="I165" s="165"/>
      <c r="L165" s="32"/>
      <c r="M165" s="166"/>
      <c r="T165" s="56"/>
      <c r="AT165" s="17" t="s">
        <v>324</v>
      </c>
      <c r="AU165" s="17" t="s">
        <v>83</v>
      </c>
    </row>
    <row r="166" spans="2:65" s="1" customFormat="1" ht="16.5" customHeight="1">
      <c r="B166" s="32"/>
      <c r="C166" s="137" t="s">
        <v>809</v>
      </c>
      <c r="D166" s="137" t="s">
        <v>295</v>
      </c>
      <c r="E166" s="138" t="s">
        <v>6201</v>
      </c>
      <c r="F166" s="139" t="s">
        <v>6202</v>
      </c>
      <c r="G166" s="140" t="s">
        <v>298</v>
      </c>
      <c r="H166" s="141">
        <v>20</v>
      </c>
      <c r="I166" s="142"/>
      <c r="J166" s="143">
        <f t="shared" ref="J166:J174" si="20">ROUND(I166*H166,2)</f>
        <v>0</v>
      </c>
      <c r="K166" s="139" t="s">
        <v>1</v>
      </c>
      <c r="L166" s="32"/>
      <c r="M166" s="144" t="s">
        <v>1</v>
      </c>
      <c r="N166" s="145" t="s">
        <v>41</v>
      </c>
      <c r="P166" s="146">
        <f t="shared" ref="P166:P174" si="21">O166*H166</f>
        <v>0</v>
      </c>
      <c r="Q166" s="146">
        <v>0</v>
      </c>
      <c r="R166" s="146">
        <f t="shared" ref="R166:R174" si="22">Q166*H166</f>
        <v>0</v>
      </c>
      <c r="S166" s="146">
        <v>0</v>
      </c>
      <c r="T166" s="147">
        <f t="shared" ref="T166:T174" si="23">S166*H166</f>
        <v>0</v>
      </c>
      <c r="AR166" s="148" t="s">
        <v>300</v>
      </c>
      <c r="AT166" s="148" t="s">
        <v>295</v>
      </c>
      <c r="AU166" s="148" t="s">
        <v>83</v>
      </c>
      <c r="AY166" s="17" t="s">
        <v>293</v>
      </c>
      <c r="BE166" s="149">
        <f t="shared" ref="BE166:BE174" si="24">IF(N166="základní",J166,0)</f>
        <v>0</v>
      </c>
      <c r="BF166" s="149">
        <f t="shared" ref="BF166:BF174" si="25">IF(N166="snížená",J166,0)</f>
        <v>0</v>
      </c>
      <c r="BG166" s="149">
        <f t="shared" ref="BG166:BG174" si="26">IF(N166="zákl. přenesená",J166,0)</f>
        <v>0</v>
      </c>
      <c r="BH166" s="149">
        <f t="shared" ref="BH166:BH174" si="27">IF(N166="sníž. přenesená",J166,0)</f>
        <v>0</v>
      </c>
      <c r="BI166" s="149">
        <f t="shared" ref="BI166:BI174" si="28">IF(N166="nulová",J166,0)</f>
        <v>0</v>
      </c>
      <c r="BJ166" s="17" t="s">
        <v>83</v>
      </c>
      <c r="BK166" s="149">
        <f t="shared" ref="BK166:BK174" si="29">ROUND(I166*H166,2)</f>
        <v>0</v>
      </c>
      <c r="BL166" s="17" t="s">
        <v>300</v>
      </c>
      <c r="BM166" s="148" t="s">
        <v>1276</v>
      </c>
    </row>
    <row r="167" spans="2:65" s="1" customFormat="1" ht="16.5" customHeight="1">
      <c r="B167" s="32"/>
      <c r="C167" s="137" t="s">
        <v>824</v>
      </c>
      <c r="D167" s="137" t="s">
        <v>295</v>
      </c>
      <c r="E167" s="138" t="s">
        <v>6203</v>
      </c>
      <c r="F167" s="139" t="s">
        <v>6204</v>
      </c>
      <c r="G167" s="140" t="s">
        <v>298</v>
      </c>
      <c r="H167" s="141">
        <v>40</v>
      </c>
      <c r="I167" s="142"/>
      <c r="J167" s="143">
        <f t="shared" si="20"/>
        <v>0</v>
      </c>
      <c r="K167" s="139" t="s">
        <v>1</v>
      </c>
      <c r="L167" s="32"/>
      <c r="M167" s="144" t="s">
        <v>1</v>
      </c>
      <c r="N167" s="145" t="s">
        <v>41</v>
      </c>
      <c r="P167" s="146">
        <f t="shared" si="21"/>
        <v>0</v>
      </c>
      <c r="Q167" s="146">
        <v>0</v>
      </c>
      <c r="R167" s="146">
        <f t="shared" si="22"/>
        <v>0</v>
      </c>
      <c r="S167" s="146">
        <v>0</v>
      </c>
      <c r="T167" s="147">
        <f t="shared" si="23"/>
        <v>0</v>
      </c>
      <c r="AR167" s="148" t="s">
        <v>300</v>
      </c>
      <c r="AT167" s="148" t="s">
        <v>295</v>
      </c>
      <c r="AU167" s="148" t="s">
        <v>83</v>
      </c>
      <c r="AY167" s="17" t="s">
        <v>293</v>
      </c>
      <c r="BE167" s="149">
        <f t="shared" si="24"/>
        <v>0</v>
      </c>
      <c r="BF167" s="149">
        <f t="shared" si="25"/>
        <v>0</v>
      </c>
      <c r="BG167" s="149">
        <f t="shared" si="26"/>
        <v>0</v>
      </c>
      <c r="BH167" s="149">
        <f t="shared" si="27"/>
        <v>0</v>
      </c>
      <c r="BI167" s="149">
        <f t="shared" si="28"/>
        <v>0</v>
      </c>
      <c r="BJ167" s="17" t="s">
        <v>83</v>
      </c>
      <c r="BK167" s="149">
        <f t="shared" si="29"/>
        <v>0</v>
      </c>
      <c r="BL167" s="17" t="s">
        <v>300</v>
      </c>
      <c r="BM167" s="148" t="s">
        <v>1285</v>
      </c>
    </row>
    <row r="168" spans="2:65" s="1" customFormat="1" ht="16.5" customHeight="1">
      <c r="B168" s="32"/>
      <c r="C168" s="137" t="s">
        <v>834</v>
      </c>
      <c r="D168" s="137" t="s">
        <v>295</v>
      </c>
      <c r="E168" s="138" t="s">
        <v>6205</v>
      </c>
      <c r="F168" s="139" t="s">
        <v>6206</v>
      </c>
      <c r="G168" s="140" t="s">
        <v>298</v>
      </c>
      <c r="H168" s="141">
        <v>78</v>
      </c>
      <c r="I168" s="142"/>
      <c r="J168" s="143">
        <f t="shared" si="20"/>
        <v>0</v>
      </c>
      <c r="K168" s="139" t="s">
        <v>1</v>
      </c>
      <c r="L168" s="32"/>
      <c r="M168" s="144" t="s">
        <v>1</v>
      </c>
      <c r="N168" s="145" t="s">
        <v>41</v>
      </c>
      <c r="P168" s="146">
        <f t="shared" si="21"/>
        <v>0</v>
      </c>
      <c r="Q168" s="146">
        <v>0</v>
      </c>
      <c r="R168" s="146">
        <f t="shared" si="22"/>
        <v>0</v>
      </c>
      <c r="S168" s="146">
        <v>0</v>
      </c>
      <c r="T168" s="147">
        <f t="shared" si="23"/>
        <v>0</v>
      </c>
      <c r="AR168" s="148" t="s">
        <v>300</v>
      </c>
      <c r="AT168" s="148" t="s">
        <v>295</v>
      </c>
      <c r="AU168" s="148" t="s">
        <v>83</v>
      </c>
      <c r="AY168" s="17" t="s">
        <v>293</v>
      </c>
      <c r="BE168" s="149">
        <f t="shared" si="24"/>
        <v>0</v>
      </c>
      <c r="BF168" s="149">
        <f t="shared" si="25"/>
        <v>0</v>
      </c>
      <c r="BG168" s="149">
        <f t="shared" si="26"/>
        <v>0</v>
      </c>
      <c r="BH168" s="149">
        <f t="shared" si="27"/>
        <v>0</v>
      </c>
      <c r="BI168" s="149">
        <f t="shared" si="28"/>
        <v>0</v>
      </c>
      <c r="BJ168" s="17" t="s">
        <v>83</v>
      </c>
      <c r="BK168" s="149">
        <f t="shared" si="29"/>
        <v>0</v>
      </c>
      <c r="BL168" s="17" t="s">
        <v>300</v>
      </c>
      <c r="BM168" s="148" t="s">
        <v>1295</v>
      </c>
    </row>
    <row r="169" spans="2:65" s="1" customFormat="1" ht="24.2" customHeight="1">
      <c r="B169" s="32"/>
      <c r="C169" s="137" t="s">
        <v>862</v>
      </c>
      <c r="D169" s="137" t="s">
        <v>295</v>
      </c>
      <c r="E169" s="138" t="s">
        <v>6207</v>
      </c>
      <c r="F169" s="139" t="s">
        <v>6208</v>
      </c>
      <c r="G169" s="140" t="s">
        <v>5353</v>
      </c>
      <c r="H169" s="141">
        <v>1</v>
      </c>
      <c r="I169" s="142"/>
      <c r="J169" s="143">
        <f t="shared" si="20"/>
        <v>0</v>
      </c>
      <c r="K169" s="139" t="s">
        <v>1</v>
      </c>
      <c r="L169" s="32"/>
      <c r="M169" s="144" t="s">
        <v>1</v>
      </c>
      <c r="N169" s="145" t="s">
        <v>41</v>
      </c>
      <c r="P169" s="146">
        <f t="shared" si="21"/>
        <v>0</v>
      </c>
      <c r="Q169" s="146">
        <v>0</v>
      </c>
      <c r="R169" s="146">
        <f t="shared" si="22"/>
        <v>0</v>
      </c>
      <c r="S169" s="146">
        <v>0</v>
      </c>
      <c r="T169" s="147">
        <f t="shared" si="23"/>
        <v>0</v>
      </c>
      <c r="AR169" s="148" t="s">
        <v>300</v>
      </c>
      <c r="AT169" s="148" t="s">
        <v>295</v>
      </c>
      <c r="AU169" s="148" t="s">
        <v>83</v>
      </c>
      <c r="AY169" s="17" t="s">
        <v>293</v>
      </c>
      <c r="BE169" s="149">
        <f t="shared" si="24"/>
        <v>0</v>
      </c>
      <c r="BF169" s="149">
        <f t="shared" si="25"/>
        <v>0</v>
      </c>
      <c r="BG169" s="149">
        <f t="shared" si="26"/>
        <v>0</v>
      </c>
      <c r="BH169" s="149">
        <f t="shared" si="27"/>
        <v>0</v>
      </c>
      <c r="BI169" s="149">
        <f t="shared" si="28"/>
        <v>0</v>
      </c>
      <c r="BJ169" s="17" t="s">
        <v>83</v>
      </c>
      <c r="BK169" s="149">
        <f t="shared" si="29"/>
        <v>0</v>
      </c>
      <c r="BL169" s="17" t="s">
        <v>300</v>
      </c>
      <c r="BM169" s="148" t="s">
        <v>1303</v>
      </c>
    </row>
    <row r="170" spans="2:65" s="1" customFormat="1" ht="24.2" customHeight="1">
      <c r="B170" s="32"/>
      <c r="C170" s="137" t="s">
        <v>890</v>
      </c>
      <c r="D170" s="137" t="s">
        <v>295</v>
      </c>
      <c r="E170" s="138" t="s">
        <v>5352</v>
      </c>
      <c r="F170" s="139" t="s">
        <v>3330</v>
      </c>
      <c r="G170" s="140" t="s">
        <v>5353</v>
      </c>
      <c r="H170" s="141">
        <v>1</v>
      </c>
      <c r="I170" s="142"/>
      <c r="J170" s="143">
        <f t="shared" si="20"/>
        <v>0</v>
      </c>
      <c r="K170" s="139" t="s">
        <v>1</v>
      </c>
      <c r="L170" s="32"/>
      <c r="M170" s="144" t="s">
        <v>1</v>
      </c>
      <c r="N170" s="145" t="s">
        <v>41</v>
      </c>
      <c r="P170" s="146">
        <f t="shared" si="21"/>
        <v>0</v>
      </c>
      <c r="Q170" s="146">
        <v>0</v>
      </c>
      <c r="R170" s="146">
        <f t="shared" si="22"/>
        <v>0</v>
      </c>
      <c r="S170" s="146">
        <v>0</v>
      </c>
      <c r="T170" s="147">
        <f t="shared" si="23"/>
        <v>0</v>
      </c>
      <c r="AR170" s="148" t="s">
        <v>300</v>
      </c>
      <c r="AT170" s="148" t="s">
        <v>295</v>
      </c>
      <c r="AU170" s="148" t="s">
        <v>83</v>
      </c>
      <c r="AY170" s="17" t="s">
        <v>293</v>
      </c>
      <c r="BE170" s="149">
        <f t="shared" si="24"/>
        <v>0</v>
      </c>
      <c r="BF170" s="149">
        <f t="shared" si="25"/>
        <v>0</v>
      </c>
      <c r="BG170" s="149">
        <f t="shared" si="26"/>
        <v>0</v>
      </c>
      <c r="BH170" s="149">
        <f t="shared" si="27"/>
        <v>0</v>
      </c>
      <c r="BI170" s="149">
        <f t="shared" si="28"/>
        <v>0</v>
      </c>
      <c r="BJ170" s="17" t="s">
        <v>83</v>
      </c>
      <c r="BK170" s="149">
        <f t="shared" si="29"/>
        <v>0</v>
      </c>
      <c r="BL170" s="17" t="s">
        <v>300</v>
      </c>
      <c r="BM170" s="148" t="s">
        <v>1348</v>
      </c>
    </row>
    <row r="171" spans="2:65" s="1" customFormat="1" ht="24.2" customHeight="1">
      <c r="B171" s="32"/>
      <c r="C171" s="137" t="s">
        <v>901</v>
      </c>
      <c r="D171" s="137" t="s">
        <v>295</v>
      </c>
      <c r="E171" s="138" t="s">
        <v>6209</v>
      </c>
      <c r="F171" s="139" t="s">
        <v>6210</v>
      </c>
      <c r="G171" s="140" t="s">
        <v>5353</v>
      </c>
      <c r="H171" s="141">
        <v>1</v>
      </c>
      <c r="I171" s="142"/>
      <c r="J171" s="143">
        <f t="shared" si="20"/>
        <v>0</v>
      </c>
      <c r="K171" s="139" t="s">
        <v>1</v>
      </c>
      <c r="L171" s="32"/>
      <c r="M171" s="144" t="s">
        <v>1</v>
      </c>
      <c r="N171" s="145" t="s">
        <v>41</v>
      </c>
      <c r="P171" s="146">
        <f t="shared" si="21"/>
        <v>0</v>
      </c>
      <c r="Q171" s="146">
        <v>0</v>
      </c>
      <c r="R171" s="146">
        <f t="shared" si="22"/>
        <v>0</v>
      </c>
      <c r="S171" s="146">
        <v>0</v>
      </c>
      <c r="T171" s="147">
        <f t="shared" si="23"/>
        <v>0</v>
      </c>
      <c r="AR171" s="148" t="s">
        <v>300</v>
      </c>
      <c r="AT171" s="148" t="s">
        <v>295</v>
      </c>
      <c r="AU171" s="148" t="s">
        <v>83</v>
      </c>
      <c r="AY171" s="17" t="s">
        <v>293</v>
      </c>
      <c r="BE171" s="149">
        <f t="shared" si="24"/>
        <v>0</v>
      </c>
      <c r="BF171" s="149">
        <f t="shared" si="25"/>
        <v>0</v>
      </c>
      <c r="BG171" s="149">
        <f t="shared" si="26"/>
        <v>0</v>
      </c>
      <c r="BH171" s="149">
        <f t="shared" si="27"/>
        <v>0</v>
      </c>
      <c r="BI171" s="149">
        <f t="shared" si="28"/>
        <v>0</v>
      </c>
      <c r="BJ171" s="17" t="s">
        <v>83</v>
      </c>
      <c r="BK171" s="149">
        <f t="shared" si="29"/>
        <v>0</v>
      </c>
      <c r="BL171" s="17" t="s">
        <v>300</v>
      </c>
      <c r="BM171" s="148" t="s">
        <v>1357</v>
      </c>
    </row>
    <row r="172" spans="2:65" s="1" customFormat="1" ht="24.2" customHeight="1">
      <c r="B172" s="32"/>
      <c r="C172" s="137" t="s">
        <v>906</v>
      </c>
      <c r="D172" s="137" t="s">
        <v>295</v>
      </c>
      <c r="E172" s="138" t="s">
        <v>6211</v>
      </c>
      <c r="F172" s="139" t="s">
        <v>6212</v>
      </c>
      <c r="G172" s="140" t="s">
        <v>5353</v>
      </c>
      <c r="H172" s="141">
        <v>1</v>
      </c>
      <c r="I172" s="142"/>
      <c r="J172" s="143">
        <f t="shared" si="20"/>
        <v>0</v>
      </c>
      <c r="K172" s="139" t="s">
        <v>1</v>
      </c>
      <c r="L172" s="32"/>
      <c r="M172" s="144" t="s">
        <v>1</v>
      </c>
      <c r="N172" s="145" t="s">
        <v>41</v>
      </c>
      <c r="P172" s="146">
        <f t="shared" si="21"/>
        <v>0</v>
      </c>
      <c r="Q172" s="146">
        <v>0</v>
      </c>
      <c r="R172" s="146">
        <f t="shared" si="22"/>
        <v>0</v>
      </c>
      <c r="S172" s="146">
        <v>0</v>
      </c>
      <c r="T172" s="147">
        <f t="shared" si="23"/>
        <v>0</v>
      </c>
      <c r="AR172" s="148" t="s">
        <v>300</v>
      </c>
      <c r="AT172" s="148" t="s">
        <v>295</v>
      </c>
      <c r="AU172" s="148" t="s">
        <v>83</v>
      </c>
      <c r="AY172" s="17" t="s">
        <v>293</v>
      </c>
      <c r="BE172" s="149">
        <f t="shared" si="24"/>
        <v>0</v>
      </c>
      <c r="BF172" s="149">
        <f t="shared" si="25"/>
        <v>0</v>
      </c>
      <c r="BG172" s="149">
        <f t="shared" si="26"/>
        <v>0</v>
      </c>
      <c r="BH172" s="149">
        <f t="shared" si="27"/>
        <v>0</v>
      </c>
      <c r="BI172" s="149">
        <f t="shared" si="28"/>
        <v>0</v>
      </c>
      <c r="BJ172" s="17" t="s">
        <v>83</v>
      </c>
      <c r="BK172" s="149">
        <f t="shared" si="29"/>
        <v>0</v>
      </c>
      <c r="BL172" s="17" t="s">
        <v>300</v>
      </c>
      <c r="BM172" s="148" t="s">
        <v>1366</v>
      </c>
    </row>
    <row r="173" spans="2:65" s="1" customFormat="1" ht="24.2" customHeight="1">
      <c r="B173" s="32"/>
      <c r="C173" s="137" t="s">
        <v>912</v>
      </c>
      <c r="D173" s="137" t="s">
        <v>295</v>
      </c>
      <c r="E173" s="138" t="s">
        <v>6213</v>
      </c>
      <c r="F173" s="139" t="s">
        <v>6214</v>
      </c>
      <c r="G173" s="140" t="s">
        <v>5353</v>
      </c>
      <c r="H173" s="141">
        <v>1</v>
      </c>
      <c r="I173" s="142"/>
      <c r="J173" s="143">
        <f t="shared" si="20"/>
        <v>0</v>
      </c>
      <c r="K173" s="139" t="s">
        <v>1</v>
      </c>
      <c r="L173" s="32"/>
      <c r="M173" s="144" t="s">
        <v>1</v>
      </c>
      <c r="N173" s="145" t="s">
        <v>41</v>
      </c>
      <c r="P173" s="146">
        <f t="shared" si="21"/>
        <v>0</v>
      </c>
      <c r="Q173" s="146">
        <v>0</v>
      </c>
      <c r="R173" s="146">
        <f t="shared" si="22"/>
        <v>0</v>
      </c>
      <c r="S173" s="146">
        <v>0</v>
      </c>
      <c r="T173" s="147">
        <f t="shared" si="23"/>
        <v>0</v>
      </c>
      <c r="AR173" s="148" t="s">
        <v>300</v>
      </c>
      <c r="AT173" s="148" t="s">
        <v>295</v>
      </c>
      <c r="AU173" s="148" t="s">
        <v>83</v>
      </c>
      <c r="AY173" s="17" t="s">
        <v>293</v>
      </c>
      <c r="BE173" s="149">
        <f t="shared" si="24"/>
        <v>0</v>
      </c>
      <c r="BF173" s="149">
        <f t="shared" si="25"/>
        <v>0</v>
      </c>
      <c r="BG173" s="149">
        <f t="shared" si="26"/>
        <v>0</v>
      </c>
      <c r="BH173" s="149">
        <f t="shared" si="27"/>
        <v>0</v>
      </c>
      <c r="BI173" s="149">
        <f t="shared" si="28"/>
        <v>0</v>
      </c>
      <c r="BJ173" s="17" t="s">
        <v>83</v>
      </c>
      <c r="BK173" s="149">
        <f t="shared" si="29"/>
        <v>0</v>
      </c>
      <c r="BL173" s="17" t="s">
        <v>300</v>
      </c>
      <c r="BM173" s="148" t="s">
        <v>1375</v>
      </c>
    </row>
    <row r="174" spans="2:65" s="1" customFormat="1" ht="24.2" customHeight="1">
      <c r="B174" s="32"/>
      <c r="C174" s="137" t="s">
        <v>958</v>
      </c>
      <c r="D174" s="137" t="s">
        <v>295</v>
      </c>
      <c r="E174" s="138" t="s">
        <v>6215</v>
      </c>
      <c r="F174" s="139" t="s">
        <v>6216</v>
      </c>
      <c r="G174" s="140" t="s">
        <v>5353</v>
      </c>
      <c r="H174" s="141">
        <v>1</v>
      </c>
      <c r="I174" s="142"/>
      <c r="J174" s="143">
        <f t="shared" si="20"/>
        <v>0</v>
      </c>
      <c r="K174" s="139" t="s">
        <v>1</v>
      </c>
      <c r="L174" s="32"/>
      <c r="M174" s="192" t="s">
        <v>1</v>
      </c>
      <c r="N174" s="193" t="s">
        <v>41</v>
      </c>
      <c r="O174" s="194"/>
      <c r="P174" s="195">
        <f t="shared" si="21"/>
        <v>0</v>
      </c>
      <c r="Q174" s="195">
        <v>0</v>
      </c>
      <c r="R174" s="195">
        <f t="shared" si="22"/>
        <v>0</v>
      </c>
      <c r="S174" s="195">
        <v>0</v>
      </c>
      <c r="T174" s="196">
        <f t="shared" si="23"/>
        <v>0</v>
      </c>
      <c r="AR174" s="148" t="s">
        <v>300</v>
      </c>
      <c r="AT174" s="148" t="s">
        <v>295</v>
      </c>
      <c r="AU174" s="148" t="s">
        <v>83</v>
      </c>
      <c r="AY174" s="17" t="s">
        <v>293</v>
      </c>
      <c r="BE174" s="149">
        <f t="shared" si="24"/>
        <v>0</v>
      </c>
      <c r="BF174" s="149">
        <f t="shared" si="25"/>
        <v>0</v>
      </c>
      <c r="BG174" s="149">
        <f t="shared" si="26"/>
        <v>0</v>
      </c>
      <c r="BH174" s="149">
        <f t="shared" si="27"/>
        <v>0</v>
      </c>
      <c r="BI174" s="149">
        <f t="shared" si="28"/>
        <v>0</v>
      </c>
      <c r="BJ174" s="17" t="s">
        <v>83</v>
      </c>
      <c r="BK174" s="149">
        <f t="shared" si="29"/>
        <v>0</v>
      </c>
      <c r="BL174" s="17" t="s">
        <v>300</v>
      </c>
      <c r="BM174" s="148" t="s">
        <v>1383</v>
      </c>
    </row>
    <row r="175" spans="2:65" s="1" customFormat="1" ht="6.95" customHeight="1">
      <c r="B175" s="44"/>
      <c r="C175" s="45"/>
      <c r="D175" s="45"/>
      <c r="E175" s="45"/>
      <c r="F175" s="45"/>
      <c r="G175" s="45"/>
      <c r="H175" s="45"/>
      <c r="I175" s="45"/>
      <c r="J175" s="45"/>
      <c r="K175" s="45"/>
      <c r="L175" s="32"/>
    </row>
  </sheetData>
  <sheetProtection algorithmName="SHA-512" hashValue="CZpdq848GcnRhLc2uiIyywn2an5uncK5b2zgtqysxOoYowFlh4Uz/m+7f+CKEzwH02X+rIpCyz8hIJYC8qMzPA==" saltValue="TNMdzNq1Z/nKVSrCajrxuJr/fbBr/IyDFY5jNxgD+PrbLLjk/fqn3F3qD1u7bPy9cCcj67yL90YrOWPDiApcNA==" spinCount="100000" sheet="1" objects="1" scenarios="1" formatColumns="0" formatRows="0" autoFilter="0"/>
  <autoFilter ref="C121:K174" xr:uid="{00000000-0009-0000-0000-000015000000}"/>
  <mergeCells count="12">
    <mergeCell ref="E114:H114"/>
    <mergeCell ref="L2:V2"/>
    <mergeCell ref="E85:H85"/>
    <mergeCell ref="E87:H87"/>
    <mergeCell ref="E89:H89"/>
    <mergeCell ref="E110:H110"/>
    <mergeCell ref="E112:H11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2:BM172"/>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172</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6052</v>
      </c>
      <c r="F9" s="258"/>
      <c r="G9" s="258"/>
      <c r="H9" s="258"/>
      <c r="L9" s="32"/>
    </row>
    <row r="10" spans="2:46" s="1" customFormat="1" ht="12" customHeight="1">
      <c r="B10" s="32"/>
      <c r="D10" s="27" t="s">
        <v>231</v>
      </c>
      <c r="L10" s="32"/>
    </row>
    <row r="11" spans="2:46" s="1" customFormat="1" ht="16.5" customHeight="1">
      <c r="B11" s="32"/>
      <c r="E11" s="238" t="s">
        <v>6266</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ROUND(J121,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ROUND((SUM(BE121:BE171)),  2)</f>
        <v>0</v>
      </c>
      <c r="I35" s="97">
        <v>0.21</v>
      </c>
      <c r="J35" s="86">
        <f>ROUND(((SUM(BE121:BE171))*I35),  2)</f>
        <v>0</v>
      </c>
      <c r="L35" s="32"/>
    </row>
    <row r="36" spans="2:12" s="1" customFormat="1" ht="14.45" customHeight="1">
      <c r="B36" s="32"/>
      <c r="E36" s="27" t="s">
        <v>42</v>
      </c>
      <c r="F36" s="86">
        <f>ROUND((SUM(BF121:BF171)),  2)</f>
        <v>0</v>
      </c>
      <c r="I36" s="97">
        <v>0.12</v>
      </c>
      <c r="J36" s="86">
        <f>ROUND(((SUM(BF121:BF171))*I36),  2)</f>
        <v>0</v>
      </c>
      <c r="L36" s="32"/>
    </row>
    <row r="37" spans="2:12" s="1" customFormat="1" ht="14.45" hidden="1" customHeight="1">
      <c r="B37" s="32"/>
      <c r="E37" s="27" t="s">
        <v>43</v>
      </c>
      <c r="F37" s="86">
        <f>ROUND((SUM(BG121:BG171)),  2)</f>
        <v>0</v>
      </c>
      <c r="I37" s="97">
        <v>0.21</v>
      </c>
      <c r="J37" s="86">
        <f>0</f>
        <v>0</v>
      </c>
      <c r="L37" s="32"/>
    </row>
    <row r="38" spans="2:12" s="1" customFormat="1" ht="14.45" hidden="1" customHeight="1">
      <c r="B38" s="32"/>
      <c r="E38" s="27" t="s">
        <v>44</v>
      </c>
      <c r="F38" s="86">
        <f>ROUND((SUM(BH121:BH171)),  2)</f>
        <v>0</v>
      </c>
      <c r="I38" s="97">
        <v>0.12</v>
      </c>
      <c r="J38" s="86">
        <f>0</f>
        <v>0</v>
      </c>
      <c r="L38" s="32"/>
    </row>
    <row r="39" spans="2:12" s="1" customFormat="1" ht="14.45" hidden="1" customHeight="1">
      <c r="B39" s="32"/>
      <c r="E39" s="27" t="s">
        <v>45</v>
      </c>
      <c r="F39" s="86">
        <f>ROUND((SUM(BI121:BI171)),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6052</v>
      </c>
      <c r="F87" s="258"/>
      <c r="G87" s="258"/>
      <c r="H87" s="258"/>
      <c r="L87" s="32"/>
    </row>
    <row r="88" spans="2:12" s="1" customFormat="1" ht="12" customHeight="1">
      <c r="B88" s="32"/>
      <c r="C88" s="27" t="s">
        <v>231</v>
      </c>
      <c r="L88" s="32"/>
    </row>
    <row r="89" spans="2:12" s="1" customFormat="1" ht="16.5" customHeight="1">
      <c r="B89" s="32"/>
      <c r="E89" s="238" t="str">
        <f>E11</f>
        <v>PS 103 - Provozní rozvod silnoproudu</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J121</f>
        <v>0</v>
      </c>
      <c r="L98" s="32"/>
      <c r="AU98" s="17" t="s">
        <v>264</v>
      </c>
    </row>
    <row r="99" spans="2:47" s="8" customFormat="1" ht="24.95" customHeight="1">
      <c r="B99" s="109"/>
      <c r="D99" s="110" t="s">
        <v>3439</v>
      </c>
      <c r="E99" s="111"/>
      <c r="F99" s="111"/>
      <c r="G99" s="111"/>
      <c r="H99" s="111"/>
      <c r="I99" s="111"/>
      <c r="J99" s="112">
        <f>J122</f>
        <v>0</v>
      </c>
      <c r="L99" s="109"/>
    </row>
    <row r="100" spans="2:47" s="1" customFormat="1" ht="21.75" customHeight="1">
      <c r="B100" s="32"/>
      <c r="L100" s="32"/>
    </row>
    <row r="101" spans="2:47" s="1" customFormat="1" ht="6.95" customHeight="1">
      <c r="B101" s="44"/>
      <c r="C101" s="45"/>
      <c r="D101" s="45"/>
      <c r="E101" s="45"/>
      <c r="F101" s="45"/>
      <c r="G101" s="45"/>
      <c r="H101" s="45"/>
      <c r="I101" s="45"/>
      <c r="J101" s="45"/>
      <c r="K101" s="45"/>
      <c r="L101" s="32"/>
    </row>
    <row r="105" spans="2:47" s="1" customFormat="1" ht="6.95" customHeight="1">
      <c r="B105" s="46"/>
      <c r="C105" s="47"/>
      <c r="D105" s="47"/>
      <c r="E105" s="47"/>
      <c r="F105" s="47"/>
      <c r="G105" s="47"/>
      <c r="H105" s="47"/>
      <c r="I105" s="47"/>
      <c r="J105" s="47"/>
      <c r="K105" s="47"/>
      <c r="L105" s="32"/>
    </row>
    <row r="106" spans="2:47" s="1" customFormat="1" ht="24.95" customHeight="1">
      <c r="B106" s="32"/>
      <c r="C106" s="21" t="s">
        <v>278</v>
      </c>
      <c r="L106" s="32"/>
    </row>
    <row r="107" spans="2:47" s="1" customFormat="1" ht="6.95" customHeight="1">
      <c r="B107" s="32"/>
      <c r="L107" s="32"/>
    </row>
    <row r="108" spans="2:47" s="1" customFormat="1" ht="12" customHeight="1">
      <c r="B108" s="32"/>
      <c r="C108" s="27" t="s">
        <v>16</v>
      </c>
      <c r="L108" s="32"/>
    </row>
    <row r="109" spans="2:47" s="1" customFormat="1" ht="16.5" customHeight="1">
      <c r="B109" s="32"/>
      <c r="E109" s="256" t="str">
        <f>E7</f>
        <v>Stavba sekundárního kolektoru Česká-Středova - 2024</v>
      </c>
      <c r="F109" s="257"/>
      <c r="G109" s="257"/>
      <c r="H109" s="257"/>
      <c r="L109" s="32"/>
    </row>
    <row r="110" spans="2:47" ht="12" customHeight="1">
      <c r="B110" s="20"/>
      <c r="C110" s="27" t="s">
        <v>225</v>
      </c>
      <c r="L110" s="20"/>
    </row>
    <row r="111" spans="2:47" s="1" customFormat="1" ht="16.5" customHeight="1">
      <c r="B111" s="32"/>
      <c r="E111" s="256" t="s">
        <v>6052</v>
      </c>
      <c r="F111" s="258"/>
      <c r="G111" s="258"/>
      <c r="H111" s="258"/>
      <c r="L111" s="32"/>
    </row>
    <row r="112" spans="2:47" s="1" customFormat="1" ht="12" customHeight="1">
      <c r="B112" s="32"/>
      <c r="C112" s="27" t="s">
        <v>231</v>
      </c>
      <c r="L112" s="32"/>
    </row>
    <row r="113" spans="2:65" s="1" customFormat="1" ht="16.5" customHeight="1">
      <c r="B113" s="32"/>
      <c r="E113" s="238" t="str">
        <f>E11</f>
        <v>PS 103 - Provozní rozvod silnoproudu</v>
      </c>
      <c r="F113" s="258"/>
      <c r="G113" s="258"/>
      <c r="H113" s="258"/>
      <c r="L113" s="32"/>
    </row>
    <row r="114" spans="2:65" s="1" customFormat="1" ht="6.95" customHeight="1">
      <c r="B114" s="32"/>
      <c r="L114" s="32"/>
    </row>
    <row r="115" spans="2:65" s="1" customFormat="1" ht="12" customHeight="1">
      <c r="B115" s="32"/>
      <c r="C115" s="27" t="s">
        <v>20</v>
      </c>
      <c r="F115" s="25" t="str">
        <f>F14</f>
        <v>Brno</v>
      </c>
      <c r="I115" s="27" t="s">
        <v>22</v>
      </c>
      <c r="J115" s="52" t="str">
        <f>IF(J14="","",J14)</f>
        <v>8. 8. 2024</v>
      </c>
      <c r="L115" s="32"/>
    </row>
    <row r="116" spans="2:65" s="1" customFormat="1" ht="6.95" customHeight="1">
      <c r="B116" s="32"/>
      <c r="L116" s="32"/>
    </row>
    <row r="117" spans="2:65" s="1" customFormat="1" ht="15.2" customHeight="1">
      <c r="B117" s="32"/>
      <c r="C117" s="27" t="s">
        <v>24</v>
      </c>
      <c r="F117" s="25" t="str">
        <f>E17</f>
        <v>Statutární město Brno</v>
      </c>
      <c r="I117" s="27" t="s">
        <v>30</v>
      </c>
      <c r="J117" s="30" t="str">
        <f>E23</f>
        <v>INGUTIS, spol. s r.o.</v>
      </c>
      <c r="L117" s="32"/>
    </row>
    <row r="118" spans="2:65" s="1" customFormat="1" ht="15.2" customHeight="1">
      <c r="B118" s="32"/>
      <c r="C118" s="27" t="s">
        <v>28</v>
      </c>
      <c r="F118" s="25" t="str">
        <f>IF(E20="","",E20)</f>
        <v>Vyplň údaj</v>
      </c>
      <c r="I118" s="27" t="s">
        <v>33</v>
      </c>
      <c r="J118" s="30" t="str">
        <f>E26</f>
        <v>Ing. J. Duben</v>
      </c>
      <c r="L118" s="32"/>
    </row>
    <row r="119" spans="2:65" s="1" customFormat="1" ht="10.35" customHeight="1">
      <c r="B119" s="32"/>
      <c r="L119" s="32"/>
    </row>
    <row r="120" spans="2:65" s="10" customFormat="1" ht="29.25" customHeight="1">
      <c r="B120" s="117"/>
      <c r="C120" s="118" t="s">
        <v>279</v>
      </c>
      <c r="D120" s="119" t="s">
        <v>61</v>
      </c>
      <c r="E120" s="119" t="s">
        <v>57</v>
      </c>
      <c r="F120" s="119" t="s">
        <v>58</v>
      </c>
      <c r="G120" s="119" t="s">
        <v>280</v>
      </c>
      <c r="H120" s="119" t="s">
        <v>281</v>
      </c>
      <c r="I120" s="119" t="s">
        <v>282</v>
      </c>
      <c r="J120" s="119" t="s">
        <v>262</v>
      </c>
      <c r="K120" s="120" t="s">
        <v>283</v>
      </c>
      <c r="L120" s="117"/>
      <c r="M120" s="59" t="s">
        <v>1</v>
      </c>
      <c r="N120" s="60" t="s">
        <v>40</v>
      </c>
      <c r="O120" s="60" t="s">
        <v>284</v>
      </c>
      <c r="P120" s="60" t="s">
        <v>285</v>
      </c>
      <c r="Q120" s="60" t="s">
        <v>286</v>
      </c>
      <c r="R120" s="60" t="s">
        <v>287</v>
      </c>
      <c r="S120" s="60" t="s">
        <v>288</v>
      </c>
      <c r="T120" s="61" t="s">
        <v>289</v>
      </c>
    </row>
    <row r="121" spans="2:65" s="1" customFormat="1" ht="22.9" customHeight="1">
      <c r="B121" s="32"/>
      <c r="C121" s="64" t="s">
        <v>290</v>
      </c>
      <c r="J121" s="121">
        <f>BK121</f>
        <v>0</v>
      </c>
      <c r="L121" s="32"/>
      <c r="M121" s="62"/>
      <c r="N121" s="53"/>
      <c r="O121" s="53"/>
      <c r="P121" s="122">
        <f>P122</f>
        <v>0</v>
      </c>
      <c r="Q121" s="53"/>
      <c r="R121" s="122">
        <f>R122</f>
        <v>0</v>
      </c>
      <c r="S121" s="53"/>
      <c r="T121" s="123">
        <f>T122</f>
        <v>0</v>
      </c>
      <c r="AT121" s="17" t="s">
        <v>75</v>
      </c>
      <c r="AU121" s="17" t="s">
        <v>264</v>
      </c>
      <c r="BK121" s="124">
        <f>BK122</f>
        <v>0</v>
      </c>
    </row>
    <row r="122" spans="2:65" s="11" customFormat="1" ht="25.9" customHeight="1">
      <c r="B122" s="125"/>
      <c r="D122" s="126" t="s">
        <v>75</v>
      </c>
      <c r="E122" s="127" t="s">
        <v>3440</v>
      </c>
      <c r="F122" s="127" t="s">
        <v>3441</v>
      </c>
      <c r="I122" s="128"/>
      <c r="J122" s="129">
        <f>BK122</f>
        <v>0</v>
      </c>
      <c r="L122" s="125"/>
      <c r="M122" s="130"/>
      <c r="P122" s="131">
        <f>SUM(P123:P171)</f>
        <v>0</v>
      </c>
      <c r="R122" s="131">
        <f>SUM(R123:R171)</f>
        <v>0</v>
      </c>
      <c r="T122" s="132">
        <f>SUM(T123:T171)</f>
        <v>0</v>
      </c>
      <c r="AR122" s="126" t="s">
        <v>83</v>
      </c>
      <c r="AT122" s="133" t="s">
        <v>75</v>
      </c>
      <c r="AU122" s="133" t="s">
        <v>76</v>
      </c>
      <c r="AY122" s="126" t="s">
        <v>293</v>
      </c>
      <c r="BK122" s="134">
        <f>SUM(BK123:BK171)</f>
        <v>0</v>
      </c>
    </row>
    <row r="123" spans="2:65" s="1" customFormat="1" ht="16.5" customHeight="1">
      <c r="B123" s="32"/>
      <c r="C123" s="137" t="s">
        <v>83</v>
      </c>
      <c r="D123" s="137" t="s">
        <v>295</v>
      </c>
      <c r="E123" s="138" t="s">
        <v>3442</v>
      </c>
      <c r="F123" s="139" t="s">
        <v>6267</v>
      </c>
      <c r="G123" s="140" t="s">
        <v>3494</v>
      </c>
      <c r="H123" s="141">
        <v>1</v>
      </c>
      <c r="I123" s="142"/>
      <c r="J123" s="143">
        <f>ROUND(I123*H123,2)</f>
        <v>0</v>
      </c>
      <c r="K123" s="139" t="s">
        <v>1</v>
      </c>
      <c r="L123" s="32"/>
      <c r="M123" s="144" t="s">
        <v>1</v>
      </c>
      <c r="N123" s="145" t="s">
        <v>41</v>
      </c>
      <c r="P123" s="146">
        <f>O123*H123</f>
        <v>0</v>
      </c>
      <c r="Q123" s="146">
        <v>0</v>
      </c>
      <c r="R123" s="146">
        <f>Q123*H123</f>
        <v>0</v>
      </c>
      <c r="S123" s="146">
        <v>0</v>
      </c>
      <c r="T123" s="147">
        <f>S123*H123</f>
        <v>0</v>
      </c>
      <c r="AR123" s="148" t="s">
        <v>300</v>
      </c>
      <c r="AT123" s="148" t="s">
        <v>295</v>
      </c>
      <c r="AU123" s="148" t="s">
        <v>83</v>
      </c>
      <c r="AY123" s="17" t="s">
        <v>293</v>
      </c>
      <c r="BE123" s="149">
        <f>IF(N123="základní",J123,0)</f>
        <v>0</v>
      </c>
      <c r="BF123" s="149">
        <f>IF(N123="snížená",J123,0)</f>
        <v>0</v>
      </c>
      <c r="BG123" s="149">
        <f>IF(N123="zákl. přenesená",J123,0)</f>
        <v>0</v>
      </c>
      <c r="BH123" s="149">
        <f>IF(N123="sníž. přenesená",J123,0)</f>
        <v>0</v>
      </c>
      <c r="BI123" s="149">
        <f>IF(N123="nulová",J123,0)</f>
        <v>0</v>
      </c>
      <c r="BJ123" s="17" t="s">
        <v>83</v>
      </c>
      <c r="BK123" s="149">
        <f>ROUND(I123*H123,2)</f>
        <v>0</v>
      </c>
      <c r="BL123" s="17" t="s">
        <v>300</v>
      </c>
      <c r="BM123" s="148" t="s">
        <v>85</v>
      </c>
    </row>
    <row r="124" spans="2:65" s="1" customFormat="1" ht="409.5">
      <c r="B124" s="32"/>
      <c r="D124" s="151" t="s">
        <v>324</v>
      </c>
      <c r="F124" s="164" t="s">
        <v>6268</v>
      </c>
      <c r="I124" s="165"/>
      <c r="L124" s="32"/>
      <c r="M124" s="166"/>
      <c r="T124" s="56"/>
      <c r="AT124" s="17" t="s">
        <v>324</v>
      </c>
      <c r="AU124" s="17" t="s">
        <v>83</v>
      </c>
    </row>
    <row r="125" spans="2:65" s="1" customFormat="1" ht="16.5" customHeight="1">
      <c r="B125" s="32"/>
      <c r="C125" s="137" t="s">
        <v>85</v>
      </c>
      <c r="D125" s="137" t="s">
        <v>295</v>
      </c>
      <c r="E125" s="138" t="s">
        <v>3446</v>
      </c>
      <c r="F125" s="139" t="s">
        <v>6269</v>
      </c>
      <c r="G125" s="140" t="s">
        <v>3494</v>
      </c>
      <c r="H125" s="141">
        <v>1</v>
      </c>
      <c r="I125" s="142"/>
      <c r="J125" s="143">
        <f>ROUND(I125*H125,2)</f>
        <v>0</v>
      </c>
      <c r="K125" s="139" t="s">
        <v>1</v>
      </c>
      <c r="L125" s="32"/>
      <c r="M125" s="144" t="s">
        <v>1</v>
      </c>
      <c r="N125" s="145" t="s">
        <v>41</v>
      </c>
      <c r="P125" s="146">
        <f>O125*H125</f>
        <v>0</v>
      </c>
      <c r="Q125" s="146">
        <v>0</v>
      </c>
      <c r="R125" s="146">
        <f>Q125*H125</f>
        <v>0</v>
      </c>
      <c r="S125" s="146">
        <v>0</v>
      </c>
      <c r="T125" s="147">
        <f>S125*H125</f>
        <v>0</v>
      </c>
      <c r="AR125" s="148" t="s">
        <v>300</v>
      </c>
      <c r="AT125" s="148" t="s">
        <v>295</v>
      </c>
      <c r="AU125" s="148" t="s">
        <v>83</v>
      </c>
      <c r="AY125" s="17" t="s">
        <v>293</v>
      </c>
      <c r="BE125" s="149">
        <f>IF(N125="základní",J125,0)</f>
        <v>0</v>
      </c>
      <c r="BF125" s="149">
        <f>IF(N125="snížená",J125,0)</f>
        <v>0</v>
      </c>
      <c r="BG125" s="149">
        <f>IF(N125="zákl. přenesená",J125,0)</f>
        <v>0</v>
      </c>
      <c r="BH125" s="149">
        <f>IF(N125="sníž. přenesená",J125,0)</f>
        <v>0</v>
      </c>
      <c r="BI125" s="149">
        <f>IF(N125="nulová",J125,0)</f>
        <v>0</v>
      </c>
      <c r="BJ125" s="17" t="s">
        <v>83</v>
      </c>
      <c r="BK125" s="149">
        <f>ROUND(I125*H125,2)</f>
        <v>0</v>
      </c>
      <c r="BL125" s="17" t="s">
        <v>300</v>
      </c>
      <c r="BM125" s="148" t="s">
        <v>300</v>
      </c>
    </row>
    <row r="126" spans="2:65" s="1" customFormat="1" ht="48.75">
      <c r="B126" s="32"/>
      <c r="D126" s="151" t="s">
        <v>324</v>
      </c>
      <c r="F126" s="184" t="s">
        <v>6270</v>
      </c>
      <c r="I126" s="165"/>
      <c r="L126" s="32"/>
      <c r="M126" s="166"/>
      <c r="T126" s="56"/>
      <c r="AT126" s="17" t="s">
        <v>324</v>
      </c>
      <c r="AU126" s="17" t="s">
        <v>83</v>
      </c>
    </row>
    <row r="127" spans="2:65" s="1" customFormat="1" ht="16.5" customHeight="1">
      <c r="B127" s="32"/>
      <c r="C127" s="137" t="s">
        <v>156</v>
      </c>
      <c r="D127" s="137" t="s">
        <v>295</v>
      </c>
      <c r="E127" s="138" t="s">
        <v>3448</v>
      </c>
      <c r="F127" s="139" t="s">
        <v>6271</v>
      </c>
      <c r="G127" s="140" t="s">
        <v>3444</v>
      </c>
      <c r="H127" s="141">
        <v>1</v>
      </c>
      <c r="I127" s="142"/>
      <c r="J127" s="143">
        <f>ROUND(I127*H127,2)</f>
        <v>0</v>
      </c>
      <c r="K127" s="139" t="s">
        <v>1</v>
      </c>
      <c r="L127" s="32"/>
      <c r="M127" s="144" t="s">
        <v>1</v>
      </c>
      <c r="N127" s="145" t="s">
        <v>41</v>
      </c>
      <c r="P127" s="146">
        <f>O127*H127</f>
        <v>0</v>
      </c>
      <c r="Q127" s="146">
        <v>0</v>
      </c>
      <c r="R127" s="146">
        <f>Q127*H127</f>
        <v>0</v>
      </c>
      <c r="S127" s="146">
        <v>0</v>
      </c>
      <c r="T127" s="147">
        <f>S127*H127</f>
        <v>0</v>
      </c>
      <c r="AR127" s="148" t="s">
        <v>300</v>
      </c>
      <c r="AT127" s="148" t="s">
        <v>295</v>
      </c>
      <c r="AU127" s="148" t="s">
        <v>83</v>
      </c>
      <c r="AY127" s="17" t="s">
        <v>293</v>
      </c>
      <c r="BE127" s="149">
        <f>IF(N127="základní",J127,0)</f>
        <v>0</v>
      </c>
      <c r="BF127" s="149">
        <f>IF(N127="snížená",J127,0)</f>
        <v>0</v>
      </c>
      <c r="BG127" s="149">
        <f>IF(N127="zákl. přenesená",J127,0)</f>
        <v>0</v>
      </c>
      <c r="BH127" s="149">
        <f>IF(N127="sníž. přenesená",J127,0)</f>
        <v>0</v>
      </c>
      <c r="BI127" s="149">
        <f>IF(N127="nulová",J127,0)</f>
        <v>0</v>
      </c>
      <c r="BJ127" s="17" t="s">
        <v>83</v>
      </c>
      <c r="BK127" s="149">
        <f>ROUND(I127*H127,2)</f>
        <v>0</v>
      </c>
      <c r="BL127" s="17" t="s">
        <v>300</v>
      </c>
      <c r="BM127" s="148" t="s">
        <v>327</v>
      </c>
    </row>
    <row r="128" spans="2:65" s="1" customFormat="1" ht="68.25">
      <c r="B128" s="32"/>
      <c r="D128" s="151" t="s">
        <v>324</v>
      </c>
      <c r="F128" s="184" t="s">
        <v>6272</v>
      </c>
      <c r="I128" s="165"/>
      <c r="L128" s="32"/>
      <c r="M128" s="166"/>
      <c r="T128" s="56"/>
      <c r="AT128" s="17" t="s">
        <v>324</v>
      </c>
      <c r="AU128" s="17" t="s">
        <v>83</v>
      </c>
    </row>
    <row r="129" spans="2:65" s="1" customFormat="1" ht="16.5" customHeight="1">
      <c r="B129" s="32"/>
      <c r="C129" s="137" t="s">
        <v>300</v>
      </c>
      <c r="D129" s="137" t="s">
        <v>295</v>
      </c>
      <c r="E129" s="138" t="s">
        <v>6273</v>
      </c>
      <c r="F129" s="139" t="s">
        <v>6274</v>
      </c>
      <c r="G129" s="140" t="s">
        <v>3444</v>
      </c>
      <c r="H129" s="141">
        <v>8</v>
      </c>
      <c r="I129" s="142"/>
      <c r="J129" s="143">
        <f>ROUND(I129*H129,2)</f>
        <v>0</v>
      </c>
      <c r="K129" s="139" t="s">
        <v>1</v>
      </c>
      <c r="L129" s="32"/>
      <c r="M129" s="144" t="s">
        <v>1</v>
      </c>
      <c r="N129" s="145" t="s">
        <v>41</v>
      </c>
      <c r="P129" s="146">
        <f>O129*H129</f>
        <v>0</v>
      </c>
      <c r="Q129" s="146">
        <v>0</v>
      </c>
      <c r="R129" s="146">
        <f>Q129*H129</f>
        <v>0</v>
      </c>
      <c r="S129" s="146">
        <v>0</v>
      </c>
      <c r="T129" s="147">
        <f>S129*H129</f>
        <v>0</v>
      </c>
      <c r="AR129" s="148" t="s">
        <v>300</v>
      </c>
      <c r="AT129" s="148" t="s">
        <v>295</v>
      </c>
      <c r="AU129" s="148" t="s">
        <v>83</v>
      </c>
      <c r="AY129" s="17" t="s">
        <v>293</v>
      </c>
      <c r="BE129" s="149">
        <f>IF(N129="základní",J129,0)</f>
        <v>0</v>
      </c>
      <c r="BF129" s="149">
        <f>IF(N129="snížená",J129,0)</f>
        <v>0</v>
      </c>
      <c r="BG129" s="149">
        <f>IF(N129="zákl. přenesená",J129,0)</f>
        <v>0</v>
      </c>
      <c r="BH129" s="149">
        <f>IF(N129="sníž. přenesená",J129,0)</f>
        <v>0</v>
      </c>
      <c r="BI129" s="149">
        <f>IF(N129="nulová",J129,0)</f>
        <v>0</v>
      </c>
      <c r="BJ129" s="17" t="s">
        <v>83</v>
      </c>
      <c r="BK129" s="149">
        <f>ROUND(I129*H129,2)</f>
        <v>0</v>
      </c>
      <c r="BL129" s="17" t="s">
        <v>300</v>
      </c>
      <c r="BM129" s="148" t="s">
        <v>396</v>
      </c>
    </row>
    <row r="130" spans="2:65" s="1" customFormat="1" ht="146.25">
      <c r="B130" s="32"/>
      <c r="D130" s="151" t="s">
        <v>324</v>
      </c>
      <c r="F130" s="184" t="s">
        <v>6275</v>
      </c>
      <c r="I130" s="165"/>
      <c r="L130" s="32"/>
      <c r="M130" s="166"/>
      <c r="T130" s="56"/>
      <c r="AT130" s="17" t="s">
        <v>324</v>
      </c>
      <c r="AU130" s="17" t="s">
        <v>83</v>
      </c>
    </row>
    <row r="131" spans="2:65" s="1" customFormat="1" ht="16.5" customHeight="1">
      <c r="B131" s="32"/>
      <c r="C131" s="137" t="s">
        <v>320</v>
      </c>
      <c r="D131" s="137" t="s">
        <v>295</v>
      </c>
      <c r="E131" s="138" t="s">
        <v>3452</v>
      </c>
      <c r="F131" s="139" t="s">
        <v>6276</v>
      </c>
      <c r="G131" s="140" t="s">
        <v>3444</v>
      </c>
      <c r="H131" s="141">
        <v>3</v>
      </c>
      <c r="I131" s="142"/>
      <c r="J131" s="143">
        <f>ROUND(I131*H131,2)</f>
        <v>0</v>
      </c>
      <c r="K131" s="139" t="s">
        <v>1</v>
      </c>
      <c r="L131" s="32"/>
      <c r="M131" s="144" t="s">
        <v>1</v>
      </c>
      <c r="N131" s="145" t="s">
        <v>41</v>
      </c>
      <c r="P131" s="146">
        <f>O131*H131</f>
        <v>0</v>
      </c>
      <c r="Q131" s="146">
        <v>0</v>
      </c>
      <c r="R131" s="146">
        <f>Q131*H131</f>
        <v>0</v>
      </c>
      <c r="S131" s="146">
        <v>0</v>
      </c>
      <c r="T131" s="147">
        <f>S131*H131</f>
        <v>0</v>
      </c>
      <c r="AR131" s="148" t="s">
        <v>300</v>
      </c>
      <c r="AT131" s="148" t="s">
        <v>295</v>
      </c>
      <c r="AU131" s="148" t="s">
        <v>83</v>
      </c>
      <c r="AY131" s="17" t="s">
        <v>293</v>
      </c>
      <c r="BE131" s="149">
        <f>IF(N131="základní",J131,0)</f>
        <v>0</v>
      </c>
      <c r="BF131" s="149">
        <f>IF(N131="snížená",J131,0)</f>
        <v>0</v>
      </c>
      <c r="BG131" s="149">
        <f>IF(N131="zákl. přenesená",J131,0)</f>
        <v>0</v>
      </c>
      <c r="BH131" s="149">
        <f>IF(N131="sníž. přenesená",J131,0)</f>
        <v>0</v>
      </c>
      <c r="BI131" s="149">
        <f>IF(N131="nulová",J131,0)</f>
        <v>0</v>
      </c>
      <c r="BJ131" s="17" t="s">
        <v>83</v>
      </c>
      <c r="BK131" s="149">
        <f>ROUND(I131*H131,2)</f>
        <v>0</v>
      </c>
      <c r="BL131" s="17" t="s">
        <v>300</v>
      </c>
      <c r="BM131" s="148" t="s">
        <v>449</v>
      </c>
    </row>
    <row r="132" spans="2:65" s="1" customFormat="1" ht="107.25">
      <c r="B132" s="32"/>
      <c r="D132" s="151" t="s">
        <v>324</v>
      </c>
      <c r="F132" s="184" t="s">
        <v>6277</v>
      </c>
      <c r="I132" s="165"/>
      <c r="L132" s="32"/>
      <c r="M132" s="166"/>
      <c r="T132" s="56"/>
      <c r="AT132" s="17" t="s">
        <v>324</v>
      </c>
      <c r="AU132" s="17" t="s">
        <v>83</v>
      </c>
    </row>
    <row r="133" spans="2:65" s="1" customFormat="1" ht="16.5" customHeight="1">
      <c r="B133" s="32"/>
      <c r="C133" s="137" t="s">
        <v>327</v>
      </c>
      <c r="D133" s="137" t="s">
        <v>295</v>
      </c>
      <c r="E133" s="138" t="s">
        <v>3454</v>
      </c>
      <c r="F133" s="139" t="s">
        <v>6278</v>
      </c>
      <c r="G133" s="140" t="s">
        <v>3444</v>
      </c>
      <c r="H133" s="141">
        <v>1</v>
      </c>
      <c r="I133" s="142"/>
      <c r="J133" s="143">
        <f>ROUND(I133*H133,2)</f>
        <v>0</v>
      </c>
      <c r="K133" s="139" t="s">
        <v>1</v>
      </c>
      <c r="L133" s="32"/>
      <c r="M133" s="144" t="s">
        <v>1</v>
      </c>
      <c r="N133" s="145" t="s">
        <v>41</v>
      </c>
      <c r="P133" s="146">
        <f>O133*H133</f>
        <v>0</v>
      </c>
      <c r="Q133" s="146">
        <v>0</v>
      </c>
      <c r="R133" s="146">
        <f>Q133*H133</f>
        <v>0</v>
      </c>
      <c r="S133" s="146">
        <v>0</v>
      </c>
      <c r="T133" s="147">
        <f>S133*H133</f>
        <v>0</v>
      </c>
      <c r="AR133" s="148" t="s">
        <v>300</v>
      </c>
      <c r="AT133" s="148" t="s">
        <v>295</v>
      </c>
      <c r="AU133" s="148" t="s">
        <v>83</v>
      </c>
      <c r="AY133" s="17" t="s">
        <v>293</v>
      </c>
      <c r="BE133" s="149">
        <f>IF(N133="základní",J133,0)</f>
        <v>0</v>
      </c>
      <c r="BF133" s="149">
        <f>IF(N133="snížená",J133,0)</f>
        <v>0</v>
      </c>
      <c r="BG133" s="149">
        <f>IF(N133="zákl. přenesená",J133,0)</f>
        <v>0</v>
      </c>
      <c r="BH133" s="149">
        <f>IF(N133="sníž. přenesená",J133,0)</f>
        <v>0</v>
      </c>
      <c r="BI133" s="149">
        <f>IF(N133="nulová",J133,0)</f>
        <v>0</v>
      </c>
      <c r="BJ133" s="17" t="s">
        <v>83</v>
      </c>
      <c r="BK133" s="149">
        <f>ROUND(I133*H133,2)</f>
        <v>0</v>
      </c>
      <c r="BL133" s="17" t="s">
        <v>300</v>
      </c>
      <c r="BM133" s="148" t="s">
        <v>8</v>
      </c>
    </row>
    <row r="134" spans="2:65" s="1" customFormat="1" ht="78">
      <c r="B134" s="32"/>
      <c r="D134" s="151" t="s">
        <v>324</v>
      </c>
      <c r="F134" s="184" t="s">
        <v>6279</v>
      </c>
      <c r="I134" s="165"/>
      <c r="L134" s="32"/>
      <c r="M134" s="166"/>
      <c r="T134" s="56"/>
      <c r="AT134" s="17" t="s">
        <v>324</v>
      </c>
      <c r="AU134" s="17" t="s">
        <v>83</v>
      </c>
    </row>
    <row r="135" spans="2:65" s="1" customFormat="1" ht="16.5" customHeight="1">
      <c r="B135" s="32"/>
      <c r="C135" s="137" t="s">
        <v>372</v>
      </c>
      <c r="D135" s="137" t="s">
        <v>295</v>
      </c>
      <c r="E135" s="138" t="s">
        <v>3456</v>
      </c>
      <c r="F135" s="139" t="s">
        <v>6280</v>
      </c>
      <c r="G135" s="140" t="s">
        <v>3444</v>
      </c>
      <c r="H135" s="141">
        <v>2</v>
      </c>
      <c r="I135" s="142"/>
      <c r="J135" s="143">
        <f>ROUND(I135*H135,2)</f>
        <v>0</v>
      </c>
      <c r="K135" s="139" t="s">
        <v>1</v>
      </c>
      <c r="L135" s="32"/>
      <c r="M135" s="144" t="s">
        <v>1</v>
      </c>
      <c r="N135" s="145" t="s">
        <v>41</v>
      </c>
      <c r="P135" s="146">
        <f>O135*H135</f>
        <v>0</v>
      </c>
      <c r="Q135" s="146">
        <v>0</v>
      </c>
      <c r="R135" s="146">
        <f>Q135*H135</f>
        <v>0</v>
      </c>
      <c r="S135" s="146">
        <v>0</v>
      </c>
      <c r="T135" s="147">
        <f>S135*H135</f>
        <v>0</v>
      </c>
      <c r="AR135" s="148" t="s">
        <v>300</v>
      </c>
      <c r="AT135" s="148" t="s">
        <v>295</v>
      </c>
      <c r="AU135" s="148" t="s">
        <v>83</v>
      </c>
      <c r="AY135" s="17" t="s">
        <v>293</v>
      </c>
      <c r="BE135" s="149">
        <f>IF(N135="základní",J135,0)</f>
        <v>0</v>
      </c>
      <c r="BF135" s="149">
        <f>IF(N135="snížená",J135,0)</f>
        <v>0</v>
      </c>
      <c r="BG135" s="149">
        <f>IF(N135="zákl. přenesená",J135,0)</f>
        <v>0</v>
      </c>
      <c r="BH135" s="149">
        <f>IF(N135="sníž. přenesená",J135,0)</f>
        <v>0</v>
      </c>
      <c r="BI135" s="149">
        <f>IF(N135="nulová",J135,0)</f>
        <v>0</v>
      </c>
      <c r="BJ135" s="17" t="s">
        <v>83</v>
      </c>
      <c r="BK135" s="149">
        <f>ROUND(I135*H135,2)</f>
        <v>0</v>
      </c>
      <c r="BL135" s="17" t="s">
        <v>300</v>
      </c>
      <c r="BM135" s="148" t="s">
        <v>584</v>
      </c>
    </row>
    <row r="136" spans="2:65" s="1" customFormat="1" ht="78">
      <c r="B136" s="32"/>
      <c r="D136" s="151" t="s">
        <v>324</v>
      </c>
      <c r="F136" s="184" t="s">
        <v>6281</v>
      </c>
      <c r="I136" s="165"/>
      <c r="L136" s="32"/>
      <c r="M136" s="166"/>
      <c r="T136" s="56"/>
      <c r="AT136" s="17" t="s">
        <v>324</v>
      </c>
      <c r="AU136" s="17" t="s">
        <v>83</v>
      </c>
    </row>
    <row r="137" spans="2:65" s="1" customFormat="1" ht="16.5" customHeight="1">
      <c r="B137" s="32"/>
      <c r="C137" s="137" t="s">
        <v>396</v>
      </c>
      <c r="D137" s="137" t="s">
        <v>295</v>
      </c>
      <c r="E137" s="138" t="s">
        <v>3458</v>
      </c>
      <c r="F137" s="139" t="s">
        <v>6282</v>
      </c>
      <c r="G137" s="140" t="s">
        <v>3494</v>
      </c>
      <c r="H137" s="141">
        <v>1</v>
      </c>
      <c r="I137" s="142"/>
      <c r="J137" s="143">
        <f t="shared" ref="J137:J171" si="0">ROUND(I137*H137,2)</f>
        <v>0</v>
      </c>
      <c r="K137" s="139" t="s">
        <v>1</v>
      </c>
      <c r="L137" s="32"/>
      <c r="M137" s="144" t="s">
        <v>1</v>
      </c>
      <c r="N137" s="145" t="s">
        <v>41</v>
      </c>
      <c r="P137" s="146">
        <f t="shared" ref="P137:P171" si="1">O137*H137</f>
        <v>0</v>
      </c>
      <c r="Q137" s="146">
        <v>0</v>
      </c>
      <c r="R137" s="146">
        <f t="shared" ref="R137:R171" si="2">Q137*H137</f>
        <v>0</v>
      </c>
      <c r="S137" s="146">
        <v>0</v>
      </c>
      <c r="T137" s="147">
        <f t="shared" ref="T137:T171" si="3">S137*H137</f>
        <v>0</v>
      </c>
      <c r="AR137" s="148" t="s">
        <v>300</v>
      </c>
      <c r="AT137" s="148" t="s">
        <v>295</v>
      </c>
      <c r="AU137" s="148" t="s">
        <v>83</v>
      </c>
      <c r="AY137" s="17" t="s">
        <v>293</v>
      </c>
      <c r="BE137" s="149">
        <f t="shared" ref="BE137:BE171" si="4">IF(N137="základní",J137,0)</f>
        <v>0</v>
      </c>
      <c r="BF137" s="149">
        <f t="shared" ref="BF137:BF171" si="5">IF(N137="snížená",J137,0)</f>
        <v>0</v>
      </c>
      <c r="BG137" s="149">
        <f t="shared" ref="BG137:BG171" si="6">IF(N137="zákl. přenesená",J137,0)</f>
        <v>0</v>
      </c>
      <c r="BH137" s="149">
        <f t="shared" ref="BH137:BH171" si="7">IF(N137="sníž. přenesená",J137,0)</f>
        <v>0</v>
      </c>
      <c r="BI137" s="149">
        <f t="shared" ref="BI137:BI171" si="8">IF(N137="nulová",J137,0)</f>
        <v>0</v>
      </c>
      <c r="BJ137" s="17" t="s">
        <v>83</v>
      </c>
      <c r="BK137" s="149">
        <f t="shared" ref="BK137:BK171" si="9">ROUND(I137*H137,2)</f>
        <v>0</v>
      </c>
      <c r="BL137" s="17" t="s">
        <v>300</v>
      </c>
      <c r="BM137" s="148" t="s">
        <v>624</v>
      </c>
    </row>
    <row r="138" spans="2:65" s="1" customFormat="1" ht="16.5" customHeight="1">
      <c r="B138" s="32"/>
      <c r="C138" s="137" t="s">
        <v>415</v>
      </c>
      <c r="D138" s="137" t="s">
        <v>295</v>
      </c>
      <c r="E138" s="138" t="s">
        <v>3460</v>
      </c>
      <c r="F138" s="139" t="s">
        <v>6283</v>
      </c>
      <c r="G138" s="140" t="s">
        <v>3444</v>
      </c>
      <c r="H138" s="141">
        <v>1</v>
      </c>
      <c r="I138" s="142"/>
      <c r="J138" s="143">
        <f t="shared" si="0"/>
        <v>0</v>
      </c>
      <c r="K138" s="139" t="s">
        <v>1</v>
      </c>
      <c r="L138" s="32"/>
      <c r="M138" s="144" t="s">
        <v>1</v>
      </c>
      <c r="N138" s="145" t="s">
        <v>41</v>
      </c>
      <c r="P138" s="146">
        <f t="shared" si="1"/>
        <v>0</v>
      </c>
      <c r="Q138" s="146">
        <v>0</v>
      </c>
      <c r="R138" s="146">
        <f t="shared" si="2"/>
        <v>0</v>
      </c>
      <c r="S138" s="146">
        <v>0</v>
      </c>
      <c r="T138" s="147">
        <f t="shared" si="3"/>
        <v>0</v>
      </c>
      <c r="AR138" s="148" t="s">
        <v>300</v>
      </c>
      <c r="AT138" s="148" t="s">
        <v>295</v>
      </c>
      <c r="AU138" s="148" t="s">
        <v>83</v>
      </c>
      <c r="AY138" s="17" t="s">
        <v>293</v>
      </c>
      <c r="BE138" s="149">
        <f t="shared" si="4"/>
        <v>0</v>
      </c>
      <c r="BF138" s="149">
        <f t="shared" si="5"/>
        <v>0</v>
      </c>
      <c r="BG138" s="149">
        <f t="shared" si="6"/>
        <v>0</v>
      </c>
      <c r="BH138" s="149">
        <f t="shared" si="7"/>
        <v>0</v>
      </c>
      <c r="BI138" s="149">
        <f t="shared" si="8"/>
        <v>0</v>
      </c>
      <c r="BJ138" s="17" t="s">
        <v>83</v>
      </c>
      <c r="BK138" s="149">
        <f t="shared" si="9"/>
        <v>0</v>
      </c>
      <c r="BL138" s="17" t="s">
        <v>300</v>
      </c>
      <c r="BM138" s="148" t="s">
        <v>660</v>
      </c>
    </row>
    <row r="139" spans="2:65" s="1" customFormat="1" ht="16.5" customHeight="1">
      <c r="B139" s="32"/>
      <c r="C139" s="137" t="s">
        <v>449</v>
      </c>
      <c r="D139" s="137" t="s">
        <v>295</v>
      </c>
      <c r="E139" s="138" t="s">
        <v>3462</v>
      </c>
      <c r="F139" s="139" t="s">
        <v>6284</v>
      </c>
      <c r="G139" s="140" t="s">
        <v>3444</v>
      </c>
      <c r="H139" s="141">
        <v>1</v>
      </c>
      <c r="I139" s="142"/>
      <c r="J139" s="143">
        <f t="shared" si="0"/>
        <v>0</v>
      </c>
      <c r="K139" s="139" t="s">
        <v>1</v>
      </c>
      <c r="L139" s="32"/>
      <c r="M139" s="144" t="s">
        <v>1</v>
      </c>
      <c r="N139" s="145" t="s">
        <v>41</v>
      </c>
      <c r="P139" s="146">
        <f t="shared" si="1"/>
        <v>0</v>
      </c>
      <c r="Q139" s="146">
        <v>0</v>
      </c>
      <c r="R139" s="146">
        <f t="shared" si="2"/>
        <v>0</v>
      </c>
      <c r="S139" s="146">
        <v>0</v>
      </c>
      <c r="T139" s="147">
        <f t="shared" si="3"/>
        <v>0</v>
      </c>
      <c r="AR139" s="148" t="s">
        <v>300</v>
      </c>
      <c r="AT139" s="148" t="s">
        <v>295</v>
      </c>
      <c r="AU139" s="148" t="s">
        <v>83</v>
      </c>
      <c r="AY139" s="17" t="s">
        <v>293</v>
      </c>
      <c r="BE139" s="149">
        <f t="shared" si="4"/>
        <v>0</v>
      </c>
      <c r="BF139" s="149">
        <f t="shared" si="5"/>
        <v>0</v>
      </c>
      <c r="BG139" s="149">
        <f t="shared" si="6"/>
        <v>0</v>
      </c>
      <c r="BH139" s="149">
        <f t="shared" si="7"/>
        <v>0</v>
      </c>
      <c r="BI139" s="149">
        <f t="shared" si="8"/>
        <v>0</v>
      </c>
      <c r="BJ139" s="17" t="s">
        <v>83</v>
      </c>
      <c r="BK139" s="149">
        <f t="shared" si="9"/>
        <v>0</v>
      </c>
      <c r="BL139" s="17" t="s">
        <v>300</v>
      </c>
      <c r="BM139" s="148" t="s">
        <v>686</v>
      </c>
    </row>
    <row r="140" spans="2:65" s="1" customFormat="1" ht="16.5" customHeight="1">
      <c r="B140" s="32"/>
      <c r="C140" s="137" t="s">
        <v>529</v>
      </c>
      <c r="D140" s="137" t="s">
        <v>295</v>
      </c>
      <c r="E140" s="138" t="s">
        <v>3464</v>
      </c>
      <c r="F140" s="139" t="s">
        <v>6285</v>
      </c>
      <c r="G140" s="140" t="s">
        <v>3444</v>
      </c>
      <c r="H140" s="141">
        <v>8</v>
      </c>
      <c r="I140" s="142"/>
      <c r="J140" s="143">
        <f t="shared" si="0"/>
        <v>0</v>
      </c>
      <c r="K140" s="139" t="s">
        <v>1</v>
      </c>
      <c r="L140" s="32"/>
      <c r="M140" s="144" t="s">
        <v>1</v>
      </c>
      <c r="N140" s="145" t="s">
        <v>41</v>
      </c>
      <c r="P140" s="146">
        <f t="shared" si="1"/>
        <v>0</v>
      </c>
      <c r="Q140" s="146">
        <v>0</v>
      </c>
      <c r="R140" s="146">
        <f t="shared" si="2"/>
        <v>0</v>
      </c>
      <c r="S140" s="146">
        <v>0</v>
      </c>
      <c r="T140" s="147">
        <f t="shared" si="3"/>
        <v>0</v>
      </c>
      <c r="AR140" s="148" t="s">
        <v>300</v>
      </c>
      <c r="AT140" s="148" t="s">
        <v>295</v>
      </c>
      <c r="AU140" s="148" t="s">
        <v>83</v>
      </c>
      <c r="AY140" s="17" t="s">
        <v>293</v>
      </c>
      <c r="BE140" s="149">
        <f t="shared" si="4"/>
        <v>0</v>
      </c>
      <c r="BF140" s="149">
        <f t="shared" si="5"/>
        <v>0</v>
      </c>
      <c r="BG140" s="149">
        <f t="shared" si="6"/>
        <v>0</v>
      </c>
      <c r="BH140" s="149">
        <f t="shared" si="7"/>
        <v>0</v>
      </c>
      <c r="BI140" s="149">
        <f t="shared" si="8"/>
        <v>0</v>
      </c>
      <c r="BJ140" s="17" t="s">
        <v>83</v>
      </c>
      <c r="BK140" s="149">
        <f t="shared" si="9"/>
        <v>0</v>
      </c>
      <c r="BL140" s="17" t="s">
        <v>300</v>
      </c>
      <c r="BM140" s="148" t="s">
        <v>694</v>
      </c>
    </row>
    <row r="141" spans="2:65" s="1" customFormat="1" ht="16.5" customHeight="1">
      <c r="B141" s="32"/>
      <c r="C141" s="137" t="s">
        <v>8</v>
      </c>
      <c r="D141" s="137" t="s">
        <v>295</v>
      </c>
      <c r="E141" s="138" t="s">
        <v>3466</v>
      </c>
      <c r="F141" s="139" t="s">
        <v>6286</v>
      </c>
      <c r="G141" s="140" t="s">
        <v>3444</v>
      </c>
      <c r="H141" s="141">
        <v>3</v>
      </c>
      <c r="I141" s="142"/>
      <c r="J141" s="143">
        <f t="shared" si="0"/>
        <v>0</v>
      </c>
      <c r="K141" s="139" t="s">
        <v>1</v>
      </c>
      <c r="L141" s="32"/>
      <c r="M141" s="144" t="s">
        <v>1</v>
      </c>
      <c r="N141" s="145" t="s">
        <v>41</v>
      </c>
      <c r="P141" s="146">
        <f t="shared" si="1"/>
        <v>0</v>
      </c>
      <c r="Q141" s="146">
        <v>0</v>
      </c>
      <c r="R141" s="146">
        <f t="shared" si="2"/>
        <v>0</v>
      </c>
      <c r="S141" s="146">
        <v>0</v>
      </c>
      <c r="T141" s="147">
        <f t="shared" si="3"/>
        <v>0</v>
      </c>
      <c r="AR141" s="148" t="s">
        <v>300</v>
      </c>
      <c r="AT141" s="148" t="s">
        <v>295</v>
      </c>
      <c r="AU141" s="148" t="s">
        <v>83</v>
      </c>
      <c r="AY141" s="17" t="s">
        <v>293</v>
      </c>
      <c r="BE141" s="149">
        <f t="shared" si="4"/>
        <v>0</v>
      </c>
      <c r="BF141" s="149">
        <f t="shared" si="5"/>
        <v>0</v>
      </c>
      <c r="BG141" s="149">
        <f t="shared" si="6"/>
        <v>0</v>
      </c>
      <c r="BH141" s="149">
        <f t="shared" si="7"/>
        <v>0</v>
      </c>
      <c r="BI141" s="149">
        <f t="shared" si="8"/>
        <v>0</v>
      </c>
      <c r="BJ141" s="17" t="s">
        <v>83</v>
      </c>
      <c r="BK141" s="149">
        <f t="shared" si="9"/>
        <v>0</v>
      </c>
      <c r="BL141" s="17" t="s">
        <v>300</v>
      </c>
      <c r="BM141" s="148" t="s">
        <v>704</v>
      </c>
    </row>
    <row r="142" spans="2:65" s="1" customFormat="1" ht="16.5" customHeight="1">
      <c r="B142" s="32"/>
      <c r="C142" s="137" t="s">
        <v>573</v>
      </c>
      <c r="D142" s="137" t="s">
        <v>295</v>
      </c>
      <c r="E142" s="138" t="s">
        <v>3468</v>
      </c>
      <c r="F142" s="139" t="s">
        <v>6287</v>
      </c>
      <c r="G142" s="140" t="s">
        <v>3444</v>
      </c>
      <c r="H142" s="141">
        <v>2</v>
      </c>
      <c r="I142" s="142"/>
      <c r="J142" s="143">
        <f t="shared" si="0"/>
        <v>0</v>
      </c>
      <c r="K142" s="139" t="s">
        <v>1</v>
      </c>
      <c r="L142" s="32"/>
      <c r="M142" s="144" t="s">
        <v>1</v>
      </c>
      <c r="N142" s="145" t="s">
        <v>41</v>
      </c>
      <c r="P142" s="146">
        <f t="shared" si="1"/>
        <v>0</v>
      </c>
      <c r="Q142" s="146">
        <v>0</v>
      </c>
      <c r="R142" s="146">
        <f t="shared" si="2"/>
        <v>0</v>
      </c>
      <c r="S142" s="146">
        <v>0</v>
      </c>
      <c r="T142" s="147">
        <f t="shared" si="3"/>
        <v>0</v>
      </c>
      <c r="AR142" s="148" t="s">
        <v>300</v>
      </c>
      <c r="AT142" s="148" t="s">
        <v>295</v>
      </c>
      <c r="AU142" s="148" t="s">
        <v>83</v>
      </c>
      <c r="AY142" s="17" t="s">
        <v>293</v>
      </c>
      <c r="BE142" s="149">
        <f t="shared" si="4"/>
        <v>0</v>
      </c>
      <c r="BF142" s="149">
        <f t="shared" si="5"/>
        <v>0</v>
      </c>
      <c r="BG142" s="149">
        <f t="shared" si="6"/>
        <v>0</v>
      </c>
      <c r="BH142" s="149">
        <f t="shared" si="7"/>
        <v>0</v>
      </c>
      <c r="BI142" s="149">
        <f t="shared" si="8"/>
        <v>0</v>
      </c>
      <c r="BJ142" s="17" t="s">
        <v>83</v>
      </c>
      <c r="BK142" s="149">
        <f t="shared" si="9"/>
        <v>0</v>
      </c>
      <c r="BL142" s="17" t="s">
        <v>300</v>
      </c>
      <c r="BM142" s="148" t="s">
        <v>737</v>
      </c>
    </row>
    <row r="143" spans="2:65" s="1" customFormat="1" ht="24.2" customHeight="1">
      <c r="B143" s="32"/>
      <c r="C143" s="137" t="s">
        <v>584</v>
      </c>
      <c r="D143" s="137" t="s">
        <v>295</v>
      </c>
      <c r="E143" s="138" t="s">
        <v>3470</v>
      </c>
      <c r="F143" s="139" t="s">
        <v>6288</v>
      </c>
      <c r="G143" s="140" t="s">
        <v>3444</v>
      </c>
      <c r="H143" s="141">
        <v>1</v>
      </c>
      <c r="I143" s="142"/>
      <c r="J143" s="143">
        <f t="shared" si="0"/>
        <v>0</v>
      </c>
      <c r="K143" s="139" t="s">
        <v>1</v>
      </c>
      <c r="L143" s="32"/>
      <c r="M143" s="144" t="s">
        <v>1</v>
      </c>
      <c r="N143" s="145" t="s">
        <v>41</v>
      </c>
      <c r="P143" s="146">
        <f t="shared" si="1"/>
        <v>0</v>
      </c>
      <c r="Q143" s="146">
        <v>0</v>
      </c>
      <c r="R143" s="146">
        <f t="shared" si="2"/>
        <v>0</v>
      </c>
      <c r="S143" s="146">
        <v>0</v>
      </c>
      <c r="T143" s="147">
        <f t="shared" si="3"/>
        <v>0</v>
      </c>
      <c r="AR143" s="148" t="s">
        <v>300</v>
      </c>
      <c r="AT143" s="148" t="s">
        <v>295</v>
      </c>
      <c r="AU143" s="148" t="s">
        <v>83</v>
      </c>
      <c r="AY143" s="17" t="s">
        <v>293</v>
      </c>
      <c r="BE143" s="149">
        <f t="shared" si="4"/>
        <v>0</v>
      </c>
      <c r="BF143" s="149">
        <f t="shared" si="5"/>
        <v>0</v>
      </c>
      <c r="BG143" s="149">
        <f t="shared" si="6"/>
        <v>0</v>
      </c>
      <c r="BH143" s="149">
        <f t="shared" si="7"/>
        <v>0</v>
      </c>
      <c r="BI143" s="149">
        <f t="shared" si="8"/>
        <v>0</v>
      </c>
      <c r="BJ143" s="17" t="s">
        <v>83</v>
      </c>
      <c r="BK143" s="149">
        <f t="shared" si="9"/>
        <v>0</v>
      </c>
      <c r="BL143" s="17" t="s">
        <v>300</v>
      </c>
      <c r="BM143" s="148" t="s">
        <v>764</v>
      </c>
    </row>
    <row r="144" spans="2:65" s="1" customFormat="1" ht="16.5" customHeight="1">
      <c r="B144" s="32"/>
      <c r="C144" s="137" t="s">
        <v>606</v>
      </c>
      <c r="D144" s="137" t="s">
        <v>295</v>
      </c>
      <c r="E144" s="138" t="s">
        <v>6289</v>
      </c>
      <c r="F144" s="139" t="s">
        <v>6290</v>
      </c>
      <c r="G144" s="140" t="s">
        <v>711</v>
      </c>
      <c r="H144" s="141">
        <v>70</v>
      </c>
      <c r="I144" s="142"/>
      <c r="J144" s="143">
        <f t="shared" si="0"/>
        <v>0</v>
      </c>
      <c r="K144" s="139" t="s">
        <v>1</v>
      </c>
      <c r="L144" s="32"/>
      <c r="M144" s="144" t="s">
        <v>1</v>
      </c>
      <c r="N144" s="145" t="s">
        <v>41</v>
      </c>
      <c r="P144" s="146">
        <f t="shared" si="1"/>
        <v>0</v>
      </c>
      <c r="Q144" s="146">
        <v>0</v>
      </c>
      <c r="R144" s="146">
        <f t="shared" si="2"/>
        <v>0</v>
      </c>
      <c r="S144" s="146">
        <v>0</v>
      </c>
      <c r="T144" s="147">
        <f t="shared" si="3"/>
        <v>0</v>
      </c>
      <c r="AR144" s="148" t="s">
        <v>300</v>
      </c>
      <c r="AT144" s="148" t="s">
        <v>295</v>
      </c>
      <c r="AU144" s="148" t="s">
        <v>83</v>
      </c>
      <c r="AY144" s="17" t="s">
        <v>293</v>
      </c>
      <c r="BE144" s="149">
        <f t="shared" si="4"/>
        <v>0</v>
      </c>
      <c r="BF144" s="149">
        <f t="shared" si="5"/>
        <v>0</v>
      </c>
      <c r="BG144" s="149">
        <f t="shared" si="6"/>
        <v>0</v>
      </c>
      <c r="BH144" s="149">
        <f t="shared" si="7"/>
        <v>0</v>
      </c>
      <c r="BI144" s="149">
        <f t="shared" si="8"/>
        <v>0</v>
      </c>
      <c r="BJ144" s="17" t="s">
        <v>83</v>
      </c>
      <c r="BK144" s="149">
        <f t="shared" si="9"/>
        <v>0</v>
      </c>
      <c r="BL144" s="17" t="s">
        <v>300</v>
      </c>
      <c r="BM144" s="148" t="s">
        <v>777</v>
      </c>
    </row>
    <row r="145" spans="2:65" s="1" customFormat="1" ht="62.65" customHeight="1">
      <c r="B145" s="32"/>
      <c r="C145" s="137" t="s">
        <v>624</v>
      </c>
      <c r="D145" s="137" t="s">
        <v>295</v>
      </c>
      <c r="E145" s="138" t="s">
        <v>6291</v>
      </c>
      <c r="F145" s="139" t="s">
        <v>6292</v>
      </c>
      <c r="G145" s="140" t="s">
        <v>3444</v>
      </c>
      <c r="H145" s="141">
        <v>60</v>
      </c>
      <c r="I145" s="142"/>
      <c r="J145" s="143">
        <f t="shared" si="0"/>
        <v>0</v>
      </c>
      <c r="K145" s="139" t="s">
        <v>1</v>
      </c>
      <c r="L145" s="32"/>
      <c r="M145" s="144" t="s">
        <v>1</v>
      </c>
      <c r="N145" s="145" t="s">
        <v>41</v>
      </c>
      <c r="P145" s="146">
        <f t="shared" si="1"/>
        <v>0</v>
      </c>
      <c r="Q145" s="146">
        <v>0</v>
      </c>
      <c r="R145" s="146">
        <f t="shared" si="2"/>
        <v>0</v>
      </c>
      <c r="S145" s="146">
        <v>0</v>
      </c>
      <c r="T145" s="147">
        <f t="shared" si="3"/>
        <v>0</v>
      </c>
      <c r="AR145" s="148" t="s">
        <v>300</v>
      </c>
      <c r="AT145" s="148" t="s">
        <v>295</v>
      </c>
      <c r="AU145" s="148" t="s">
        <v>83</v>
      </c>
      <c r="AY145" s="17" t="s">
        <v>293</v>
      </c>
      <c r="BE145" s="149">
        <f t="shared" si="4"/>
        <v>0</v>
      </c>
      <c r="BF145" s="149">
        <f t="shared" si="5"/>
        <v>0</v>
      </c>
      <c r="BG145" s="149">
        <f t="shared" si="6"/>
        <v>0</v>
      </c>
      <c r="BH145" s="149">
        <f t="shared" si="7"/>
        <v>0</v>
      </c>
      <c r="BI145" s="149">
        <f t="shared" si="8"/>
        <v>0</v>
      </c>
      <c r="BJ145" s="17" t="s">
        <v>83</v>
      </c>
      <c r="BK145" s="149">
        <f t="shared" si="9"/>
        <v>0</v>
      </c>
      <c r="BL145" s="17" t="s">
        <v>300</v>
      </c>
      <c r="BM145" s="148" t="s">
        <v>787</v>
      </c>
    </row>
    <row r="146" spans="2:65" s="1" customFormat="1" ht="62.65" customHeight="1">
      <c r="B146" s="32"/>
      <c r="C146" s="137" t="s">
        <v>645</v>
      </c>
      <c r="D146" s="137" t="s">
        <v>295</v>
      </c>
      <c r="E146" s="138" t="s">
        <v>3476</v>
      </c>
      <c r="F146" s="139" t="s">
        <v>6293</v>
      </c>
      <c r="G146" s="140" t="s">
        <v>3444</v>
      </c>
      <c r="H146" s="141">
        <v>200</v>
      </c>
      <c r="I146" s="142"/>
      <c r="J146" s="143">
        <f t="shared" si="0"/>
        <v>0</v>
      </c>
      <c r="K146" s="139" t="s">
        <v>1</v>
      </c>
      <c r="L146" s="32"/>
      <c r="M146" s="144" t="s">
        <v>1</v>
      </c>
      <c r="N146" s="145" t="s">
        <v>41</v>
      </c>
      <c r="P146" s="146">
        <f t="shared" si="1"/>
        <v>0</v>
      </c>
      <c r="Q146" s="146">
        <v>0</v>
      </c>
      <c r="R146" s="146">
        <f t="shared" si="2"/>
        <v>0</v>
      </c>
      <c r="S146" s="146">
        <v>0</v>
      </c>
      <c r="T146" s="147">
        <f t="shared" si="3"/>
        <v>0</v>
      </c>
      <c r="AR146" s="148" t="s">
        <v>300</v>
      </c>
      <c r="AT146" s="148" t="s">
        <v>295</v>
      </c>
      <c r="AU146" s="148" t="s">
        <v>83</v>
      </c>
      <c r="AY146" s="17" t="s">
        <v>293</v>
      </c>
      <c r="BE146" s="149">
        <f t="shared" si="4"/>
        <v>0</v>
      </c>
      <c r="BF146" s="149">
        <f t="shared" si="5"/>
        <v>0</v>
      </c>
      <c r="BG146" s="149">
        <f t="shared" si="6"/>
        <v>0</v>
      </c>
      <c r="BH146" s="149">
        <f t="shared" si="7"/>
        <v>0</v>
      </c>
      <c r="BI146" s="149">
        <f t="shared" si="8"/>
        <v>0</v>
      </c>
      <c r="BJ146" s="17" t="s">
        <v>83</v>
      </c>
      <c r="BK146" s="149">
        <f t="shared" si="9"/>
        <v>0</v>
      </c>
      <c r="BL146" s="17" t="s">
        <v>300</v>
      </c>
      <c r="BM146" s="148" t="s">
        <v>809</v>
      </c>
    </row>
    <row r="147" spans="2:65" s="1" customFormat="1" ht="37.9" customHeight="1">
      <c r="B147" s="32"/>
      <c r="C147" s="137" t="s">
        <v>660</v>
      </c>
      <c r="D147" s="137" t="s">
        <v>295</v>
      </c>
      <c r="E147" s="138" t="s">
        <v>3472</v>
      </c>
      <c r="F147" s="139" t="s">
        <v>3473</v>
      </c>
      <c r="G147" s="140" t="s">
        <v>711</v>
      </c>
      <c r="H147" s="141">
        <v>5</v>
      </c>
      <c r="I147" s="142"/>
      <c r="J147" s="143">
        <f t="shared" si="0"/>
        <v>0</v>
      </c>
      <c r="K147" s="139" t="s">
        <v>1</v>
      </c>
      <c r="L147" s="32"/>
      <c r="M147" s="144" t="s">
        <v>1</v>
      </c>
      <c r="N147" s="145" t="s">
        <v>41</v>
      </c>
      <c r="P147" s="146">
        <f t="shared" si="1"/>
        <v>0</v>
      </c>
      <c r="Q147" s="146">
        <v>0</v>
      </c>
      <c r="R147" s="146">
        <f t="shared" si="2"/>
        <v>0</v>
      </c>
      <c r="S147" s="146">
        <v>0</v>
      </c>
      <c r="T147" s="147">
        <f t="shared" si="3"/>
        <v>0</v>
      </c>
      <c r="AR147" s="148" t="s">
        <v>300</v>
      </c>
      <c r="AT147" s="148" t="s">
        <v>295</v>
      </c>
      <c r="AU147" s="148" t="s">
        <v>83</v>
      </c>
      <c r="AY147" s="17" t="s">
        <v>293</v>
      </c>
      <c r="BE147" s="149">
        <f t="shared" si="4"/>
        <v>0</v>
      </c>
      <c r="BF147" s="149">
        <f t="shared" si="5"/>
        <v>0</v>
      </c>
      <c r="BG147" s="149">
        <f t="shared" si="6"/>
        <v>0</v>
      </c>
      <c r="BH147" s="149">
        <f t="shared" si="7"/>
        <v>0</v>
      </c>
      <c r="BI147" s="149">
        <f t="shared" si="8"/>
        <v>0</v>
      </c>
      <c r="BJ147" s="17" t="s">
        <v>83</v>
      </c>
      <c r="BK147" s="149">
        <f t="shared" si="9"/>
        <v>0</v>
      </c>
      <c r="BL147" s="17" t="s">
        <v>300</v>
      </c>
      <c r="BM147" s="148" t="s">
        <v>834</v>
      </c>
    </row>
    <row r="148" spans="2:65" s="1" customFormat="1" ht="37.9" customHeight="1">
      <c r="B148" s="32"/>
      <c r="C148" s="137" t="s">
        <v>680</v>
      </c>
      <c r="D148" s="137" t="s">
        <v>295</v>
      </c>
      <c r="E148" s="138" t="s">
        <v>3480</v>
      </c>
      <c r="F148" s="139" t="s">
        <v>6294</v>
      </c>
      <c r="G148" s="140" t="s">
        <v>711</v>
      </c>
      <c r="H148" s="141">
        <v>5</v>
      </c>
      <c r="I148" s="142"/>
      <c r="J148" s="143">
        <f t="shared" si="0"/>
        <v>0</v>
      </c>
      <c r="K148" s="139" t="s">
        <v>1</v>
      </c>
      <c r="L148" s="32"/>
      <c r="M148" s="144" t="s">
        <v>1</v>
      </c>
      <c r="N148" s="145" t="s">
        <v>41</v>
      </c>
      <c r="P148" s="146">
        <f t="shared" si="1"/>
        <v>0</v>
      </c>
      <c r="Q148" s="146">
        <v>0</v>
      </c>
      <c r="R148" s="146">
        <f t="shared" si="2"/>
        <v>0</v>
      </c>
      <c r="S148" s="146">
        <v>0</v>
      </c>
      <c r="T148" s="147">
        <f t="shared" si="3"/>
        <v>0</v>
      </c>
      <c r="AR148" s="148" t="s">
        <v>300</v>
      </c>
      <c r="AT148" s="148" t="s">
        <v>295</v>
      </c>
      <c r="AU148" s="148" t="s">
        <v>83</v>
      </c>
      <c r="AY148" s="17" t="s">
        <v>293</v>
      </c>
      <c r="BE148" s="149">
        <f t="shared" si="4"/>
        <v>0</v>
      </c>
      <c r="BF148" s="149">
        <f t="shared" si="5"/>
        <v>0</v>
      </c>
      <c r="BG148" s="149">
        <f t="shared" si="6"/>
        <v>0</v>
      </c>
      <c r="BH148" s="149">
        <f t="shared" si="7"/>
        <v>0</v>
      </c>
      <c r="BI148" s="149">
        <f t="shared" si="8"/>
        <v>0</v>
      </c>
      <c r="BJ148" s="17" t="s">
        <v>83</v>
      </c>
      <c r="BK148" s="149">
        <f t="shared" si="9"/>
        <v>0</v>
      </c>
      <c r="BL148" s="17" t="s">
        <v>300</v>
      </c>
      <c r="BM148" s="148" t="s">
        <v>890</v>
      </c>
    </row>
    <row r="149" spans="2:65" s="1" customFormat="1" ht="37.9" customHeight="1">
      <c r="B149" s="32"/>
      <c r="C149" s="137" t="s">
        <v>686</v>
      </c>
      <c r="D149" s="137" t="s">
        <v>295</v>
      </c>
      <c r="E149" s="138" t="s">
        <v>3482</v>
      </c>
      <c r="F149" s="139" t="s">
        <v>6295</v>
      </c>
      <c r="G149" s="140" t="s">
        <v>711</v>
      </c>
      <c r="H149" s="141">
        <v>165</v>
      </c>
      <c r="I149" s="142"/>
      <c r="J149" s="143">
        <f t="shared" si="0"/>
        <v>0</v>
      </c>
      <c r="K149" s="139" t="s">
        <v>1</v>
      </c>
      <c r="L149" s="32"/>
      <c r="M149" s="144" t="s">
        <v>1</v>
      </c>
      <c r="N149" s="145" t="s">
        <v>41</v>
      </c>
      <c r="P149" s="146">
        <f t="shared" si="1"/>
        <v>0</v>
      </c>
      <c r="Q149" s="146">
        <v>0</v>
      </c>
      <c r="R149" s="146">
        <f t="shared" si="2"/>
        <v>0</v>
      </c>
      <c r="S149" s="146">
        <v>0</v>
      </c>
      <c r="T149" s="147">
        <f t="shared" si="3"/>
        <v>0</v>
      </c>
      <c r="AR149" s="148" t="s">
        <v>300</v>
      </c>
      <c r="AT149" s="148" t="s">
        <v>295</v>
      </c>
      <c r="AU149" s="148" t="s">
        <v>83</v>
      </c>
      <c r="AY149" s="17" t="s">
        <v>293</v>
      </c>
      <c r="BE149" s="149">
        <f t="shared" si="4"/>
        <v>0</v>
      </c>
      <c r="BF149" s="149">
        <f t="shared" si="5"/>
        <v>0</v>
      </c>
      <c r="BG149" s="149">
        <f t="shared" si="6"/>
        <v>0</v>
      </c>
      <c r="BH149" s="149">
        <f t="shared" si="7"/>
        <v>0</v>
      </c>
      <c r="BI149" s="149">
        <f t="shared" si="8"/>
        <v>0</v>
      </c>
      <c r="BJ149" s="17" t="s">
        <v>83</v>
      </c>
      <c r="BK149" s="149">
        <f t="shared" si="9"/>
        <v>0</v>
      </c>
      <c r="BL149" s="17" t="s">
        <v>300</v>
      </c>
      <c r="BM149" s="148" t="s">
        <v>906</v>
      </c>
    </row>
    <row r="150" spans="2:65" s="1" customFormat="1" ht="33" customHeight="1">
      <c r="B150" s="32"/>
      <c r="C150" s="137" t="s">
        <v>7</v>
      </c>
      <c r="D150" s="137" t="s">
        <v>295</v>
      </c>
      <c r="E150" s="138" t="s">
        <v>6296</v>
      </c>
      <c r="F150" s="139" t="s">
        <v>6297</v>
      </c>
      <c r="G150" s="140" t="s">
        <v>711</v>
      </c>
      <c r="H150" s="141">
        <v>8</v>
      </c>
      <c r="I150" s="142"/>
      <c r="J150" s="143">
        <f t="shared" si="0"/>
        <v>0</v>
      </c>
      <c r="K150" s="139" t="s">
        <v>1</v>
      </c>
      <c r="L150" s="32"/>
      <c r="M150" s="144" t="s">
        <v>1</v>
      </c>
      <c r="N150" s="145" t="s">
        <v>41</v>
      </c>
      <c r="P150" s="146">
        <f t="shared" si="1"/>
        <v>0</v>
      </c>
      <c r="Q150" s="146">
        <v>0</v>
      </c>
      <c r="R150" s="146">
        <f t="shared" si="2"/>
        <v>0</v>
      </c>
      <c r="S150" s="146">
        <v>0</v>
      </c>
      <c r="T150" s="147">
        <f t="shared" si="3"/>
        <v>0</v>
      </c>
      <c r="AR150" s="148" t="s">
        <v>300</v>
      </c>
      <c r="AT150" s="148" t="s">
        <v>295</v>
      </c>
      <c r="AU150" s="148" t="s">
        <v>83</v>
      </c>
      <c r="AY150" s="17" t="s">
        <v>293</v>
      </c>
      <c r="BE150" s="149">
        <f t="shared" si="4"/>
        <v>0</v>
      </c>
      <c r="BF150" s="149">
        <f t="shared" si="5"/>
        <v>0</v>
      </c>
      <c r="BG150" s="149">
        <f t="shared" si="6"/>
        <v>0</v>
      </c>
      <c r="BH150" s="149">
        <f t="shared" si="7"/>
        <v>0</v>
      </c>
      <c r="BI150" s="149">
        <f t="shared" si="8"/>
        <v>0</v>
      </c>
      <c r="BJ150" s="17" t="s">
        <v>83</v>
      </c>
      <c r="BK150" s="149">
        <f t="shared" si="9"/>
        <v>0</v>
      </c>
      <c r="BL150" s="17" t="s">
        <v>300</v>
      </c>
      <c r="BM150" s="148" t="s">
        <v>958</v>
      </c>
    </row>
    <row r="151" spans="2:65" s="1" customFormat="1" ht="33" customHeight="1">
      <c r="B151" s="32"/>
      <c r="C151" s="137" t="s">
        <v>694</v>
      </c>
      <c r="D151" s="137" t="s">
        <v>295</v>
      </c>
      <c r="E151" s="138" t="s">
        <v>3486</v>
      </c>
      <c r="F151" s="139" t="s">
        <v>6298</v>
      </c>
      <c r="G151" s="140" t="s">
        <v>711</v>
      </c>
      <c r="H151" s="141">
        <v>10</v>
      </c>
      <c r="I151" s="142"/>
      <c r="J151" s="143">
        <f t="shared" si="0"/>
        <v>0</v>
      </c>
      <c r="K151" s="139" t="s">
        <v>1</v>
      </c>
      <c r="L151" s="32"/>
      <c r="M151" s="144" t="s">
        <v>1</v>
      </c>
      <c r="N151" s="145" t="s">
        <v>41</v>
      </c>
      <c r="P151" s="146">
        <f t="shared" si="1"/>
        <v>0</v>
      </c>
      <c r="Q151" s="146">
        <v>0</v>
      </c>
      <c r="R151" s="146">
        <f t="shared" si="2"/>
        <v>0</v>
      </c>
      <c r="S151" s="146">
        <v>0</v>
      </c>
      <c r="T151" s="147">
        <f t="shared" si="3"/>
        <v>0</v>
      </c>
      <c r="AR151" s="148" t="s">
        <v>300</v>
      </c>
      <c r="AT151" s="148" t="s">
        <v>295</v>
      </c>
      <c r="AU151" s="148" t="s">
        <v>83</v>
      </c>
      <c r="AY151" s="17" t="s">
        <v>293</v>
      </c>
      <c r="BE151" s="149">
        <f t="shared" si="4"/>
        <v>0</v>
      </c>
      <c r="BF151" s="149">
        <f t="shared" si="5"/>
        <v>0</v>
      </c>
      <c r="BG151" s="149">
        <f t="shared" si="6"/>
        <v>0</v>
      </c>
      <c r="BH151" s="149">
        <f t="shared" si="7"/>
        <v>0</v>
      </c>
      <c r="BI151" s="149">
        <f t="shared" si="8"/>
        <v>0</v>
      </c>
      <c r="BJ151" s="17" t="s">
        <v>83</v>
      </c>
      <c r="BK151" s="149">
        <f t="shared" si="9"/>
        <v>0</v>
      </c>
      <c r="BL151" s="17" t="s">
        <v>300</v>
      </c>
      <c r="BM151" s="148" t="s">
        <v>993</v>
      </c>
    </row>
    <row r="152" spans="2:65" s="1" customFormat="1" ht="37.9" customHeight="1">
      <c r="B152" s="32"/>
      <c r="C152" s="137" t="s">
        <v>699</v>
      </c>
      <c r="D152" s="137" t="s">
        <v>295</v>
      </c>
      <c r="E152" s="138" t="s">
        <v>3474</v>
      </c>
      <c r="F152" s="139" t="s">
        <v>3475</v>
      </c>
      <c r="G152" s="140" t="s">
        <v>711</v>
      </c>
      <c r="H152" s="141">
        <v>10</v>
      </c>
      <c r="I152" s="142"/>
      <c r="J152" s="143">
        <f t="shared" si="0"/>
        <v>0</v>
      </c>
      <c r="K152" s="139" t="s">
        <v>1</v>
      </c>
      <c r="L152" s="32"/>
      <c r="M152" s="144" t="s">
        <v>1</v>
      </c>
      <c r="N152" s="145" t="s">
        <v>41</v>
      </c>
      <c r="P152" s="146">
        <f t="shared" si="1"/>
        <v>0</v>
      </c>
      <c r="Q152" s="146">
        <v>0</v>
      </c>
      <c r="R152" s="146">
        <f t="shared" si="2"/>
        <v>0</v>
      </c>
      <c r="S152" s="146">
        <v>0</v>
      </c>
      <c r="T152" s="147">
        <f t="shared" si="3"/>
        <v>0</v>
      </c>
      <c r="AR152" s="148" t="s">
        <v>300</v>
      </c>
      <c r="AT152" s="148" t="s">
        <v>295</v>
      </c>
      <c r="AU152" s="148" t="s">
        <v>83</v>
      </c>
      <c r="AY152" s="17" t="s">
        <v>293</v>
      </c>
      <c r="BE152" s="149">
        <f t="shared" si="4"/>
        <v>0</v>
      </c>
      <c r="BF152" s="149">
        <f t="shared" si="5"/>
        <v>0</v>
      </c>
      <c r="BG152" s="149">
        <f t="shared" si="6"/>
        <v>0</v>
      </c>
      <c r="BH152" s="149">
        <f t="shared" si="7"/>
        <v>0</v>
      </c>
      <c r="BI152" s="149">
        <f t="shared" si="8"/>
        <v>0</v>
      </c>
      <c r="BJ152" s="17" t="s">
        <v>83</v>
      </c>
      <c r="BK152" s="149">
        <f t="shared" si="9"/>
        <v>0</v>
      </c>
      <c r="BL152" s="17" t="s">
        <v>300</v>
      </c>
      <c r="BM152" s="148" t="s">
        <v>1053</v>
      </c>
    </row>
    <row r="153" spans="2:65" s="1" customFormat="1" ht="37.9" customHeight="1">
      <c r="B153" s="32"/>
      <c r="C153" s="137" t="s">
        <v>704</v>
      </c>
      <c r="D153" s="137" t="s">
        <v>295</v>
      </c>
      <c r="E153" s="138" t="s">
        <v>3490</v>
      </c>
      <c r="F153" s="139" t="s">
        <v>6299</v>
      </c>
      <c r="G153" s="140" t="s">
        <v>711</v>
      </c>
      <c r="H153" s="141">
        <v>50</v>
      </c>
      <c r="I153" s="142"/>
      <c r="J153" s="143">
        <f t="shared" si="0"/>
        <v>0</v>
      </c>
      <c r="K153" s="139" t="s">
        <v>1</v>
      </c>
      <c r="L153" s="32"/>
      <c r="M153" s="144" t="s">
        <v>1</v>
      </c>
      <c r="N153" s="145" t="s">
        <v>41</v>
      </c>
      <c r="P153" s="146">
        <f t="shared" si="1"/>
        <v>0</v>
      </c>
      <c r="Q153" s="146">
        <v>0</v>
      </c>
      <c r="R153" s="146">
        <f t="shared" si="2"/>
        <v>0</v>
      </c>
      <c r="S153" s="146">
        <v>0</v>
      </c>
      <c r="T153" s="147">
        <f t="shared" si="3"/>
        <v>0</v>
      </c>
      <c r="AR153" s="148" t="s">
        <v>300</v>
      </c>
      <c r="AT153" s="148" t="s">
        <v>295</v>
      </c>
      <c r="AU153" s="148" t="s">
        <v>83</v>
      </c>
      <c r="AY153" s="17" t="s">
        <v>293</v>
      </c>
      <c r="BE153" s="149">
        <f t="shared" si="4"/>
        <v>0</v>
      </c>
      <c r="BF153" s="149">
        <f t="shared" si="5"/>
        <v>0</v>
      </c>
      <c r="BG153" s="149">
        <f t="shared" si="6"/>
        <v>0</v>
      </c>
      <c r="BH153" s="149">
        <f t="shared" si="7"/>
        <v>0</v>
      </c>
      <c r="BI153" s="149">
        <f t="shared" si="8"/>
        <v>0</v>
      </c>
      <c r="BJ153" s="17" t="s">
        <v>83</v>
      </c>
      <c r="BK153" s="149">
        <f t="shared" si="9"/>
        <v>0</v>
      </c>
      <c r="BL153" s="17" t="s">
        <v>300</v>
      </c>
      <c r="BM153" s="148" t="s">
        <v>1089</v>
      </c>
    </row>
    <row r="154" spans="2:65" s="1" customFormat="1" ht="37.9" customHeight="1">
      <c r="B154" s="32"/>
      <c r="C154" s="137" t="s">
        <v>708</v>
      </c>
      <c r="D154" s="137" t="s">
        <v>295</v>
      </c>
      <c r="E154" s="138" t="s">
        <v>3492</v>
      </c>
      <c r="F154" s="139" t="s">
        <v>6300</v>
      </c>
      <c r="G154" s="140" t="s">
        <v>711</v>
      </c>
      <c r="H154" s="141">
        <v>10</v>
      </c>
      <c r="I154" s="142"/>
      <c r="J154" s="143">
        <f t="shared" si="0"/>
        <v>0</v>
      </c>
      <c r="K154" s="139" t="s">
        <v>1</v>
      </c>
      <c r="L154" s="32"/>
      <c r="M154" s="144" t="s">
        <v>1</v>
      </c>
      <c r="N154" s="145" t="s">
        <v>41</v>
      </c>
      <c r="P154" s="146">
        <f t="shared" si="1"/>
        <v>0</v>
      </c>
      <c r="Q154" s="146">
        <v>0</v>
      </c>
      <c r="R154" s="146">
        <f t="shared" si="2"/>
        <v>0</v>
      </c>
      <c r="S154" s="146">
        <v>0</v>
      </c>
      <c r="T154" s="147">
        <f t="shared" si="3"/>
        <v>0</v>
      </c>
      <c r="AR154" s="148" t="s">
        <v>300</v>
      </c>
      <c r="AT154" s="148" t="s">
        <v>295</v>
      </c>
      <c r="AU154" s="148" t="s">
        <v>83</v>
      </c>
      <c r="AY154" s="17" t="s">
        <v>293</v>
      </c>
      <c r="BE154" s="149">
        <f t="shared" si="4"/>
        <v>0</v>
      </c>
      <c r="BF154" s="149">
        <f t="shared" si="5"/>
        <v>0</v>
      </c>
      <c r="BG154" s="149">
        <f t="shared" si="6"/>
        <v>0</v>
      </c>
      <c r="BH154" s="149">
        <f t="shared" si="7"/>
        <v>0</v>
      </c>
      <c r="BI154" s="149">
        <f t="shared" si="8"/>
        <v>0</v>
      </c>
      <c r="BJ154" s="17" t="s">
        <v>83</v>
      </c>
      <c r="BK154" s="149">
        <f t="shared" si="9"/>
        <v>0</v>
      </c>
      <c r="BL154" s="17" t="s">
        <v>300</v>
      </c>
      <c r="BM154" s="148" t="s">
        <v>1144</v>
      </c>
    </row>
    <row r="155" spans="2:65" s="1" customFormat="1" ht="33" customHeight="1">
      <c r="B155" s="32"/>
      <c r="C155" s="137" t="s">
        <v>737</v>
      </c>
      <c r="D155" s="137" t="s">
        <v>295</v>
      </c>
      <c r="E155" s="138" t="s">
        <v>6301</v>
      </c>
      <c r="F155" s="139" t="s">
        <v>6302</v>
      </c>
      <c r="G155" s="140" t="s">
        <v>711</v>
      </c>
      <c r="H155" s="141">
        <v>8</v>
      </c>
      <c r="I155" s="142"/>
      <c r="J155" s="143">
        <f t="shared" si="0"/>
        <v>0</v>
      </c>
      <c r="K155" s="139" t="s">
        <v>1</v>
      </c>
      <c r="L155" s="32"/>
      <c r="M155" s="144" t="s">
        <v>1</v>
      </c>
      <c r="N155" s="145" t="s">
        <v>41</v>
      </c>
      <c r="P155" s="146">
        <f t="shared" si="1"/>
        <v>0</v>
      </c>
      <c r="Q155" s="146">
        <v>0</v>
      </c>
      <c r="R155" s="146">
        <f t="shared" si="2"/>
        <v>0</v>
      </c>
      <c r="S155" s="146">
        <v>0</v>
      </c>
      <c r="T155" s="147">
        <f t="shared" si="3"/>
        <v>0</v>
      </c>
      <c r="AR155" s="148" t="s">
        <v>300</v>
      </c>
      <c r="AT155" s="148" t="s">
        <v>295</v>
      </c>
      <c r="AU155" s="148" t="s">
        <v>83</v>
      </c>
      <c r="AY155" s="17" t="s">
        <v>293</v>
      </c>
      <c r="BE155" s="149">
        <f t="shared" si="4"/>
        <v>0</v>
      </c>
      <c r="BF155" s="149">
        <f t="shared" si="5"/>
        <v>0</v>
      </c>
      <c r="BG155" s="149">
        <f t="shared" si="6"/>
        <v>0</v>
      </c>
      <c r="BH155" s="149">
        <f t="shared" si="7"/>
        <v>0</v>
      </c>
      <c r="BI155" s="149">
        <f t="shared" si="8"/>
        <v>0</v>
      </c>
      <c r="BJ155" s="17" t="s">
        <v>83</v>
      </c>
      <c r="BK155" s="149">
        <f t="shared" si="9"/>
        <v>0</v>
      </c>
      <c r="BL155" s="17" t="s">
        <v>300</v>
      </c>
      <c r="BM155" s="148" t="s">
        <v>1153</v>
      </c>
    </row>
    <row r="156" spans="2:65" s="1" customFormat="1" ht="33" customHeight="1">
      <c r="B156" s="32"/>
      <c r="C156" s="137" t="s">
        <v>746</v>
      </c>
      <c r="D156" s="137" t="s">
        <v>295</v>
      </c>
      <c r="E156" s="138" t="s">
        <v>6303</v>
      </c>
      <c r="F156" s="139" t="s">
        <v>6304</v>
      </c>
      <c r="G156" s="140" t="s">
        <v>711</v>
      </c>
      <c r="H156" s="141">
        <v>10</v>
      </c>
      <c r="I156" s="142"/>
      <c r="J156" s="143">
        <f t="shared" si="0"/>
        <v>0</v>
      </c>
      <c r="K156" s="139" t="s">
        <v>1</v>
      </c>
      <c r="L156" s="32"/>
      <c r="M156" s="144" t="s">
        <v>1</v>
      </c>
      <c r="N156" s="145" t="s">
        <v>41</v>
      </c>
      <c r="P156" s="146">
        <f t="shared" si="1"/>
        <v>0</v>
      </c>
      <c r="Q156" s="146">
        <v>0</v>
      </c>
      <c r="R156" s="146">
        <f t="shared" si="2"/>
        <v>0</v>
      </c>
      <c r="S156" s="146">
        <v>0</v>
      </c>
      <c r="T156" s="147">
        <f t="shared" si="3"/>
        <v>0</v>
      </c>
      <c r="AR156" s="148" t="s">
        <v>300</v>
      </c>
      <c r="AT156" s="148" t="s">
        <v>295</v>
      </c>
      <c r="AU156" s="148" t="s">
        <v>83</v>
      </c>
      <c r="AY156" s="17" t="s">
        <v>293</v>
      </c>
      <c r="BE156" s="149">
        <f t="shared" si="4"/>
        <v>0</v>
      </c>
      <c r="BF156" s="149">
        <f t="shared" si="5"/>
        <v>0</v>
      </c>
      <c r="BG156" s="149">
        <f t="shared" si="6"/>
        <v>0</v>
      </c>
      <c r="BH156" s="149">
        <f t="shared" si="7"/>
        <v>0</v>
      </c>
      <c r="BI156" s="149">
        <f t="shared" si="8"/>
        <v>0</v>
      </c>
      <c r="BJ156" s="17" t="s">
        <v>83</v>
      </c>
      <c r="BK156" s="149">
        <f t="shared" si="9"/>
        <v>0</v>
      </c>
      <c r="BL156" s="17" t="s">
        <v>300</v>
      </c>
      <c r="BM156" s="148" t="s">
        <v>1163</v>
      </c>
    </row>
    <row r="157" spans="2:65" s="1" customFormat="1" ht="37.9" customHeight="1">
      <c r="B157" s="32"/>
      <c r="C157" s="137" t="s">
        <v>764</v>
      </c>
      <c r="D157" s="137" t="s">
        <v>295</v>
      </c>
      <c r="E157" s="138" t="s">
        <v>6305</v>
      </c>
      <c r="F157" s="139" t="s">
        <v>6306</v>
      </c>
      <c r="G157" s="140" t="s">
        <v>711</v>
      </c>
      <c r="H157" s="141">
        <v>7</v>
      </c>
      <c r="I157" s="142"/>
      <c r="J157" s="143">
        <f t="shared" si="0"/>
        <v>0</v>
      </c>
      <c r="K157" s="139" t="s">
        <v>1</v>
      </c>
      <c r="L157" s="32"/>
      <c r="M157" s="144" t="s">
        <v>1</v>
      </c>
      <c r="N157" s="145" t="s">
        <v>41</v>
      </c>
      <c r="P157" s="146">
        <f t="shared" si="1"/>
        <v>0</v>
      </c>
      <c r="Q157" s="146">
        <v>0</v>
      </c>
      <c r="R157" s="146">
        <f t="shared" si="2"/>
        <v>0</v>
      </c>
      <c r="S157" s="146">
        <v>0</v>
      </c>
      <c r="T157" s="147">
        <f t="shared" si="3"/>
        <v>0</v>
      </c>
      <c r="AR157" s="148" t="s">
        <v>300</v>
      </c>
      <c r="AT157" s="148" t="s">
        <v>295</v>
      </c>
      <c r="AU157" s="148" t="s">
        <v>83</v>
      </c>
      <c r="AY157" s="17" t="s">
        <v>293</v>
      </c>
      <c r="BE157" s="149">
        <f t="shared" si="4"/>
        <v>0</v>
      </c>
      <c r="BF157" s="149">
        <f t="shared" si="5"/>
        <v>0</v>
      </c>
      <c r="BG157" s="149">
        <f t="shared" si="6"/>
        <v>0</v>
      </c>
      <c r="BH157" s="149">
        <f t="shared" si="7"/>
        <v>0</v>
      </c>
      <c r="BI157" s="149">
        <f t="shared" si="8"/>
        <v>0</v>
      </c>
      <c r="BJ157" s="17" t="s">
        <v>83</v>
      </c>
      <c r="BK157" s="149">
        <f t="shared" si="9"/>
        <v>0</v>
      </c>
      <c r="BL157" s="17" t="s">
        <v>300</v>
      </c>
      <c r="BM157" s="148" t="s">
        <v>1201</v>
      </c>
    </row>
    <row r="158" spans="2:65" s="1" customFormat="1" ht="55.5" customHeight="1">
      <c r="B158" s="32"/>
      <c r="C158" s="137" t="s">
        <v>773</v>
      </c>
      <c r="D158" s="137" t="s">
        <v>295</v>
      </c>
      <c r="E158" s="138" t="s">
        <v>6307</v>
      </c>
      <c r="F158" s="139" t="s">
        <v>6308</v>
      </c>
      <c r="G158" s="140" t="s">
        <v>711</v>
      </c>
      <c r="H158" s="141">
        <v>80</v>
      </c>
      <c r="I158" s="142"/>
      <c r="J158" s="143">
        <f t="shared" si="0"/>
        <v>0</v>
      </c>
      <c r="K158" s="139" t="s">
        <v>1</v>
      </c>
      <c r="L158" s="32"/>
      <c r="M158" s="144" t="s">
        <v>1</v>
      </c>
      <c r="N158" s="145" t="s">
        <v>41</v>
      </c>
      <c r="P158" s="146">
        <f t="shared" si="1"/>
        <v>0</v>
      </c>
      <c r="Q158" s="146">
        <v>0</v>
      </c>
      <c r="R158" s="146">
        <f t="shared" si="2"/>
        <v>0</v>
      </c>
      <c r="S158" s="146">
        <v>0</v>
      </c>
      <c r="T158" s="147">
        <f t="shared" si="3"/>
        <v>0</v>
      </c>
      <c r="AR158" s="148" t="s">
        <v>300</v>
      </c>
      <c r="AT158" s="148" t="s">
        <v>295</v>
      </c>
      <c r="AU158" s="148" t="s">
        <v>83</v>
      </c>
      <c r="AY158" s="17" t="s">
        <v>293</v>
      </c>
      <c r="BE158" s="149">
        <f t="shared" si="4"/>
        <v>0</v>
      </c>
      <c r="BF158" s="149">
        <f t="shared" si="5"/>
        <v>0</v>
      </c>
      <c r="BG158" s="149">
        <f t="shared" si="6"/>
        <v>0</v>
      </c>
      <c r="BH158" s="149">
        <f t="shared" si="7"/>
        <v>0</v>
      </c>
      <c r="BI158" s="149">
        <f t="shared" si="8"/>
        <v>0</v>
      </c>
      <c r="BJ158" s="17" t="s">
        <v>83</v>
      </c>
      <c r="BK158" s="149">
        <f t="shared" si="9"/>
        <v>0</v>
      </c>
      <c r="BL158" s="17" t="s">
        <v>300</v>
      </c>
      <c r="BM158" s="148" t="s">
        <v>1211</v>
      </c>
    </row>
    <row r="159" spans="2:65" s="1" customFormat="1" ht="66.75" customHeight="1">
      <c r="B159" s="32"/>
      <c r="C159" s="137" t="s">
        <v>777</v>
      </c>
      <c r="D159" s="137" t="s">
        <v>295</v>
      </c>
      <c r="E159" s="138" t="s">
        <v>6309</v>
      </c>
      <c r="F159" s="139" t="s">
        <v>6310</v>
      </c>
      <c r="G159" s="140" t="s">
        <v>711</v>
      </c>
      <c r="H159" s="141">
        <v>560</v>
      </c>
      <c r="I159" s="142"/>
      <c r="J159" s="143">
        <f t="shared" si="0"/>
        <v>0</v>
      </c>
      <c r="K159" s="139" t="s">
        <v>1</v>
      </c>
      <c r="L159" s="32"/>
      <c r="M159" s="144" t="s">
        <v>1</v>
      </c>
      <c r="N159" s="145" t="s">
        <v>41</v>
      </c>
      <c r="P159" s="146">
        <f t="shared" si="1"/>
        <v>0</v>
      </c>
      <c r="Q159" s="146">
        <v>0</v>
      </c>
      <c r="R159" s="146">
        <f t="shared" si="2"/>
        <v>0</v>
      </c>
      <c r="S159" s="146">
        <v>0</v>
      </c>
      <c r="T159" s="147">
        <f t="shared" si="3"/>
        <v>0</v>
      </c>
      <c r="AR159" s="148" t="s">
        <v>300</v>
      </c>
      <c r="AT159" s="148" t="s">
        <v>295</v>
      </c>
      <c r="AU159" s="148" t="s">
        <v>83</v>
      </c>
      <c r="AY159" s="17" t="s">
        <v>293</v>
      </c>
      <c r="BE159" s="149">
        <f t="shared" si="4"/>
        <v>0</v>
      </c>
      <c r="BF159" s="149">
        <f t="shared" si="5"/>
        <v>0</v>
      </c>
      <c r="BG159" s="149">
        <f t="shared" si="6"/>
        <v>0</v>
      </c>
      <c r="BH159" s="149">
        <f t="shared" si="7"/>
        <v>0</v>
      </c>
      <c r="BI159" s="149">
        <f t="shared" si="8"/>
        <v>0</v>
      </c>
      <c r="BJ159" s="17" t="s">
        <v>83</v>
      </c>
      <c r="BK159" s="149">
        <f t="shared" si="9"/>
        <v>0</v>
      </c>
      <c r="BL159" s="17" t="s">
        <v>300</v>
      </c>
      <c r="BM159" s="148" t="s">
        <v>1222</v>
      </c>
    </row>
    <row r="160" spans="2:65" s="1" customFormat="1" ht="66.75" customHeight="1">
      <c r="B160" s="32"/>
      <c r="C160" s="137" t="s">
        <v>782</v>
      </c>
      <c r="D160" s="137" t="s">
        <v>295</v>
      </c>
      <c r="E160" s="138" t="s">
        <v>6311</v>
      </c>
      <c r="F160" s="139" t="s">
        <v>6312</v>
      </c>
      <c r="G160" s="140" t="s">
        <v>711</v>
      </c>
      <c r="H160" s="141">
        <v>530</v>
      </c>
      <c r="I160" s="142"/>
      <c r="J160" s="143">
        <f t="shared" si="0"/>
        <v>0</v>
      </c>
      <c r="K160" s="139" t="s">
        <v>1</v>
      </c>
      <c r="L160" s="32"/>
      <c r="M160" s="144" t="s">
        <v>1</v>
      </c>
      <c r="N160" s="145" t="s">
        <v>41</v>
      </c>
      <c r="P160" s="146">
        <f t="shared" si="1"/>
        <v>0</v>
      </c>
      <c r="Q160" s="146">
        <v>0</v>
      </c>
      <c r="R160" s="146">
        <f t="shared" si="2"/>
        <v>0</v>
      </c>
      <c r="S160" s="146">
        <v>0</v>
      </c>
      <c r="T160" s="147">
        <f t="shared" si="3"/>
        <v>0</v>
      </c>
      <c r="AR160" s="148" t="s">
        <v>300</v>
      </c>
      <c r="AT160" s="148" t="s">
        <v>295</v>
      </c>
      <c r="AU160" s="148" t="s">
        <v>83</v>
      </c>
      <c r="AY160" s="17" t="s">
        <v>293</v>
      </c>
      <c r="BE160" s="149">
        <f t="shared" si="4"/>
        <v>0</v>
      </c>
      <c r="BF160" s="149">
        <f t="shared" si="5"/>
        <v>0</v>
      </c>
      <c r="BG160" s="149">
        <f t="shared" si="6"/>
        <v>0</v>
      </c>
      <c r="BH160" s="149">
        <f t="shared" si="7"/>
        <v>0</v>
      </c>
      <c r="BI160" s="149">
        <f t="shared" si="8"/>
        <v>0</v>
      </c>
      <c r="BJ160" s="17" t="s">
        <v>83</v>
      </c>
      <c r="BK160" s="149">
        <f t="shared" si="9"/>
        <v>0</v>
      </c>
      <c r="BL160" s="17" t="s">
        <v>300</v>
      </c>
      <c r="BM160" s="148" t="s">
        <v>1233</v>
      </c>
    </row>
    <row r="161" spans="2:65" s="1" customFormat="1" ht="66.75" customHeight="1">
      <c r="B161" s="32"/>
      <c r="C161" s="137" t="s">
        <v>787</v>
      </c>
      <c r="D161" s="137" t="s">
        <v>295</v>
      </c>
      <c r="E161" s="138" t="s">
        <v>6313</v>
      </c>
      <c r="F161" s="139" t="s">
        <v>6314</v>
      </c>
      <c r="G161" s="140" t="s">
        <v>711</v>
      </c>
      <c r="H161" s="141">
        <v>30</v>
      </c>
      <c r="I161" s="142"/>
      <c r="J161" s="143">
        <f t="shared" si="0"/>
        <v>0</v>
      </c>
      <c r="K161" s="139" t="s">
        <v>1</v>
      </c>
      <c r="L161" s="32"/>
      <c r="M161" s="144" t="s">
        <v>1</v>
      </c>
      <c r="N161" s="145" t="s">
        <v>41</v>
      </c>
      <c r="P161" s="146">
        <f t="shared" si="1"/>
        <v>0</v>
      </c>
      <c r="Q161" s="146">
        <v>0</v>
      </c>
      <c r="R161" s="146">
        <f t="shared" si="2"/>
        <v>0</v>
      </c>
      <c r="S161" s="146">
        <v>0</v>
      </c>
      <c r="T161" s="147">
        <f t="shared" si="3"/>
        <v>0</v>
      </c>
      <c r="AR161" s="148" t="s">
        <v>300</v>
      </c>
      <c r="AT161" s="148" t="s">
        <v>295</v>
      </c>
      <c r="AU161" s="148" t="s">
        <v>83</v>
      </c>
      <c r="AY161" s="17" t="s">
        <v>293</v>
      </c>
      <c r="BE161" s="149">
        <f t="shared" si="4"/>
        <v>0</v>
      </c>
      <c r="BF161" s="149">
        <f t="shared" si="5"/>
        <v>0</v>
      </c>
      <c r="BG161" s="149">
        <f t="shared" si="6"/>
        <v>0</v>
      </c>
      <c r="BH161" s="149">
        <f t="shared" si="7"/>
        <v>0</v>
      </c>
      <c r="BI161" s="149">
        <f t="shared" si="8"/>
        <v>0</v>
      </c>
      <c r="BJ161" s="17" t="s">
        <v>83</v>
      </c>
      <c r="BK161" s="149">
        <f t="shared" si="9"/>
        <v>0</v>
      </c>
      <c r="BL161" s="17" t="s">
        <v>300</v>
      </c>
      <c r="BM161" s="148" t="s">
        <v>1255</v>
      </c>
    </row>
    <row r="162" spans="2:65" s="1" customFormat="1" ht="66.75" customHeight="1">
      <c r="B162" s="32"/>
      <c r="C162" s="137" t="s">
        <v>791</v>
      </c>
      <c r="D162" s="137" t="s">
        <v>295</v>
      </c>
      <c r="E162" s="138" t="s">
        <v>6315</v>
      </c>
      <c r="F162" s="139" t="s">
        <v>6316</v>
      </c>
      <c r="G162" s="140" t="s">
        <v>711</v>
      </c>
      <c r="H162" s="141">
        <v>265</v>
      </c>
      <c r="I162" s="142"/>
      <c r="J162" s="143">
        <f t="shared" si="0"/>
        <v>0</v>
      </c>
      <c r="K162" s="139" t="s">
        <v>1</v>
      </c>
      <c r="L162" s="32"/>
      <c r="M162" s="144" t="s">
        <v>1</v>
      </c>
      <c r="N162" s="145" t="s">
        <v>41</v>
      </c>
      <c r="P162" s="146">
        <f t="shared" si="1"/>
        <v>0</v>
      </c>
      <c r="Q162" s="146">
        <v>0</v>
      </c>
      <c r="R162" s="146">
        <f t="shared" si="2"/>
        <v>0</v>
      </c>
      <c r="S162" s="146">
        <v>0</v>
      </c>
      <c r="T162" s="147">
        <f t="shared" si="3"/>
        <v>0</v>
      </c>
      <c r="AR162" s="148" t="s">
        <v>300</v>
      </c>
      <c r="AT162" s="148" t="s">
        <v>295</v>
      </c>
      <c r="AU162" s="148" t="s">
        <v>83</v>
      </c>
      <c r="AY162" s="17" t="s">
        <v>293</v>
      </c>
      <c r="BE162" s="149">
        <f t="shared" si="4"/>
        <v>0</v>
      </c>
      <c r="BF162" s="149">
        <f t="shared" si="5"/>
        <v>0</v>
      </c>
      <c r="BG162" s="149">
        <f t="shared" si="6"/>
        <v>0</v>
      </c>
      <c r="BH162" s="149">
        <f t="shared" si="7"/>
        <v>0</v>
      </c>
      <c r="BI162" s="149">
        <f t="shared" si="8"/>
        <v>0</v>
      </c>
      <c r="BJ162" s="17" t="s">
        <v>83</v>
      </c>
      <c r="BK162" s="149">
        <f t="shared" si="9"/>
        <v>0</v>
      </c>
      <c r="BL162" s="17" t="s">
        <v>300</v>
      </c>
      <c r="BM162" s="148" t="s">
        <v>1266</v>
      </c>
    </row>
    <row r="163" spans="2:65" s="1" customFormat="1" ht="76.349999999999994" customHeight="1">
      <c r="B163" s="32"/>
      <c r="C163" s="137" t="s">
        <v>809</v>
      </c>
      <c r="D163" s="137" t="s">
        <v>295</v>
      </c>
      <c r="E163" s="138" t="s">
        <v>6317</v>
      </c>
      <c r="F163" s="139" t="s">
        <v>6318</v>
      </c>
      <c r="G163" s="140" t="s">
        <v>711</v>
      </c>
      <c r="H163" s="141">
        <v>30</v>
      </c>
      <c r="I163" s="142"/>
      <c r="J163" s="143">
        <f t="shared" si="0"/>
        <v>0</v>
      </c>
      <c r="K163" s="139" t="s">
        <v>1</v>
      </c>
      <c r="L163" s="32"/>
      <c r="M163" s="144" t="s">
        <v>1</v>
      </c>
      <c r="N163" s="145" t="s">
        <v>41</v>
      </c>
      <c r="P163" s="146">
        <f t="shared" si="1"/>
        <v>0</v>
      </c>
      <c r="Q163" s="146">
        <v>0</v>
      </c>
      <c r="R163" s="146">
        <f t="shared" si="2"/>
        <v>0</v>
      </c>
      <c r="S163" s="146">
        <v>0</v>
      </c>
      <c r="T163" s="147">
        <f t="shared" si="3"/>
        <v>0</v>
      </c>
      <c r="AR163" s="148" t="s">
        <v>300</v>
      </c>
      <c r="AT163" s="148" t="s">
        <v>295</v>
      </c>
      <c r="AU163" s="148" t="s">
        <v>83</v>
      </c>
      <c r="AY163" s="17" t="s">
        <v>293</v>
      </c>
      <c r="BE163" s="149">
        <f t="shared" si="4"/>
        <v>0</v>
      </c>
      <c r="BF163" s="149">
        <f t="shared" si="5"/>
        <v>0</v>
      </c>
      <c r="BG163" s="149">
        <f t="shared" si="6"/>
        <v>0</v>
      </c>
      <c r="BH163" s="149">
        <f t="shared" si="7"/>
        <v>0</v>
      </c>
      <c r="BI163" s="149">
        <f t="shared" si="8"/>
        <v>0</v>
      </c>
      <c r="BJ163" s="17" t="s">
        <v>83</v>
      </c>
      <c r="BK163" s="149">
        <f t="shared" si="9"/>
        <v>0</v>
      </c>
      <c r="BL163" s="17" t="s">
        <v>300</v>
      </c>
      <c r="BM163" s="148" t="s">
        <v>1276</v>
      </c>
    </row>
    <row r="164" spans="2:65" s="1" customFormat="1" ht="37.9" customHeight="1">
      <c r="B164" s="32"/>
      <c r="C164" s="137" t="s">
        <v>824</v>
      </c>
      <c r="D164" s="137" t="s">
        <v>295</v>
      </c>
      <c r="E164" s="138" t="s">
        <v>6319</v>
      </c>
      <c r="F164" s="139" t="s">
        <v>6320</v>
      </c>
      <c r="G164" s="140" t="s">
        <v>711</v>
      </c>
      <c r="H164" s="141">
        <v>10</v>
      </c>
      <c r="I164" s="142"/>
      <c r="J164" s="143">
        <f t="shared" si="0"/>
        <v>0</v>
      </c>
      <c r="K164" s="139" t="s">
        <v>1</v>
      </c>
      <c r="L164" s="32"/>
      <c r="M164" s="144" t="s">
        <v>1</v>
      </c>
      <c r="N164" s="145" t="s">
        <v>41</v>
      </c>
      <c r="P164" s="146">
        <f t="shared" si="1"/>
        <v>0</v>
      </c>
      <c r="Q164" s="146">
        <v>0</v>
      </c>
      <c r="R164" s="146">
        <f t="shared" si="2"/>
        <v>0</v>
      </c>
      <c r="S164" s="146">
        <v>0</v>
      </c>
      <c r="T164" s="147">
        <f t="shared" si="3"/>
        <v>0</v>
      </c>
      <c r="AR164" s="148" t="s">
        <v>300</v>
      </c>
      <c r="AT164" s="148" t="s">
        <v>295</v>
      </c>
      <c r="AU164" s="148" t="s">
        <v>83</v>
      </c>
      <c r="AY164" s="17" t="s">
        <v>293</v>
      </c>
      <c r="BE164" s="149">
        <f t="shared" si="4"/>
        <v>0</v>
      </c>
      <c r="BF164" s="149">
        <f t="shared" si="5"/>
        <v>0</v>
      </c>
      <c r="BG164" s="149">
        <f t="shared" si="6"/>
        <v>0</v>
      </c>
      <c r="BH164" s="149">
        <f t="shared" si="7"/>
        <v>0</v>
      </c>
      <c r="BI164" s="149">
        <f t="shared" si="8"/>
        <v>0</v>
      </c>
      <c r="BJ164" s="17" t="s">
        <v>83</v>
      </c>
      <c r="BK164" s="149">
        <f t="shared" si="9"/>
        <v>0</v>
      </c>
      <c r="BL164" s="17" t="s">
        <v>300</v>
      </c>
      <c r="BM164" s="148" t="s">
        <v>1285</v>
      </c>
    </row>
    <row r="165" spans="2:65" s="1" customFormat="1" ht="37.9" customHeight="1">
      <c r="B165" s="32"/>
      <c r="C165" s="137" t="s">
        <v>834</v>
      </c>
      <c r="D165" s="137" t="s">
        <v>295</v>
      </c>
      <c r="E165" s="138" t="s">
        <v>6321</v>
      </c>
      <c r="F165" s="139" t="s">
        <v>6322</v>
      </c>
      <c r="G165" s="140" t="s">
        <v>711</v>
      </c>
      <c r="H165" s="141">
        <v>265</v>
      </c>
      <c r="I165" s="142"/>
      <c r="J165" s="143">
        <f t="shared" si="0"/>
        <v>0</v>
      </c>
      <c r="K165" s="139" t="s">
        <v>1</v>
      </c>
      <c r="L165" s="32"/>
      <c r="M165" s="144" t="s">
        <v>1</v>
      </c>
      <c r="N165" s="145" t="s">
        <v>41</v>
      </c>
      <c r="P165" s="146">
        <f t="shared" si="1"/>
        <v>0</v>
      </c>
      <c r="Q165" s="146">
        <v>0</v>
      </c>
      <c r="R165" s="146">
        <f t="shared" si="2"/>
        <v>0</v>
      </c>
      <c r="S165" s="146">
        <v>0</v>
      </c>
      <c r="T165" s="147">
        <f t="shared" si="3"/>
        <v>0</v>
      </c>
      <c r="AR165" s="148" t="s">
        <v>300</v>
      </c>
      <c r="AT165" s="148" t="s">
        <v>295</v>
      </c>
      <c r="AU165" s="148" t="s">
        <v>83</v>
      </c>
      <c r="AY165" s="17" t="s">
        <v>293</v>
      </c>
      <c r="BE165" s="149">
        <f t="shared" si="4"/>
        <v>0</v>
      </c>
      <c r="BF165" s="149">
        <f t="shared" si="5"/>
        <v>0</v>
      </c>
      <c r="BG165" s="149">
        <f t="shared" si="6"/>
        <v>0</v>
      </c>
      <c r="BH165" s="149">
        <f t="shared" si="7"/>
        <v>0</v>
      </c>
      <c r="BI165" s="149">
        <f t="shared" si="8"/>
        <v>0</v>
      </c>
      <c r="BJ165" s="17" t="s">
        <v>83</v>
      </c>
      <c r="BK165" s="149">
        <f t="shared" si="9"/>
        <v>0</v>
      </c>
      <c r="BL165" s="17" t="s">
        <v>300</v>
      </c>
      <c r="BM165" s="148" t="s">
        <v>1295</v>
      </c>
    </row>
    <row r="166" spans="2:65" s="1" customFormat="1" ht="16.5" customHeight="1">
      <c r="B166" s="32"/>
      <c r="C166" s="137" t="s">
        <v>862</v>
      </c>
      <c r="D166" s="137" t="s">
        <v>295</v>
      </c>
      <c r="E166" s="138" t="s">
        <v>6323</v>
      </c>
      <c r="F166" s="139" t="s">
        <v>6324</v>
      </c>
      <c r="G166" s="140" t="s">
        <v>711</v>
      </c>
      <c r="H166" s="141">
        <v>10</v>
      </c>
      <c r="I166" s="142"/>
      <c r="J166" s="143">
        <f t="shared" si="0"/>
        <v>0</v>
      </c>
      <c r="K166" s="139" t="s">
        <v>1</v>
      </c>
      <c r="L166" s="32"/>
      <c r="M166" s="144" t="s">
        <v>1</v>
      </c>
      <c r="N166" s="145" t="s">
        <v>41</v>
      </c>
      <c r="P166" s="146">
        <f t="shared" si="1"/>
        <v>0</v>
      </c>
      <c r="Q166" s="146">
        <v>0</v>
      </c>
      <c r="R166" s="146">
        <f t="shared" si="2"/>
        <v>0</v>
      </c>
      <c r="S166" s="146">
        <v>0</v>
      </c>
      <c r="T166" s="147">
        <f t="shared" si="3"/>
        <v>0</v>
      </c>
      <c r="AR166" s="148" t="s">
        <v>300</v>
      </c>
      <c r="AT166" s="148" t="s">
        <v>295</v>
      </c>
      <c r="AU166" s="148" t="s">
        <v>83</v>
      </c>
      <c r="AY166" s="17" t="s">
        <v>293</v>
      </c>
      <c r="BE166" s="149">
        <f t="shared" si="4"/>
        <v>0</v>
      </c>
      <c r="BF166" s="149">
        <f t="shared" si="5"/>
        <v>0</v>
      </c>
      <c r="BG166" s="149">
        <f t="shared" si="6"/>
        <v>0</v>
      </c>
      <c r="BH166" s="149">
        <f t="shared" si="7"/>
        <v>0</v>
      </c>
      <c r="BI166" s="149">
        <f t="shared" si="8"/>
        <v>0</v>
      </c>
      <c r="BJ166" s="17" t="s">
        <v>83</v>
      </c>
      <c r="BK166" s="149">
        <f t="shared" si="9"/>
        <v>0</v>
      </c>
      <c r="BL166" s="17" t="s">
        <v>300</v>
      </c>
      <c r="BM166" s="148" t="s">
        <v>1303</v>
      </c>
    </row>
    <row r="167" spans="2:65" s="1" customFormat="1" ht="33" customHeight="1">
      <c r="B167" s="32"/>
      <c r="C167" s="137" t="s">
        <v>890</v>
      </c>
      <c r="D167" s="137" t="s">
        <v>295</v>
      </c>
      <c r="E167" s="138" t="s">
        <v>3484</v>
      </c>
      <c r="F167" s="139" t="s">
        <v>3485</v>
      </c>
      <c r="G167" s="140" t="s">
        <v>711</v>
      </c>
      <c r="H167" s="141">
        <v>50</v>
      </c>
      <c r="I167" s="142"/>
      <c r="J167" s="143">
        <f t="shared" si="0"/>
        <v>0</v>
      </c>
      <c r="K167" s="139" t="s">
        <v>1</v>
      </c>
      <c r="L167" s="32"/>
      <c r="M167" s="144" t="s">
        <v>1</v>
      </c>
      <c r="N167" s="145" t="s">
        <v>41</v>
      </c>
      <c r="P167" s="146">
        <f t="shared" si="1"/>
        <v>0</v>
      </c>
      <c r="Q167" s="146">
        <v>0</v>
      </c>
      <c r="R167" s="146">
        <f t="shared" si="2"/>
        <v>0</v>
      </c>
      <c r="S167" s="146">
        <v>0</v>
      </c>
      <c r="T167" s="147">
        <f t="shared" si="3"/>
        <v>0</v>
      </c>
      <c r="AR167" s="148" t="s">
        <v>300</v>
      </c>
      <c r="AT167" s="148" t="s">
        <v>295</v>
      </c>
      <c r="AU167" s="148" t="s">
        <v>83</v>
      </c>
      <c r="AY167" s="17" t="s">
        <v>293</v>
      </c>
      <c r="BE167" s="149">
        <f t="shared" si="4"/>
        <v>0</v>
      </c>
      <c r="BF167" s="149">
        <f t="shared" si="5"/>
        <v>0</v>
      </c>
      <c r="BG167" s="149">
        <f t="shared" si="6"/>
        <v>0</v>
      </c>
      <c r="BH167" s="149">
        <f t="shared" si="7"/>
        <v>0</v>
      </c>
      <c r="BI167" s="149">
        <f t="shared" si="8"/>
        <v>0</v>
      </c>
      <c r="BJ167" s="17" t="s">
        <v>83</v>
      </c>
      <c r="BK167" s="149">
        <f t="shared" si="9"/>
        <v>0</v>
      </c>
      <c r="BL167" s="17" t="s">
        <v>300</v>
      </c>
      <c r="BM167" s="148" t="s">
        <v>1348</v>
      </c>
    </row>
    <row r="168" spans="2:65" s="1" customFormat="1" ht="33" customHeight="1">
      <c r="B168" s="32"/>
      <c r="C168" s="137" t="s">
        <v>901</v>
      </c>
      <c r="D168" s="137" t="s">
        <v>295</v>
      </c>
      <c r="E168" s="138" t="s">
        <v>6325</v>
      </c>
      <c r="F168" s="139" t="s">
        <v>6326</v>
      </c>
      <c r="G168" s="140" t="s">
        <v>711</v>
      </c>
      <c r="H168" s="141">
        <v>50</v>
      </c>
      <c r="I168" s="142"/>
      <c r="J168" s="143">
        <f t="shared" si="0"/>
        <v>0</v>
      </c>
      <c r="K168" s="139" t="s">
        <v>1</v>
      </c>
      <c r="L168" s="32"/>
      <c r="M168" s="144" t="s">
        <v>1</v>
      </c>
      <c r="N168" s="145" t="s">
        <v>41</v>
      </c>
      <c r="P168" s="146">
        <f t="shared" si="1"/>
        <v>0</v>
      </c>
      <c r="Q168" s="146">
        <v>0</v>
      </c>
      <c r="R168" s="146">
        <f t="shared" si="2"/>
        <v>0</v>
      </c>
      <c r="S168" s="146">
        <v>0</v>
      </c>
      <c r="T168" s="147">
        <f t="shared" si="3"/>
        <v>0</v>
      </c>
      <c r="AR168" s="148" t="s">
        <v>300</v>
      </c>
      <c r="AT168" s="148" t="s">
        <v>295</v>
      </c>
      <c r="AU168" s="148" t="s">
        <v>83</v>
      </c>
      <c r="AY168" s="17" t="s">
        <v>293</v>
      </c>
      <c r="BE168" s="149">
        <f t="shared" si="4"/>
        <v>0</v>
      </c>
      <c r="BF168" s="149">
        <f t="shared" si="5"/>
        <v>0</v>
      </c>
      <c r="BG168" s="149">
        <f t="shared" si="6"/>
        <v>0</v>
      </c>
      <c r="BH168" s="149">
        <f t="shared" si="7"/>
        <v>0</v>
      </c>
      <c r="BI168" s="149">
        <f t="shared" si="8"/>
        <v>0</v>
      </c>
      <c r="BJ168" s="17" t="s">
        <v>83</v>
      </c>
      <c r="BK168" s="149">
        <f t="shared" si="9"/>
        <v>0</v>
      </c>
      <c r="BL168" s="17" t="s">
        <v>300</v>
      </c>
      <c r="BM168" s="148" t="s">
        <v>1357</v>
      </c>
    </row>
    <row r="169" spans="2:65" s="1" customFormat="1" ht="37.9" customHeight="1">
      <c r="B169" s="32"/>
      <c r="C169" s="137" t="s">
        <v>906</v>
      </c>
      <c r="D169" s="137" t="s">
        <v>295</v>
      </c>
      <c r="E169" s="138" t="s">
        <v>6327</v>
      </c>
      <c r="F169" s="139" t="s">
        <v>6328</v>
      </c>
      <c r="G169" s="140" t="s">
        <v>3494</v>
      </c>
      <c r="H169" s="141">
        <v>1</v>
      </c>
      <c r="I169" s="142"/>
      <c r="J169" s="143">
        <f t="shared" si="0"/>
        <v>0</v>
      </c>
      <c r="K169" s="139" t="s">
        <v>1</v>
      </c>
      <c r="L169" s="32"/>
      <c r="M169" s="144" t="s">
        <v>1</v>
      </c>
      <c r="N169" s="145" t="s">
        <v>41</v>
      </c>
      <c r="P169" s="146">
        <f t="shared" si="1"/>
        <v>0</v>
      </c>
      <c r="Q169" s="146">
        <v>0</v>
      </c>
      <c r="R169" s="146">
        <f t="shared" si="2"/>
        <v>0</v>
      </c>
      <c r="S169" s="146">
        <v>0</v>
      </c>
      <c r="T169" s="147">
        <f t="shared" si="3"/>
        <v>0</v>
      </c>
      <c r="AR169" s="148" t="s">
        <v>300</v>
      </c>
      <c r="AT169" s="148" t="s">
        <v>295</v>
      </c>
      <c r="AU169" s="148" t="s">
        <v>83</v>
      </c>
      <c r="AY169" s="17" t="s">
        <v>293</v>
      </c>
      <c r="BE169" s="149">
        <f t="shared" si="4"/>
        <v>0</v>
      </c>
      <c r="BF169" s="149">
        <f t="shared" si="5"/>
        <v>0</v>
      </c>
      <c r="BG169" s="149">
        <f t="shared" si="6"/>
        <v>0</v>
      </c>
      <c r="BH169" s="149">
        <f t="shared" si="7"/>
        <v>0</v>
      </c>
      <c r="BI169" s="149">
        <f t="shared" si="8"/>
        <v>0</v>
      </c>
      <c r="BJ169" s="17" t="s">
        <v>83</v>
      </c>
      <c r="BK169" s="149">
        <f t="shared" si="9"/>
        <v>0</v>
      </c>
      <c r="BL169" s="17" t="s">
        <v>300</v>
      </c>
      <c r="BM169" s="148" t="s">
        <v>1366</v>
      </c>
    </row>
    <row r="170" spans="2:65" s="1" customFormat="1" ht="24.2" customHeight="1">
      <c r="B170" s="32"/>
      <c r="C170" s="137" t="s">
        <v>912</v>
      </c>
      <c r="D170" s="137" t="s">
        <v>295</v>
      </c>
      <c r="E170" s="138" t="s">
        <v>6329</v>
      </c>
      <c r="F170" s="139" t="s">
        <v>6330</v>
      </c>
      <c r="G170" s="140" t="s">
        <v>3494</v>
      </c>
      <c r="H170" s="141">
        <v>1</v>
      </c>
      <c r="I170" s="142"/>
      <c r="J170" s="143">
        <f t="shared" si="0"/>
        <v>0</v>
      </c>
      <c r="K170" s="139" t="s">
        <v>1</v>
      </c>
      <c r="L170" s="32"/>
      <c r="M170" s="144" t="s">
        <v>1</v>
      </c>
      <c r="N170" s="145" t="s">
        <v>41</v>
      </c>
      <c r="P170" s="146">
        <f t="shared" si="1"/>
        <v>0</v>
      </c>
      <c r="Q170" s="146">
        <v>0</v>
      </c>
      <c r="R170" s="146">
        <f t="shared" si="2"/>
        <v>0</v>
      </c>
      <c r="S170" s="146">
        <v>0</v>
      </c>
      <c r="T170" s="147">
        <f t="shared" si="3"/>
        <v>0</v>
      </c>
      <c r="AR170" s="148" t="s">
        <v>300</v>
      </c>
      <c r="AT170" s="148" t="s">
        <v>295</v>
      </c>
      <c r="AU170" s="148" t="s">
        <v>83</v>
      </c>
      <c r="AY170" s="17" t="s">
        <v>293</v>
      </c>
      <c r="BE170" s="149">
        <f t="shared" si="4"/>
        <v>0</v>
      </c>
      <c r="BF170" s="149">
        <f t="shared" si="5"/>
        <v>0</v>
      </c>
      <c r="BG170" s="149">
        <f t="shared" si="6"/>
        <v>0</v>
      </c>
      <c r="BH170" s="149">
        <f t="shared" si="7"/>
        <v>0</v>
      </c>
      <c r="BI170" s="149">
        <f t="shared" si="8"/>
        <v>0</v>
      </c>
      <c r="BJ170" s="17" t="s">
        <v>83</v>
      </c>
      <c r="BK170" s="149">
        <f t="shared" si="9"/>
        <v>0</v>
      </c>
      <c r="BL170" s="17" t="s">
        <v>300</v>
      </c>
      <c r="BM170" s="148" t="s">
        <v>1375</v>
      </c>
    </row>
    <row r="171" spans="2:65" s="1" customFormat="1" ht="16.5" customHeight="1">
      <c r="B171" s="32"/>
      <c r="C171" s="137" t="s">
        <v>958</v>
      </c>
      <c r="D171" s="137" t="s">
        <v>295</v>
      </c>
      <c r="E171" s="138" t="s">
        <v>6331</v>
      </c>
      <c r="F171" s="139" t="s">
        <v>3496</v>
      </c>
      <c r="G171" s="140" t="s">
        <v>3444</v>
      </c>
      <c r="H171" s="141">
        <v>1</v>
      </c>
      <c r="I171" s="142"/>
      <c r="J171" s="143">
        <f t="shared" si="0"/>
        <v>0</v>
      </c>
      <c r="K171" s="139" t="s">
        <v>1</v>
      </c>
      <c r="L171" s="32"/>
      <c r="M171" s="192" t="s">
        <v>1</v>
      </c>
      <c r="N171" s="193" t="s">
        <v>41</v>
      </c>
      <c r="O171" s="194"/>
      <c r="P171" s="195">
        <f t="shared" si="1"/>
        <v>0</v>
      </c>
      <c r="Q171" s="195">
        <v>0</v>
      </c>
      <c r="R171" s="195">
        <f t="shared" si="2"/>
        <v>0</v>
      </c>
      <c r="S171" s="195">
        <v>0</v>
      </c>
      <c r="T171" s="196">
        <f t="shared" si="3"/>
        <v>0</v>
      </c>
      <c r="AR171" s="148" t="s">
        <v>300</v>
      </c>
      <c r="AT171" s="148" t="s">
        <v>295</v>
      </c>
      <c r="AU171" s="148" t="s">
        <v>83</v>
      </c>
      <c r="AY171" s="17" t="s">
        <v>293</v>
      </c>
      <c r="BE171" s="149">
        <f t="shared" si="4"/>
        <v>0</v>
      </c>
      <c r="BF171" s="149">
        <f t="shared" si="5"/>
        <v>0</v>
      </c>
      <c r="BG171" s="149">
        <f t="shared" si="6"/>
        <v>0</v>
      </c>
      <c r="BH171" s="149">
        <f t="shared" si="7"/>
        <v>0</v>
      </c>
      <c r="BI171" s="149">
        <f t="shared" si="8"/>
        <v>0</v>
      </c>
      <c r="BJ171" s="17" t="s">
        <v>83</v>
      </c>
      <c r="BK171" s="149">
        <f t="shared" si="9"/>
        <v>0</v>
      </c>
      <c r="BL171" s="17" t="s">
        <v>300</v>
      </c>
      <c r="BM171" s="148" t="s">
        <v>1383</v>
      </c>
    </row>
    <row r="172" spans="2:65" s="1" customFormat="1" ht="6.95" customHeight="1">
      <c r="B172" s="44"/>
      <c r="C172" s="45"/>
      <c r="D172" s="45"/>
      <c r="E172" s="45"/>
      <c r="F172" s="45"/>
      <c r="G172" s="45"/>
      <c r="H172" s="45"/>
      <c r="I172" s="45"/>
      <c r="J172" s="45"/>
      <c r="K172" s="45"/>
      <c r="L172" s="32"/>
    </row>
  </sheetData>
  <sheetProtection algorithmName="SHA-512" hashValue="QKxnx3iEMXrvKn3n4j+QaPkg+6RhJ/LsF7WuegZhceJZXu0BkacYgoamgmN7pbMdOOA3Ou3UsWZPsa3xuHshRg==" saltValue="nGWLpKvyCU79LQYwoVSv0jlg8NBZXgKTVAuYVz4LDrn11t51K7p1lviFtfuQSWYLwF4qDd/NI2+qoZ4v5PfhLQ==" spinCount="100000" sheet="1" objects="1" scenarios="1" formatColumns="0" formatRows="0" autoFilter="0"/>
  <autoFilter ref="C120:K171" xr:uid="{00000000-0009-0000-0000-000016000000}"/>
  <mergeCells count="12">
    <mergeCell ref="E113:H113"/>
    <mergeCell ref="L2:V2"/>
    <mergeCell ref="E85:H85"/>
    <mergeCell ref="E87:H87"/>
    <mergeCell ref="E89:H89"/>
    <mergeCell ref="E109:H109"/>
    <mergeCell ref="E111:H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2:BM164"/>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175</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6052</v>
      </c>
      <c r="F9" s="258"/>
      <c r="G9" s="258"/>
      <c r="H9" s="258"/>
      <c r="L9" s="32"/>
    </row>
    <row r="10" spans="2:46" s="1" customFormat="1" ht="12" customHeight="1">
      <c r="B10" s="32"/>
      <c r="D10" s="27" t="s">
        <v>231</v>
      </c>
      <c r="L10" s="32"/>
    </row>
    <row r="11" spans="2:46" s="1" customFormat="1" ht="16.5" customHeight="1">
      <c r="B11" s="32"/>
      <c r="E11" s="238" t="s">
        <v>6332</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ROUND(J122,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ROUND((SUM(BE122:BE163)),  2)</f>
        <v>0</v>
      </c>
      <c r="I35" s="97">
        <v>0.21</v>
      </c>
      <c r="J35" s="86">
        <f>ROUND(((SUM(BE122:BE163))*I35),  2)</f>
        <v>0</v>
      </c>
      <c r="L35" s="32"/>
    </row>
    <row r="36" spans="2:12" s="1" customFormat="1" ht="14.45" customHeight="1">
      <c r="B36" s="32"/>
      <c r="E36" s="27" t="s">
        <v>42</v>
      </c>
      <c r="F36" s="86">
        <f>ROUND((SUM(BF122:BF163)),  2)</f>
        <v>0</v>
      </c>
      <c r="I36" s="97">
        <v>0.12</v>
      </c>
      <c r="J36" s="86">
        <f>ROUND(((SUM(BF122:BF163))*I36),  2)</f>
        <v>0</v>
      </c>
      <c r="L36" s="32"/>
    </row>
    <row r="37" spans="2:12" s="1" customFormat="1" ht="14.45" hidden="1" customHeight="1">
      <c r="B37" s="32"/>
      <c r="E37" s="27" t="s">
        <v>43</v>
      </c>
      <c r="F37" s="86">
        <f>ROUND((SUM(BG122:BG163)),  2)</f>
        <v>0</v>
      </c>
      <c r="I37" s="97">
        <v>0.21</v>
      </c>
      <c r="J37" s="86">
        <f>0</f>
        <v>0</v>
      </c>
      <c r="L37" s="32"/>
    </row>
    <row r="38" spans="2:12" s="1" customFormat="1" ht="14.45" hidden="1" customHeight="1">
      <c r="B38" s="32"/>
      <c r="E38" s="27" t="s">
        <v>44</v>
      </c>
      <c r="F38" s="86">
        <f>ROUND((SUM(BH122:BH163)),  2)</f>
        <v>0</v>
      </c>
      <c r="I38" s="97">
        <v>0.12</v>
      </c>
      <c r="J38" s="86">
        <f>0</f>
        <v>0</v>
      </c>
      <c r="L38" s="32"/>
    </row>
    <row r="39" spans="2:12" s="1" customFormat="1" ht="14.45" hidden="1" customHeight="1">
      <c r="B39" s="32"/>
      <c r="E39" s="27" t="s">
        <v>45</v>
      </c>
      <c r="F39" s="86">
        <f>ROUND((SUM(BI122:BI163)),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6052</v>
      </c>
      <c r="F87" s="258"/>
      <c r="G87" s="258"/>
      <c r="H87" s="258"/>
      <c r="L87" s="32"/>
    </row>
    <row r="88" spans="2:12" s="1" customFormat="1" ht="12" customHeight="1">
      <c r="B88" s="32"/>
      <c r="C88" s="27" t="s">
        <v>231</v>
      </c>
      <c r="L88" s="32"/>
    </row>
    <row r="89" spans="2:12" s="1" customFormat="1" ht="16.5" customHeight="1">
      <c r="B89" s="32"/>
      <c r="E89" s="238" t="str">
        <f>E11</f>
        <v>PS 104 - Provozní telefon</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J122</f>
        <v>0</v>
      </c>
      <c r="L98" s="32"/>
      <c r="AU98" s="17" t="s">
        <v>264</v>
      </c>
    </row>
    <row r="99" spans="2:47" s="8" customFormat="1" ht="24.95" customHeight="1">
      <c r="B99" s="109"/>
      <c r="D99" s="110" t="s">
        <v>6054</v>
      </c>
      <c r="E99" s="111"/>
      <c r="F99" s="111"/>
      <c r="G99" s="111"/>
      <c r="H99" s="111"/>
      <c r="I99" s="111"/>
      <c r="J99" s="112">
        <f>J123</f>
        <v>0</v>
      </c>
      <c r="L99" s="109"/>
    </row>
    <row r="100" spans="2:47" s="8" customFormat="1" ht="24.95" customHeight="1">
      <c r="B100" s="109"/>
      <c r="D100" s="110" t="s">
        <v>6055</v>
      </c>
      <c r="E100" s="111"/>
      <c r="F100" s="111"/>
      <c r="G100" s="111"/>
      <c r="H100" s="111"/>
      <c r="I100" s="111"/>
      <c r="J100" s="112">
        <f>J142</f>
        <v>0</v>
      </c>
      <c r="L100" s="109"/>
    </row>
    <row r="101" spans="2:47" s="1" customFormat="1" ht="21.75" customHeight="1">
      <c r="B101" s="32"/>
      <c r="L101" s="32"/>
    </row>
    <row r="102" spans="2:47" s="1" customFormat="1" ht="6.95" customHeight="1">
      <c r="B102" s="44"/>
      <c r="C102" s="45"/>
      <c r="D102" s="45"/>
      <c r="E102" s="45"/>
      <c r="F102" s="45"/>
      <c r="G102" s="45"/>
      <c r="H102" s="45"/>
      <c r="I102" s="45"/>
      <c r="J102" s="45"/>
      <c r="K102" s="45"/>
      <c r="L102" s="32"/>
    </row>
    <row r="106" spans="2:47" s="1" customFormat="1" ht="6.95" customHeight="1">
      <c r="B106" s="46"/>
      <c r="C106" s="47"/>
      <c r="D106" s="47"/>
      <c r="E106" s="47"/>
      <c r="F106" s="47"/>
      <c r="G106" s="47"/>
      <c r="H106" s="47"/>
      <c r="I106" s="47"/>
      <c r="J106" s="47"/>
      <c r="K106" s="47"/>
      <c r="L106" s="32"/>
    </row>
    <row r="107" spans="2:47" s="1" customFormat="1" ht="24.95" customHeight="1">
      <c r="B107" s="32"/>
      <c r="C107" s="21" t="s">
        <v>278</v>
      </c>
      <c r="L107" s="32"/>
    </row>
    <row r="108" spans="2:47" s="1" customFormat="1" ht="6.95" customHeight="1">
      <c r="B108" s="32"/>
      <c r="L108" s="32"/>
    </row>
    <row r="109" spans="2:47" s="1" customFormat="1" ht="12" customHeight="1">
      <c r="B109" s="32"/>
      <c r="C109" s="27" t="s">
        <v>16</v>
      </c>
      <c r="L109" s="32"/>
    </row>
    <row r="110" spans="2:47" s="1" customFormat="1" ht="16.5" customHeight="1">
      <c r="B110" s="32"/>
      <c r="E110" s="256" t="str">
        <f>E7</f>
        <v>Stavba sekundárního kolektoru Česká-Středova - 2024</v>
      </c>
      <c r="F110" s="257"/>
      <c r="G110" s="257"/>
      <c r="H110" s="257"/>
      <c r="L110" s="32"/>
    </row>
    <row r="111" spans="2:47" ht="12" customHeight="1">
      <c r="B111" s="20"/>
      <c r="C111" s="27" t="s">
        <v>225</v>
      </c>
      <c r="L111" s="20"/>
    </row>
    <row r="112" spans="2:47" s="1" customFormat="1" ht="16.5" customHeight="1">
      <c r="B112" s="32"/>
      <c r="E112" s="256" t="s">
        <v>6052</v>
      </c>
      <c r="F112" s="258"/>
      <c r="G112" s="258"/>
      <c r="H112" s="258"/>
      <c r="L112" s="32"/>
    </row>
    <row r="113" spans="2:65" s="1" customFormat="1" ht="12" customHeight="1">
      <c r="B113" s="32"/>
      <c r="C113" s="27" t="s">
        <v>231</v>
      </c>
      <c r="L113" s="32"/>
    </row>
    <row r="114" spans="2:65" s="1" customFormat="1" ht="16.5" customHeight="1">
      <c r="B114" s="32"/>
      <c r="E114" s="238" t="str">
        <f>E11</f>
        <v>PS 104 - Provozní telefon</v>
      </c>
      <c r="F114" s="258"/>
      <c r="G114" s="258"/>
      <c r="H114" s="258"/>
      <c r="L114" s="32"/>
    </row>
    <row r="115" spans="2:65" s="1" customFormat="1" ht="6.95" customHeight="1">
      <c r="B115" s="32"/>
      <c r="L115" s="32"/>
    </row>
    <row r="116" spans="2:65" s="1" customFormat="1" ht="12" customHeight="1">
      <c r="B116" s="32"/>
      <c r="C116" s="27" t="s">
        <v>20</v>
      </c>
      <c r="F116" s="25" t="str">
        <f>F14</f>
        <v>Brno</v>
      </c>
      <c r="I116" s="27" t="s">
        <v>22</v>
      </c>
      <c r="J116" s="52" t="str">
        <f>IF(J14="","",J14)</f>
        <v>8. 8. 2024</v>
      </c>
      <c r="L116" s="32"/>
    </row>
    <row r="117" spans="2:65" s="1" customFormat="1" ht="6.95" customHeight="1">
      <c r="B117" s="32"/>
      <c r="L117" s="32"/>
    </row>
    <row r="118" spans="2:65" s="1" customFormat="1" ht="15.2" customHeight="1">
      <c r="B118" s="32"/>
      <c r="C118" s="27" t="s">
        <v>24</v>
      </c>
      <c r="F118" s="25" t="str">
        <f>E17</f>
        <v>Statutární město Brno</v>
      </c>
      <c r="I118" s="27" t="s">
        <v>30</v>
      </c>
      <c r="J118" s="30" t="str">
        <f>E23</f>
        <v>INGUTIS, spol. s r.o.</v>
      </c>
      <c r="L118" s="32"/>
    </row>
    <row r="119" spans="2:65" s="1" customFormat="1" ht="15.2" customHeight="1">
      <c r="B119" s="32"/>
      <c r="C119" s="27" t="s">
        <v>28</v>
      </c>
      <c r="F119" s="25" t="str">
        <f>IF(E20="","",E20)</f>
        <v>Vyplň údaj</v>
      </c>
      <c r="I119" s="27" t="s">
        <v>33</v>
      </c>
      <c r="J119" s="30" t="str">
        <f>E26</f>
        <v>Ing. J. Duben</v>
      </c>
      <c r="L119" s="32"/>
    </row>
    <row r="120" spans="2:65" s="1" customFormat="1" ht="10.35" customHeight="1">
      <c r="B120" s="32"/>
      <c r="L120" s="32"/>
    </row>
    <row r="121" spans="2:65" s="10" customFormat="1" ht="29.25" customHeight="1">
      <c r="B121" s="117"/>
      <c r="C121" s="118" t="s">
        <v>279</v>
      </c>
      <c r="D121" s="119" t="s">
        <v>61</v>
      </c>
      <c r="E121" s="119" t="s">
        <v>57</v>
      </c>
      <c r="F121" s="119" t="s">
        <v>58</v>
      </c>
      <c r="G121" s="119" t="s">
        <v>280</v>
      </c>
      <c r="H121" s="119" t="s">
        <v>281</v>
      </c>
      <c r="I121" s="119" t="s">
        <v>282</v>
      </c>
      <c r="J121" s="119" t="s">
        <v>262</v>
      </c>
      <c r="K121" s="120" t="s">
        <v>283</v>
      </c>
      <c r="L121" s="117"/>
      <c r="M121" s="59" t="s">
        <v>1</v>
      </c>
      <c r="N121" s="60" t="s">
        <v>40</v>
      </c>
      <c r="O121" s="60" t="s">
        <v>284</v>
      </c>
      <c r="P121" s="60" t="s">
        <v>285</v>
      </c>
      <c r="Q121" s="60" t="s">
        <v>286</v>
      </c>
      <c r="R121" s="60" t="s">
        <v>287</v>
      </c>
      <c r="S121" s="60" t="s">
        <v>288</v>
      </c>
      <c r="T121" s="61" t="s">
        <v>289</v>
      </c>
    </row>
    <row r="122" spans="2:65" s="1" customFormat="1" ht="22.9" customHeight="1">
      <c r="B122" s="32"/>
      <c r="C122" s="64" t="s">
        <v>290</v>
      </c>
      <c r="J122" s="121">
        <f>BK122</f>
        <v>0</v>
      </c>
      <c r="L122" s="32"/>
      <c r="M122" s="62"/>
      <c r="N122" s="53"/>
      <c r="O122" s="53"/>
      <c r="P122" s="122">
        <f>P123+P142</f>
        <v>0</v>
      </c>
      <c r="Q122" s="53"/>
      <c r="R122" s="122">
        <f>R123+R142</f>
        <v>0</v>
      </c>
      <c r="S122" s="53"/>
      <c r="T122" s="123">
        <f>T123+T142</f>
        <v>0</v>
      </c>
      <c r="AT122" s="17" t="s">
        <v>75</v>
      </c>
      <c r="AU122" s="17" t="s">
        <v>264</v>
      </c>
      <c r="BK122" s="124">
        <f>BK123+BK142</f>
        <v>0</v>
      </c>
    </row>
    <row r="123" spans="2:65" s="11" customFormat="1" ht="25.9" customHeight="1">
      <c r="B123" s="125"/>
      <c r="D123" s="126" t="s">
        <v>75</v>
      </c>
      <c r="E123" s="127" t="s">
        <v>6056</v>
      </c>
      <c r="F123" s="127" t="s">
        <v>3441</v>
      </c>
      <c r="I123" s="128"/>
      <c r="J123" s="129">
        <f>BK123</f>
        <v>0</v>
      </c>
      <c r="L123" s="125"/>
      <c r="M123" s="130"/>
      <c r="P123" s="131">
        <f>SUM(P124:P141)</f>
        <v>0</v>
      </c>
      <c r="R123" s="131">
        <f>SUM(R124:R141)</f>
        <v>0</v>
      </c>
      <c r="T123" s="132">
        <f>SUM(T124:T141)</f>
        <v>0</v>
      </c>
      <c r="AR123" s="126" t="s">
        <v>83</v>
      </c>
      <c r="AT123" s="133" t="s">
        <v>75</v>
      </c>
      <c r="AU123" s="133" t="s">
        <v>76</v>
      </c>
      <c r="AY123" s="126" t="s">
        <v>293</v>
      </c>
      <c r="BK123" s="134">
        <f>SUM(BK124:BK141)</f>
        <v>0</v>
      </c>
    </row>
    <row r="124" spans="2:65" s="1" customFormat="1" ht="24.2" customHeight="1">
      <c r="B124" s="32"/>
      <c r="C124" s="137" t="s">
        <v>83</v>
      </c>
      <c r="D124" s="137" t="s">
        <v>295</v>
      </c>
      <c r="E124" s="138" t="s">
        <v>6333</v>
      </c>
      <c r="F124" s="139" t="s">
        <v>6334</v>
      </c>
      <c r="G124" s="140" t="s">
        <v>6335</v>
      </c>
      <c r="H124" s="141">
        <v>1</v>
      </c>
      <c r="I124" s="142"/>
      <c r="J124" s="143">
        <f>ROUND(I124*H124,2)</f>
        <v>0</v>
      </c>
      <c r="K124" s="139" t="s">
        <v>1</v>
      </c>
      <c r="L124" s="32"/>
      <c r="M124" s="144" t="s">
        <v>1</v>
      </c>
      <c r="N124" s="145" t="s">
        <v>41</v>
      </c>
      <c r="P124" s="146">
        <f>O124*H124</f>
        <v>0</v>
      </c>
      <c r="Q124" s="146">
        <v>0</v>
      </c>
      <c r="R124" s="146">
        <f>Q124*H124</f>
        <v>0</v>
      </c>
      <c r="S124" s="146">
        <v>0</v>
      </c>
      <c r="T124" s="147">
        <f>S124*H124</f>
        <v>0</v>
      </c>
      <c r="AR124" s="148" t="s">
        <v>300</v>
      </c>
      <c r="AT124" s="148" t="s">
        <v>295</v>
      </c>
      <c r="AU124" s="148" t="s">
        <v>83</v>
      </c>
      <c r="AY124" s="17" t="s">
        <v>293</v>
      </c>
      <c r="BE124" s="149">
        <f>IF(N124="základní",J124,0)</f>
        <v>0</v>
      </c>
      <c r="BF124" s="149">
        <f>IF(N124="snížená",J124,0)</f>
        <v>0</v>
      </c>
      <c r="BG124" s="149">
        <f>IF(N124="zákl. přenesená",J124,0)</f>
        <v>0</v>
      </c>
      <c r="BH124" s="149">
        <f>IF(N124="sníž. přenesená",J124,0)</f>
        <v>0</v>
      </c>
      <c r="BI124" s="149">
        <f>IF(N124="nulová",J124,0)</f>
        <v>0</v>
      </c>
      <c r="BJ124" s="17" t="s">
        <v>83</v>
      </c>
      <c r="BK124" s="149">
        <f>ROUND(I124*H124,2)</f>
        <v>0</v>
      </c>
      <c r="BL124" s="17" t="s">
        <v>300</v>
      </c>
      <c r="BM124" s="148" t="s">
        <v>85</v>
      </c>
    </row>
    <row r="125" spans="2:65" s="1" customFormat="1" ht="39">
      <c r="B125" s="32"/>
      <c r="D125" s="151" t="s">
        <v>324</v>
      </c>
      <c r="F125" s="184" t="s">
        <v>6336</v>
      </c>
      <c r="I125" s="165"/>
      <c r="L125" s="32"/>
      <c r="M125" s="166"/>
      <c r="T125" s="56"/>
      <c r="AT125" s="17" t="s">
        <v>324</v>
      </c>
      <c r="AU125" s="17" t="s">
        <v>83</v>
      </c>
    </row>
    <row r="126" spans="2:65" s="1" customFormat="1" ht="21.75" customHeight="1">
      <c r="B126" s="32"/>
      <c r="C126" s="137" t="s">
        <v>85</v>
      </c>
      <c r="D126" s="137" t="s">
        <v>295</v>
      </c>
      <c r="E126" s="138" t="s">
        <v>6337</v>
      </c>
      <c r="F126" s="139" t="s">
        <v>6338</v>
      </c>
      <c r="G126" s="140" t="s">
        <v>711</v>
      </c>
      <c r="H126" s="141">
        <v>240</v>
      </c>
      <c r="I126" s="142"/>
      <c r="J126" s="143">
        <f t="shared" ref="J126:J141" si="0">ROUND(I126*H126,2)</f>
        <v>0</v>
      </c>
      <c r="K126" s="139" t="s">
        <v>1</v>
      </c>
      <c r="L126" s="32"/>
      <c r="M126" s="144" t="s">
        <v>1</v>
      </c>
      <c r="N126" s="145" t="s">
        <v>41</v>
      </c>
      <c r="P126" s="146">
        <f t="shared" ref="P126:P141" si="1">O126*H126</f>
        <v>0</v>
      </c>
      <c r="Q126" s="146">
        <v>0</v>
      </c>
      <c r="R126" s="146">
        <f t="shared" ref="R126:R141" si="2">Q126*H126</f>
        <v>0</v>
      </c>
      <c r="S126" s="146">
        <v>0</v>
      </c>
      <c r="T126" s="147">
        <f t="shared" ref="T126:T141" si="3">S126*H126</f>
        <v>0</v>
      </c>
      <c r="AR126" s="148" t="s">
        <v>300</v>
      </c>
      <c r="AT126" s="148" t="s">
        <v>295</v>
      </c>
      <c r="AU126" s="148" t="s">
        <v>83</v>
      </c>
      <c r="AY126" s="17" t="s">
        <v>293</v>
      </c>
      <c r="BE126" s="149">
        <f t="shared" ref="BE126:BE141" si="4">IF(N126="základní",J126,0)</f>
        <v>0</v>
      </c>
      <c r="BF126" s="149">
        <f t="shared" ref="BF126:BF141" si="5">IF(N126="snížená",J126,0)</f>
        <v>0</v>
      </c>
      <c r="BG126" s="149">
        <f t="shared" ref="BG126:BG141" si="6">IF(N126="zákl. přenesená",J126,0)</f>
        <v>0</v>
      </c>
      <c r="BH126" s="149">
        <f t="shared" ref="BH126:BH141" si="7">IF(N126="sníž. přenesená",J126,0)</f>
        <v>0</v>
      </c>
      <c r="BI126" s="149">
        <f t="shared" ref="BI126:BI141" si="8">IF(N126="nulová",J126,0)</f>
        <v>0</v>
      </c>
      <c r="BJ126" s="17" t="s">
        <v>83</v>
      </c>
      <c r="BK126" s="149">
        <f t="shared" ref="BK126:BK141" si="9">ROUND(I126*H126,2)</f>
        <v>0</v>
      </c>
      <c r="BL126" s="17" t="s">
        <v>300</v>
      </c>
      <c r="BM126" s="148" t="s">
        <v>300</v>
      </c>
    </row>
    <row r="127" spans="2:65" s="1" customFormat="1" ht="16.5" customHeight="1">
      <c r="B127" s="32"/>
      <c r="C127" s="137" t="s">
        <v>156</v>
      </c>
      <c r="D127" s="137" t="s">
        <v>295</v>
      </c>
      <c r="E127" s="138" t="s">
        <v>6339</v>
      </c>
      <c r="F127" s="139" t="s">
        <v>6340</v>
      </c>
      <c r="G127" s="140" t="s">
        <v>909</v>
      </c>
      <c r="H127" s="141">
        <v>450</v>
      </c>
      <c r="I127" s="142"/>
      <c r="J127" s="143">
        <f t="shared" si="0"/>
        <v>0</v>
      </c>
      <c r="K127" s="139" t="s">
        <v>1</v>
      </c>
      <c r="L127" s="32"/>
      <c r="M127" s="144" t="s">
        <v>1</v>
      </c>
      <c r="N127" s="145" t="s">
        <v>41</v>
      </c>
      <c r="P127" s="146">
        <f t="shared" si="1"/>
        <v>0</v>
      </c>
      <c r="Q127" s="146">
        <v>0</v>
      </c>
      <c r="R127" s="146">
        <f t="shared" si="2"/>
        <v>0</v>
      </c>
      <c r="S127" s="146">
        <v>0</v>
      </c>
      <c r="T127" s="147">
        <f t="shared" si="3"/>
        <v>0</v>
      </c>
      <c r="AR127" s="148" t="s">
        <v>300</v>
      </c>
      <c r="AT127" s="148" t="s">
        <v>295</v>
      </c>
      <c r="AU127" s="148" t="s">
        <v>83</v>
      </c>
      <c r="AY127" s="17" t="s">
        <v>293</v>
      </c>
      <c r="BE127" s="149">
        <f t="shared" si="4"/>
        <v>0</v>
      </c>
      <c r="BF127" s="149">
        <f t="shared" si="5"/>
        <v>0</v>
      </c>
      <c r="BG127" s="149">
        <f t="shared" si="6"/>
        <v>0</v>
      </c>
      <c r="BH127" s="149">
        <f t="shared" si="7"/>
        <v>0</v>
      </c>
      <c r="BI127" s="149">
        <f t="shared" si="8"/>
        <v>0</v>
      </c>
      <c r="BJ127" s="17" t="s">
        <v>83</v>
      </c>
      <c r="BK127" s="149">
        <f t="shared" si="9"/>
        <v>0</v>
      </c>
      <c r="BL127" s="17" t="s">
        <v>300</v>
      </c>
      <c r="BM127" s="148" t="s">
        <v>327</v>
      </c>
    </row>
    <row r="128" spans="2:65" s="1" customFormat="1" ht="16.5" customHeight="1">
      <c r="B128" s="32"/>
      <c r="C128" s="137" t="s">
        <v>300</v>
      </c>
      <c r="D128" s="137" t="s">
        <v>295</v>
      </c>
      <c r="E128" s="138" t="s">
        <v>6341</v>
      </c>
      <c r="F128" s="139" t="s">
        <v>6342</v>
      </c>
      <c r="G128" s="140" t="s">
        <v>909</v>
      </c>
      <c r="H128" s="141">
        <v>450</v>
      </c>
      <c r="I128" s="142"/>
      <c r="J128" s="143">
        <f t="shared" si="0"/>
        <v>0</v>
      </c>
      <c r="K128" s="139" t="s">
        <v>1</v>
      </c>
      <c r="L128" s="32"/>
      <c r="M128" s="144" t="s">
        <v>1</v>
      </c>
      <c r="N128" s="145" t="s">
        <v>41</v>
      </c>
      <c r="P128" s="146">
        <f t="shared" si="1"/>
        <v>0</v>
      </c>
      <c r="Q128" s="146">
        <v>0</v>
      </c>
      <c r="R128" s="146">
        <f t="shared" si="2"/>
        <v>0</v>
      </c>
      <c r="S128" s="146">
        <v>0</v>
      </c>
      <c r="T128" s="147">
        <f t="shared" si="3"/>
        <v>0</v>
      </c>
      <c r="AR128" s="148" t="s">
        <v>300</v>
      </c>
      <c r="AT128" s="148" t="s">
        <v>295</v>
      </c>
      <c r="AU128" s="148" t="s">
        <v>83</v>
      </c>
      <c r="AY128" s="17" t="s">
        <v>293</v>
      </c>
      <c r="BE128" s="149">
        <f t="shared" si="4"/>
        <v>0</v>
      </c>
      <c r="BF128" s="149">
        <f t="shared" si="5"/>
        <v>0</v>
      </c>
      <c r="BG128" s="149">
        <f t="shared" si="6"/>
        <v>0</v>
      </c>
      <c r="BH128" s="149">
        <f t="shared" si="7"/>
        <v>0</v>
      </c>
      <c r="BI128" s="149">
        <f t="shared" si="8"/>
        <v>0</v>
      </c>
      <c r="BJ128" s="17" t="s">
        <v>83</v>
      </c>
      <c r="BK128" s="149">
        <f t="shared" si="9"/>
        <v>0</v>
      </c>
      <c r="BL128" s="17" t="s">
        <v>300</v>
      </c>
      <c r="BM128" s="148" t="s">
        <v>396</v>
      </c>
    </row>
    <row r="129" spans="2:65" s="1" customFormat="1" ht="16.5" customHeight="1">
      <c r="B129" s="32"/>
      <c r="C129" s="137" t="s">
        <v>320</v>
      </c>
      <c r="D129" s="137" t="s">
        <v>295</v>
      </c>
      <c r="E129" s="138" t="s">
        <v>6343</v>
      </c>
      <c r="F129" s="139" t="s">
        <v>6344</v>
      </c>
      <c r="G129" s="140" t="s">
        <v>909</v>
      </c>
      <c r="H129" s="141">
        <v>450</v>
      </c>
      <c r="I129" s="142"/>
      <c r="J129" s="143">
        <f t="shared" si="0"/>
        <v>0</v>
      </c>
      <c r="K129" s="139" t="s">
        <v>1</v>
      </c>
      <c r="L129" s="32"/>
      <c r="M129" s="144" t="s">
        <v>1</v>
      </c>
      <c r="N129" s="145" t="s">
        <v>41</v>
      </c>
      <c r="P129" s="146">
        <f t="shared" si="1"/>
        <v>0</v>
      </c>
      <c r="Q129" s="146">
        <v>0</v>
      </c>
      <c r="R129" s="146">
        <f t="shared" si="2"/>
        <v>0</v>
      </c>
      <c r="S129" s="146">
        <v>0</v>
      </c>
      <c r="T129" s="147">
        <f t="shared" si="3"/>
        <v>0</v>
      </c>
      <c r="AR129" s="148" t="s">
        <v>300</v>
      </c>
      <c r="AT129" s="148" t="s">
        <v>295</v>
      </c>
      <c r="AU129" s="148" t="s">
        <v>83</v>
      </c>
      <c r="AY129" s="17" t="s">
        <v>293</v>
      </c>
      <c r="BE129" s="149">
        <f t="shared" si="4"/>
        <v>0</v>
      </c>
      <c r="BF129" s="149">
        <f t="shared" si="5"/>
        <v>0</v>
      </c>
      <c r="BG129" s="149">
        <f t="shared" si="6"/>
        <v>0</v>
      </c>
      <c r="BH129" s="149">
        <f t="shared" si="7"/>
        <v>0</v>
      </c>
      <c r="BI129" s="149">
        <f t="shared" si="8"/>
        <v>0</v>
      </c>
      <c r="BJ129" s="17" t="s">
        <v>83</v>
      </c>
      <c r="BK129" s="149">
        <f t="shared" si="9"/>
        <v>0</v>
      </c>
      <c r="BL129" s="17" t="s">
        <v>300</v>
      </c>
      <c r="BM129" s="148" t="s">
        <v>449</v>
      </c>
    </row>
    <row r="130" spans="2:65" s="1" customFormat="1" ht="16.5" customHeight="1">
      <c r="B130" s="32"/>
      <c r="C130" s="137" t="s">
        <v>327</v>
      </c>
      <c r="D130" s="137" t="s">
        <v>295</v>
      </c>
      <c r="E130" s="138" t="s">
        <v>6345</v>
      </c>
      <c r="F130" s="139" t="s">
        <v>6346</v>
      </c>
      <c r="G130" s="140" t="s">
        <v>909</v>
      </c>
      <c r="H130" s="141">
        <v>450</v>
      </c>
      <c r="I130" s="142"/>
      <c r="J130" s="143">
        <f t="shared" si="0"/>
        <v>0</v>
      </c>
      <c r="K130" s="139" t="s">
        <v>1</v>
      </c>
      <c r="L130" s="32"/>
      <c r="M130" s="144" t="s">
        <v>1</v>
      </c>
      <c r="N130" s="145" t="s">
        <v>41</v>
      </c>
      <c r="P130" s="146">
        <f t="shared" si="1"/>
        <v>0</v>
      </c>
      <c r="Q130" s="146">
        <v>0</v>
      </c>
      <c r="R130" s="146">
        <f t="shared" si="2"/>
        <v>0</v>
      </c>
      <c r="S130" s="146">
        <v>0</v>
      </c>
      <c r="T130" s="147">
        <f t="shared" si="3"/>
        <v>0</v>
      </c>
      <c r="AR130" s="148" t="s">
        <v>300</v>
      </c>
      <c r="AT130" s="148" t="s">
        <v>295</v>
      </c>
      <c r="AU130" s="148" t="s">
        <v>83</v>
      </c>
      <c r="AY130" s="17" t="s">
        <v>293</v>
      </c>
      <c r="BE130" s="149">
        <f t="shared" si="4"/>
        <v>0</v>
      </c>
      <c r="BF130" s="149">
        <f t="shared" si="5"/>
        <v>0</v>
      </c>
      <c r="BG130" s="149">
        <f t="shared" si="6"/>
        <v>0</v>
      </c>
      <c r="BH130" s="149">
        <f t="shared" si="7"/>
        <v>0</v>
      </c>
      <c r="BI130" s="149">
        <f t="shared" si="8"/>
        <v>0</v>
      </c>
      <c r="BJ130" s="17" t="s">
        <v>83</v>
      </c>
      <c r="BK130" s="149">
        <f t="shared" si="9"/>
        <v>0</v>
      </c>
      <c r="BL130" s="17" t="s">
        <v>300</v>
      </c>
      <c r="BM130" s="148" t="s">
        <v>8</v>
      </c>
    </row>
    <row r="131" spans="2:65" s="1" customFormat="1" ht="16.5" customHeight="1">
      <c r="B131" s="32"/>
      <c r="C131" s="137" t="s">
        <v>372</v>
      </c>
      <c r="D131" s="137" t="s">
        <v>295</v>
      </c>
      <c r="E131" s="138" t="s">
        <v>6347</v>
      </c>
      <c r="F131" s="139" t="s">
        <v>6348</v>
      </c>
      <c r="G131" s="140" t="s">
        <v>909</v>
      </c>
      <c r="H131" s="141">
        <v>450</v>
      </c>
      <c r="I131" s="142"/>
      <c r="J131" s="143">
        <f t="shared" si="0"/>
        <v>0</v>
      </c>
      <c r="K131" s="139" t="s">
        <v>1</v>
      </c>
      <c r="L131" s="32"/>
      <c r="M131" s="144" t="s">
        <v>1</v>
      </c>
      <c r="N131" s="145" t="s">
        <v>41</v>
      </c>
      <c r="P131" s="146">
        <f t="shared" si="1"/>
        <v>0</v>
      </c>
      <c r="Q131" s="146">
        <v>0</v>
      </c>
      <c r="R131" s="146">
        <f t="shared" si="2"/>
        <v>0</v>
      </c>
      <c r="S131" s="146">
        <v>0</v>
      </c>
      <c r="T131" s="147">
        <f t="shared" si="3"/>
        <v>0</v>
      </c>
      <c r="AR131" s="148" t="s">
        <v>300</v>
      </c>
      <c r="AT131" s="148" t="s">
        <v>295</v>
      </c>
      <c r="AU131" s="148" t="s">
        <v>83</v>
      </c>
      <c r="AY131" s="17" t="s">
        <v>293</v>
      </c>
      <c r="BE131" s="149">
        <f t="shared" si="4"/>
        <v>0</v>
      </c>
      <c r="BF131" s="149">
        <f t="shared" si="5"/>
        <v>0</v>
      </c>
      <c r="BG131" s="149">
        <f t="shared" si="6"/>
        <v>0</v>
      </c>
      <c r="BH131" s="149">
        <f t="shared" si="7"/>
        <v>0</v>
      </c>
      <c r="BI131" s="149">
        <f t="shared" si="8"/>
        <v>0</v>
      </c>
      <c r="BJ131" s="17" t="s">
        <v>83</v>
      </c>
      <c r="BK131" s="149">
        <f t="shared" si="9"/>
        <v>0</v>
      </c>
      <c r="BL131" s="17" t="s">
        <v>300</v>
      </c>
      <c r="BM131" s="148" t="s">
        <v>584</v>
      </c>
    </row>
    <row r="132" spans="2:65" s="1" customFormat="1" ht="24.2" customHeight="1">
      <c r="B132" s="32"/>
      <c r="C132" s="137" t="s">
        <v>396</v>
      </c>
      <c r="D132" s="137" t="s">
        <v>295</v>
      </c>
      <c r="E132" s="138" t="s">
        <v>6349</v>
      </c>
      <c r="F132" s="139" t="s">
        <v>6350</v>
      </c>
      <c r="G132" s="140" t="s">
        <v>909</v>
      </c>
      <c r="H132" s="141">
        <v>30</v>
      </c>
      <c r="I132" s="142"/>
      <c r="J132" s="143">
        <f t="shared" si="0"/>
        <v>0</v>
      </c>
      <c r="K132" s="139" t="s">
        <v>1</v>
      </c>
      <c r="L132" s="32"/>
      <c r="M132" s="144" t="s">
        <v>1</v>
      </c>
      <c r="N132" s="145" t="s">
        <v>41</v>
      </c>
      <c r="P132" s="146">
        <f t="shared" si="1"/>
        <v>0</v>
      </c>
      <c r="Q132" s="146">
        <v>0</v>
      </c>
      <c r="R132" s="146">
        <f t="shared" si="2"/>
        <v>0</v>
      </c>
      <c r="S132" s="146">
        <v>0</v>
      </c>
      <c r="T132" s="147">
        <f t="shared" si="3"/>
        <v>0</v>
      </c>
      <c r="AR132" s="148" t="s">
        <v>300</v>
      </c>
      <c r="AT132" s="148" t="s">
        <v>295</v>
      </c>
      <c r="AU132" s="148" t="s">
        <v>83</v>
      </c>
      <c r="AY132" s="17" t="s">
        <v>293</v>
      </c>
      <c r="BE132" s="149">
        <f t="shared" si="4"/>
        <v>0</v>
      </c>
      <c r="BF132" s="149">
        <f t="shared" si="5"/>
        <v>0</v>
      </c>
      <c r="BG132" s="149">
        <f t="shared" si="6"/>
        <v>0</v>
      </c>
      <c r="BH132" s="149">
        <f t="shared" si="7"/>
        <v>0</v>
      </c>
      <c r="BI132" s="149">
        <f t="shared" si="8"/>
        <v>0</v>
      </c>
      <c r="BJ132" s="17" t="s">
        <v>83</v>
      </c>
      <c r="BK132" s="149">
        <f t="shared" si="9"/>
        <v>0</v>
      </c>
      <c r="BL132" s="17" t="s">
        <v>300</v>
      </c>
      <c r="BM132" s="148" t="s">
        <v>624</v>
      </c>
    </row>
    <row r="133" spans="2:65" s="1" customFormat="1" ht="16.5" customHeight="1">
      <c r="B133" s="32"/>
      <c r="C133" s="137" t="s">
        <v>415</v>
      </c>
      <c r="D133" s="137" t="s">
        <v>295</v>
      </c>
      <c r="E133" s="138" t="s">
        <v>6351</v>
      </c>
      <c r="F133" s="139" t="s">
        <v>6352</v>
      </c>
      <c r="G133" s="140" t="s">
        <v>909</v>
      </c>
      <c r="H133" s="141">
        <v>30</v>
      </c>
      <c r="I133" s="142"/>
      <c r="J133" s="143">
        <f t="shared" si="0"/>
        <v>0</v>
      </c>
      <c r="K133" s="139" t="s">
        <v>1</v>
      </c>
      <c r="L133" s="32"/>
      <c r="M133" s="144" t="s">
        <v>1</v>
      </c>
      <c r="N133" s="145" t="s">
        <v>41</v>
      </c>
      <c r="P133" s="146">
        <f t="shared" si="1"/>
        <v>0</v>
      </c>
      <c r="Q133" s="146">
        <v>0</v>
      </c>
      <c r="R133" s="146">
        <f t="shared" si="2"/>
        <v>0</v>
      </c>
      <c r="S133" s="146">
        <v>0</v>
      </c>
      <c r="T133" s="147">
        <f t="shared" si="3"/>
        <v>0</v>
      </c>
      <c r="AR133" s="148" t="s">
        <v>300</v>
      </c>
      <c r="AT133" s="148" t="s">
        <v>295</v>
      </c>
      <c r="AU133" s="148" t="s">
        <v>83</v>
      </c>
      <c r="AY133" s="17" t="s">
        <v>293</v>
      </c>
      <c r="BE133" s="149">
        <f t="shared" si="4"/>
        <v>0</v>
      </c>
      <c r="BF133" s="149">
        <f t="shared" si="5"/>
        <v>0</v>
      </c>
      <c r="BG133" s="149">
        <f t="shared" si="6"/>
        <v>0</v>
      </c>
      <c r="BH133" s="149">
        <f t="shared" si="7"/>
        <v>0</v>
      </c>
      <c r="BI133" s="149">
        <f t="shared" si="8"/>
        <v>0</v>
      </c>
      <c r="BJ133" s="17" t="s">
        <v>83</v>
      </c>
      <c r="BK133" s="149">
        <f t="shared" si="9"/>
        <v>0</v>
      </c>
      <c r="BL133" s="17" t="s">
        <v>300</v>
      </c>
      <c r="BM133" s="148" t="s">
        <v>660</v>
      </c>
    </row>
    <row r="134" spans="2:65" s="1" customFormat="1" ht="16.5" customHeight="1">
      <c r="B134" s="32"/>
      <c r="C134" s="137" t="s">
        <v>449</v>
      </c>
      <c r="D134" s="137" t="s">
        <v>295</v>
      </c>
      <c r="E134" s="138" t="s">
        <v>6353</v>
      </c>
      <c r="F134" s="139" t="s">
        <v>6354</v>
      </c>
      <c r="G134" s="140" t="s">
        <v>909</v>
      </c>
      <c r="H134" s="141">
        <v>30</v>
      </c>
      <c r="I134" s="142"/>
      <c r="J134" s="143">
        <f t="shared" si="0"/>
        <v>0</v>
      </c>
      <c r="K134" s="139" t="s">
        <v>1</v>
      </c>
      <c r="L134" s="32"/>
      <c r="M134" s="144" t="s">
        <v>1</v>
      </c>
      <c r="N134" s="145" t="s">
        <v>41</v>
      </c>
      <c r="P134" s="146">
        <f t="shared" si="1"/>
        <v>0</v>
      </c>
      <c r="Q134" s="146">
        <v>0</v>
      </c>
      <c r="R134" s="146">
        <f t="shared" si="2"/>
        <v>0</v>
      </c>
      <c r="S134" s="146">
        <v>0</v>
      </c>
      <c r="T134" s="147">
        <f t="shared" si="3"/>
        <v>0</v>
      </c>
      <c r="AR134" s="148" t="s">
        <v>300</v>
      </c>
      <c r="AT134" s="148" t="s">
        <v>295</v>
      </c>
      <c r="AU134" s="148" t="s">
        <v>83</v>
      </c>
      <c r="AY134" s="17" t="s">
        <v>293</v>
      </c>
      <c r="BE134" s="149">
        <f t="shared" si="4"/>
        <v>0</v>
      </c>
      <c r="BF134" s="149">
        <f t="shared" si="5"/>
        <v>0</v>
      </c>
      <c r="BG134" s="149">
        <f t="shared" si="6"/>
        <v>0</v>
      </c>
      <c r="BH134" s="149">
        <f t="shared" si="7"/>
        <v>0</v>
      </c>
      <c r="BI134" s="149">
        <f t="shared" si="8"/>
        <v>0</v>
      </c>
      <c r="BJ134" s="17" t="s">
        <v>83</v>
      </c>
      <c r="BK134" s="149">
        <f t="shared" si="9"/>
        <v>0</v>
      </c>
      <c r="BL134" s="17" t="s">
        <v>300</v>
      </c>
      <c r="BM134" s="148" t="s">
        <v>686</v>
      </c>
    </row>
    <row r="135" spans="2:65" s="1" customFormat="1" ht="16.5" customHeight="1">
      <c r="B135" s="32"/>
      <c r="C135" s="137" t="s">
        <v>529</v>
      </c>
      <c r="D135" s="137" t="s">
        <v>295</v>
      </c>
      <c r="E135" s="138" t="s">
        <v>6345</v>
      </c>
      <c r="F135" s="139" t="s">
        <v>6346</v>
      </c>
      <c r="G135" s="140" t="s">
        <v>909</v>
      </c>
      <c r="H135" s="141">
        <v>30</v>
      </c>
      <c r="I135" s="142"/>
      <c r="J135" s="143">
        <f t="shared" si="0"/>
        <v>0</v>
      </c>
      <c r="K135" s="139" t="s">
        <v>1</v>
      </c>
      <c r="L135" s="32"/>
      <c r="M135" s="144" t="s">
        <v>1</v>
      </c>
      <c r="N135" s="145" t="s">
        <v>41</v>
      </c>
      <c r="P135" s="146">
        <f t="shared" si="1"/>
        <v>0</v>
      </c>
      <c r="Q135" s="146">
        <v>0</v>
      </c>
      <c r="R135" s="146">
        <f t="shared" si="2"/>
        <v>0</v>
      </c>
      <c r="S135" s="146">
        <v>0</v>
      </c>
      <c r="T135" s="147">
        <f t="shared" si="3"/>
        <v>0</v>
      </c>
      <c r="AR135" s="148" t="s">
        <v>300</v>
      </c>
      <c r="AT135" s="148" t="s">
        <v>295</v>
      </c>
      <c r="AU135" s="148" t="s">
        <v>83</v>
      </c>
      <c r="AY135" s="17" t="s">
        <v>293</v>
      </c>
      <c r="BE135" s="149">
        <f t="shared" si="4"/>
        <v>0</v>
      </c>
      <c r="BF135" s="149">
        <f t="shared" si="5"/>
        <v>0</v>
      </c>
      <c r="BG135" s="149">
        <f t="shared" si="6"/>
        <v>0</v>
      </c>
      <c r="BH135" s="149">
        <f t="shared" si="7"/>
        <v>0</v>
      </c>
      <c r="BI135" s="149">
        <f t="shared" si="8"/>
        <v>0</v>
      </c>
      <c r="BJ135" s="17" t="s">
        <v>83</v>
      </c>
      <c r="BK135" s="149">
        <f t="shared" si="9"/>
        <v>0</v>
      </c>
      <c r="BL135" s="17" t="s">
        <v>300</v>
      </c>
      <c r="BM135" s="148" t="s">
        <v>694</v>
      </c>
    </row>
    <row r="136" spans="2:65" s="1" customFormat="1" ht="16.5" customHeight="1">
      <c r="B136" s="32"/>
      <c r="C136" s="137" t="s">
        <v>8</v>
      </c>
      <c r="D136" s="137" t="s">
        <v>295</v>
      </c>
      <c r="E136" s="138" t="s">
        <v>6355</v>
      </c>
      <c r="F136" s="139" t="s">
        <v>6356</v>
      </c>
      <c r="G136" s="140" t="s">
        <v>909</v>
      </c>
      <c r="H136" s="141">
        <v>30</v>
      </c>
      <c r="I136" s="142"/>
      <c r="J136" s="143">
        <f t="shared" si="0"/>
        <v>0</v>
      </c>
      <c r="K136" s="139" t="s">
        <v>1</v>
      </c>
      <c r="L136" s="32"/>
      <c r="M136" s="144" t="s">
        <v>1</v>
      </c>
      <c r="N136" s="145" t="s">
        <v>41</v>
      </c>
      <c r="P136" s="146">
        <f t="shared" si="1"/>
        <v>0</v>
      </c>
      <c r="Q136" s="146">
        <v>0</v>
      </c>
      <c r="R136" s="146">
        <f t="shared" si="2"/>
        <v>0</v>
      </c>
      <c r="S136" s="146">
        <v>0</v>
      </c>
      <c r="T136" s="147">
        <f t="shared" si="3"/>
        <v>0</v>
      </c>
      <c r="AR136" s="148" t="s">
        <v>300</v>
      </c>
      <c r="AT136" s="148" t="s">
        <v>295</v>
      </c>
      <c r="AU136" s="148" t="s">
        <v>83</v>
      </c>
      <c r="AY136" s="17" t="s">
        <v>293</v>
      </c>
      <c r="BE136" s="149">
        <f t="shared" si="4"/>
        <v>0</v>
      </c>
      <c r="BF136" s="149">
        <f t="shared" si="5"/>
        <v>0</v>
      </c>
      <c r="BG136" s="149">
        <f t="shared" si="6"/>
        <v>0</v>
      </c>
      <c r="BH136" s="149">
        <f t="shared" si="7"/>
        <v>0</v>
      </c>
      <c r="BI136" s="149">
        <f t="shared" si="8"/>
        <v>0</v>
      </c>
      <c r="BJ136" s="17" t="s">
        <v>83</v>
      </c>
      <c r="BK136" s="149">
        <f t="shared" si="9"/>
        <v>0</v>
      </c>
      <c r="BL136" s="17" t="s">
        <v>300</v>
      </c>
      <c r="BM136" s="148" t="s">
        <v>704</v>
      </c>
    </row>
    <row r="137" spans="2:65" s="1" customFormat="1" ht="16.5" customHeight="1">
      <c r="B137" s="32"/>
      <c r="C137" s="137" t="s">
        <v>573</v>
      </c>
      <c r="D137" s="137" t="s">
        <v>295</v>
      </c>
      <c r="E137" s="138" t="s">
        <v>6357</v>
      </c>
      <c r="F137" s="139" t="s">
        <v>6358</v>
      </c>
      <c r="G137" s="140" t="s">
        <v>909</v>
      </c>
      <c r="H137" s="141">
        <v>30</v>
      </c>
      <c r="I137" s="142"/>
      <c r="J137" s="143">
        <f t="shared" si="0"/>
        <v>0</v>
      </c>
      <c r="K137" s="139" t="s">
        <v>1</v>
      </c>
      <c r="L137" s="32"/>
      <c r="M137" s="144" t="s">
        <v>1</v>
      </c>
      <c r="N137" s="145" t="s">
        <v>41</v>
      </c>
      <c r="P137" s="146">
        <f t="shared" si="1"/>
        <v>0</v>
      </c>
      <c r="Q137" s="146">
        <v>0</v>
      </c>
      <c r="R137" s="146">
        <f t="shared" si="2"/>
        <v>0</v>
      </c>
      <c r="S137" s="146">
        <v>0</v>
      </c>
      <c r="T137" s="147">
        <f t="shared" si="3"/>
        <v>0</v>
      </c>
      <c r="AR137" s="148" t="s">
        <v>300</v>
      </c>
      <c r="AT137" s="148" t="s">
        <v>295</v>
      </c>
      <c r="AU137" s="148" t="s">
        <v>83</v>
      </c>
      <c r="AY137" s="17" t="s">
        <v>293</v>
      </c>
      <c r="BE137" s="149">
        <f t="shared" si="4"/>
        <v>0</v>
      </c>
      <c r="BF137" s="149">
        <f t="shared" si="5"/>
        <v>0</v>
      </c>
      <c r="BG137" s="149">
        <f t="shared" si="6"/>
        <v>0</v>
      </c>
      <c r="BH137" s="149">
        <f t="shared" si="7"/>
        <v>0</v>
      </c>
      <c r="BI137" s="149">
        <f t="shared" si="8"/>
        <v>0</v>
      </c>
      <c r="BJ137" s="17" t="s">
        <v>83</v>
      </c>
      <c r="BK137" s="149">
        <f t="shared" si="9"/>
        <v>0</v>
      </c>
      <c r="BL137" s="17" t="s">
        <v>300</v>
      </c>
      <c r="BM137" s="148" t="s">
        <v>737</v>
      </c>
    </row>
    <row r="138" spans="2:65" s="1" customFormat="1" ht="16.5" customHeight="1">
      <c r="B138" s="32"/>
      <c r="C138" s="137" t="s">
        <v>584</v>
      </c>
      <c r="D138" s="137" t="s">
        <v>295</v>
      </c>
      <c r="E138" s="138" t="s">
        <v>6098</v>
      </c>
      <c r="F138" s="139" t="s">
        <v>6099</v>
      </c>
      <c r="G138" s="140" t="s">
        <v>6100</v>
      </c>
      <c r="H138" s="141">
        <v>3</v>
      </c>
      <c r="I138" s="142"/>
      <c r="J138" s="143">
        <f t="shared" si="0"/>
        <v>0</v>
      </c>
      <c r="K138" s="139" t="s">
        <v>1</v>
      </c>
      <c r="L138" s="32"/>
      <c r="M138" s="144" t="s">
        <v>1</v>
      </c>
      <c r="N138" s="145" t="s">
        <v>41</v>
      </c>
      <c r="P138" s="146">
        <f t="shared" si="1"/>
        <v>0</v>
      </c>
      <c r="Q138" s="146">
        <v>0</v>
      </c>
      <c r="R138" s="146">
        <f t="shared" si="2"/>
        <v>0</v>
      </c>
      <c r="S138" s="146">
        <v>0</v>
      </c>
      <c r="T138" s="147">
        <f t="shared" si="3"/>
        <v>0</v>
      </c>
      <c r="AR138" s="148" t="s">
        <v>300</v>
      </c>
      <c r="AT138" s="148" t="s">
        <v>295</v>
      </c>
      <c r="AU138" s="148" t="s">
        <v>83</v>
      </c>
      <c r="AY138" s="17" t="s">
        <v>293</v>
      </c>
      <c r="BE138" s="149">
        <f t="shared" si="4"/>
        <v>0</v>
      </c>
      <c r="BF138" s="149">
        <f t="shared" si="5"/>
        <v>0</v>
      </c>
      <c r="BG138" s="149">
        <f t="shared" si="6"/>
        <v>0</v>
      </c>
      <c r="BH138" s="149">
        <f t="shared" si="7"/>
        <v>0</v>
      </c>
      <c r="BI138" s="149">
        <f t="shared" si="8"/>
        <v>0</v>
      </c>
      <c r="BJ138" s="17" t="s">
        <v>83</v>
      </c>
      <c r="BK138" s="149">
        <f t="shared" si="9"/>
        <v>0</v>
      </c>
      <c r="BL138" s="17" t="s">
        <v>300</v>
      </c>
      <c r="BM138" s="148" t="s">
        <v>764</v>
      </c>
    </row>
    <row r="139" spans="2:65" s="1" customFormat="1" ht="16.5" customHeight="1">
      <c r="B139" s="32"/>
      <c r="C139" s="137" t="s">
        <v>606</v>
      </c>
      <c r="D139" s="137" t="s">
        <v>295</v>
      </c>
      <c r="E139" s="138" t="s">
        <v>6101</v>
      </c>
      <c r="F139" s="139" t="s">
        <v>6102</v>
      </c>
      <c r="G139" s="140" t="s">
        <v>909</v>
      </c>
      <c r="H139" s="141">
        <v>50</v>
      </c>
      <c r="I139" s="142"/>
      <c r="J139" s="143">
        <f t="shared" si="0"/>
        <v>0</v>
      </c>
      <c r="K139" s="139" t="s">
        <v>1</v>
      </c>
      <c r="L139" s="32"/>
      <c r="M139" s="144" t="s">
        <v>1</v>
      </c>
      <c r="N139" s="145" t="s">
        <v>41</v>
      </c>
      <c r="P139" s="146">
        <f t="shared" si="1"/>
        <v>0</v>
      </c>
      <c r="Q139" s="146">
        <v>0</v>
      </c>
      <c r="R139" s="146">
        <f t="shared" si="2"/>
        <v>0</v>
      </c>
      <c r="S139" s="146">
        <v>0</v>
      </c>
      <c r="T139" s="147">
        <f t="shared" si="3"/>
        <v>0</v>
      </c>
      <c r="AR139" s="148" t="s">
        <v>300</v>
      </c>
      <c r="AT139" s="148" t="s">
        <v>295</v>
      </c>
      <c r="AU139" s="148" t="s">
        <v>83</v>
      </c>
      <c r="AY139" s="17" t="s">
        <v>293</v>
      </c>
      <c r="BE139" s="149">
        <f t="shared" si="4"/>
        <v>0</v>
      </c>
      <c r="BF139" s="149">
        <f t="shared" si="5"/>
        <v>0</v>
      </c>
      <c r="BG139" s="149">
        <f t="shared" si="6"/>
        <v>0</v>
      </c>
      <c r="BH139" s="149">
        <f t="shared" si="7"/>
        <v>0</v>
      </c>
      <c r="BI139" s="149">
        <f t="shared" si="8"/>
        <v>0</v>
      </c>
      <c r="BJ139" s="17" t="s">
        <v>83</v>
      </c>
      <c r="BK139" s="149">
        <f t="shared" si="9"/>
        <v>0</v>
      </c>
      <c r="BL139" s="17" t="s">
        <v>300</v>
      </c>
      <c r="BM139" s="148" t="s">
        <v>777</v>
      </c>
    </row>
    <row r="140" spans="2:65" s="1" customFormat="1" ht="16.5" customHeight="1">
      <c r="B140" s="32"/>
      <c r="C140" s="137" t="s">
        <v>624</v>
      </c>
      <c r="D140" s="137" t="s">
        <v>295</v>
      </c>
      <c r="E140" s="138" t="s">
        <v>6103</v>
      </c>
      <c r="F140" s="139" t="s">
        <v>6104</v>
      </c>
      <c r="G140" s="140" t="s">
        <v>909</v>
      </c>
      <c r="H140" s="141">
        <v>50</v>
      </c>
      <c r="I140" s="142"/>
      <c r="J140" s="143">
        <f t="shared" si="0"/>
        <v>0</v>
      </c>
      <c r="K140" s="139" t="s">
        <v>1</v>
      </c>
      <c r="L140" s="32"/>
      <c r="M140" s="144" t="s">
        <v>1</v>
      </c>
      <c r="N140" s="145" t="s">
        <v>41</v>
      </c>
      <c r="P140" s="146">
        <f t="shared" si="1"/>
        <v>0</v>
      </c>
      <c r="Q140" s="146">
        <v>0</v>
      </c>
      <c r="R140" s="146">
        <f t="shared" si="2"/>
        <v>0</v>
      </c>
      <c r="S140" s="146">
        <v>0</v>
      </c>
      <c r="T140" s="147">
        <f t="shared" si="3"/>
        <v>0</v>
      </c>
      <c r="AR140" s="148" t="s">
        <v>300</v>
      </c>
      <c r="AT140" s="148" t="s">
        <v>295</v>
      </c>
      <c r="AU140" s="148" t="s">
        <v>83</v>
      </c>
      <c r="AY140" s="17" t="s">
        <v>293</v>
      </c>
      <c r="BE140" s="149">
        <f t="shared" si="4"/>
        <v>0</v>
      </c>
      <c r="BF140" s="149">
        <f t="shared" si="5"/>
        <v>0</v>
      </c>
      <c r="BG140" s="149">
        <f t="shared" si="6"/>
        <v>0</v>
      </c>
      <c r="BH140" s="149">
        <f t="shared" si="7"/>
        <v>0</v>
      </c>
      <c r="BI140" s="149">
        <f t="shared" si="8"/>
        <v>0</v>
      </c>
      <c r="BJ140" s="17" t="s">
        <v>83</v>
      </c>
      <c r="BK140" s="149">
        <f t="shared" si="9"/>
        <v>0</v>
      </c>
      <c r="BL140" s="17" t="s">
        <v>300</v>
      </c>
      <c r="BM140" s="148" t="s">
        <v>787</v>
      </c>
    </row>
    <row r="141" spans="2:65" s="1" customFormat="1" ht="24.2" customHeight="1">
      <c r="B141" s="32"/>
      <c r="C141" s="137" t="s">
        <v>645</v>
      </c>
      <c r="D141" s="137" t="s">
        <v>295</v>
      </c>
      <c r="E141" s="138" t="s">
        <v>6091</v>
      </c>
      <c r="F141" s="139" t="s">
        <v>6092</v>
      </c>
      <c r="G141" s="140" t="s">
        <v>711</v>
      </c>
      <c r="H141" s="141">
        <v>120</v>
      </c>
      <c r="I141" s="142"/>
      <c r="J141" s="143">
        <f t="shared" si="0"/>
        <v>0</v>
      </c>
      <c r="K141" s="139" t="s">
        <v>1</v>
      </c>
      <c r="L141" s="32"/>
      <c r="M141" s="144" t="s">
        <v>1</v>
      </c>
      <c r="N141" s="145" t="s">
        <v>41</v>
      </c>
      <c r="P141" s="146">
        <f t="shared" si="1"/>
        <v>0</v>
      </c>
      <c r="Q141" s="146">
        <v>0</v>
      </c>
      <c r="R141" s="146">
        <f t="shared" si="2"/>
        <v>0</v>
      </c>
      <c r="S141" s="146">
        <v>0</v>
      </c>
      <c r="T141" s="147">
        <f t="shared" si="3"/>
        <v>0</v>
      </c>
      <c r="AR141" s="148" t="s">
        <v>300</v>
      </c>
      <c r="AT141" s="148" t="s">
        <v>295</v>
      </c>
      <c r="AU141" s="148" t="s">
        <v>83</v>
      </c>
      <c r="AY141" s="17" t="s">
        <v>293</v>
      </c>
      <c r="BE141" s="149">
        <f t="shared" si="4"/>
        <v>0</v>
      </c>
      <c r="BF141" s="149">
        <f t="shared" si="5"/>
        <v>0</v>
      </c>
      <c r="BG141" s="149">
        <f t="shared" si="6"/>
        <v>0</v>
      </c>
      <c r="BH141" s="149">
        <f t="shared" si="7"/>
        <v>0</v>
      </c>
      <c r="BI141" s="149">
        <f t="shared" si="8"/>
        <v>0</v>
      </c>
      <c r="BJ141" s="17" t="s">
        <v>83</v>
      </c>
      <c r="BK141" s="149">
        <f t="shared" si="9"/>
        <v>0</v>
      </c>
      <c r="BL141" s="17" t="s">
        <v>300</v>
      </c>
      <c r="BM141" s="148" t="s">
        <v>809</v>
      </c>
    </row>
    <row r="142" spans="2:65" s="11" customFormat="1" ht="25.9" customHeight="1">
      <c r="B142" s="125"/>
      <c r="D142" s="126" t="s">
        <v>75</v>
      </c>
      <c r="E142" s="127" t="s">
        <v>6105</v>
      </c>
      <c r="F142" s="127" t="s">
        <v>6106</v>
      </c>
      <c r="I142" s="128"/>
      <c r="J142" s="129">
        <f>BK142</f>
        <v>0</v>
      </c>
      <c r="L142" s="125"/>
      <c r="M142" s="130"/>
      <c r="P142" s="131">
        <f>SUM(P143:P163)</f>
        <v>0</v>
      </c>
      <c r="R142" s="131">
        <f>SUM(R143:R163)</f>
        <v>0</v>
      </c>
      <c r="T142" s="132">
        <f>SUM(T143:T163)</f>
        <v>0</v>
      </c>
      <c r="AR142" s="126" t="s">
        <v>83</v>
      </c>
      <c r="AT142" s="133" t="s">
        <v>75</v>
      </c>
      <c r="AU142" s="133" t="s">
        <v>76</v>
      </c>
      <c r="AY142" s="126" t="s">
        <v>293</v>
      </c>
      <c r="BK142" s="134">
        <f>SUM(BK143:BK163)</f>
        <v>0</v>
      </c>
    </row>
    <row r="143" spans="2:65" s="1" customFormat="1" ht="24.2" customHeight="1">
      <c r="B143" s="32"/>
      <c r="C143" s="137" t="s">
        <v>660</v>
      </c>
      <c r="D143" s="137" t="s">
        <v>295</v>
      </c>
      <c r="E143" s="138" t="s">
        <v>6359</v>
      </c>
      <c r="F143" s="139" t="s">
        <v>6360</v>
      </c>
      <c r="G143" s="140" t="s">
        <v>909</v>
      </c>
      <c r="H143" s="141">
        <v>1</v>
      </c>
      <c r="I143" s="142"/>
      <c r="J143" s="143">
        <f t="shared" ref="J143:J153" si="10">ROUND(I143*H143,2)</f>
        <v>0</v>
      </c>
      <c r="K143" s="139" t="s">
        <v>1</v>
      </c>
      <c r="L143" s="32"/>
      <c r="M143" s="144" t="s">
        <v>1</v>
      </c>
      <c r="N143" s="145" t="s">
        <v>41</v>
      </c>
      <c r="P143" s="146">
        <f t="shared" ref="P143:P153" si="11">O143*H143</f>
        <v>0</v>
      </c>
      <c r="Q143" s="146">
        <v>0</v>
      </c>
      <c r="R143" s="146">
        <f t="shared" ref="R143:R153" si="12">Q143*H143</f>
        <v>0</v>
      </c>
      <c r="S143" s="146">
        <v>0</v>
      </c>
      <c r="T143" s="147">
        <f t="shared" ref="T143:T153" si="13">S143*H143</f>
        <v>0</v>
      </c>
      <c r="AR143" s="148" t="s">
        <v>300</v>
      </c>
      <c r="AT143" s="148" t="s">
        <v>295</v>
      </c>
      <c r="AU143" s="148" t="s">
        <v>83</v>
      </c>
      <c r="AY143" s="17" t="s">
        <v>293</v>
      </c>
      <c r="BE143" s="149">
        <f t="shared" ref="BE143:BE153" si="14">IF(N143="základní",J143,0)</f>
        <v>0</v>
      </c>
      <c r="BF143" s="149">
        <f t="shared" ref="BF143:BF153" si="15">IF(N143="snížená",J143,0)</f>
        <v>0</v>
      </c>
      <c r="BG143" s="149">
        <f t="shared" ref="BG143:BG153" si="16">IF(N143="zákl. přenesená",J143,0)</f>
        <v>0</v>
      </c>
      <c r="BH143" s="149">
        <f t="shared" ref="BH143:BH153" si="17">IF(N143="sníž. přenesená",J143,0)</f>
        <v>0</v>
      </c>
      <c r="BI143" s="149">
        <f t="shared" ref="BI143:BI153" si="18">IF(N143="nulová",J143,0)</f>
        <v>0</v>
      </c>
      <c r="BJ143" s="17" t="s">
        <v>83</v>
      </c>
      <c r="BK143" s="149">
        <f t="shared" ref="BK143:BK153" si="19">ROUND(I143*H143,2)</f>
        <v>0</v>
      </c>
      <c r="BL143" s="17" t="s">
        <v>300</v>
      </c>
      <c r="BM143" s="148" t="s">
        <v>834</v>
      </c>
    </row>
    <row r="144" spans="2:65" s="1" customFormat="1" ht="16.5" customHeight="1">
      <c r="B144" s="32"/>
      <c r="C144" s="137" t="s">
        <v>680</v>
      </c>
      <c r="D144" s="137" t="s">
        <v>295</v>
      </c>
      <c r="E144" s="138" t="s">
        <v>6361</v>
      </c>
      <c r="F144" s="139" t="s">
        <v>6362</v>
      </c>
      <c r="G144" s="140" t="s">
        <v>3444</v>
      </c>
      <c r="H144" s="141">
        <v>1</v>
      </c>
      <c r="I144" s="142"/>
      <c r="J144" s="143">
        <f t="shared" si="10"/>
        <v>0</v>
      </c>
      <c r="K144" s="139" t="s">
        <v>1</v>
      </c>
      <c r="L144" s="32"/>
      <c r="M144" s="144" t="s">
        <v>1</v>
      </c>
      <c r="N144" s="145" t="s">
        <v>41</v>
      </c>
      <c r="P144" s="146">
        <f t="shared" si="11"/>
        <v>0</v>
      </c>
      <c r="Q144" s="146">
        <v>0</v>
      </c>
      <c r="R144" s="146">
        <f t="shared" si="12"/>
        <v>0</v>
      </c>
      <c r="S144" s="146">
        <v>0</v>
      </c>
      <c r="T144" s="147">
        <f t="shared" si="13"/>
        <v>0</v>
      </c>
      <c r="AR144" s="148" t="s">
        <v>300</v>
      </c>
      <c r="AT144" s="148" t="s">
        <v>295</v>
      </c>
      <c r="AU144" s="148" t="s">
        <v>83</v>
      </c>
      <c r="AY144" s="17" t="s">
        <v>293</v>
      </c>
      <c r="BE144" s="149">
        <f t="shared" si="14"/>
        <v>0</v>
      </c>
      <c r="BF144" s="149">
        <f t="shared" si="15"/>
        <v>0</v>
      </c>
      <c r="BG144" s="149">
        <f t="shared" si="16"/>
        <v>0</v>
      </c>
      <c r="BH144" s="149">
        <f t="shared" si="17"/>
        <v>0</v>
      </c>
      <c r="BI144" s="149">
        <f t="shared" si="18"/>
        <v>0</v>
      </c>
      <c r="BJ144" s="17" t="s">
        <v>83</v>
      </c>
      <c r="BK144" s="149">
        <f t="shared" si="19"/>
        <v>0</v>
      </c>
      <c r="BL144" s="17" t="s">
        <v>300</v>
      </c>
      <c r="BM144" s="148" t="s">
        <v>890</v>
      </c>
    </row>
    <row r="145" spans="2:65" s="1" customFormat="1" ht="16.5" customHeight="1">
      <c r="B145" s="32"/>
      <c r="C145" s="137" t="s">
        <v>686</v>
      </c>
      <c r="D145" s="137" t="s">
        <v>295</v>
      </c>
      <c r="E145" s="138" t="s">
        <v>6363</v>
      </c>
      <c r="F145" s="139" t="s">
        <v>6364</v>
      </c>
      <c r="G145" s="140" t="s">
        <v>909</v>
      </c>
      <c r="H145" s="141">
        <v>2</v>
      </c>
      <c r="I145" s="142"/>
      <c r="J145" s="143">
        <f t="shared" si="10"/>
        <v>0</v>
      </c>
      <c r="K145" s="139" t="s">
        <v>1</v>
      </c>
      <c r="L145" s="32"/>
      <c r="M145" s="144" t="s">
        <v>1</v>
      </c>
      <c r="N145" s="145" t="s">
        <v>41</v>
      </c>
      <c r="P145" s="146">
        <f t="shared" si="11"/>
        <v>0</v>
      </c>
      <c r="Q145" s="146">
        <v>0</v>
      </c>
      <c r="R145" s="146">
        <f t="shared" si="12"/>
        <v>0</v>
      </c>
      <c r="S145" s="146">
        <v>0</v>
      </c>
      <c r="T145" s="147">
        <f t="shared" si="13"/>
        <v>0</v>
      </c>
      <c r="AR145" s="148" t="s">
        <v>300</v>
      </c>
      <c r="AT145" s="148" t="s">
        <v>295</v>
      </c>
      <c r="AU145" s="148" t="s">
        <v>83</v>
      </c>
      <c r="AY145" s="17" t="s">
        <v>293</v>
      </c>
      <c r="BE145" s="149">
        <f t="shared" si="14"/>
        <v>0</v>
      </c>
      <c r="BF145" s="149">
        <f t="shared" si="15"/>
        <v>0</v>
      </c>
      <c r="BG145" s="149">
        <f t="shared" si="16"/>
        <v>0</v>
      </c>
      <c r="BH145" s="149">
        <f t="shared" si="17"/>
        <v>0</v>
      </c>
      <c r="BI145" s="149">
        <f t="shared" si="18"/>
        <v>0</v>
      </c>
      <c r="BJ145" s="17" t="s">
        <v>83</v>
      </c>
      <c r="BK145" s="149">
        <f t="shared" si="19"/>
        <v>0</v>
      </c>
      <c r="BL145" s="17" t="s">
        <v>300</v>
      </c>
      <c r="BM145" s="148" t="s">
        <v>906</v>
      </c>
    </row>
    <row r="146" spans="2:65" s="1" customFormat="1" ht="16.5" customHeight="1">
      <c r="B146" s="32"/>
      <c r="C146" s="137" t="s">
        <v>7</v>
      </c>
      <c r="D146" s="137" t="s">
        <v>295</v>
      </c>
      <c r="E146" s="138" t="s">
        <v>6365</v>
      </c>
      <c r="F146" s="139" t="s">
        <v>6366</v>
      </c>
      <c r="G146" s="140" t="s">
        <v>3444</v>
      </c>
      <c r="H146" s="141">
        <v>2</v>
      </c>
      <c r="I146" s="142"/>
      <c r="J146" s="143">
        <f t="shared" si="10"/>
        <v>0</v>
      </c>
      <c r="K146" s="139" t="s">
        <v>1</v>
      </c>
      <c r="L146" s="32"/>
      <c r="M146" s="144" t="s">
        <v>1</v>
      </c>
      <c r="N146" s="145" t="s">
        <v>41</v>
      </c>
      <c r="P146" s="146">
        <f t="shared" si="11"/>
        <v>0</v>
      </c>
      <c r="Q146" s="146">
        <v>0</v>
      </c>
      <c r="R146" s="146">
        <f t="shared" si="12"/>
        <v>0</v>
      </c>
      <c r="S146" s="146">
        <v>0</v>
      </c>
      <c r="T146" s="147">
        <f t="shared" si="13"/>
        <v>0</v>
      </c>
      <c r="AR146" s="148" t="s">
        <v>300</v>
      </c>
      <c r="AT146" s="148" t="s">
        <v>295</v>
      </c>
      <c r="AU146" s="148" t="s">
        <v>83</v>
      </c>
      <c r="AY146" s="17" t="s">
        <v>293</v>
      </c>
      <c r="BE146" s="149">
        <f t="shared" si="14"/>
        <v>0</v>
      </c>
      <c r="BF146" s="149">
        <f t="shared" si="15"/>
        <v>0</v>
      </c>
      <c r="BG146" s="149">
        <f t="shared" si="16"/>
        <v>0</v>
      </c>
      <c r="BH146" s="149">
        <f t="shared" si="17"/>
        <v>0</v>
      </c>
      <c r="BI146" s="149">
        <f t="shared" si="18"/>
        <v>0</v>
      </c>
      <c r="BJ146" s="17" t="s">
        <v>83</v>
      </c>
      <c r="BK146" s="149">
        <f t="shared" si="19"/>
        <v>0</v>
      </c>
      <c r="BL146" s="17" t="s">
        <v>300</v>
      </c>
      <c r="BM146" s="148" t="s">
        <v>958</v>
      </c>
    </row>
    <row r="147" spans="2:65" s="1" customFormat="1" ht="21.75" customHeight="1">
      <c r="B147" s="32"/>
      <c r="C147" s="137" t="s">
        <v>694</v>
      </c>
      <c r="D147" s="137" t="s">
        <v>295</v>
      </c>
      <c r="E147" s="138" t="s">
        <v>6367</v>
      </c>
      <c r="F147" s="139" t="s">
        <v>6368</v>
      </c>
      <c r="G147" s="140" t="s">
        <v>3444</v>
      </c>
      <c r="H147" s="141">
        <v>2</v>
      </c>
      <c r="I147" s="142"/>
      <c r="J147" s="143">
        <f t="shared" si="10"/>
        <v>0</v>
      </c>
      <c r="K147" s="139" t="s">
        <v>1</v>
      </c>
      <c r="L147" s="32"/>
      <c r="M147" s="144" t="s">
        <v>1</v>
      </c>
      <c r="N147" s="145" t="s">
        <v>41</v>
      </c>
      <c r="P147" s="146">
        <f t="shared" si="11"/>
        <v>0</v>
      </c>
      <c r="Q147" s="146">
        <v>0</v>
      </c>
      <c r="R147" s="146">
        <f t="shared" si="12"/>
        <v>0</v>
      </c>
      <c r="S147" s="146">
        <v>0</v>
      </c>
      <c r="T147" s="147">
        <f t="shared" si="13"/>
        <v>0</v>
      </c>
      <c r="AR147" s="148" t="s">
        <v>300</v>
      </c>
      <c r="AT147" s="148" t="s">
        <v>295</v>
      </c>
      <c r="AU147" s="148" t="s">
        <v>83</v>
      </c>
      <c r="AY147" s="17" t="s">
        <v>293</v>
      </c>
      <c r="BE147" s="149">
        <f t="shared" si="14"/>
        <v>0</v>
      </c>
      <c r="BF147" s="149">
        <f t="shared" si="15"/>
        <v>0</v>
      </c>
      <c r="BG147" s="149">
        <f t="shared" si="16"/>
        <v>0</v>
      </c>
      <c r="BH147" s="149">
        <f t="shared" si="17"/>
        <v>0</v>
      </c>
      <c r="BI147" s="149">
        <f t="shared" si="18"/>
        <v>0</v>
      </c>
      <c r="BJ147" s="17" t="s">
        <v>83</v>
      </c>
      <c r="BK147" s="149">
        <f t="shared" si="19"/>
        <v>0</v>
      </c>
      <c r="BL147" s="17" t="s">
        <v>300</v>
      </c>
      <c r="BM147" s="148" t="s">
        <v>993</v>
      </c>
    </row>
    <row r="148" spans="2:65" s="1" customFormat="1" ht="24.2" customHeight="1">
      <c r="B148" s="32"/>
      <c r="C148" s="137" t="s">
        <v>699</v>
      </c>
      <c r="D148" s="137" t="s">
        <v>295</v>
      </c>
      <c r="E148" s="138" t="s">
        <v>6369</v>
      </c>
      <c r="F148" s="139" t="s">
        <v>6370</v>
      </c>
      <c r="G148" s="140" t="s">
        <v>6371</v>
      </c>
      <c r="H148" s="141">
        <v>1</v>
      </c>
      <c r="I148" s="142"/>
      <c r="J148" s="143">
        <f t="shared" si="10"/>
        <v>0</v>
      </c>
      <c r="K148" s="139" t="s">
        <v>1</v>
      </c>
      <c r="L148" s="32"/>
      <c r="M148" s="144" t="s">
        <v>1</v>
      </c>
      <c r="N148" s="145" t="s">
        <v>41</v>
      </c>
      <c r="P148" s="146">
        <f t="shared" si="11"/>
        <v>0</v>
      </c>
      <c r="Q148" s="146">
        <v>0</v>
      </c>
      <c r="R148" s="146">
        <f t="shared" si="12"/>
        <v>0</v>
      </c>
      <c r="S148" s="146">
        <v>0</v>
      </c>
      <c r="T148" s="147">
        <f t="shared" si="13"/>
        <v>0</v>
      </c>
      <c r="AR148" s="148" t="s">
        <v>300</v>
      </c>
      <c r="AT148" s="148" t="s">
        <v>295</v>
      </c>
      <c r="AU148" s="148" t="s">
        <v>83</v>
      </c>
      <c r="AY148" s="17" t="s">
        <v>293</v>
      </c>
      <c r="BE148" s="149">
        <f t="shared" si="14"/>
        <v>0</v>
      </c>
      <c r="BF148" s="149">
        <f t="shared" si="15"/>
        <v>0</v>
      </c>
      <c r="BG148" s="149">
        <f t="shared" si="16"/>
        <v>0</v>
      </c>
      <c r="BH148" s="149">
        <f t="shared" si="17"/>
        <v>0</v>
      </c>
      <c r="BI148" s="149">
        <f t="shared" si="18"/>
        <v>0</v>
      </c>
      <c r="BJ148" s="17" t="s">
        <v>83</v>
      </c>
      <c r="BK148" s="149">
        <f t="shared" si="19"/>
        <v>0</v>
      </c>
      <c r="BL148" s="17" t="s">
        <v>300</v>
      </c>
      <c r="BM148" s="148" t="s">
        <v>1053</v>
      </c>
    </row>
    <row r="149" spans="2:65" s="1" customFormat="1" ht="24.2" customHeight="1">
      <c r="B149" s="32"/>
      <c r="C149" s="137" t="s">
        <v>704</v>
      </c>
      <c r="D149" s="137" t="s">
        <v>295</v>
      </c>
      <c r="E149" s="138" t="s">
        <v>6372</v>
      </c>
      <c r="F149" s="139" t="s">
        <v>6373</v>
      </c>
      <c r="G149" s="140" t="s">
        <v>6371</v>
      </c>
      <c r="H149" s="141">
        <v>1</v>
      </c>
      <c r="I149" s="142"/>
      <c r="J149" s="143">
        <f t="shared" si="10"/>
        <v>0</v>
      </c>
      <c r="K149" s="139" t="s">
        <v>1</v>
      </c>
      <c r="L149" s="32"/>
      <c r="M149" s="144" t="s">
        <v>1</v>
      </c>
      <c r="N149" s="145" t="s">
        <v>41</v>
      </c>
      <c r="P149" s="146">
        <f t="shared" si="11"/>
        <v>0</v>
      </c>
      <c r="Q149" s="146">
        <v>0</v>
      </c>
      <c r="R149" s="146">
        <f t="shared" si="12"/>
        <v>0</v>
      </c>
      <c r="S149" s="146">
        <v>0</v>
      </c>
      <c r="T149" s="147">
        <f t="shared" si="13"/>
        <v>0</v>
      </c>
      <c r="AR149" s="148" t="s">
        <v>300</v>
      </c>
      <c r="AT149" s="148" t="s">
        <v>295</v>
      </c>
      <c r="AU149" s="148" t="s">
        <v>83</v>
      </c>
      <c r="AY149" s="17" t="s">
        <v>293</v>
      </c>
      <c r="BE149" s="149">
        <f t="shared" si="14"/>
        <v>0</v>
      </c>
      <c r="BF149" s="149">
        <f t="shared" si="15"/>
        <v>0</v>
      </c>
      <c r="BG149" s="149">
        <f t="shared" si="16"/>
        <v>0</v>
      </c>
      <c r="BH149" s="149">
        <f t="shared" si="17"/>
        <v>0</v>
      </c>
      <c r="BI149" s="149">
        <f t="shared" si="18"/>
        <v>0</v>
      </c>
      <c r="BJ149" s="17" t="s">
        <v>83</v>
      </c>
      <c r="BK149" s="149">
        <f t="shared" si="19"/>
        <v>0</v>
      </c>
      <c r="BL149" s="17" t="s">
        <v>300</v>
      </c>
      <c r="BM149" s="148" t="s">
        <v>1089</v>
      </c>
    </row>
    <row r="150" spans="2:65" s="1" customFormat="1" ht="16.5" customHeight="1">
      <c r="B150" s="32"/>
      <c r="C150" s="137" t="s">
        <v>708</v>
      </c>
      <c r="D150" s="137" t="s">
        <v>295</v>
      </c>
      <c r="E150" s="138" t="s">
        <v>6191</v>
      </c>
      <c r="F150" s="139" t="s">
        <v>6192</v>
      </c>
      <c r="G150" s="140" t="s">
        <v>6193</v>
      </c>
      <c r="H150" s="141">
        <v>48</v>
      </c>
      <c r="I150" s="142"/>
      <c r="J150" s="143">
        <f t="shared" si="10"/>
        <v>0</v>
      </c>
      <c r="K150" s="139" t="s">
        <v>1</v>
      </c>
      <c r="L150" s="32"/>
      <c r="M150" s="144" t="s">
        <v>1</v>
      </c>
      <c r="N150" s="145" t="s">
        <v>41</v>
      </c>
      <c r="P150" s="146">
        <f t="shared" si="11"/>
        <v>0</v>
      </c>
      <c r="Q150" s="146">
        <v>0</v>
      </c>
      <c r="R150" s="146">
        <f t="shared" si="12"/>
        <v>0</v>
      </c>
      <c r="S150" s="146">
        <v>0</v>
      </c>
      <c r="T150" s="147">
        <f t="shared" si="13"/>
        <v>0</v>
      </c>
      <c r="AR150" s="148" t="s">
        <v>300</v>
      </c>
      <c r="AT150" s="148" t="s">
        <v>295</v>
      </c>
      <c r="AU150" s="148" t="s">
        <v>83</v>
      </c>
      <c r="AY150" s="17" t="s">
        <v>293</v>
      </c>
      <c r="BE150" s="149">
        <f t="shared" si="14"/>
        <v>0</v>
      </c>
      <c r="BF150" s="149">
        <f t="shared" si="15"/>
        <v>0</v>
      </c>
      <c r="BG150" s="149">
        <f t="shared" si="16"/>
        <v>0</v>
      </c>
      <c r="BH150" s="149">
        <f t="shared" si="17"/>
        <v>0</v>
      </c>
      <c r="BI150" s="149">
        <f t="shared" si="18"/>
        <v>0</v>
      </c>
      <c r="BJ150" s="17" t="s">
        <v>83</v>
      </c>
      <c r="BK150" s="149">
        <f t="shared" si="19"/>
        <v>0</v>
      </c>
      <c r="BL150" s="17" t="s">
        <v>300</v>
      </c>
      <c r="BM150" s="148" t="s">
        <v>1144</v>
      </c>
    </row>
    <row r="151" spans="2:65" s="1" customFormat="1" ht="16.5" customHeight="1">
      <c r="B151" s="32"/>
      <c r="C151" s="137" t="s">
        <v>737</v>
      </c>
      <c r="D151" s="137" t="s">
        <v>295</v>
      </c>
      <c r="E151" s="138" t="s">
        <v>6194</v>
      </c>
      <c r="F151" s="139" t="s">
        <v>6195</v>
      </c>
      <c r="G151" s="140" t="s">
        <v>6193</v>
      </c>
      <c r="H151" s="141">
        <v>4</v>
      </c>
      <c r="I151" s="142"/>
      <c r="J151" s="143">
        <f t="shared" si="10"/>
        <v>0</v>
      </c>
      <c r="K151" s="139" t="s">
        <v>1</v>
      </c>
      <c r="L151" s="32"/>
      <c r="M151" s="144" t="s">
        <v>1</v>
      </c>
      <c r="N151" s="145" t="s">
        <v>41</v>
      </c>
      <c r="P151" s="146">
        <f t="shared" si="11"/>
        <v>0</v>
      </c>
      <c r="Q151" s="146">
        <v>0</v>
      </c>
      <c r="R151" s="146">
        <f t="shared" si="12"/>
        <v>0</v>
      </c>
      <c r="S151" s="146">
        <v>0</v>
      </c>
      <c r="T151" s="147">
        <f t="shared" si="13"/>
        <v>0</v>
      </c>
      <c r="AR151" s="148" t="s">
        <v>300</v>
      </c>
      <c r="AT151" s="148" t="s">
        <v>295</v>
      </c>
      <c r="AU151" s="148" t="s">
        <v>83</v>
      </c>
      <c r="AY151" s="17" t="s">
        <v>293</v>
      </c>
      <c r="BE151" s="149">
        <f t="shared" si="14"/>
        <v>0</v>
      </c>
      <c r="BF151" s="149">
        <f t="shared" si="15"/>
        <v>0</v>
      </c>
      <c r="BG151" s="149">
        <f t="shared" si="16"/>
        <v>0</v>
      </c>
      <c r="BH151" s="149">
        <f t="shared" si="17"/>
        <v>0</v>
      </c>
      <c r="BI151" s="149">
        <f t="shared" si="18"/>
        <v>0</v>
      </c>
      <c r="BJ151" s="17" t="s">
        <v>83</v>
      </c>
      <c r="BK151" s="149">
        <f t="shared" si="19"/>
        <v>0</v>
      </c>
      <c r="BL151" s="17" t="s">
        <v>300</v>
      </c>
      <c r="BM151" s="148" t="s">
        <v>1153</v>
      </c>
    </row>
    <row r="152" spans="2:65" s="1" customFormat="1" ht="24.2" customHeight="1">
      <c r="B152" s="32"/>
      <c r="C152" s="137" t="s">
        <v>746</v>
      </c>
      <c r="D152" s="137" t="s">
        <v>295</v>
      </c>
      <c r="E152" s="138" t="s">
        <v>6196</v>
      </c>
      <c r="F152" s="139" t="s">
        <v>6197</v>
      </c>
      <c r="G152" s="140" t="s">
        <v>5353</v>
      </c>
      <c r="H152" s="141">
        <v>1</v>
      </c>
      <c r="I152" s="142"/>
      <c r="J152" s="143">
        <f t="shared" si="10"/>
        <v>0</v>
      </c>
      <c r="K152" s="139" t="s">
        <v>1</v>
      </c>
      <c r="L152" s="32"/>
      <c r="M152" s="144" t="s">
        <v>1</v>
      </c>
      <c r="N152" s="145" t="s">
        <v>41</v>
      </c>
      <c r="P152" s="146">
        <f t="shared" si="11"/>
        <v>0</v>
      </c>
      <c r="Q152" s="146">
        <v>0</v>
      </c>
      <c r="R152" s="146">
        <f t="shared" si="12"/>
        <v>0</v>
      </c>
      <c r="S152" s="146">
        <v>0</v>
      </c>
      <c r="T152" s="147">
        <f t="shared" si="13"/>
        <v>0</v>
      </c>
      <c r="AR152" s="148" t="s">
        <v>300</v>
      </c>
      <c r="AT152" s="148" t="s">
        <v>295</v>
      </c>
      <c r="AU152" s="148" t="s">
        <v>83</v>
      </c>
      <c r="AY152" s="17" t="s">
        <v>293</v>
      </c>
      <c r="BE152" s="149">
        <f t="shared" si="14"/>
        <v>0</v>
      </c>
      <c r="BF152" s="149">
        <f t="shared" si="15"/>
        <v>0</v>
      </c>
      <c r="BG152" s="149">
        <f t="shared" si="16"/>
        <v>0</v>
      </c>
      <c r="BH152" s="149">
        <f t="shared" si="17"/>
        <v>0</v>
      </c>
      <c r="BI152" s="149">
        <f t="shared" si="18"/>
        <v>0</v>
      </c>
      <c r="BJ152" s="17" t="s">
        <v>83</v>
      </c>
      <c r="BK152" s="149">
        <f t="shared" si="19"/>
        <v>0</v>
      </c>
      <c r="BL152" s="17" t="s">
        <v>300</v>
      </c>
      <c r="BM152" s="148" t="s">
        <v>1163</v>
      </c>
    </row>
    <row r="153" spans="2:65" s="1" customFormat="1" ht="24.2" customHeight="1">
      <c r="B153" s="32"/>
      <c r="C153" s="137" t="s">
        <v>764</v>
      </c>
      <c r="D153" s="137" t="s">
        <v>295</v>
      </c>
      <c r="E153" s="138" t="s">
        <v>6198</v>
      </c>
      <c r="F153" s="139" t="s">
        <v>6199</v>
      </c>
      <c r="G153" s="140" t="s">
        <v>298</v>
      </c>
      <c r="H153" s="141">
        <v>40</v>
      </c>
      <c r="I153" s="142"/>
      <c r="J153" s="143">
        <f t="shared" si="10"/>
        <v>0</v>
      </c>
      <c r="K153" s="139" t="s">
        <v>1</v>
      </c>
      <c r="L153" s="32"/>
      <c r="M153" s="144" t="s">
        <v>1</v>
      </c>
      <c r="N153" s="145" t="s">
        <v>41</v>
      </c>
      <c r="P153" s="146">
        <f t="shared" si="11"/>
        <v>0</v>
      </c>
      <c r="Q153" s="146">
        <v>0</v>
      </c>
      <c r="R153" s="146">
        <f t="shared" si="12"/>
        <v>0</v>
      </c>
      <c r="S153" s="146">
        <v>0</v>
      </c>
      <c r="T153" s="147">
        <f t="shared" si="13"/>
        <v>0</v>
      </c>
      <c r="AR153" s="148" t="s">
        <v>300</v>
      </c>
      <c r="AT153" s="148" t="s">
        <v>295</v>
      </c>
      <c r="AU153" s="148" t="s">
        <v>83</v>
      </c>
      <c r="AY153" s="17" t="s">
        <v>293</v>
      </c>
      <c r="BE153" s="149">
        <f t="shared" si="14"/>
        <v>0</v>
      </c>
      <c r="BF153" s="149">
        <f t="shared" si="15"/>
        <v>0</v>
      </c>
      <c r="BG153" s="149">
        <f t="shared" si="16"/>
        <v>0</v>
      </c>
      <c r="BH153" s="149">
        <f t="shared" si="17"/>
        <v>0</v>
      </c>
      <c r="BI153" s="149">
        <f t="shared" si="18"/>
        <v>0</v>
      </c>
      <c r="BJ153" s="17" t="s">
        <v>83</v>
      </c>
      <c r="BK153" s="149">
        <f t="shared" si="19"/>
        <v>0</v>
      </c>
      <c r="BL153" s="17" t="s">
        <v>300</v>
      </c>
      <c r="BM153" s="148" t="s">
        <v>1201</v>
      </c>
    </row>
    <row r="154" spans="2:65" s="1" customFormat="1" ht="48.75">
      <c r="B154" s="32"/>
      <c r="D154" s="151" t="s">
        <v>324</v>
      </c>
      <c r="F154" s="184" t="s">
        <v>6200</v>
      </c>
      <c r="I154" s="165"/>
      <c r="L154" s="32"/>
      <c r="M154" s="166"/>
      <c r="T154" s="56"/>
      <c r="AT154" s="17" t="s">
        <v>324</v>
      </c>
      <c r="AU154" s="17" t="s">
        <v>83</v>
      </c>
    </row>
    <row r="155" spans="2:65" s="1" customFormat="1" ht="16.5" customHeight="1">
      <c r="B155" s="32"/>
      <c r="C155" s="137" t="s">
        <v>773</v>
      </c>
      <c r="D155" s="137" t="s">
        <v>295</v>
      </c>
      <c r="E155" s="138" t="s">
        <v>6201</v>
      </c>
      <c r="F155" s="139" t="s">
        <v>6202</v>
      </c>
      <c r="G155" s="140" t="s">
        <v>298</v>
      </c>
      <c r="H155" s="141">
        <v>20</v>
      </c>
      <c r="I155" s="142"/>
      <c r="J155" s="143">
        <f t="shared" ref="J155:J163" si="20">ROUND(I155*H155,2)</f>
        <v>0</v>
      </c>
      <c r="K155" s="139" t="s">
        <v>1</v>
      </c>
      <c r="L155" s="32"/>
      <c r="M155" s="144" t="s">
        <v>1</v>
      </c>
      <c r="N155" s="145" t="s">
        <v>41</v>
      </c>
      <c r="P155" s="146">
        <f t="shared" ref="P155:P163" si="21">O155*H155</f>
        <v>0</v>
      </c>
      <c r="Q155" s="146">
        <v>0</v>
      </c>
      <c r="R155" s="146">
        <f t="shared" ref="R155:R163" si="22">Q155*H155</f>
        <v>0</v>
      </c>
      <c r="S155" s="146">
        <v>0</v>
      </c>
      <c r="T155" s="147">
        <f t="shared" ref="T155:T163" si="23">S155*H155</f>
        <v>0</v>
      </c>
      <c r="AR155" s="148" t="s">
        <v>300</v>
      </c>
      <c r="AT155" s="148" t="s">
        <v>295</v>
      </c>
      <c r="AU155" s="148" t="s">
        <v>83</v>
      </c>
      <c r="AY155" s="17" t="s">
        <v>293</v>
      </c>
      <c r="BE155" s="149">
        <f t="shared" ref="BE155:BE163" si="24">IF(N155="základní",J155,0)</f>
        <v>0</v>
      </c>
      <c r="BF155" s="149">
        <f t="shared" ref="BF155:BF163" si="25">IF(N155="snížená",J155,0)</f>
        <v>0</v>
      </c>
      <c r="BG155" s="149">
        <f t="shared" ref="BG155:BG163" si="26">IF(N155="zákl. přenesená",J155,0)</f>
        <v>0</v>
      </c>
      <c r="BH155" s="149">
        <f t="shared" ref="BH155:BH163" si="27">IF(N155="sníž. přenesená",J155,0)</f>
        <v>0</v>
      </c>
      <c r="BI155" s="149">
        <f t="shared" ref="BI155:BI163" si="28">IF(N155="nulová",J155,0)</f>
        <v>0</v>
      </c>
      <c r="BJ155" s="17" t="s">
        <v>83</v>
      </c>
      <c r="BK155" s="149">
        <f t="shared" ref="BK155:BK163" si="29">ROUND(I155*H155,2)</f>
        <v>0</v>
      </c>
      <c r="BL155" s="17" t="s">
        <v>300</v>
      </c>
      <c r="BM155" s="148" t="s">
        <v>1211</v>
      </c>
    </row>
    <row r="156" spans="2:65" s="1" customFormat="1" ht="16.5" customHeight="1">
      <c r="B156" s="32"/>
      <c r="C156" s="137" t="s">
        <v>777</v>
      </c>
      <c r="D156" s="137" t="s">
        <v>295</v>
      </c>
      <c r="E156" s="138" t="s">
        <v>6203</v>
      </c>
      <c r="F156" s="139" t="s">
        <v>6204</v>
      </c>
      <c r="G156" s="140" t="s">
        <v>298</v>
      </c>
      <c r="H156" s="141">
        <v>24</v>
      </c>
      <c r="I156" s="142"/>
      <c r="J156" s="143">
        <f t="shared" si="20"/>
        <v>0</v>
      </c>
      <c r="K156" s="139" t="s">
        <v>1</v>
      </c>
      <c r="L156" s="32"/>
      <c r="M156" s="144" t="s">
        <v>1</v>
      </c>
      <c r="N156" s="145" t="s">
        <v>41</v>
      </c>
      <c r="P156" s="146">
        <f t="shared" si="21"/>
        <v>0</v>
      </c>
      <c r="Q156" s="146">
        <v>0</v>
      </c>
      <c r="R156" s="146">
        <f t="shared" si="22"/>
        <v>0</v>
      </c>
      <c r="S156" s="146">
        <v>0</v>
      </c>
      <c r="T156" s="147">
        <f t="shared" si="23"/>
        <v>0</v>
      </c>
      <c r="AR156" s="148" t="s">
        <v>300</v>
      </c>
      <c r="AT156" s="148" t="s">
        <v>295</v>
      </c>
      <c r="AU156" s="148" t="s">
        <v>83</v>
      </c>
      <c r="AY156" s="17" t="s">
        <v>293</v>
      </c>
      <c r="BE156" s="149">
        <f t="shared" si="24"/>
        <v>0</v>
      </c>
      <c r="BF156" s="149">
        <f t="shared" si="25"/>
        <v>0</v>
      </c>
      <c r="BG156" s="149">
        <f t="shared" si="26"/>
        <v>0</v>
      </c>
      <c r="BH156" s="149">
        <f t="shared" si="27"/>
        <v>0</v>
      </c>
      <c r="BI156" s="149">
        <f t="shared" si="28"/>
        <v>0</v>
      </c>
      <c r="BJ156" s="17" t="s">
        <v>83</v>
      </c>
      <c r="BK156" s="149">
        <f t="shared" si="29"/>
        <v>0</v>
      </c>
      <c r="BL156" s="17" t="s">
        <v>300</v>
      </c>
      <c r="BM156" s="148" t="s">
        <v>1222</v>
      </c>
    </row>
    <row r="157" spans="2:65" s="1" customFormat="1" ht="16.5" customHeight="1">
      <c r="B157" s="32"/>
      <c r="C157" s="137" t="s">
        <v>782</v>
      </c>
      <c r="D157" s="137" t="s">
        <v>295</v>
      </c>
      <c r="E157" s="138" t="s">
        <v>6205</v>
      </c>
      <c r="F157" s="139" t="s">
        <v>6206</v>
      </c>
      <c r="G157" s="140" t="s">
        <v>298</v>
      </c>
      <c r="H157" s="141">
        <v>24</v>
      </c>
      <c r="I157" s="142"/>
      <c r="J157" s="143">
        <f t="shared" si="20"/>
        <v>0</v>
      </c>
      <c r="K157" s="139" t="s">
        <v>1</v>
      </c>
      <c r="L157" s="32"/>
      <c r="M157" s="144" t="s">
        <v>1</v>
      </c>
      <c r="N157" s="145" t="s">
        <v>41</v>
      </c>
      <c r="P157" s="146">
        <f t="shared" si="21"/>
        <v>0</v>
      </c>
      <c r="Q157" s="146">
        <v>0</v>
      </c>
      <c r="R157" s="146">
        <f t="shared" si="22"/>
        <v>0</v>
      </c>
      <c r="S157" s="146">
        <v>0</v>
      </c>
      <c r="T157" s="147">
        <f t="shared" si="23"/>
        <v>0</v>
      </c>
      <c r="AR157" s="148" t="s">
        <v>300</v>
      </c>
      <c r="AT157" s="148" t="s">
        <v>295</v>
      </c>
      <c r="AU157" s="148" t="s">
        <v>83</v>
      </c>
      <c r="AY157" s="17" t="s">
        <v>293</v>
      </c>
      <c r="BE157" s="149">
        <f t="shared" si="24"/>
        <v>0</v>
      </c>
      <c r="BF157" s="149">
        <f t="shared" si="25"/>
        <v>0</v>
      </c>
      <c r="BG157" s="149">
        <f t="shared" si="26"/>
        <v>0</v>
      </c>
      <c r="BH157" s="149">
        <f t="shared" si="27"/>
        <v>0</v>
      </c>
      <c r="BI157" s="149">
        <f t="shared" si="28"/>
        <v>0</v>
      </c>
      <c r="BJ157" s="17" t="s">
        <v>83</v>
      </c>
      <c r="BK157" s="149">
        <f t="shared" si="29"/>
        <v>0</v>
      </c>
      <c r="BL157" s="17" t="s">
        <v>300</v>
      </c>
      <c r="BM157" s="148" t="s">
        <v>1233</v>
      </c>
    </row>
    <row r="158" spans="2:65" s="1" customFormat="1" ht="24.2" customHeight="1">
      <c r="B158" s="32"/>
      <c r="C158" s="137" t="s">
        <v>787</v>
      </c>
      <c r="D158" s="137" t="s">
        <v>295</v>
      </c>
      <c r="E158" s="138" t="s">
        <v>6207</v>
      </c>
      <c r="F158" s="139" t="s">
        <v>6208</v>
      </c>
      <c r="G158" s="140" t="s">
        <v>5353</v>
      </c>
      <c r="H158" s="141">
        <v>1</v>
      </c>
      <c r="I158" s="142"/>
      <c r="J158" s="143">
        <f t="shared" si="20"/>
        <v>0</v>
      </c>
      <c r="K158" s="139" t="s">
        <v>1</v>
      </c>
      <c r="L158" s="32"/>
      <c r="M158" s="144" t="s">
        <v>1</v>
      </c>
      <c r="N158" s="145" t="s">
        <v>41</v>
      </c>
      <c r="P158" s="146">
        <f t="shared" si="21"/>
        <v>0</v>
      </c>
      <c r="Q158" s="146">
        <v>0</v>
      </c>
      <c r="R158" s="146">
        <f t="shared" si="22"/>
        <v>0</v>
      </c>
      <c r="S158" s="146">
        <v>0</v>
      </c>
      <c r="T158" s="147">
        <f t="shared" si="23"/>
        <v>0</v>
      </c>
      <c r="AR158" s="148" t="s">
        <v>300</v>
      </c>
      <c r="AT158" s="148" t="s">
        <v>295</v>
      </c>
      <c r="AU158" s="148" t="s">
        <v>83</v>
      </c>
      <c r="AY158" s="17" t="s">
        <v>293</v>
      </c>
      <c r="BE158" s="149">
        <f t="shared" si="24"/>
        <v>0</v>
      </c>
      <c r="BF158" s="149">
        <f t="shared" si="25"/>
        <v>0</v>
      </c>
      <c r="BG158" s="149">
        <f t="shared" si="26"/>
        <v>0</v>
      </c>
      <c r="BH158" s="149">
        <f t="shared" si="27"/>
        <v>0</v>
      </c>
      <c r="BI158" s="149">
        <f t="shared" si="28"/>
        <v>0</v>
      </c>
      <c r="BJ158" s="17" t="s">
        <v>83</v>
      </c>
      <c r="BK158" s="149">
        <f t="shared" si="29"/>
        <v>0</v>
      </c>
      <c r="BL158" s="17" t="s">
        <v>300</v>
      </c>
      <c r="BM158" s="148" t="s">
        <v>1255</v>
      </c>
    </row>
    <row r="159" spans="2:65" s="1" customFormat="1" ht="24.2" customHeight="1">
      <c r="B159" s="32"/>
      <c r="C159" s="137" t="s">
        <v>791</v>
      </c>
      <c r="D159" s="137" t="s">
        <v>295</v>
      </c>
      <c r="E159" s="138" t="s">
        <v>5352</v>
      </c>
      <c r="F159" s="139" t="s">
        <v>3330</v>
      </c>
      <c r="G159" s="140" t="s">
        <v>5353</v>
      </c>
      <c r="H159" s="141">
        <v>1</v>
      </c>
      <c r="I159" s="142"/>
      <c r="J159" s="143">
        <f t="shared" si="20"/>
        <v>0</v>
      </c>
      <c r="K159" s="139" t="s">
        <v>1</v>
      </c>
      <c r="L159" s="32"/>
      <c r="M159" s="144" t="s">
        <v>1</v>
      </c>
      <c r="N159" s="145" t="s">
        <v>41</v>
      </c>
      <c r="P159" s="146">
        <f t="shared" si="21"/>
        <v>0</v>
      </c>
      <c r="Q159" s="146">
        <v>0</v>
      </c>
      <c r="R159" s="146">
        <f t="shared" si="22"/>
        <v>0</v>
      </c>
      <c r="S159" s="146">
        <v>0</v>
      </c>
      <c r="T159" s="147">
        <f t="shared" si="23"/>
        <v>0</v>
      </c>
      <c r="AR159" s="148" t="s">
        <v>300</v>
      </c>
      <c r="AT159" s="148" t="s">
        <v>295</v>
      </c>
      <c r="AU159" s="148" t="s">
        <v>83</v>
      </c>
      <c r="AY159" s="17" t="s">
        <v>293</v>
      </c>
      <c r="BE159" s="149">
        <f t="shared" si="24"/>
        <v>0</v>
      </c>
      <c r="BF159" s="149">
        <f t="shared" si="25"/>
        <v>0</v>
      </c>
      <c r="BG159" s="149">
        <f t="shared" si="26"/>
        <v>0</v>
      </c>
      <c r="BH159" s="149">
        <f t="shared" si="27"/>
        <v>0</v>
      </c>
      <c r="BI159" s="149">
        <f t="shared" si="28"/>
        <v>0</v>
      </c>
      <c r="BJ159" s="17" t="s">
        <v>83</v>
      </c>
      <c r="BK159" s="149">
        <f t="shared" si="29"/>
        <v>0</v>
      </c>
      <c r="BL159" s="17" t="s">
        <v>300</v>
      </c>
      <c r="BM159" s="148" t="s">
        <v>1266</v>
      </c>
    </row>
    <row r="160" spans="2:65" s="1" customFormat="1" ht="24.2" customHeight="1">
      <c r="B160" s="32"/>
      <c r="C160" s="137" t="s">
        <v>809</v>
      </c>
      <c r="D160" s="137" t="s">
        <v>295</v>
      </c>
      <c r="E160" s="138" t="s">
        <v>6209</v>
      </c>
      <c r="F160" s="139" t="s">
        <v>6210</v>
      </c>
      <c r="G160" s="140" t="s">
        <v>5353</v>
      </c>
      <c r="H160" s="141">
        <v>1</v>
      </c>
      <c r="I160" s="142"/>
      <c r="J160" s="143">
        <f t="shared" si="20"/>
        <v>0</v>
      </c>
      <c r="K160" s="139" t="s">
        <v>1</v>
      </c>
      <c r="L160" s="32"/>
      <c r="M160" s="144" t="s">
        <v>1</v>
      </c>
      <c r="N160" s="145" t="s">
        <v>41</v>
      </c>
      <c r="P160" s="146">
        <f t="shared" si="21"/>
        <v>0</v>
      </c>
      <c r="Q160" s="146">
        <v>0</v>
      </c>
      <c r="R160" s="146">
        <f t="shared" si="22"/>
        <v>0</v>
      </c>
      <c r="S160" s="146">
        <v>0</v>
      </c>
      <c r="T160" s="147">
        <f t="shared" si="23"/>
        <v>0</v>
      </c>
      <c r="AR160" s="148" t="s">
        <v>300</v>
      </c>
      <c r="AT160" s="148" t="s">
        <v>295</v>
      </c>
      <c r="AU160" s="148" t="s">
        <v>83</v>
      </c>
      <c r="AY160" s="17" t="s">
        <v>293</v>
      </c>
      <c r="BE160" s="149">
        <f t="shared" si="24"/>
        <v>0</v>
      </c>
      <c r="BF160" s="149">
        <f t="shared" si="25"/>
        <v>0</v>
      </c>
      <c r="BG160" s="149">
        <f t="shared" si="26"/>
        <v>0</v>
      </c>
      <c r="BH160" s="149">
        <f t="shared" si="27"/>
        <v>0</v>
      </c>
      <c r="BI160" s="149">
        <f t="shared" si="28"/>
        <v>0</v>
      </c>
      <c r="BJ160" s="17" t="s">
        <v>83</v>
      </c>
      <c r="BK160" s="149">
        <f t="shared" si="29"/>
        <v>0</v>
      </c>
      <c r="BL160" s="17" t="s">
        <v>300</v>
      </c>
      <c r="BM160" s="148" t="s">
        <v>1276</v>
      </c>
    </row>
    <row r="161" spans="2:65" s="1" customFormat="1" ht="24.2" customHeight="1">
      <c r="B161" s="32"/>
      <c r="C161" s="137" t="s">
        <v>824</v>
      </c>
      <c r="D161" s="137" t="s">
        <v>295</v>
      </c>
      <c r="E161" s="138" t="s">
        <v>6211</v>
      </c>
      <c r="F161" s="139" t="s">
        <v>6212</v>
      </c>
      <c r="G161" s="140" t="s">
        <v>5353</v>
      </c>
      <c r="H161" s="141">
        <v>1</v>
      </c>
      <c r="I161" s="142"/>
      <c r="J161" s="143">
        <f t="shared" si="20"/>
        <v>0</v>
      </c>
      <c r="K161" s="139" t="s">
        <v>1</v>
      </c>
      <c r="L161" s="32"/>
      <c r="M161" s="144" t="s">
        <v>1</v>
      </c>
      <c r="N161" s="145" t="s">
        <v>41</v>
      </c>
      <c r="P161" s="146">
        <f t="shared" si="21"/>
        <v>0</v>
      </c>
      <c r="Q161" s="146">
        <v>0</v>
      </c>
      <c r="R161" s="146">
        <f t="shared" si="22"/>
        <v>0</v>
      </c>
      <c r="S161" s="146">
        <v>0</v>
      </c>
      <c r="T161" s="147">
        <f t="shared" si="23"/>
        <v>0</v>
      </c>
      <c r="AR161" s="148" t="s">
        <v>300</v>
      </c>
      <c r="AT161" s="148" t="s">
        <v>295</v>
      </c>
      <c r="AU161" s="148" t="s">
        <v>83</v>
      </c>
      <c r="AY161" s="17" t="s">
        <v>293</v>
      </c>
      <c r="BE161" s="149">
        <f t="shared" si="24"/>
        <v>0</v>
      </c>
      <c r="BF161" s="149">
        <f t="shared" si="25"/>
        <v>0</v>
      </c>
      <c r="BG161" s="149">
        <f t="shared" si="26"/>
        <v>0</v>
      </c>
      <c r="BH161" s="149">
        <f t="shared" si="27"/>
        <v>0</v>
      </c>
      <c r="BI161" s="149">
        <f t="shared" si="28"/>
        <v>0</v>
      </c>
      <c r="BJ161" s="17" t="s">
        <v>83</v>
      </c>
      <c r="BK161" s="149">
        <f t="shared" si="29"/>
        <v>0</v>
      </c>
      <c r="BL161" s="17" t="s">
        <v>300</v>
      </c>
      <c r="BM161" s="148" t="s">
        <v>1285</v>
      </c>
    </row>
    <row r="162" spans="2:65" s="1" customFormat="1" ht="24.2" customHeight="1">
      <c r="B162" s="32"/>
      <c r="C162" s="137" t="s">
        <v>834</v>
      </c>
      <c r="D162" s="137" t="s">
        <v>295</v>
      </c>
      <c r="E162" s="138" t="s">
        <v>6213</v>
      </c>
      <c r="F162" s="139" t="s">
        <v>6214</v>
      </c>
      <c r="G162" s="140" t="s">
        <v>5353</v>
      </c>
      <c r="H162" s="141">
        <v>1</v>
      </c>
      <c r="I162" s="142"/>
      <c r="J162" s="143">
        <f t="shared" si="20"/>
        <v>0</v>
      </c>
      <c r="K162" s="139" t="s">
        <v>1</v>
      </c>
      <c r="L162" s="32"/>
      <c r="M162" s="144" t="s">
        <v>1</v>
      </c>
      <c r="N162" s="145" t="s">
        <v>41</v>
      </c>
      <c r="P162" s="146">
        <f t="shared" si="21"/>
        <v>0</v>
      </c>
      <c r="Q162" s="146">
        <v>0</v>
      </c>
      <c r="R162" s="146">
        <f t="shared" si="22"/>
        <v>0</v>
      </c>
      <c r="S162" s="146">
        <v>0</v>
      </c>
      <c r="T162" s="147">
        <f t="shared" si="23"/>
        <v>0</v>
      </c>
      <c r="AR162" s="148" t="s">
        <v>300</v>
      </c>
      <c r="AT162" s="148" t="s">
        <v>295</v>
      </c>
      <c r="AU162" s="148" t="s">
        <v>83</v>
      </c>
      <c r="AY162" s="17" t="s">
        <v>293</v>
      </c>
      <c r="BE162" s="149">
        <f t="shared" si="24"/>
        <v>0</v>
      </c>
      <c r="BF162" s="149">
        <f t="shared" si="25"/>
        <v>0</v>
      </c>
      <c r="BG162" s="149">
        <f t="shared" si="26"/>
        <v>0</v>
      </c>
      <c r="BH162" s="149">
        <f t="shared" si="27"/>
        <v>0</v>
      </c>
      <c r="BI162" s="149">
        <f t="shared" si="28"/>
        <v>0</v>
      </c>
      <c r="BJ162" s="17" t="s">
        <v>83</v>
      </c>
      <c r="BK162" s="149">
        <f t="shared" si="29"/>
        <v>0</v>
      </c>
      <c r="BL162" s="17" t="s">
        <v>300</v>
      </c>
      <c r="BM162" s="148" t="s">
        <v>1295</v>
      </c>
    </row>
    <row r="163" spans="2:65" s="1" customFormat="1" ht="24.2" customHeight="1">
      <c r="B163" s="32"/>
      <c r="C163" s="137" t="s">
        <v>862</v>
      </c>
      <c r="D163" s="137" t="s">
        <v>295</v>
      </c>
      <c r="E163" s="138" t="s">
        <v>6215</v>
      </c>
      <c r="F163" s="139" t="s">
        <v>6216</v>
      </c>
      <c r="G163" s="140" t="s">
        <v>5353</v>
      </c>
      <c r="H163" s="141">
        <v>1</v>
      </c>
      <c r="I163" s="142"/>
      <c r="J163" s="143">
        <f t="shared" si="20"/>
        <v>0</v>
      </c>
      <c r="K163" s="139" t="s">
        <v>1</v>
      </c>
      <c r="L163" s="32"/>
      <c r="M163" s="192" t="s">
        <v>1</v>
      </c>
      <c r="N163" s="193" t="s">
        <v>41</v>
      </c>
      <c r="O163" s="194"/>
      <c r="P163" s="195">
        <f t="shared" si="21"/>
        <v>0</v>
      </c>
      <c r="Q163" s="195">
        <v>0</v>
      </c>
      <c r="R163" s="195">
        <f t="shared" si="22"/>
        <v>0</v>
      </c>
      <c r="S163" s="195">
        <v>0</v>
      </c>
      <c r="T163" s="196">
        <f t="shared" si="23"/>
        <v>0</v>
      </c>
      <c r="AR163" s="148" t="s">
        <v>300</v>
      </c>
      <c r="AT163" s="148" t="s">
        <v>295</v>
      </c>
      <c r="AU163" s="148" t="s">
        <v>83</v>
      </c>
      <c r="AY163" s="17" t="s">
        <v>293</v>
      </c>
      <c r="BE163" s="149">
        <f t="shared" si="24"/>
        <v>0</v>
      </c>
      <c r="BF163" s="149">
        <f t="shared" si="25"/>
        <v>0</v>
      </c>
      <c r="BG163" s="149">
        <f t="shared" si="26"/>
        <v>0</v>
      </c>
      <c r="BH163" s="149">
        <f t="shared" si="27"/>
        <v>0</v>
      </c>
      <c r="BI163" s="149">
        <f t="shared" si="28"/>
        <v>0</v>
      </c>
      <c r="BJ163" s="17" t="s">
        <v>83</v>
      </c>
      <c r="BK163" s="149">
        <f t="shared" si="29"/>
        <v>0</v>
      </c>
      <c r="BL163" s="17" t="s">
        <v>300</v>
      </c>
      <c r="BM163" s="148" t="s">
        <v>1303</v>
      </c>
    </row>
    <row r="164" spans="2:65" s="1" customFormat="1" ht="6.95" customHeight="1">
      <c r="B164" s="44"/>
      <c r="C164" s="45"/>
      <c r="D164" s="45"/>
      <c r="E164" s="45"/>
      <c r="F164" s="45"/>
      <c r="G164" s="45"/>
      <c r="H164" s="45"/>
      <c r="I164" s="45"/>
      <c r="J164" s="45"/>
      <c r="K164" s="45"/>
      <c r="L164" s="32"/>
    </row>
  </sheetData>
  <sheetProtection algorithmName="SHA-512" hashValue="/DA9Bg4Gvkd5XT17oLhebt7qtYYykyRKF4w8F6PJLxO9pKJL/MnqyCzWlBcatNXPR92G1DGeVeU4DRAS2MmeMQ==" saltValue="dyRKzp5A2U4lVwdYobuZGlxTk8T22TVsUknA501aTi+t/e25D+ymnXLFS3Rzy3FBzCEwMpIIPBZi/BPyQLpsDg==" spinCount="100000" sheet="1" objects="1" scenarios="1" formatColumns="0" formatRows="0" autoFilter="0"/>
  <autoFilter ref="C121:K163" xr:uid="{00000000-0009-0000-0000-000017000000}"/>
  <mergeCells count="12">
    <mergeCell ref="E114:H114"/>
    <mergeCell ref="L2:V2"/>
    <mergeCell ref="E85:H85"/>
    <mergeCell ref="E87:H87"/>
    <mergeCell ref="E89:H89"/>
    <mergeCell ref="E110:H110"/>
    <mergeCell ref="E112:H11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2:BM13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178</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6052</v>
      </c>
      <c r="F9" s="258"/>
      <c r="G9" s="258"/>
      <c r="H9" s="258"/>
      <c r="L9" s="32"/>
    </row>
    <row r="10" spans="2:46" s="1" customFormat="1" ht="12" customHeight="1">
      <c r="B10" s="32"/>
      <c r="D10" s="27" t="s">
        <v>231</v>
      </c>
      <c r="L10" s="32"/>
    </row>
    <row r="11" spans="2:46" s="1" customFormat="1" ht="16.5" customHeight="1">
      <c r="B11" s="32"/>
      <c r="E11" s="238" t="s">
        <v>6374</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ROUND(J121,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ROUND((SUM(BE121:BE132)),  2)</f>
        <v>0</v>
      </c>
      <c r="I35" s="97">
        <v>0.21</v>
      </c>
      <c r="J35" s="86">
        <f>ROUND(((SUM(BE121:BE132))*I35),  2)</f>
        <v>0</v>
      </c>
      <c r="L35" s="32"/>
    </row>
    <row r="36" spans="2:12" s="1" customFormat="1" ht="14.45" customHeight="1">
      <c r="B36" s="32"/>
      <c r="E36" s="27" t="s">
        <v>42</v>
      </c>
      <c r="F36" s="86">
        <f>ROUND((SUM(BF121:BF132)),  2)</f>
        <v>0</v>
      </c>
      <c r="I36" s="97">
        <v>0.12</v>
      </c>
      <c r="J36" s="86">
        <f>ROUND(((SUM(BF121:BF132))*I36),  2)</f>
        <v>0</v>
      </c>
      <c r="L36" s="32"/>
    </row>
    <row r="37" spans="2:12" s="1" customFormat="1" ht="14.45" hidden="1" customHeight="1">
      <c r="B37" s="32"/>
      <c r="E37" s="27" t="s">
        <v>43</v>
      </c>
      <c r="F37" s="86">
        <f>ROUND((SUM(BG121:BG132)),  2)</f>
        <v>0</v>
      </c>
      <c r="I37" s="97">
        <v>0.21</v>
      </c>
      <c r="J37" s="86">
        <f>0</f>
        <v>0</v>
      </c>
      <c r="L37" s="32"/>
    </row>
    <row r="38" spans="2:12" s="1" customFormat="1" ht="14.45" hidden="1" customHeight="1">
      <c r="B38" s="32"/>
      <c r="E38" s="27" t="s">
        <v>44</v>
      </c>
      <c r="F38" s="86">
        <f>ROUND((SUM(BH121:BH132)),  2)</f>
        <v>0</v>
      </c>
      <c r="I38" s="97">
        <v>0.12</v>
      </c>
      <c r="J38" s="86">
        <f>0</f>
        <v>0</v>
      </c>
      <c r="L38" s="32"/>
    </row>
    <row r="39" spans="2:12" s="1" customFormat="1" ht="14.45" hidden="1" customHeight="1">
      <c r="B39" s="32"/>
      <c r="E39" s="27" t="s">
        <v>45</v>
      </c>
      <c r="F39" s="86">
        <f>ROUND((SUM(BI121:BI132)),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6052</v>
      </c>
      <c r="F87" s="258"/>
      <c r="G87" s="258"/>
      <c r="H87" s="258"/>
      <c r="L87" s="32"/>
    </row>
    <row r="88" spans="2:12" s="1" customFormat="1" ht="12" customHeight="1">
      <c r="B88" s="32"/>
      <c r="C88" s="27" t="s">
        <v>231</v>
      </c>
      <c r="L88" s="32"/>
    </row>
    <row r="89" spans="2:12" s="1" customFormat="1" ht="16.5" customHeight="1">
      <c r="B89" s="32"/>
      <c r="E89" s="238" t="str">
        <f>E11</f>
        <v>PS 105 - Uzemnění kolektoru</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J121</f>
        <v>0</v>
      </c>
      <c r="L98" s="32"/>
      <c r="AU98" s="17" t="s">
        <v>264</v>
      </c>
    </row>
    <row r="99" spans="2:47" s="8" customFormat="1" ht="24.95" customHeight="1">
      <c r="B99" s="109"/>
      <c r="D99" s="110" t="s">
        <v>3439</v>
      </c>
      <c r="E99" s="111"/>
      <c r="F99" s="111"/>
      <c r="G99" s="111"/>
      <c r="H99" s="111"/>
      <c r="I99" s="111"/>
      <c r="J99" s="112">
        <f>J122</f>
        <v>0</v>
      </c>
      <c r="L99" s="109"/>
    </row>
    <row r="100" spans="2:47" s="1" customFormat="1" ht="21.75" customHeight="1">
      <c r="B100" s="32"/>
      <c r="L100" s="32"/>
    </row>
    <row r="101" spans="2:47" s="1" customFormat="1" ht="6.95" customHeight="1">
      <c r="B101" s="44"/>
      <c r="C101" s="45"/>
      <c r="D101" s="45"/>
      <c r="E101" s="45"/>
      <c r="F101" s="45"/>
      <c r="G101" s="45"/>
      <c r="H101" s="45"/>
      <c r="I101" s="45"/>
      <c r="J101" s="45"/>
      <c r="K101" s="45"/>
      <c r="L101" s="32"/>
    </row>
    <row r="105" spans="2:47" s="1" customFormat="1" ht="6.95" customHeight="1">
      <c r="B105" s="46"/>
      <c r="C105" s="47"/>
      <c r="D105" s="47"/>
      <c r="E105" s="47"/>
      <c r="F105" s="47"/>
      <c r="G105" s="47"/>
      <c r="H105" s="47"/>
      <c r="I105" s="47"/>
      <c r="J105" s="47"/>
      <c r="K105" s="47"/>
      <c r="L105" s="32"/>
    </row>
    <row r="106" spans="2:47" s="1" customFormat="1" ht="24.95" customHeight="1">
      <c r="B106" s="32"/>
      <c r="C106" s="21" t="s">
        <v>278</v>
      </c>
      <c r="L106" s="32"/>
    </row>
    <row r="107" spans="2:47" s="1" customFormat="1" ht="6.95" customHeight="1">
      <c r="B107" s="32"/>
      <c r="L107" s="32"/>
    </row>
    <row r="108" spans="2:47" s="1" customFormat="1" ht="12" customHeight="1">
      <c r="B108" s="32"/>
      <c r="C108" s="27" t="s">
        <v>16</v>
      </c>
      <c r="L108" s="32"/>
    </row>
    <row r="109" spans="2:47" s="1" customFormat="1" ht="16.5" customHeight="1">
      <c r="B109" s="32"/>
      <c r="E109" s="256" t="str">
        <f>E7</f>
        <v>Stavba sekundárního kolektoru Česká-Středova - 2024</v>
      </c>
      <c r="F109" s="257"/>
      <c r="G109" s="257"/>
      <c r="H109" s="257"/>
      <c r="L109" s="32"/>
    </row>
    <row r="110" spans="2:47" ht="12" customHeight="1">
      <c r="B110" s="20"/>
      <c r="C110" s="27" t="s">
        <v>225</v>
      </c>
      <c r="L110" s="20"/>
    </row>
    <row r="111" spans="2:47" s="1" customFormat="1" ht="16.5" customHeight="1">
      <c r="B111" s="32"/>
      <c r="E111" s="256" t="s">
        <v>6052</v>
      </c>
      <c r="F111" s="258"/>
      <c r="G111" s="258"/>
      <c r="H111" s="258"/>
      <c r="L111" s="32"/>
    </row>
    <row r="112" spans="2:47" s="1" customFormat="1" ht="12" customHeight="1">
      <c r="B112" s="32"/>
      <c r="C112" s="27" t="s">
        <v>231</v>
      </c>
      <c r="L112" s="32"/>
    </row>
    <row r="113" spans="2:65" s="1" customFormat="1" ht="16.5" customHeight="1">
      <c r="B113" s="32"/>
      <c r="E113" s="238" t="str">
        <f>E11</f>
        <v>PS 105 - Uzemnění kolektoru</v>
      </c>
      <c r="F113" s="258"/>
      <c r="G113" s="258"/>
      <c r="H113" s="258"/>
      <c r="L113" s="32"/>
    </row>
    <row r="114" spans="2:65" s="1" customFormat="1" ht="6.95" customHeight="1">
      <c r="B114" s="32"/>
      <c r="L114" s="32"/>
    </row>
    <row r="115" spans="2:65" s="1" customFormat="1" ht="12" customHeight="1">
      <c r="B115" s="32"/>
      <c r="C115" s="27" t="s">
        <v>20</v>
      </c>
      <c r="F115" s="25" t="str">
        <f>F14</f>
        <v>Brno</v>
      </c>
      <c r="I115" s="27" t="s">
        <v>22</v>
      </c>
      <c r="J115" s="52" t="str">
        <f>IF(J14="","",J14)</f>
        <v>8. 8. 2024</v>
      </c>
      <c r="L115" s="32"/>
    </row>
    <row r="116" spans="2:65" s="1" customFormat="1" ht="6.95" customHeight="1">
      <c r="B116" s="32"/>
      <c r="L116" s="32"/>
    </row>
    <row r="117" spans="2:65" s="1" customFormat="1" ht="15.2" customHeight="1">
      <c r="B117" s="32"/>
      <c r="C117" s="27" t="s">
        <v>24</v>
      </c>
      <c r="F117" s="25" t="str">
        <f>E17</f>
        <v>Statutární město Brno</v>
      </c>
      <c r="I117" s="27" t="s">
        <v>30</v>
      </c>
      <c r="J117" s="30" t="str">
        <f>E23</f>
        <v>INGUTIS, spol. s r.o.</v>
      </c>
      <c r="L117" s="32"/>
    </row>
    <row r="118" spans="2:65" s="1" customFormat="1" ht="15.2" customHeight="1">
      <c r="B118" s="32"/>
      <c r="C118" s="27" t="s">
        <v>28</v>
      </c>
      <c r="F118" s="25" t="str">
        <f>IF(E20="","",E20)</f>
        <v>Vyplň údaj</v>
      </c>
      <c r="I118" s="27" t="s">
        <v>33</v>
      </c>
      <c r="J118" s="30" t="str">
        <f>E26</f>
        <v>Ing. J. Duben</v>
      </c>
      <c r="L118" s="32"/>
    </row>
    <row r="119" spans="2:65" s="1" customFormat="1" ht="10.35" customHeight="1">
      <c r="B119" s="32"/>
      <c r="L119" s="32"/>
    </row>
    <row r="120" spans="2:65" s="10" customFormat="1" ht="29.25" customHeight="1">
      <c r="B120" s="117"/>
      <c r="C120" s="118" t="s">
        <v>279</v>
      </c>
      <c r="D120" s="119" t="s">
        <v>61</v>
      </c>
      <c r="E120" s="119" t="s">
        <v>57</v>
      </c>
      <c r="F120" s="119" t="s">
        <v>58</v>
      </c>
      <c r="G120" s="119" t="s">
        <v>280</v>
      </c>
      <c r="H120" s="119" t="s">
        <v>281</v>
      </c>
      <c r="I120" s="119" t="s">
        <v>282</v>
      </c>
      <c r="J120" s="119" t="s">
        <v>262</v>
      </c>
      <c r="K120" s="120" t="s">
        <v>283</v>
      </c>
      <c r="L120" s="117"/>
      <c r="M120" s="59" t="s">
        <v>1</v>
      </c>
      <c r="N120" s="60" t="s">
        <v>40</v>
      </c>
      <c r="O120" s="60" t="s">
        <v>284</v>
      </c>
      <c r="P120" s="60" t="s">
        <v>285</v>
      </c>
      <c r="Q120" s="60" t="s">
        <v>286</v>
      </c>
      <c r="R120" s="60" t="s">
        <v>287</v>
      </c>
      <c r="S120" s="60" t="s">
        <v>288</v>
      </c>
      <c r="T120" s="61" t="s">
        <v>289</v>
      </c>
    </row>
    <row r="121" spans="2:65" s="1" customFormat="1" ht="22.9" customHeight="1">
      <c r="B121" s="32"/>
      <c r="C121" s="64" t="s">
        <v>290</v>
      </c>
      <c r="J121" s="121">
        <f>BK121</f>
        <v>0</v>
      </c>
      <c r="L121" s="32"/>
      <c r="M121" s="62"/>
      <c r="N121" s="53"/>
      <c r="O121" s="53"/>
      <c r="P121" s="122">
        <f>P122</f>
        <v>0</v>
      </c>
      <c r="Q121" s="53"/>
      <c r="R121" s="122">
        <f>R122</f>
        <v>0</v>
      </c>
      <c r="S121" s="53"/>
      <c r="T121" s="123">
        <f>T122</f>
        <v>0</v>
      </c>
      <c r="AT121" s="17" t="s">
        <v>75</v>
      </c>
      <c r="AU121" s="17" t="s">
        <v>264</v>
      </c>
      <c r="BK121" s="124">
        <f>BK122</f>
        <v>0</v>
      </c>
    </row>
    <row r="122" spans="2:65" s="11" customFormat="1" ht="25.9" customHeight="1">
      <c r="B122" s="125"/>
      <c r="D122" s="126" t="s">
        <v>75</v>
      </c>
      <c r="E122" s="127" t="s">
        <v>3440</v>
      </c>
      <c r="F122" s="127" t="s">
        <v>3441</v>
      </c>
      <c r="I122" s="128"/>
      <c r="J122" s="129">
        <f>BK122</f>
        <v>0</v>
      </c>
      <c r="L122" s="125"/>
      <c r="M122" s="130"/>
      <c r="P122" s="131">
        <f>SUM(P123:P132)</f>
        <v>0</v>
      </c>
      <c r="R122" s="131">
        <f>SUM(R123:R132)</f>
        <v>0</v>
      </c>
      <c r="T122" s="132">
        <f>SUM(T123:T132)</f>
        <v>0</v>
      </c>
      <c r="AR122" s="126" t="s">
        <v>83</v>
      </c>
      <c r="AT122" s="133" t="s">
        <v>75</v>
      </c>
      <c r="AU122" s="133" t="s">
        <v>76</v>
      </c>
      <c r="AY122" s="126" t="s">
        <v>293</v>
      </c>
      <c r="BK122" s="134">
        <f>SUM(BK123:BK132)</f>
        <v>0</v>
      </c>
    </row>
    <row r="123" spans="2:65" s="1" customFormat="1" ht="76.349999999999994" customHeight="1">
      <c r="B123" s="32"/>
      <c r="C123" s="137" t="s">
        <v>76</v>
      </c>
      <c r="D123" s="137" t="s">
        <v>295</v>
      </c>
      <c r="E123" s="138" t="s">
        <v>6375</v>
      </c>
      <c r="F123" s="139" t="s">
        <v>6376</v>
      </c>
      <c r="G123" s="140" t="s">
        <v>767</v>
      </c>
      <c r="H123" s="141">
        <v>130</v>
      </c>
      <c r="I123" s="142"/>
      <c r="J123" s="143">
        <f t="shared" ref="J123:J132" si="0">ROUND(I123*H123,2)</f>
        <v>0</v>
      </c>
      <c r="K123" s="139" t="s">
        <v>1</v>
      </c>
      <c r="L123" s="32"/>
      <c r="M123" s="144" t="s">
        <v>1</v>
      </c>
      <c r="N123" s="145" t="s">
        <v>41</v>
      </c>
      <c r="P123" s="146">
        <f t="shared" ref="P123:P132" si="1">O123*H123</f>
        <v>0</v>
      </c>
      <c r="Q123" s="146">
        <v>0</v>
      </c>
      <c r="R123" s="146">
        <f t="shared" ref="R123:R132" si="2">Q123*H123</f>
        <v>0</v>
      </c>
      <c r="S123" s="146">
        <v>0</v>
      </c>
      <c r="T123" s="147">
        <f t="shared" ref="T123:T132" si="3">S123*H123</f>
        <v>0</v>
      </c>
      <c r="AR123" s="148" t="s">
        <v>300</v>
      </c>
      <c r="AT123" s="148" t="s">
        <v>295</v>
      </c>
      <c r="AU123" s="148" t="s">
        <v>83</v>
      </c>
      <c r="AY123" s="17" t="s">
        <v>293</v>
      </c>
      <c r="BE123" s="149">
        <f t="shared" ref="BE123:BE132" si="4">IF(N123="základní",J123,0)</f>
        <v>0</v>
      </c>
      <c r="BF123" s="149">
        <f t="shared" ref="BF123:BF132" si="5">IF(N123="snížená",J123,0)</f>
        <v>0</v>
      </c>
      <c r="BG123" s="149">
        <f t="shared" ref="BG123:BG132" si="6">IF(N123="zákl. přenesená",J123,0)</f>
        <v>0</v>
      </c>
      <c r="BH123" s="149">
        <f t="shared" ref="BH123:BH132" si="7">IF(N123="sníž. přenesená",J123,0)</f>
        <v>0</v>
      </c>
      <c r="BI123" s="149">
        <f t="shared" ref="BI123:BI132" si="8">IF(N123="nulová",J123,0)</f>
        <v>0</v>
      </c>
      <c r="BJ123" s="17" t="s">
        <v>83</v>
      </c>
      <c r="BK123" s="149">
        <f t="shared" ref="BK123:BK132" si="9">ROUND(I123*H123,2)</f>
        <v>0</v>
      </c>
      <c r="BL123" s="17" t="s">
        <v>300</v>
      </c>
      <c r="BM123" s="148" t="s">
        <v>85</v>
      </c>
    </row>
    <row r="124" spans="2:65" s="1" customFormat="1" ht="16.5" customHeight="1">
      <c r="B124" s="32"/>
      <c r="C124" s="137" t="s">
        <v>76</v>
      </c>
      <c r="D124" s="137" t="s">
        <v>295</v>
      </c>
      <c r="E124" s="138" t="s">
        <v>3446</v>
      </c>
      <c r="F124" s="139" t="s">
        <v>6377</v>
      </c>
      <c r="G124" s="140" t="s">
        <v>711</v>
      </c>
      <c r="H124" s="141">
        <v>420</v>
      </c>
      <c r="I124" s="142"/>
      <c r="J124" s="143">
        <f t="shared" si="0"/>
        <v>0</v>
      </c>
      <c r="K124" s="139" t="s">
        <v>1</v>
      </c>
      <c r="L124" s="32"/>
      <c r="M124" s="144" t="s">
        <v>1</v>
      </c>
      <c r="N124" s="145" t="s">
        <v>41</v>
      </c>
      <c r="P124" s="146">
        <f t="shared" si="1"/>
        <v>0</v>
      </c>
      <c r="Q124" s="146">
        <v>0</v>
      </c>
      <c r="R124" s="146">
        <f t="shared" si="2"/>
        <v>0</v>
      </c>
      <c r="S124" s="146">
        <v>0</v>
      </c>
      <c r="T124" s="147">
        <f t="shared" si="3"/>
        <v>0</v>
      </c>
      <c r="AR124" s="148" t="s">
        <v>300</v>
      </c>
      <c r="AT124" s="148" t="s">
        <v>295</v>
      </c>
      <c r="AU124" s="148" t="s">
        <v>83</v>
      </c>
      <c r="AY124" s="17" t="s">
        <v>293</v>
      </c>
      <c r="BE124" s="149">
        <f t="shared" si="4"/>
        <v>0</v>
      </c>
      <c r="BF124" s="149">
        <f t="shared" si="5"/>
        <v>0</v>
      </c>
      <c r="BG124" s="149">
        <f t="shared" si="6"/>
        <v>0</v>
      </c>
      <c r="BH124" s="149">
        <f t="shared" si="7"/>
        <v>0</v>
      </c>
      <c r="BI124" s="149">
        <f t="shared" si="8"/>
        <v>0</v>
      </c>
      <c r="BJ124" s="17" t="s">
        <v>83</v>
      </c>
      <c r="BK124" s="149">
        <f t="shared" si="9"/>
        <v>0</v>
      </c>
      <c r="BL124" s="17" t="s">
        <v>300</v>
      </c>
      <c r="BM124" s="148" t="s">
        <v>300</v>
      </c>
    </row>
    <row r="125" spans="2:65" s="1" customFormat="1" ht="16.5" customHeight="1">
      <c r="B125" s="32"/>
      <c r="C125" s="137" t="s">
        <v>76</v>
      </c>
      <c r="D125" s="137" t="s">
        <v>295</v>
      </c>
      <c r="E125" s="138" t="s">
        <v>3448</v>
      </c>
      <c r="F125" s="139" t="s">
        <v>6378</v>
      </c>
      <c r="G125" s="140" t="s">
        <v>711</v>
      </c>
      <c r="H125" s="141">
        <v>150</v>
      </c>
      <c r="I125" s="142"/>
      <c r="J125" s="143">
        <f t="shared" si="0"/>
        <v>0</v>
      </c>
      <c r="K125" s="139" t="s">
        <v>1</v>
      </c>
      <c r="L125" s="32"/>
      <c r="M125" s="144" t="s">
        <v>1</v>
      </c>
      <c r="N125" s="145" t="s">
        <v>41</v>
      </c>
      <c r="P125" s="146">
        <f t="shared" si="1"/>
        <v>0</v>
      </c>
      <c r="Q125" s="146">
        <v>0</v>
      </c>
      <c r="R125" s="146">
        <f t="shared" si="2"/>
        <v>0</v>
      </c>
      <c r="S125" s="146">
        <v>0</v>
      </c>
      <c r="T125" s="147">
        <f t="shared" si="3"/>
        <v>0</v>
      </c>
      <c r="AR125" s="148" t="s">
        <v>300</v>
      </c>
      <c r="AT125" s="148" t="s">
        <v>295</v>
      </c>
      <c r="AU125" s="148" t="s">
        <v>83</v>
      </c>
      <c r="AY125" s="17" t="s">
        <v>293</v>
      </c>
      <c r="BE125" s="149">
        <f t="shared" si="4"/>
        <v>0</v>
      </c>
      <c r="BF125" s="149">
        <f t="shared" si="5"/>
        <v>0</v>
      </c>
      <c r="BG125" s="149">
        <f t="shared" si="6"/>
        <v>0</v>
      </c>
      <c r="BH125" s="149">
        <f t="shared" si="7"/>
        <v>0</v>
      </c>
      <c r="BI125" s="149">
        <f t="shared" si="8"/>
        <v>0</v>
      </c>
      <c r="BJ125" s="17" t="s">
        <v>83</v>
      </c>
      <c r="BK125" s="149">
        <f t="shared" si="9"/>
        <v>0</v>
      </c>
      <c r="BL125" s="17" t="s">
        <v>300</v>
      </c>
      <c r="BM125" s="148" t="s">
        <v>327</v>
      </c>
    </row>
    <row r="126" spans="2:65" s="1" customFormat="1" ht="16.5" customHeight="1">
      <c r="B126" s="32"/>
      <c r="C126" s="137" t="s">
        <v>76</v>
      </c>
      <c r="D126" s="137" t="s">
        <v>295</v>
      </c>
      <c r="E126" s="138" t="s">
        <v>6273</v>
      </c>
      <c r="F126" s="139" t="s">
        <v>6379</v>
      </c>
      <c r="G126" s="140" t="s">
        <v>3444</v>
      </c>
      <c r="H126" s="141">
        <v>420</v>
      </c>
      <c r="I126" s="142"/>
      <c r="J126" s="143">
        <f t="shared" si="0"/>
        <v>0</v>
      </c>
      <c r="K126" s="139" t="s">
        <v>1</v>
      </c>
      <c r="L126" s="32"/>
      <c r="M126" s="144" t="s">
        <v>1</v>
      </c>
      <c r="N126" s="145" t="s">
        <v>41</v>
      </c>
      <c r="P126" s="146">
        <f t="shared" si="1"/>
        <v>0</v>
      </c>
      <c r="Q126" s="146">
        <v>0</v>
      </c>
      <c r="R126" s="146">
        <f t="shared" si="2"/>
        <v>0</v>
      </c>
      <c r="S126" s="146">
        <v>0</v>
      </c>
      <c r="T126" s="147">
        <f t="shared" si="3"/>
        <v>0</v>
      </c>
      <c r="AR126" s="148" t="s">
        <v>300</v>
      </c>
      <c r="AT126" s="148" t="s">
        <v>295</v>
      </c>
      <c r="AU126" s="148" t="s">
        <v>83</v>
      </c>
      <c r="AY126" s="17" t="s">
        <v>293</v>
      </c>
      <c r="BE126" s="149">
        <f t="shared" si="4"/>
        <v>0</v>
      </c>
      <c r="BF126" s="149">
        <f t="shared" si="5"/>
        <v>0</v>
      </c>
      <c r="BG126" s="149">
        <f t="shared" si="6"/>
        <v>0</v>
      </c>
      <c r="BH126" s="149">
        <f t="shared" si="7"/>
        <v>0</v>
      </c>
      <c r="BI126" s="149">
        <f t="shared" si="8"/>
        <v>0</v>
      </c>
      <c r="BJ126" s="17" t="s">
        <v>83</v>
      </c>
      <c r="BK126" s="149">
        <f t="shared" si="9"/>
        <v>0</v>
      </c>
      <c r="BL126" s="17" t="s">
        <v>300</v>
      </c>
      <c r="BM126" s="148" t="s">
        <v>396</v>
      </c>
    </row>
    <row r="127" spans="2:65" s="1" customFormat="1" ht="16.5" customHeight="1">
      <c r="B127" s="32"/>
      <c r="C127" s="137" t="s">
        <v>76</v>
      </c>
      <c r="D127" s="137" t="s">
        <v>295</v>
      </c>
      <c r="E127" s="138" t="s">
        <v>3452</v>
      </c>
      <c r="F127" s="139" t="s">
        <v>6380</v>
      </c>
      <c r="G127" s="140" t="s">
        <v>3444</v>
      </c>
      <c r="H127" s="141">
        <v>50</v>
      </c>
      <c r="I127" s="142"/>
      <c r="J127" s="143">
        <f t="shared" si="0"/>
        <v>0</v>
      </c>
      <c r="K127" s="139" t="s">
        <v>1</v>
      </c>
      <c r="L127" s="32"/>
      <c r="M127" s="144" t="s">
        <v>1</v>
      </c>
      <c r="N127" s="145" t="s">
        <v>41</v>
      </c>
      <c r="P127" s="146">
        <f t="shared" si="1"/>
        <v>0</v>
      </c>
      <c r="Q127" s="146">
        <v>0</v>
      </c>
      <c r="R127" s="146">
        <f t="shared" si="2"/>
        <v>0</v>
      </c>
      <c r="S127" s="146">
        <v>0</v>
      </c>
      <c r="T127" s="147">
        <f t="shared" si="3"/>
        <v>0</v>
      </c>
      <c r="AR127" s="148" t="s">
        <v>300</v>
      </c>
      <c r="AT127" s="148" t="s">
        <v>295</v>
      </c>
      <c r="AU127" s="148" t="s">
        <v>83</v>
      </c>
      <c r="AY127" s="17" t="s">
        <v>293</v>
      </c>
      <c r="BE127" s="149">
        <f t="shared" si="4"/>
        <v>0</v>
      </c>
      <c r="BF127" s="149">
        <f t="shared" si="5"/>
        <v>0</v>
      </c>
      <c r="BG127" s="149">
        <f t="shared" si="6"/>
        <v>0</v>
      </c>
      <c r="BH127" s="149">
        <f t="shared" si="7"/>
        <v>0</v>
      </c>
      <c r="BI127" s="149">
        <f t="shared" si="8"/>
        <v>0</v>
      </c>
      <c r="BJ127" s="17" t="s">
        <v>83</v>
      </c>
      <c r="BK127" s="149">
        <f t="shared" si="9"/>
        <v>0</v>
      </c>
      <c r="BL127" s="17" t="s">
        <v>300</v>
      </c>
      <c r="BM127" s="148" t="s">
        <v>449</v>
      </c>
    </row>
    <row r="128" spans="2:65" s="1" customFormat="1" ht="16.5" customHeight="1">
      <c r="B128" s="32"/>
      <c r="C128" s="137" t="s">
        <v>76</v>
      </c>
      <c r="D128" s="137" t="s">
        <v>295</v>
      </c>
      <c r="E128" s="138" t="s">
        <v>3454</v>
      </c>
      <c r="F128" s="139" t="s">
        <v>6381</v>
      </c>
      <c r="G128" s="140" t="s">
        <v>3444</v>
      </c>
      <c r="H128" s="141">
        <v>70</v>
      </c>
      <c r="I128" s="142"/>
      <c r="J128" s="143">
        <f t="shared" si="0"/>
        <v>0</v>
      </c>
      <c r="K128" s="139" t="s">
        <v>1</v>
      </c>
      <c r="L128" s="32"/>
      <c r="M128" s="144" t="s">
        <v>1</v>
      </c>
      <c r="N128" s="145" t="s">
        <v>41</v>
      </c>
      <c r="P128" s="146">
        <f t="shared" si="1"/>
        <v>0</v>
      </c>
      <c r="Q128" s="146">
        <v>0</v>
      </c>
      <c r="R128" s="146">
        <f t="shared" si="2"/>
        <v>0</v>
      </c>
      <c r="S128" s="146">
        <v>0</v>
      </c>
      <c r="T128" s="147">
        <f t="shared" si="3"/>
        <v>0</v>
      </c>
      <c r="AR128" s="148" t="s">
        <v>300</v>
      </c>
      <c r="AT128" s="148" t="s">
        <v>295</v>
      </c>
      <c r="AU128" s="148" t="s">
        <v>83</v>
      </c>
      <c r="AY128" s="17" t="s">
        <v>293</v>
      </c>
      <c r="BE128" s="149">
        <f t="shared" si="4"/>
        <v>0</v>
      </c>
      <c r="BF128" s="149">
        <f t="shared" si="5"/>
        <v>0</v>
      </c>
      <c r="BG128" s="149">
        <f t="shared" si="6"/>
        <v>0</v>
      </c>
      <c r="BH128" s="149">
        <f t="shared" si="7"/>
        <v>0</v>
      </c>
      <c r="BI128" s="149">
        <f t="shared" si="8"/>
        <v>0</v>
      </c>
      <c r="BJ128" s="17" t="s">
        <v>83</v>
      </c>
      <c r="BK128" s="149">
        <f t="shared" si="9"/>
        <v>0</v>
      </c>
      <c r="BL128" s="17" t="s">
        <v>300</v>
      </c>
      <c r="BM128" s="148" t="s">
        <v>8</v>
      </c>
    </row>
    <row r="129" spans="2:65" s="1" customFormat="1" ht="16.5" customHeight="1">
      <c r="B129" s="32"/>
      <c r="C129" s="137" t="s">
        <v>76</v>
      </c>
      <c r="D129" s="137" t="s">
        <v>295</v>
      </c>
      <c r="E129" s="138" t="s">
        <v>3456</v>
      </c>
      <c r="F129" s="139" t="s">
        <v>6382</v>
      </c>
      <c r="G129" s="140" t="s">
        <v>3444</v>
      </c>
      <c r="H129" s="141">
        <v>2</v>
      </c>
      <c r="I129" s="142"/>
      <c r="J129" s="143">
        <f t="shared" si="0"/>
        <v>0</v>
      </c>
      <c r="K129" s="139" t="s">
        <v>1</v>
      </c>
      <c r="L129" s="32"/>
      <c r="M129" s="144" t="s">
        <v>1</v>
      </c>
      <c r="N129" s="145" t="s">
        <v>41</v>
      </c>
      <c r="P129" s="146">
        <f t="shared" si="1"/>
        <v>0</v>
      </c>
      <c r="Q129" s="146">
        <v>0</v>
      </c>
      <c r="R129" s="146">
        <f t="shared" si="2"/>
        <v>0</v>
      </c>
      <c r="S129" s="146">
        <v>0</v>
      </c>
      <c r="T129" s="147">
        <f t="shared" si="3"/>
        <v>0</v>
      </c>
      <c r="AR129" s="148" t="s">
        <v>300</v>
      </c>
      <c r="AT129" s="148" t="s">
        <v>295</v>
      </c>
      <c r="AU129" s="148" t="s">
        <v>83</v>
      </c>
      <c r="AY129" s="17" t="s">
        <v>293</v>
      </c>
      <c r="BE129" s="149">
        <f t="shared" si="4"/>
        <v>0</v>
      </c>
      <c r="BF129" s="149">
        <f t="shared" si="5"/>
        <v>0</v>
      </c>
      <c r="BG129" s="149">
        <f t="shared" si="6"/>
        <v>0</v>
      </c>
      <c r="BH129" s="149">
        <f t="shared" si="7"/>
        <v>0</v>
      </c>
      <c r="BI129" s="149">
        <f t="shared" si="8"/>
        <v>0</v>
      </c>
      <c r="BJ129" s="17" t="s">
        <v>83</v>
      </c>
      <c r="BK129" s="149">
        <f t="shared" si="9"/>
        <v>0</v>
      </c>
      <c r="BL129" s="17" t="s">
        <v>300</v>
      </c>
      <c r="BM129" s="148" t="s">
        <v>584</v>
      </c>
    </row>
    <row r="130" spans="2:65" s="1" customFormat="1" ht="16.5" customHeight="1">
      <c r="B130" s="32"/>
      <c r="C130" s="137" t="s">
        <v>76</v>
      </c>
      <c r="D130" s="137" t="s">
        <v>295</v>
      </c>
      <c r="E130" s="138" t="s">
        <v>3458</v>
      </c>
      <c r="F130" s="139" t="s">
        <v>6383</v>
      </c>
      <c r="G130" s="140" t="s">
        <v>3444</v>
      </c>
      <c r="H130" s="141">
        <v>50</v>
      </c>
      <c r="I130" s="142"/>
      <c r="J130" s="143">
        <f t="shared" si="0"/>
        <v>0</v>
      </c>
      <c r="K130" s="139" t="s">
        <v>1</v>
      </c>
      <c r="L130" s="32"/>
      <c r="M130" s="144" t="s">
        <v>1</v>
      </c>
      <c r="N130" s="145" t="s">
        <v>41</v>
      </c>
      <c r="P130" s="146">
        <f t="shared" si="1"/>
        <v>0</v>
      </c>
      <c r="Q130" s="146">
        <v>0</v>
      </c>
      <c r="R130" s="146">
        <f t="shared" si="2"/>
        <v>0</v>
      </c>
      <c r="S130" s="146">
        <v>0</v>
      </c>
      <c r="T130" s="147">
        <f t="shared" si="3"/>
        <v>0</v>
      </c>
      <c r="AR130" s="148" t="s">
        <v>300</v>
      </c>
      <c r="AT130" s="148" t="s">
        <v>295</v>
      </c>
      <c r="AU130" s="148" t="s">
        <v>83</v>
      </c>
      <c r="AY130" s="17" t="s">
        <v>293</v>
      </c>
      <c r="BE130" s="149">
        <f t="shared" si="4"/>
        <v>0</v>
      </c>
      <c r="BF130" s="149">
        <f t="shared" si="5"/>
        <v>0</v>
      </c>
      <c r="BG130" s="149">
        <f t="shared" si="6"/>
        <v>0</v>
      </c>
      <c r="BH130" s="149">
        <f t="shared" si="7"/>
        <v>0</v>
      </c>
      <c r="BI130" s="149">
        <f t="shared" si="8"/>
        <v>0</v>
      </c>
      <c r="BJ130" s="17" t="s">
        <v>83</v>
      </c>
      <c r="BK130" s="149">
        <f t="shared" si="9"/>
        <v>0</v>
      </c>
      <c r="BL130" s="17" t="s">
        <v>300</v>
      </c>
      <c r="BM130" s="148" t="s">
        <v>624</v>
      </c>
    </row>
    <row r="131" spans="2:65" s="1" customFormat="1" ht="33" customHeight="1">
      <c r="B131" s="32"/>
      <c r="C131" s="137" t="s">
        <v>76</v>
      </c>
      <c r="D131" s="137" t="s">
        <v>295</v>
      </c>
      <c r="E131" s="138" t="s">
        <v>3460</v>
      </c>
      <c r="F131" s="139" t="s">
        <v>6384</v>
      </c>
      <c r="G131" s="140" t="s">
        <v>3494</v>
      </c>
      <c r="H131" s="141">
        <v>1</v>
      </c>
      <c r="I131" s="142"/>
      <c r="J131" s="143">
        <f t="shared" si="0"/>
        <v>0</v>
      </c>
      <c r="K131" s="139" t="s">
        <v>1</v>
      </c>
      <c r="L131" s="32"/>
      <c r="M131" s="144" t="s">
        <v>1</v>
      </c>
      <c r="N131" s="145" t="s">
        <v>41</v>
      </c>
      <c r="P131" s="146">
        <f t="shared" si="1"/>
        <v>0</v>
      </c>
      <c r="Q131" s="146">
        <v>0</v>
      </c>
      <c r="R131" s="146">
        <f t="shared" si="2"/>
        <v>0</v>
      </c>
      <c r="S131" s="146">
        <v>0</v>
      </c>
      <c r="T131" s="147">
        <f t="shared" si="3"/>
        <v>0</v>
      </c>
      <c r="AR131" s="148" t="s">
        <v>300</v>
      </c>
      <c r="AT131" s="148" t="s">
        <v>295</v>
      </c>
      <c r="AU131" s="148" t="s">
        <v>83</v>
      </c>
      <c r="AY131" s="17" t="s">
        <v>293</v>
      </c>
      <c r="BE131" s="149">
        <f t="shared" si="4"/>
        <v>0</v>
      </c>
      <c r="BF131" s="149">
        <f t="shared" si="5"/>
        <v>0</v>
      </c>
      <c r="BG131" s="149">
        <f t="shared" si="6"/>
        <v>0</v>
      </c>
      <c r="BH131" s="149">
        <f t="shared" si="7"/>
        <v>0</v>
      </c>
      <c r="BI131" s="149">
        <f t="shared" si="8"/>
        <v>0</v>
      </c>
      <c r="BJ131" s="17" t="s">
        <v>83</v>
      </c>
      <c r="BK131" s="149">
        <f t="shared" si="9"/>
        <v>0</v>
      </c>
      <c r="BL131" s="17" t="s">
        <v>300</v>
      </c>
      <c r="BM131" s="148" t="s">
        <v>660</v>
      </c>
    </row>
    <row r="132" spans="2:65" s="1" customFormat="1" ht="16.5" customHeight="1">
      <c r="B132" s="32"/>
      <c r="C132" s="137" t="s">
        <v>76</v>
      </c>
      <c r="D132" s="137" t="s">
        <v>295</v>
      </c>
      <c r="E132" s="138" t="s">
        <v>3462</v>
      </c>
      <c r="F132" s="139" t="s">
        <v>3496</v>
      </c>
      <c r="G132" s="140" t="s">
        <v>3444</v>
      </c>
      <c r="H132" s="141">
        <v>1</v>
      </c>
      <c r="I132" s="142"/>
      <c r="J132" s="143">
        <f t="shared" si="0"/>
        <v>0</v>
      </c>
      <c r="K132" s="139" t="s">
        <v>1</v>
      </c>
      <c r="L132" s="32"/>
      <c r="M132" s="192" t="s">
        <v>1</v>
      </c>
      <c r="N132" s="193" t="s">
        <v>41</v>
      </c>
      <c r="O132" s="194"/>
      <c r="P132" s="195">
        <f t="shared" si="1"/>
        <v>0</v>
      </c>
      <c r="Q132" s="195">
        <v>0</v>
      </c>
      <c r="R132" s="195">
        <f t="shared" si="2"/>
        <v>0</v>
      </c>
      <c r="S132" s="195">
        <v>0</v>
      </c>
      <c r="T132" s="196">
        <f t="shared" si="3"/>
        <v>0</v>
      </c>
      <c r="AR132" s="148" t="s">
        <v>300</v>
      </c>
      <c r="AT132" s="148" t="s">
        <v>295</v>
      </c>
      <c r="AU132" s="148" t="s">
        <v>83</v>
      </c>
      <c r="AY132" s="17" t="s">
        <v>293</v>
      </c>
      <c r="BE132" s="149">
        <f t="shared" si="4"/>
        <v>0</v>
      </c>
      <c r="BF132" s="149">
        <f t="shared" si="5"/>
        <v>0</v>
      </c>
      <c r="BG132" s="149">
        <f t="shared" si="6"/>
        <v>0</v>
      </c>
      <c r="BH132" s="149">
        <f t="shared" si="7"/>
        <v>0</v>
      </c>
      <c r="BI132" s="149">
        <f t="shared" si="8"/>
        <v>0</v>
      </c>
      <c r="BJ132" s="17" t="s">
        <v>83</v>
      </c>
      <c r="BK132" s="149">
        <f t="shared" si="9"/>
        <v>0</v>
      </c>
      <c r="BL132" s="17" t="s">
        <v>300</v>
      </c>
      <c r="BM132" s="148" t="s">
        <v>686</v>
      </c>
    </row>
    <row r="133" spans="2:65" s="1" customFormat="1" ht="6.95" customHeight="1">
      <c r="B133" s="44"/>
      <c r="C133" s="45"/>
      <c r="D133" s="45"/>
      <c r="E133" s="45"/>
      <c r="F133" s="45"/>
      <c r="G133" s="45"/>
      <c r="H133" s="45"/>
      <c r="I133" s="45"/>
      <c r="J133" s="45"/>
      <c r="K133" s="45"/>
      <c r="L133" s="32"/>
    </row>
  </sheetData>
  <sheetProtection algorithmName="SHA-512" hashValue="w5B2ekrbCqyVbyCLkjEr43W0P3ZXWAfYhalrubwU1Vi/lw1SfSjN78uiSFUzgCZh4Z9F4qH9i+Mz4kkDyl2Mow==" saltValue="3VuDESFq9Qhi86TgI2EOuQtyLoMdV8AglyRmYIEwlGIRTuBTvL3ykErFO6UtmvP/FG5ZQ4fOO9pGnG53ZQpCCw==" spinCount="100000" sheet="1" objects="1" scenarios="1" formatColumns="0" formatRows="0" autoFilter="0"/>
  <autoFilter ref="C120:K132" xr:uid="{00000000-0009-0000-0000-000018000000}"/>
  <mergeCells count="12">
    <mergeCell ref="E113:H113"/>
    <mergeCell ref="L2:V2"/>
    <mergeCell ref="E85:H85"/>
    <mergeCell ref="E87:H87"/>
    <mergeCell ref="E89:H89"/>
    <mergeCell ref="E109:H109"/>
    <mergeCell ref="E111:H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BM187"/>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181</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6052</v>
      </c>
      <c r="F9" s="258"/>
      <c r="G9" s="258"/>
      <c r="H9" s="258"/>
      <c r="L9" s="32"/>
    </row>
    <row r="10" spans="2:46" s="1" customFormat="1" ht="12" customHeight="1">
      <c r="B10" s="32"/>
      <c r="D10" s="27" t="s">
        <v>231</v>
      </c>
      <c r="L10" s="32"/>
    </row>
    <row r="11" spans="2:46" s="1" customFormat="1" ht="16.5" customHeight="1">
      <c r="B11" s="32"/>
      <c r="E11" s="238" t="s">
        <v>6385</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ROUND(J126,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ROUND((SUM(BE126:BE186)),  2)</f>
        <v>0</v>
      </c>
      <c r="I35" s="97">
        <v>0.21</v>
      </c>
      <c r="J35" s="86">
        <f>ROUND(((SUM(BE126:BE186))*I35),  2)</f>
        <v>0</v>
      </c>
      <c r="L35" s="32"/>
    </row>
    <row r="36" spans="2:12" s="1" customFormat="1" ht="14.45" customHeight="1">
      <c r="B36" s="32"/>
      <c r="E36" s="27" t="s">
        <v>42</v>
      </c>
      <c r="F36" s="86">
        <f>ROUND((SUM(BF126:BF186)),  2)</f>
        <v>0</v>
      </c>
      <c r="I36" s="97">
        <v>0.12</v>
      </c>
      <c r="J36" s="86">
        <f>ROUND(((SUM(BF126:BF186))*I36),  2)</f>
        <v>0</v>
      </c>
      <c r="L36" s="32"/>
    </row>
    <row r="37" spans="2:12" s="1" customFormat="1" ht="14.45" hidden="1" customHeight="1">
      <c r="B37" s="32"/>
      <c r="E37" s="27" t="s">
        <v>43</v>
      </c>
      <c r="F37" s="86">
        <f>ROUND((SUM(BG126:BG186)),  2)</f>
        <v>0</v>
      </c>
      <c r="I37" s="97">
        <v>0.21</v>
      </c>
      <c r="J37" s="86">
        <f>0</f>
        <v>0</v>
      </c>
      <c r="L37" s="32"/>
    </row>
    <row r="38" spans="2:12" s="1" customFormat="1" ht="14.45" hidden="1" customHeight="1">
      <c r="B38" s="32"/>
      <c r="E38" s="27" t="s">
        <v>44</v>
      </c>
      <c r="F38" s="86">
        <f>ROUND((SUM(BH126:BH186)),  2)</f>
        <v>0</v>
      </c>
      <c r="I38" s="97">
        <v>0.12</v>
      </c>
      <c r="J38" s="86">
        <f>0</f>
        <v>0</v>
      </c>
      <c r="L38" s="32"/>
    </row>
    <row r="39" spans="2:12" s="1" customFormat="1" ht="14.45" hidden="1" customHeight="1">
      <c r="B39" s="32"/>
      <c r="E39" s="27" t="s">
        <v>45</v>
      </c>
      <c r="F39" s="86">
        <f>ROUND((SUM(BI126:BI186)),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6052</v>
      </c>
      <c r="F87" s="258"/>
      <c r="G87" s="258"/>
      <c r="H87" s="258"/>
      <c r="L87" s="32"/>
    </row>
    <row r="88" spans="2:12" s="1" customFormat="1" ht="12" customHeight="1">
      <c r="B88" s="32"/>
      <c r="C88" s="27" t="s">
        <v>231</v>
      </c>
      <c r="L88" s="32"/>
    </row>
    <row r="89" spans="2:12" s="1" customFormat="1" ht="16.5" customHeight="1">
      <c r="B89" s="32"/>
      <c r="E89" s="238" t="str">
        <f>E11</f>
        <v>PS 106 - Vzduchotechnika</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J126</f>
        <v>0</v>
      </c>
      <c r="L98" s="32"/>
      <c r="AU98" s="17" t="s">
        <v>264</v>
      </c>
    </row>
    <row r="99" spans="2:47" s="8" customFormat="1" ht="24.95" customHeight="1">
      <c r="B99" s="109"/>
      <c r="D99" s="110" t="s">
        <v>265</v>
      </c>
      <c r="E99" s="111"/>
      <c r="F99" s="111"/>
      <c r="G99" s="111"/>
      <c r="H99" s="111"/>
      <c r="I99" s="111"/>
      <c r="J99" s="112">
        <f>J127</f>
        <v>0</v>
      </c>
      <c r="L99" s="109"/>
    </row>
    <row r="100" spans="2:47" s="9" customFormat="1" ht="19.899999999999999" customHeight="1">
      <c r="B100" s="113"/>
      <c r="D100" s="114" t="s">
        <v>272</v>
      </c>
      <c r="E100" s="115"/>
      <c r="F100" s="115"/>
      <c r="G100" s="115"/>
      <c r="H100" s="115"/>
      <c r="I100" s="115"/>
      <c r="J100" s="116">
        <f>J128</f>
        <v>0</v>
      </c>
      <c r="L100" s="113"/>
    </row>
    <row r="101" spans="2:47" s="8" customFormat="1" ht="24.95" customHeight="1">
      <c r="B101" s="109"/>
      <c r="D101" s="110" t="s">
        <v>275</v>
      </c>
      <c r="E101" s="111"/>
      <c r="F101" s="111"/>
      <c r="G101" s="111"/>
      <c r="H101" s="111"/>
      <c r="I101" s="111"/>
      <c r="J101" s="112">
        <f>J130</f>
        <v>0</v>
      </c>
      <c r="L101" s="109"/>
    </row>
    <row r="102" spans="2:47" s="9" customFormat="1" ht="19.899999999999999" customHeight="1">
      <c r="B102" s="113"/>
      <c r="D102" s="114" t="s">
        <v>1576</v>
      </c>
      <c r="E102" s="115"/>
      <c r="F102" s="115"/>
      <c r="G102" s="115"/>
      <c r="H102" s="115"/>
      <c r="I102" s="115"/>
      <c r="J102" s="116">
        <f>J131</f>
        <v>0</v>
      </c>
      <c r="L102" s="113"/>
    </row>
    <row r="103" spans="2:47" s="8" customFormat="1" ht="24.95" customHeight="1">
      <c r="B103" s="109"/>
      <c r="D103" s="110" t="s">
        <v>3321</v>
      </c>
      <c r="E103" s="111"/>
      <c r="F103" s="111"/>
      <c r="G103" s="111"/>
      <c r="H103" s="111"/>
      <c r="I103" s="111"/>
      <c r="J103" s="112">
        <f>J181</f>
        <v>0</v>
      </c>
      <c r="L103" s="109"/>
    </row>
    <row r="104" spans="2:47" s="9" customFormat="1" ht="19.899999999999999" customHeight="1">
      <c r="B104" s="113"/>
      <c r="D104" s="114" t="s">
        <v>6386</v>
      </c>
      <c r="E104" s="115"/>
      <c r="F104" s="115"/>
      <c r="G104" s="115"/>
      <c r="H104" s="115"/>
      <c r="I104" s="115"/>
      <c r="J104" s="116">
        <f>J182</f>
        <v>0</v>
      </c>
      <c r="L104" s="113"/>
    </row>
    <row r="105" spans="2:47" s="1" customFormat="1" ht="21.75" customHeight="1">
      <c r="B105" s="32"/>
      <c r="L105" s="32"/>
    </row>
    <row r="106" spans="2:47" s="1" customFormat="1" ht="6.95" customHeight="1">
      <c r="B106" s="44"/>
      <c r="C106" s="45"/>
      <c r="D106" s="45"/>
      <c r="E106" s="45"/>
      <c r="F106" s="45"/>
      <c r="G106" s="45"/>
      <c r="H106" s="45"/>
      <c r="I106" s="45"/>
      <c r="J106" s="45"/>
      <c r="K106" s="45"/>
      <c r="L106" s="32"/>
    </row>
    <row r="110" spans="2:47" s="1" customFormat="1" ht="6.95" customHeight="1">
      <c r="B110" s="46"/>
      <c r="C110" s="47"/>
      <c r="D110" s="47"/>
      <c r="E110" s="47"/>
      <c r="F110" s="47"/>
      <c r="G110" s="47"/>
      <c r="H110" s="47"/>
      <c r="I110" s="47"/>
      <c r="J110" s="47"/>
      <c r="K110" s="47"/>
      <c r="L110" s="32"/>
    </row>
    <row r="111" spans="2:47" s="1" customFormat="1" ht="24.95" customHeight="1">
      <c r="B111" s="32"/>
      <c r="C111" s="21" t="s">
        <v>278</v>
      </c>
      <c r="L111" s="32"/>
    </row>
    <row r="112" spans="2:47" s="1" customFormat="1" ht="6.95" customHeight="1">
      <c r="B112" s="32"/>
      <c r="L112" s="32"/>
    </row>
    <row r="113" spans="2:63" s="1" customFormat="1" ht="12" customHeight="1">
      <c r="B113" s="32"/>
      <c r="C113" s="27" t="s">
        <v>16</v>
      </c>
      <c r="L113" s="32"/>
    </row>
    <row r="114" spans="2:63" s="1" customFormat="1" ht="16.5" customHeight="1">
      <c r="B114" s="32"/>
      <c r="E114" s="256" t="str">
        <f>E7</f>
        <v>Stavba sekundárního kolektoru Česká-Středova - 2024</v>
      </c>
      <c r="F114" s="257"/>
      <c r="G114" s="257"/>
      <c r="H114" s="257"/>
      <c r="L114" s="32"/>
    </row>
    <row r="115" spans="2:63" ht="12" customHeight="1">
      <c r="B115" s="20"/>
      <c r="C115" s="27" t="s">
        <v>225</v>
      </c>
      <c r="L115" s="20"/>
    </row>
    <row r="116" spans="2:63" s="1" customFormat="1" ht="16.5" customHeight="1">
      <c r="B116" s="32"/>
      <c r="E116" s="256" t="s">
        <v>6052</v>
      </c>
      <c r="F116" s="258"/>
      <c r="G116" s="258"/>
      <c r="H116" s="258"/>
      <c r="L116" s="32"/>
    </row>
    <row r="117" spans="2:63" s="1" customFormat="1" ht="12" customHeight="1">
      <c r="B117" s="32"/>
      <c r="C117" s="27" t="s">
        <v>231</v>
      </c>
      <c r="L117" s="32"/>
    </row>
    <row r="118" spans="2:63" s="1" customFormat="1" ht="16.5" customHeight="1">
      <c r="B118" s="32"/>
      <c r="E118" s="238" t="str">
        <f>E11</f>
        <v>PS 106 - Vzduchotechnika</v>
      </c>
      <c r="F118" s="258"/>
      <c r="G118" s="258"/>
      <c r="H118" s="258"/>
      <c r="L118" s="32"/>
    </row>
    <row r="119" spans="2:63" s="1" customFormat="1" ht="6.95" customHeight="1">
      <c r="B119" s="32"/>
      <c r="L119" s="32"/>
    </row>
    <row r="120" spans="2:63" s="1" customFormat="1" ht="12" customHeight="1">
      <c r="B120" s="32"/>
      <c r="C120" s="27" t="s">
        <v>20</v>
      </c>
      <c r="F120" s="25" t="str">
        <f>F14</f>
        <v>Brno</v>
      </c>
      <c r="I120" s="27" t="s">
        <v>22</v>
      </c>
      <c r="J120" s="52" t="str">
        <f>IF(J14="","",J14)</f>
        <v>8. 8. 2024</v>
      </c>
      <c r="L120" s="32"/>
    </row>
    <row r="121" spans="2:63" s="1" customFormat="1" ht="6.95" customHeight="1">
      <c r="B121" s="32"/>
      <c r="L121" s="32"/>
    </row>
    <row r="122" spans="2:63" s="1" customFormat="1" ht="15.2" customHeight="1">
      <c r="B122" s="32"/>
      <c r="C122" s="27" t="s">
        <v>24</v>
      </c>
      <c r="F122" s="25" t="str">
        <f>E17</f>
        <v>Statutární město Brno</v>
      </c>
      <c r="I122" s="27" t="s">
        <v>30</v>
      </c>
      <c r="J122" s="30" t="str">
        <f>E23</f>
        <v>INGUTIS, spol. s r.o.</v>
      </c>
      <c r="L122" s="32"/>
    </row>
    <row r="123" spans="2:63" s="1" customFormat="1" ht="15.2" customHeight="1">
      <c r="B123" s="32"/>
      <c r="C123" s="27" t="s">
        <v>28</v>
      </c>
      <c r="F123" s="25" t="str">
        <f>IF(E20="","",E20)</f>
        <v>Vyplň údaj</v>
      </c>
      <c r="I123" s="27" t="s">
        <v>33</v>
      </c>
      <c r="J123" s="30" t="str">
        <f>E26</f>
        <v>Ing. J. Duben</v>
      </c>
      <c r="L123" s="32"/>
    </row>
    <row r="124" spans="2:63" s="1" customFormat="1" ht="10.35" customHeight="1">
      <c r="B124" s="32"/>
      <c r="L124" s="32"/>
    </row>
    <row r="125" spans="2:63" s="10" customFormat="1" ht="29.25" customHeight="1">
      <c r="B125" s="117"/>
      <c r="C125" s="118" t="s">
        <v>279</v>
      </c>
      <c r="D125" s="119" t="s">
        <v>61</v>
      </c>
      <c r="E125" s="119" t="s">
        <v>57</v>
      </c>
      <c r="F125" s="119" t="s">
        <v>58</v>
      </c>
      <c r="G125" s="119" t="s">
        <v>280</v>
      </c>
      <c r="H125" s="119" t="s">
        <v>281</v>
      </c>
      <c r="I125" s="119" t="s">
        <v>282</v>
      </c>
      <c r="J125" s="119" t="s">
        <v>262</v>
      </c>
      <c r="K125" s="120" t="s">
        <v>283</v>
      </c>
      <c r="L125" s="117"/>
      <c r="M125" s="59" t="s">
        <v>1</v>
      </c>
      <c r="N125" s="60" t="s">
        <v>40</v>
      </c>
      <c r="O125" s="60" t="s">
        <v>284</v>
      </c>
      <c r="P125" s="60" t="s">
        <v>285</v>
      </c>
      <c r="Q125" s="60" t="s">
        <v>286</v>
      </c>
      <c r="R125" s="60" t="s">
        <v>287</v>
      </c>
      <c r="S125" s="60" t="s">
        <v>288</v>
      </c>
      <c r="T125" s="61" t="s">
        <v>289</v>
      </c>
    </row>
    <row r="126" spans="2:63" s="1" customFormat="1" ht="22.9" customHeight="1">
      <c r="B126" s="32"/>
      <c r="C126" s="64" t="s">
        <v>290</v>
      </c>
      <c r="J126" s="121">
        <f>BK126</f>
        <v>0</v>
      </c>
      <c r="L126" s="32"/>
      <c r="M126" s="62"/>
      <c r="N126" s="53"/>
      <c r="O126" s="53"/>
      <c r="P126" s="122">
        <f>P127+P130+P181</f>
        <v>0</v>
      </c>
      <c r="Q126" s="53"/>
      <c r="R126" s="122">
        <f>R127+R130+R181</f>
        <v>1.0600526800000001</v>
      </c>
      <c r="S126" s="53"/>
      <c r="T126" s="123">
        <f>T127+T130+T181</f>
        <v>1E-3</v>
      </c>
      <c r="AT126" s="17" t="s">
        <v>75</v>
      </c>
      <c r="AU126" s="17" t="s">
        <v>264</v>
      </c>
      <c r="BK126" s="124">
        <f>BK127+BK130+BK181</f>
        <v>0</v>
      </c>
    </row>
    <row r="127" spans="2:63" s="11" customFormat="1" ht="25.9" customHeight="1">
      <c r="B127" s="125"/>
      <c r="D127" s="126" t="s">
        <v>75</v>
      </c>
      <c r="E127" s="127" t="s">
        <v>291</v>
      </c>
      <c r="F127" s="127" t="s">
        <v>292</v>
      </c>
      <c r="I127" s="128"/>
      <c r="J127" s="129">
        <f>BK127</f>
        <v>0</v>
      </c>
      <c r="L127" s="125"/>
      <c r="M127" s="130"/>
      <c r="P127" s="131">
        <f>P128</f>
        <v>0</v>
      </c>
      <c r="R127" s="131">
        <f>R128</f>
        <v>0</v>
      </c>
      <c r="T127" s="132">
        <f>T128</f>
        <v>1E-3</v>
      </c>
      <c r="AR127" s="126" t="s">
        <v>83</v>
      </c>
      <c r="AT127" s="133" t="s">
        <v>75</v>
      </c>
      <c r="AU127" s="133" t="s">
        <v>76</v>
      </c>
      <c r="AY127" s="126" t="s">
        <v>293</v>
      </c>
      <c r="BK127" s="134">
        <f>BK128</f>
        <v>0</v>
      </c>
    </row>
    <row r="128" spans="2:63" s="11" customFormat="1" ht="22.9" customHeight="1">
      <c r="B128" s="125"/>
      <c r="D128" s="126" t="s">
        <v>75</v>
      </c>
      <c r="E128" s="135" t="s">
        <v>415</v>
      </c>
      <c r="F128" s="135" t="s">
        <v>1289</v>
      </c>
      <c r="I128" s="128"/>
      <c r="J128" s="136">
        <f>BK128</f>
        <v>0</v>
      </c>
      <c r="L128" s="125"/>
      <c r="M128" s="130"/>
      <c r="P128" s="131">
        <f>P129</f>
        <v>0</v>
      </c>
      <c r="R128" s="131">
        <f>R129</f>
        <v>0</v>
      </c>
      <c r="T128" s="132">
        <f>T129</f>
        <v>1E-3</v>
      </c>
      <c r="AR128" s="126" t="s">
        <v>83</v>
      </c>
      <c r="AT128" s="133" t="s">
        <v>75</v>
      </c>
      <c r="AU128" s="133" t="s">
        <v>83</v>
      </c>
      <c r="AY128" s="126" t="s">
        <v>293</v>
      </c>
      <c r="BK128" s="134">
        <f>BK129</f>
        <v>0</v>
      </c>
    </row>
    <row r="129" spans="2:65" s="1" customFormat="1" ht="37.9" customHeight="1">
      <c r="B129" s="32"/>
      <c r="C129" s="137" t="s">
        <v>83</v>
      </c>
      <c r="D129" s="137" t="s">
        <v>295</v>
      </c>
      <c r="E129" s="138" t="s">
        <v>6387</v>
      </c>
      <c r="F129" s="139" t="s">
        <v>6388</v>
      </c>
      <c r="G129" s="140" t="s">
        <v>1151</v>
      </c>
      <c r="H129" s="141">
        <v>1</v>
      </c>
      <c r="I129" s="142"/>
      <c r="J129" s="143">
        <f>ROUND(I129*H129,2)</f>
        <v>0</v>
      </c>
      <c r="K129" s="139" t="s">
        <v>1</v>
      </c>
      <c r="L129" s="32"/>
      <c r="M129" s="144" t="s">
        <v>1</v>
      </c>
      <c r="N129" s="145" t="s">
        <v>41</v>
      </c>
      <c r="P129" s="146">
        <f>O129*H129</f>
        <v>0</v>
      </c>
      <c r="Q129" s="146">
        <v>0</v>
      </c>
      <c r="R129" s="146">
        <f>Q129*H129</f>
        <v>0</v>
      </c>
      <c r="S129" s="146">
        <v>1E-3</v>
      </c>
      <c r="T129" s="147">
        <f>S129*H129</f>
        <v>1E-3</v>
      </c>
      <c r="AR129" s="148" t="s">
        <v>300</v>
      </c>
      <c r="AT129" s="148" t="s">
        <v>295</v>
      </c>
      <c r="AU129" s="148" t="s">
        <v>85</v>
      </c>
      <c r="AY129" s="17" t="s">
        <v>293</v>
      </c>
      <c r="BE129" s="149">
        <f>IF(N129="základní",J129,0)</f>
        <v>0</v>
      </c>
      <c r="BF129" s="149">
        <f>IF(N129="snížená",J129,0)</f>
        <v>0</v>
      </c>
      <c r="BG129" s="149">
        <f>IF(N129="zákl. přenesená",J129,0)</f>
        <v>0</v>
      </c>
      <c r="BH129" s="149">
        <f>IF(N129="sníž. přenesená",J129,0)</f>
        <v>0</v>
      </c>
      <c r="BI129" s="149">
        <f>IF(N129="nulová",J129,0)</f>
        <v>0</v>
      </c>
      <c r="BJ129" s="17" t="s">
        <v>83</v>
      </c>
      <c r="BK129" s="149">
        <f>ROUND(I129*H129,2)</f>
        <v>0</v>
      </c>
      <c r="BL129" s="17" t="s">
        <v>300</v>
      </c>
      <c r="BM129" s="148" t="s">
        <v>6389</v>
      </c>
    </row>
    <row r="130" spans="2:65" s="11" customFormat="1" ht="25.9" customHeight="1">
      <c r="B130" s="125"/>
      <c r="D130" s="126" t="s">
        <v>75</v>
      </c>
      <c r="E130" s="127" t="s">
        <v>1417</v>
      </c>
      <c r="F130" s="127" t="s">
        <v>1418</v>
      </c>
      <c r="I130" s="128"/>
      <c r="J130" s="129">
        <f>BK130</f>
        <v>0</v>
      </c>
      <c r="L130" s="125"/>
      <c r="M130" s="130"/>
      <c r="P130" s="131">
        <f>P131</f>
        <v>0</v>
      </c>
      <c r="R130" s="131">
        <f>R131</f>
        <v>1.0600526800000001</v>
      </c>
      <c r="T130" s="132">
        <f>T131</f>
        <v>0</v>
      </c>
      <c r="AR130" s="126" t="s">
        <v>85</v>
      </c>
      <c r="AT130" s="133" t="s">
        <v>75</v>
      </c>
      <c r="AU130" s="133" t="s">
        <v>76</v>
      </c>
      <c r="AY130" s="126" t="s">
        <v>293</v>
      </c>
      <c r="BK130" s="134">
        <f>BK131</f>
        <v>0</v>
      </c>
    </row>
    <row r="131" spans="2:65" s="11" customFormat="1" ht="22.9" customHeight="1">
      <c r="B131" s="125"/>
      <c r="D131" s="126" t="s">
        <v>75</v>
      </c>
      <c r="E131" s="135" t="s">
        <v>2064</v>
      </c>
      <c r="F131" s="135" t="s">
        <v>180</v>
      </c>
      <c r="I131" s="128"/>
      <c r="J131" s="136">
        <f>BK131</f>
        <v>0</v>
      </c>
      <c r="L131" s="125"/>
      <c r="M131" s="130"/>
      <c r="P131" s="131">
        <f>SUM(P132:P180)</f>
        <v>0</v>
      </c>
      <c r="R131" s="131">
        <f>SUM(R132:R180)</f>
        <v>1.0600526800000001</v>
      </c>
      <c r="T131" s="132">
        <f>SUM(T132:T180)</f>
        <v>0</v>
      </c>
      <c r="AR131" s="126" t="s">
        <v>85</v>
      </c>
      <c r="AT131" s="133" t="s">
        <v>75</v>
      </c>
      <c r="AU131" s="133" t="s">
        <v>83</v>
      </c>
      <c r="AY131" s="126" t="s">
        <v>293</v>
      </c>
      <c r="BK131" s="134">
        <f>SUM(BK132:BK180)</f>
        <v>0</v>
      </c>
    </row>
    <row r="132" spans="2:65" s="1" customFormat="1" ht="24.2" customHeight="1">
      <c r="B132" s="32"/>
      <c r="C132" s="137" t="s">
        <v>85</v>
      </c>
      <c r="D132" s="137" t="s">
        <v>295</v>
      </c>
      <c r="E132" s="138" t="s">
        <v>6390</v>
      </c>
      <c r="F132" s="139" t="s">
        <v>6391</v>
      </c>
      <c r="G132" s="140" t="s">
        <v>909</v>
      </c>
      <c r="H132" s="141">
        <v>1</v>
      </c>
      <c r="I132" s="142"/>
      <c r="J132" s="143">
        <f>ROUND(I132*H132,2)</f>
        <v>0</v>
      </c>
      <c r="K132" s="139" t="s">
        <v>299</v>
      </c>
      <c r="L132" s="32"/>
      <c r="M132" s="144" t="s">
        <v>1</v>
      </c>
      <c r="N132" s="145" t="s">
        <v>41</v>
      </c>
      <c r="P132" s="146">
        <f>O132*H132</f>
        <v>0</v>
      </c>
      <c r="Q132" s="146">
        <v>0</v>
      </c>
      <c r="R132" s="146">
        <f>Q132*H132</f>
        <v>0</v>
      </c>
      <c r="S132" s="146">
        <v>0</v>
      </c>
      <c r="T132" s="147">
        <f>S132*H132</f>
        <v>0</v>
      </c>
      <c r="AR132" s="148" t="s">
        <v>624</v>
      </c>
      <c r="AT132" s="148" t="s">
        <v>295</v>
      </c>
      <c r="AU132" s="148" t="s">
        <v>85</v>
      </c>
      <c r="AY132" s="17" t="s">
        <v>293</v>
      </c>
      <c r="BE132" s="149">
        <f>IF(N132="základní",J132,0)</f>
        <v>0</v>
      </c>
      <c r="BF132" s="149">
        <f>IF(N132="snížená",J132,0)</f>
        <v>0</v>
      </c>
      <c r="BG132" s="149">
        <f>IF(N132="zákl. přenesená",J132,0)</f>
        <v>0</v>
      </c>
      <c r="BH132" s="149">
        <f>IF(N132="sníž. přenesená",J132,0)</f>
        <v>0</v>
      </c>
      <c r="BI132" s="149">
        <f>IF(N132="nulová",J132,0)</f>
        <v>0</v>
      </c>
      <c r="BJ132" s="17" t="s">
        <v>83</v>
      </c>
      <c r="BK132" s="149">
        <f>ROUND(I132*H132,2)</f>
        <v>0</v>
      </c>
      <c r="BL132" s="17" t="s">
        <v>624</v>
      </c>
      <c r="BM132" s="148" t="s">
        <v>6392</v>
      </c>
    </row>
    <row r="133" spans="2:65" s="12" customFormat="1" ht="11.25">
      <c r="B133" s="150"/>
      <c r="D133" s="151" t="s">
        <v>302</v>
      </c>
      <c r="E133" s="152" t="s">
        <v>1</v>
      </c>
      <c r="F133" s="153" t="s">
        <v>6393</v>
      </c>
      <c r="H133" s="154">
        <v>1</v>
      </c>
      <c r="I133" s="155"/>
      <c r="L133" s="150"/>
      <c r="M133" s="156"/>
      <c r="T133" s="157"/>
      <c r="AT133" s="152" t="s">
        <v>302</v>
      </c>
      <c r="AU133" s="152" t="s">
        <v>85</v>
      </c>
      <c r="AV133" s="12" t="s">
        <v>85</v>
      </c>
      <c r="AW133" s="12" t="s">
        <v>32</v>
      </c>
      <c r="AX133" s="12" t="s">
        <v>83</v>
      </c>
      <c r="AY133" s="152" t="s">
        <v>293</v>
      </c>
    </row>
    <row r="134" spans="2:65" s="1" customFormat="1" ht="33" customHeight="1">
      <c r="B134" s="32"/>
      <c r="C134" s="174" t="s">
        <v>156</v>
      </c>
      <c r="D134" s="174" t="s">
        <v>530</v>
      </c>
      <c r="E134" s="175" t="s">
        <v>6394</v>
      </c>
      <c r="F134" s="176" t="s">
        <v>6395</v>
      </c>
      <c r="G134" s="177" t="s">
        <v>909</v>
      </c>
      <c r="H134" s="178">
        <v>1</v>
      </c>
      <c r="I134" s="179"/>
      <c r="J134" s="180">
        <f>ROUND(I134*H134,2)</f>
        <v>0</v>
      </c>
      <c r="K134" s="176" t="s">
        <v>1</v>
      </c>
      <c r="L134" s="181"/>
      <c r="M134" s="182" t="s">
        <v>1</v>
      </c>
      <c r="N134" s="183" t="s">
        <v>41</v>
      </c>
      <c r="P134" s="146">
        <f>O134*H134</f>
        <v>0</v>
      </c>
      <c r="Q134" s="146">
        <v>6.2E-2</v>
      </c>
      <c r="R134" s="146">
        <f>Q134*H134</f>
        <v>6.2E-2</v>
      </c>
      <c r="S134" s="146">
        <v>0</v>
      </c>
      <c r="T134" s="147">
        <f>S134*H134</f>
        <v>0</v>
      </c>
      <c r="AR134" s="148" t="s">
        <v>787</v>
      </c>
      <c r="AT134" s="148" t="s">
        <v>530</v>
      </c>
      <c r="AU134" s="148" t="s">
        <v>85</v>
      </c>
      <c r="AY134" s="17" t="s">
        <v>293</v>
      </c>
      <c r="BE134" s="149">
        <f>IF(N134="základní",J134,0)</f>
        <v>0</v>
      </c>
      <c r="BF134" s="149">
        <f>IF(N134="snížená",J134,0)</f>
        <v>0</v>
      </c>
      <c r="BG134" s="149">
        <f>IF(N134="zákl. přenesená",J134,0)</f>
        <v>0</v>
      </c>
      <c r="BH134" s="149">
        <f>IF(N134="sníž. přenesená",J134,0)</f>
        <v>0</v>
      </c>
      <c r="BI134" s="149">
        <f>IF(N134="nulová",J134,0)</f>
        <v>0</v>
      </c>
      <c r="BJ134" s="17" t="s">
        <v>83</v>
      </c>
      <c r="BK134" s="149">
        <f>ROUND(I134*H134,2)</f>
        <v>0</v>
      </c>
      <c r="BL134" s="17" t="s">
        <v>624</v>
      </c>
      <c r="BM134" s="148" t="s">
        <v>6396</v>
      </c>
    </row>
    <row r="135" spans="2:65" s="1" customFormat="1" ht="33" customHeight="1">
      <c r="B135" s="32"/>
      <c r="C135" s="137" t="s">
        <v>300</v>
      </c>
      <c r="D135" s="137" t="s">
        <v>295</v>
      </c>
      <c r="E135" s="138" t="s">
        <v>6397</v>
      </c>
      <c r="F135" s="139" t="s">
        <v>6398</v>
      </c>
      <c r="G135" s="140" t="s">
        <v>909</v>
      </c>
      <c r="H135" s="141">
        <v>6</v>
      </c>
      <c r="I135" s="142"/>
      <c r="J135" s="143">
        <f>ROUND(I135*H135,2)</f>
        <v>0</v>
      </c>
      <c r="K135" s="139" t="s">
        <v>299</v>
      </c>
      <c r="L135" s="32"/>
      <c r="M135" s="144" t="s">
        <v>1</v>
      </c>
      <c r="N135" s="145" t="s">
        <v>41</v>
      </c>
      <c r="P135" s="146">
        <f>O135*H135</f>
        <v>0</v>
      </c>
      <c r="Q135" s="146">
        <v>0</v>
      </c>
      <c r="R135" s="146">
        <f>Q135*H135</f>
        <v>0</v>
      </c>
      <c r="S135" s="146">
        <v>0</v>
      </c>
      <c r="T135" s="147">
        <f>S135*H135</f>
        <v>0</v>
      </c>
      <c r="AR135" s="148" t="s">
        <v>624</v>
      </c>
      <c r="AT135" s="148" t="s">
        <v>295</v>
      </c>
      <c r="AU135" s="148" t="s">
        <v>85</v>
      </c>
      <c r="AY135" s="17" t="s">
        <v>293</v>
      </c>
      <c r="BE135" s="149">
        <f>IF(N135="základní",J135,0)</f>
        <v>0</v>
      </c>
      <c r="BF135" s="149">
        <f>IF(N135="snížená",J135,0)</f>
        <v>0</v>
      </c>
      <c r="BG135" s="149">
        <f>IF(N135="zákl. přenesená",J135,0)</f>
        <v>0</v>
      </c>
      <c r="BH135" s="149">
        <f>IF(N135="sníž. přenesená",J135,0)</f>
        <v>0</v>
      </c>
      <c r="BI135" s="149">
        <f>IF(N135="nulová",J135,0)</f>
        <v>0</v>
      </c>
      <c r="BJ135" s="17" t="s">
        <v>83</v>
      </c>
      <c r="BK135" s="149">
        <f>ROUND(I135*H135,2)</f>
        <v>0</v>
      </c>
      <c r="BL135" s="17" t="s">
        <v>624</v>
      </c>
      <c r="BM135" s="148" t="s">
        <v>6399</v>
      </c>
    </row>
    <row r="136" spans="2:65" s="12" customFormat="1" ht="11.25">
      <c r="B136" s="150"/>
      <c r="D136" s="151" t="s">
        <v>302</v>
      </c>
      <c r="E136" s="152" t="s">
        <v>1</v>
      </c>
      <c r="F136" s="153" t="s">
        <v>6400</v>
      </c>
      <c r="H136" s="154">
        <v>1</v>
      </c>
      <c r="I136" s="155"/>
      <c r="L136" s="150"/>
      <c r="M136" s="156"/>
      <c r="T136" s="157"/>
      <c r="AT136" s="152" t="s">
        <v>302</v>
      </c>
      <c r="AU136" s="152" t="s">
        <v>85</v>
      </c>
      <c r="AV136" s="12" t="s">
        <v>85</v>
      </c>
      <c r="AW136" s="12" t="s">
        <v>32</v>
      </c>
      <c r="AX136" s="12" t="s">
        <v>76</v>
      </c>
      <c r="AY136" s="152" t="s">
        <v>293</v>
      </c>
    </row>
    <row r="137" spans="2:65" s="12" customFormat="1" ht="11.25">
      <c r="B137" s="150"/>
      <c r="D137" s="151" t="s">
        <v>302</v>
      </c>
      <c r="E137" s="152" t="s">
        <v>1</v>
      </c>
      <c r="F137" s="153" t="s">
        <v>6401</v>
      </c>
      <c r="H137" s="154">
        <v>2</v>
      </c>
      <c r="I137" s="155"/>
      <c r="L137" s="150"/>
      <c r="M137" s="156"/>
      <c r="T137" s="157"/>
      <c r="AT137" s="152" t="s">
        <v>302</v>
      </c>
      <c r="AU137" s="152" t="s">
        <v>85</v>
      </c>
      <c r="AV137" s="12" t="s">
        <v>85</v>
      </c>
      <c r="AW137" s="12" t="s">
        <v>32</v>
      </c>
      <c r="AX137" s="12" t="s">
        <v>76</v>
      </c>
      <c r="AY137" s="152" t="s">
        <v>293</v>
      </c>
    </row>
    <row r="138" spans="2:65" s="12" customFormat="1" ht="11.25">
      <c r="B138" s="150"/>
      <c r="D138" s="151" t="s">
        <v>302</v>
      </c>
      <c r="E138" s="152" t="s">
        <v>1</v>
      </c>
      <c r="F138" s="153" t="s">
        <v>6402</v>
      </c>
      <c r="H138" s="154">
        <v>1</v>
      </c>
      <c r="I138" s="155"/>
      <c r="L138" s="150"/>
      <c r="M138" s="156"/>
      <c r="T138" s="157"/>
      <c r="AT138" s="152" t="s">
        <v>302</v>
      </c>
      <c r="AU138" s="152" t="s">
        <v>85</v>
      </c>
      <c r="AV138" s="12" t="s">
        <v>85</v>
      </c>
      <c r="AW138" s="12" t="s">
        <v>32</v>
      </c>
      <c r="AX138" s="12" t="s">
        <v>76</v>
      </c>
      <c r="AY138" s="152" t="s">
        <v>293</v>
      </c>
    </row>
    <row r="139" spans="2:65" s="12" customFormat="1" ht="11.25">
      <c r="B139" s="150"/>
      <c r="D139" s="151" t="s">
        <v>302</v>
      </c>
      <c r="E139" s="152" t="s">
        <v>1</v>
      </c>
      <c r="F139" s="153" t="s">
        <v>6403</v>
      </c>
      <c r="H139" s="154">
        <v>2</v>
      </c>
      <c r="I139" s="155"/>
      <c r="L139" s="150"/>
      <c r="M139" s="156"/>
      <c r="T139" s="157"/>
      <c r="AT139" s="152" t="s">
        <v>302</v>
      </c>
      <c r="AU139" s="152" t="s">
        <v>85</v>
      </c>
      <c r="AV139" s="12" t="s">
        <v>85</v>
      </c>
      <c r="AW139" s="12" t="s">
        <v>32</v>
      </c>
      <c r="AX139" s="12" t="s">
        <v>76</v>
      </c>
      <c r="AY139" s="152" t="s">
        <v>293</v>
      </c>
    </row>
    <row r="140" spans="2:65" s="14" customFormat="1" ht="11.25">
      <c r="B140" s="167"/>
      <c r="D140" s="151" t="s">
        <v>302</v>
      </c>
      <c r="E140" s="168" t="s">
        <v>1</v>
      </c>
      <c r="F140" s="169" t="s">
        <v>371</v>
      </c>
      <c r="H140" s="170">
        <v>6</v>
      </c>
      <c r="I140" s="171"/>
      <c r="L140" s="167"/>
      <c r="M140" s="172"/>
      <c r="T140" s="173"/>
      <c r="AT140" s="168" t="s">
        <v>302</v>
      </c>
      <c r="AU140" s="168" t="s">
        <v>85</v>
      </c>
      <c r="AV140" s="14" t="s">
        <v>300</v>
      </c>
      <c r="AW140" s="14" t="s">
        <v>32</v>
      </c>
      <c r="AX140" s="14" t="s">
        <v>83</v>
      </c>
      <c r="AY140" s="168" t="s">
        <v>293</v>
      </c>
    </row>
    <row r="141" spans="2:65" s="1" customFormat="1" ht="24.2" customHeight="1">
      <c r="B141" s="32"/>
      <c r="C141" s="174" t="s">
        <v>320</v>
      </c>
      <c r="D141" s="174" t="s">
        <v>530</v>
      </c>
      <c r="E141" s="175" t="s">
        <v>6404</v>
      </c>
      <c r="F141" s="176" t="s">
        <v>6405</v>
      </c>
      <c r="G141" s="177" t="s">
        <v>909</v>
      </c>
      <c r="H141" s="178">
        <v>6</v>
      </c>
      <c r="I141" s="179"/>
      <c r="J141" s="180">
        <f>ROUND(I141*H141,2)</f>
        <v>0</v>
      </c>
      <c r="K141" s="176" t="s">
        <v>1</v>
      </c>
      <c r="L141" s="181"/>
      <c r="M141" s="182" t="s">
        <v>1</v>
      </c>
      <c r="N141" s="183" t="s">
        <v>41</v>
      </c>
      <c r="P141" s="146">
        <f>O141*H141</f>
        <v>0</v>
      </c>
      <c r="Q141" s="146">
        <v>5.0000000000000001E-3</v>
      </c>
      <c r="R141" s="146">
        <f>Q141*H141</f>
        <v>0.03</v>
      </c>
      <c r="S141" s="146">
        <v>0</v>
      </c>
      <c r="T141" s="147">
        <f>S141*H141</f>
        <v>0</v>
      </c>
      <c r="AR141" s="148" t="s">
        <v>787</v>
      </c>
      <c r="AT141" s="148" t="s">
        <v>530</v>
      </c>
      <c r="AU141" s="148" t="s">
        <v>85</v>
      </c>
      <c r="AY141" s="17" t="s">
        <v>293</v>
      </c>
      <c r="BE141" s="149">
        <f>IF(N141="základní",J141,0)</f>
        <v>0</v>
      </c>
      <c r="BF141" s="149">
        <f>IF(N141="snížená",J141,0)</f>
        <v>0</v>
      </c>
      <c r="BG141" s="149">
        <f>IF(N141="zákl. přenesená",J141,0)</f>
        <v>0</v>
      </c>
      <c r="BH141" s="149">
        <f>IF(N141="sníž. přenesená",J141,0)</f>
        <v>0</v>
      </c>
      <c r="BI141" s="149">
        <f>IF(N141="nulová",J141,0)</f>
        <v>0</v>
      </c>
      <c r="BJ141" s="17" t="s">
        <v>83</v>
      </c>
      <c r="BK141" s="149">
        <f>ROUND(I141*H141,2)</f>
        <v>0</v>
      </c>
      <c r="BL141" s="17" t="s">
        <v>624</v>
      </c>
      <c r="BM141" s="148" t="s">
        <v>6406</v>
      </c>
    </row>
    <row r="142" spans="2:65" s="1" customFormat="1" ht="24.2" customHeight="1">
      <c r="B142" s="32"/>
      <c r="C142" s="137" t="s">
        <v>327</v>
      </c>
      <c r="D142" s="137" t="s">
        <v>295</v>
      </c>
      <c r="E142" s="138" t="s">
        <v>6407</v>
      </c>
      <c r="F142" s="139" t="s">
        <v>6408</v>
      </c>
      <c r="G142" s="140" t="s">
        <v>909</v>
      </c>
      <c r="H142" s="141">
        <v>4</v>
      </c>
      <c r="I142" s="142"/>
      <c r="J142" s="143">
        <f>ROUND(I142*H142,2)</f>
        <v>0</v>
      </c>
      <c r="K142" s="139" t="s">
        <v>299</v>
      </c>
      <c r="L142" s="32"/>
      <c r="M142" s="144" t="s">
        <v>1</v>
      </c>
      <c r="N142" s="145" t="s">
        <v>41</v>
      </c>
      <c r="P142" s="146">
        <f>O142*H142</f>
        <v>0</v>
      </c>
      <c r="Q142" s="146">
        <v>0</v>
      </c>
      <c r="R142" s="146">
        <f>Q142*H142</f>
        <v>0</v>
      </c>
      <c r="S142" s="146">
        <v>0</v>
      </c>
      <c r="T142" s="147">
        <f>S142*H142</f>
        <v>0</v>
      </c>
      <c r="AR142" s="148" t="s">
        <v>624</v>
      </c>
      <c r="AT142" s="148" t="s">
        <v>295</v>
      </c>
      <c r="AU142" s="148" t="s">
        <v>85</v>
      </c>
      <c r="AY142" s="17" t="s">
        <v>293</v>
      </c>
      <c r="BE142" s="149">
        <f>IF(N142="základní",J142,0)</f>
        <v>0</v>
      </c>
      <c r="BF142" s="149">
        <f>IF(N142="snížená",J142,0)</f>
        <v>0</v>
      </c>
      <c r="BG142" s="149">
        <f>IF(N142="zákl. přenesená",J142,0)</f>
        <v>0</v>
      </c>
      <c r="BH142" s="149">
        <f>IF(N142="sníž. přenesená",J142,0)</f>
        <v>0</v>
      </c>
      <c r="BI142" s="149">
        <f>IF(N142="nulová",J142,0)</f>
        <v>0</v>
      </c>
      <c r="BJ142" s="17" t="s">
        <v>83</v>
      </c>
      <c r="BK142" s="149">
        <f>ROUND(I142*H142,2)</f>
        <v>0</v>
      </c>
      <c r="BL142" s="17" t="s">
        <v>624</v>
      </c>
      <c r="BM142" s="148" t="s">
        <v>6409</v>
      </c>
    </row>
    <row r="143" spans="2:65" s="12" customFormat="1" ht="11.25">
      <c r="B143" s="150"/>
      <c r="D143" s="151" t="s">
        <v>302</v>
      </c>
      <c r="E143" s="152" t="s">
        <v>1</v>
      </c>
      <c r="F143" s="153" t="s">
        <v>6410</v>
      </c>
      <c r="H143" s="154">
        <v>4</v>
      </c>
      <c r="I143" s="155"/>
      <c r="L143" s="150"/>
      <c r="M143" s="156"/>
      <c r="T143" s="157"/>
      <c r="AT143" s="152" t="s">
        <v>302</v>
      </c>
      <c r="AU143" s="152" t="s">
        <v>85</v>
      </c>
      <c r="AV143" s="12" t="s">
        <v>85</v>
      </c>
      <c r="AW143" s="12" t="s">
        <v>32</v>
      </c>
      <c r="AX143" s="12" t="s">
        <v>83</v>
      </c>
      <c r="AY143" s="152" t="s">
        <v>293</v>
      </c>
    </row>
    <row r="144" spans="2:65" s="1" customFormat="1" ht="24.2" customHeight="1">
      <c r="B144" s="32"/>
      <c r="C144" s="174" t="s">
        <v>372</v>
      </c>
      <c r="D144" s="174" t="s">
        <v>530</v>
      </c>
      <c r="E144" s="175" t="s">
        <v>6411</v>
      </c>
      <c r="F144" s="176" t="s">
        <v>6412</v>
      </c>
      <c r="G144" s="177" t="s">
        <v>909</v>
      </c>
      <c r="H144" s="178">
        <v>4</v>
      </c>
      <c r="I144" s="179"/>
      <c r="J144" s="180">
        <f>ROUND(I144*H144,2)</f>
        <v>0</v>
      </c>
      <c r="K144" s="176" t="s">
        <v>299</v>
      </c>
      <c r="L144" s="181"/>
      <c r="M144" s="182" t="s">
        <v>1</v>
      </c>
      <c r="N144" s="183" t="s">
        <v>41</v>
      </c>
      <c r="P144" s="146">
        <f>O144*H144</f>
        <v>0</v>
      </c>
      <c r="Q144" s="146">
        <v>2.0000000000000001E-4</v>
      </c>
      <c r="R144" s="146">
        <f>Q144*H144</f>
        <v>8.0000000000000004E-4</v>
      </c>
      <c r="S144" s="146">
        <v>0</v>
      </c>
      <c r="T144" s="147">
        <f>S144*H144</f>
        <v>0</v>
      </c>
      <c r="AR144" s="148" t="s">
        <v>787</v>
      </c>
      <c r="AT144" s="148" t="s">
        <v>530</v>
      </c>
      <c r="AU144" s="148" t="s">
        <v>85</v>
      </c>
      <c r="AY144" s="17" t="s">
        <v>293</v>
      </c>
      <c r="BE144" s="149">
        <f>IF(N144="základní",J144,0)</f>
        <v>0</v>
      </c>
      <c r="BF144" s="149">
        <f>IF(N144="snížená",J144,0)</f>
        <v>0</v>
      </c>
      <c r="BG144" s="149">
        <f>IF(N144="zákl. přenesená",J144,0)</f>
        <v>0</v>
      </c>
      <c r="BH144" s="149">
        <f>IF(N144="sníž. přenesená",J144,0)</f>
        <v>0</v>
      </c>
      <c r="BI144" s="149">
        <f>IF(N144="nulová",J144,0)</f>
        <v>0</v>
      </c>
      <c r="BJ144" s="17" t="s">
        <v>83</v>
      </c>
      <c r="BK144" s="149">
        <f>ROUND(I144*H144,2)</f>
        <v>0</v>
      </c>
      <c r="BL144" s="17" t="s">
        <v>624</v>
      </c>
      <c r="BM144" s="148" t="s">
        <v>6413</v>
      </c>
    </row>
    <row r="145" spans="2:65" s="1" customFormat="1" ht="16.5" customHeight="1">
      <c r="B145" s="32"/>
      <c r="C145" s="137" t="s">
        <v>396</v>
      </c>
      <c r="D145" s="137" t="s">
        <v>295</v>
      </c>
      <c r="E145" s="138" t="s">
        <v>6414</v>
      </c>
      <c r="F145" s="139" t="s">
        <v>6415</v>
      </c>
      <c r="G145" s="140" t="s">
        <v>909</v>
      </c>
      <c r="H145" s="141">
        <v>7</v>
      </c>
      <c r="I145" s="142"/>
      <c r="J145" s="143">
        <f>ROUND(I145*H145,2)</f>
        <v>0</v>
      </c>
      <c r="K145" s="139" t="s">
        <v>299</v>
      </c>
      <c r="L145" s="32"/>
      <c r="M145" s="144" t="s">
        <v>1</v>
      </c>
      <c r="N145" s="145" t="s">
        <v>41</v>
      </c>
      <c r="P145" s="146">
        <f>O145*H145</f>
        <v>0</v>
      </c>
      <c r="Q145" s="146">
        <v>0</v>
      </c>
      <c r="R145" s="146">
        <f>Q145*H145</f>
        <v>0</v>
      </c>
      <c r="S145" s="146">
        <v>0</v>
      </c>
      <c r="T145" s="147">
        <f>S145*H145</f>
        <v>0</v>
      </c>
      <c r="AR145" s="148" t="s">
        <v>624</v>
      </c>
      <c r="AT145" s="148" t="s">
        <v>295</v>
      </c>
      <c r="AU145" s="148" t="s">
        <v>85</v>
      </c>
      <c r="AY145" s="17" t="s">
        <v>293</v>
      </c>
      <c r="BE145" s="149">
        <f>IF(N145="základní",J145,0)</f>
        <v>0</v>
      </c>
      <c r="BF145" s="149">
        <f>IF(N145="snížená",J145,0)</f>
        <v>0</v>
      </c>
      <c r="BG145" s="149">
        <f>IF(N145="zákl. přenesená",J145,0)</f>
        <v>0</v>
      </c>
      <c r="BH145" s="149">
        <f>IF(N145="sníž. přenesená",J145,0)</f>
        <v>0</v>
      </c>
      <c r="BI145" s="149">
        <f>IF(N145="nulová",J145,0)</f>
        <v>0</v>
      </c>
      <c r="BJ145" s="17" t="s">
        <v>83</v>
      </c>
      <c r="BK145" s="149">
        <f>ROUND(I145*H145,2)</f>
        <v>0</v>
      </c>
      <c r="BL145" s="17" t="s">
        <v>624</v>
      </c>
      <c r="BM145" s="148" t="s">
        <v>6416</v>
      </c>
    </row>
    <row r="146" spans="2:65" s="12" customFormat="1" ht="11.25">
      <c r="B146" s="150"/>
      <c r="D146" s="151" t="s">
        <v>302</v>
      </c>
      <c r="E146" s="152" t="s">
        <v>1</v>
      </c>
      <c r="F146" s="153" t="s">
        <v>6417</v>
      </c>
      <c r="H146" s="154">
        <v>2</v>
      </c>
      <c r="I146" s="155"/>
      <c r="L146" s="150"/>
      <c r="M146" s="156"/>
      <c r="T146" s="157"/>
      <c r="AT146" s="152" t="s">
        <v>302</v>
      </c>
      <c r="AU146" s="152" t="s">
        <v>85</v>
      </c>
      <c r="AV146" s="12" t="s">
        <v>85</v>
      </c>
      <c r="AW146" s="12" t="s">
        <v>32</v>
      </c>
      <c r="AX146" s="12" t="s">
        <v>76</v>
      </c>
      <c r="AY146" s="152" t="s">
        <v>293</v>
      </c>
    </row>
    <row r="147" spans="2:65" s="12" customFormat="1" ht="11.25">
      <c r="B147" s="150"/>
      <c r="D147" s="151" t="s">
        <v>302</v>
      </c>
      <c r="E147" s="152" t="s">
        <v>1</v>
      </c>
      <c r="F147" s="153" t="s">
        <v>6401</v>
      </c>
      <c r="H147" s="154">
        <v>2</v>
      </c>
      <c r="I147" s="155"/>
      <c r="L147" s="150"/>
      <c r="M147" s="156"/>
      <c r="T147" s="157"/>
      <c r="AT147" s="152" t="s">
        <v>302</v>
      </c>
      <c r="AU147" s="152" t="s">
        <v>85</v>
      </c>
      <c r="AV147" s="12" t="s">
        <v>85</v>
      </c>
      <c r="AW147" s="12" t="s">
        <v>32</v>
      </c>
      <c r="AX147" s="12" t="s">
        <v>76</v>
      </c>
      <c r="AY147" s="152" t="s">
        <v>293</v>
      </c>
    </row>
    <row r="148" spans="2:65" s="12" customFormat="1" ht="11.25">
      <c r="B148" s="150"/>
      <c r="D148" s="151" t="s">
        <v>302</v>
      </c>
      <c r="E148" s="152" t="s">
        <v>1</v>
      </c>
      <c r="F148" s="153" t="s">
        <v>6402</v>
      </c>
      <c r="H148" s="154">
        <v>1</v>
      </c>
      <c r="I148" s="155"/>
      <c r="L148" s="150"/>
      <c r="M148" s="156"/>
      <c r="T148" s="157"/>
      <c r="AT148" s="152" t="s">
        <v>302</v>
      </c>
      <c r="AU148" s="152" t="s">
        <v>85</v>
      </c>
      <c r="AV148" s="12" t="s">
        <v>85</v>
      </c>
      <c r="AW148" s="12" t="s">
        <v>32</v>
      </c>
      <c r="AX148" s="12" t="s">
        <v>76</v>
      </c>
      <c r="AY148" s="152" t="s">
        <v>293</v>
      </c>
    </row>
    <row r="149" spans="2:65" s="12" customFormat="1" ht="11.25">
      <c r="B149" s="150"/>
      <c r="D149" s="151" t="s">
        <v>302</v>
      </c>
      <c r="E149" s="152" t="s">
        <v>1</v>
      </c>
      <c r="F149" s="153" t="s">
        <v>6403</v>
      </c>
      <c r="H149" s="154">
        <v>2</v>
      </c>
      <c r="I149" s="155"/>
      <c r="L149" s="150"/>
      <c r="M149" s="156"/>
      <c r="T149" s="157"/>
      <c r="AT149" s="152" t="s">
        <v>302</v>
      </c>
      <c r="AU149" s="152" t="s">
        <v>85</v>
      </c>
      <c r="AV149" s="12" t="s">
        <v>85</v>
      </c>
      <c r="AW149" s="12" t="s">
        <v>32</v>
      </c>
      <c r="AX149" s="12" t="s">
        <v>76</v>
      </c>
      <c r="AY149" s="152" t="s">
        <v>293</v>
      </c>
    </row>
    <row r="150" spans="2:65" s="14" customFormat="1" ht="11.25">
      <c r="B150" s="167"/>
      <c r="D150" s="151" t="s">
        <v>302</v>
      </c>
      <c r="E150" s="168" t="s">
        <v>1</v>
      </c>
      <c r="F150" s="169" t="s">
        <v>371</v>
      </c>
      <c r="H150" s="170">
        <v>7</v>
      </c>
      <c r="I150" s="171"/>
      <c r="L150" s="167"/>
      <c r="M150" s="172"/>
      <c r="T150" s="173"/>
      <c r="AT150" s="168" t="s">
        <v>302</v>
      </c>
      <c r="AU150" s="168" t="s">
        <v>85</v>
      </c>
      <c r="AV150" s="14" t="s">
        <v>300</v>
      </c>
      <c r="AW150" s="14" t="s">
        <v>32</v>
      </c>
      <c r="AX150" s="14" t="s">
        <v>83</v>
      </c>
      <c r="AY150" s="168" t="s">
        <v>293</v>
      </c>
    </row>
    <row r="151" spans="2:65" s="1" customFormat="1" ht="16.5" customHeight="1">
      <c r="B151" s="32"/>
      <c r="C151" s="174" t="s">
        <v>415</v>
      </c>
      <c r="D151" s="174" t="s">
        <v>530</v>
      </c>
      <c r="E151" s="175" t="s">
        <v>6418</v>
      </c>
      <c r="F151" s="176" t="s">
        <v>6419</v>
      </c>
      <c r="G151" s="177" t="s">
        <v>909</v>
      </c>
      <c r="H151" s="178">
        <v>7</v>
      </c>
      <c r="I151" s="179"/>
      <c r="J151" s="180">
        <f>ROUND(I151*H151,2)</f>
        <v>0</v>
      </c>
      <c r="K151" s="176" t="s">
        <v>1</v>
      </c>
      <c r="L151" s="181"/>
      <c r="M151" s="182" t="s">
        <v>1</v>
      </c>
      <c r="N151" s="183" t="s">
        <v>41</v>
      </c>
      <c r="P151" s="146">
        <f>O151*H151</f>
        <v>0</v>
      </c>
      <c r="Q151" s="146">
        <v>6.9999999999999999E-4</v>
      </c>
      <c r="R151" s="146">
        <f>Q151*H151</f>
        <v>4.8999999999999998E-3</v>
      </c>
      <c r="S151" s="146">
        <v>0</v>
      </c>
      <c r="T151" s="147">
        <f>S151*H151</f>
        <v>0</v>
      </c>
      <c r="AR151" s="148" t="s">
        <v>787</v>
      </c>
      <c r="AT151" s="148" t="s">
        <v>530</v>
      </c>
      <c r="AU151" s="148" t="s">
        <v>85</v>
      </c>
      <c r="AY151" s="17" t="s">
        <v>293</v>
      </c>
      <c r="BE151" s="149">
        <f>IF(N151="základní",J151,0)</f>
        <v>0</v>
      </c>
      <c r="BF151" s="149">
        <f>IF(N151="snížená",J151,0)</f>
        <v>0</v>
      </c>
      <c r="BG151" s="149">
        <f>IF(N151="zákl. přenesená",J151,0)</f>
        <v>0</v>
      </c>
      <c r="BH151" s="149">
        <f>IF(N151="sníž. přenesená",J151,0)</f>
        <v>0</v>
      </c>
      <c r="BI151" s="149">
        <f>IF(N151="nulová",J151,0)</f>
        <v>0</v>
      </c>
      <c r="BJ151" s="17" t="s">
        <v>83</v>
      </c>
      <c r="BK151" s="149">
        <f>ROUND(I151*H151,2)</f>
        <v>0</v>
      </c>
      <c r="BL151" s="17" t="s">
        <v>624</v>
      </c>
      <c r="BM151" s="148" t="s">
        <v>6420</v>
      </c>
    </row>
    <row r="152" spans="2:65" s="1" customFormat="1" ht="24.2" customHeight="1">
      <c r="B152" s="32"/>
      <c r="C152" s="137" t="s">
        <v>449</v>
      </c>
      <c r="D152" s="137" t="s">
        <v>295</v>
      </c>
      <c r="E152" s="138" t="s">
        <v>6421</v>
      </c>
      <c r="F152" s="139" t="s">
        <v>6422</v>
      </c>
      <c r="G152" s="140" t="s">
        <v>909</v>
      </c>
      <c r="H152" s="141">
        <v>1</v>
      </c>
      <c r="I152" s="142"/>
      <c r="J152" s="143">
        <f>ROUND(I152*H152,2)</f>
        <v>0</v>
      </c>
      <c r="K152" s="139" t="s">
        <v>299</v>
      </c>
      <c r="L152" s="32"/>
      <c r="M152" s="144" t="s">
        <v>1</v>
      </c>
      <c r="N152" s="145" t="s">
        <v>41</v>
      </c>
      <c r="P152" s="146">
        <f>O152*H152</f>
        <v>0</v>
      </c>
      <c r="Q152" s="146">
        <v>0</v>
      </c>
      <c r="R152" s="146">
        <f>Q152*H152</f>
        <v>0</v>
      </c>
      <c r="S152" s="146">
        <v>0</v>
      </c>
      <c r="T152" s="147">
        <f>S152*H152</f>
        <v>0</v>
      </c>
      <c r="AR152" s="148" t="s">
        <v>624</v>
      </c>
      <c r="AT152" s="148" t="s">
        <v>295</v>
      </c>
      <c r="AU152" s="148" t="s">
        <v>85</v>
      </c>
      <c r="AY152" s="17" t="s">
        <v>293</v>
      </c>
      <c r="BE152" s="149">
        <f>IF(N152="základní",J152,0)</f>
        <v>0</v>
      </c>
      <c r="BF152" s="149">
        <f>IF(N152="snížená",J152,0)</f>
        <v>0</v>
      </c>
      <c r="BG152" s="149">
        <f>IF(N152="zákl. přenesená",J152,0)</f>
        <v>0</v>
      </c>
      <c r="BH152" s="149">
        <f>IF(N152="sníž. přenesená",J152,0)</f>
        <v>0</v>
      </c>
      <c r="BI152" s="149">
        <f>IF(N152="nulová",J152,0)</f>
        <v>0</v>
      </c>
      <c r="BJ152" s="17" t="s">
        <v>83</v>
      </c>
      <c r="BK152" s="149">
        <f>ROUND(I152*H152,2)</f>
        <v>0</v>
      </c>
      <c r="BL152" s="17" t="s">
        <v>624</v>
      </c>
      <c r="BM152" s="148" t="s">
        <v>6423</v>
      </c>
    </row>
    <row r="153" spans="2:65" s="12" customFormat="1" ht="11.25">
      <c r="B153" s="150"/>
      <c r="D153" s="151" t="s">
        <v>302</v>
      </c>
      <c r="E153" s="152" t="s">
        <v>1</v>
      </c>
      <c r="F153" s="153" t="s">
        <v>6393</v>
      </c>
      <c r="H153" s="154">
        <v>1</v>
      </c>
      <c r="I153" s="155"/>
      <c r="L153" s="150"/>
      <c r="M153" s="156"/>
      <c r="T153" s="157"/>
      <c r="AT153" s="152" t="s">
        <v>302</v>
      </c>
      <c r="AU153" s="152" t="s">
        <v>85</v>
      </c>
      <c r="AV153" s="12" t="s">
        <v>85</v>
      </c>
      <c r="AW153" s="12" t="s">
        <v>32</v>
      </c>
      <c r="AX153" s="12" t="s">
        <v>83</v>
      </c>
      <c r="AY153" s="152" t="s">
        <v>293</v>
      </c>
    </row>
    <row r="154" spans="2:65" s="1" customFormat="1" ht="24.2" customHeight="1">
      <c r="B154" s="32"/>
      <c r="C154" s="174" t="s">
        <v>529</v>
      </c>
      <c r="D154" s="174" t="s">
        <v>530</v>
      </c>
      <c r="E154" s="175" t="s">
        <v>6424</v>
      </c>
      <c r="F154" s="176" t="s">
        <v>6425</v>
      </c>
      <c r="G154" s="177" t="s">
        <v>909</v>
      </c>
      <c r="H154" s="178">
        <v>1</v>
      </c>
      <c r="I154" s="179"/>
      <c r="J154" s="180">
        <f>ROUND(I154*H154,2)</f>
        <v>0</v>
      </c>
      <c r="K154" s="176" t="s">
        <v>1</v>
      </c>
      <c r="L154" s="181"/>
      <c r="M154" s="182" t="s">
        <v>1</v>
      </c>
      <c r="N154" s="183" t="s">
        <v>41</v>
      </c>
      <c r="P154" s="146">
        <f>O154*H154</f>
        <v>0</v>
      </c>
      <c r="Q154" s="146">
        <v>1.18E-2</v>
      </c>
      <c r="R154" s="146">
        <f>Q154*H154</f>
        <v>1.18E-2</v>
      </c>
      <c r="S154" s="146">
        <v>0</v>
      </c>
      <c r="T154" s="147">
        <f>S154*H154</f>
        <v>0</v>
      </c>
      <c r="AR154" s="148" t="s">
        <v>787</v>
      </c>
      <c r="AT154" s="148" t="s">
        <v>530</v>
      </c>
      <c r="AU154" s="148" t="s">
        <v>85</v>
      </c>
      <c r="AY154" s="17" t="s">
        <v>293</v>
      </c>
      <c r="BE154" s="149">
        <f>IF(N154="základní",J154,0)</f>
        <v>0</v>
      </c>
      <c r="BF154" s="149">
        <f>IF(N154="snížená",J154,0)</f>
        <v>0</v>
      </c>
      <c r="BG154" s="149">
        <f>IF(N154="zákl. přenesená",J154,0)</f>
        <v>0</v>
      </c>
      <c r="BH154" s="149">
        <f>IF(N154="sníž. přenesená",J154,0)</f>
        <v>0</v>
      </c>
      <c r="BI154" s="149">
        <f>IF(N154="nulová",J154,0)</f>
        <v>0</v>
      </c>
      <c r="BJ154" s="17" t="s">
        <v>83</v>
      </c>
      <c r="BK154" s="149">
        <f>ROUND(I154*H154,2)</f>
        <v>0</v>
      </c>
      <c r="BL154" s="17" t="s">
        <v>624</v>
      </c>
      <c r="BM154" s="148" t="s">
        <v>6426</v>
      </c>
    </row>
    <row r="155" spans="2:65" s="1" customFormat="1" ht="33" customHeight="1">
      <c r="B155" s="32"/>
      <c r="C155" s="137" t="s">
        <v>8</v>
      </c>
      <c r="D155" s="137" t="s">
        <v>295</v>
      </c>
      <c r="E155" s="138" t="s">
        <v>6427</v>
      </c>
      <c r="F155" s="139" t="s">
        <v>6428</v>
      </c>
      <c r="G155" s="140" t="s">
        <v>711</v>
      </c>
      <c r="H155" s="141">
        <v>55.567999999999998</v>
      </c>
      <c r="I155" s="142"/>
      <c r="J155" s="143">
        <f>ROUND(I155*H155,2)</f>
        <v>0</v>
      </c>
      <c r="K155" s="139" t="s">
        <v>299</v>
      </c>
      <c r="L155" s="32"/>
      <c r="M155" s="144" t="s">
        <v>1</v>
      </c>
      <c r="N155" s="145" t="s">
        <v>41</v>
      </c>
      <c r="P155" s="146">
        <f>O155*H155</f>
        <v>0</v>
      </c>
      <c r="Q155" s="146">
        <v>6.1700000000000001E-3</v>
      </c>
      <c r="R155" s="146">
        <f>Q155*H155</f>
        <v>0.34285455999999997</v>
      </c>
      <c r="S155" s="146">
        <v>0</v>
      </c>
      <c r="T155" s="147">
        <f>S155*H155</f>
        <v>0</v>
      </c>
      <c r="AR155" s="148" t="s">
        <v>624</v>
      </c>
      <c r="AT155" s="148" t="s">
        <v>295</v>
      </c>
      <c r="AU155" s="148" t="s">
        <v>85</v>
      </c>
      <c r="AY155" s="17" t="s">
        <v>293</v>
      </c>
      <c r="BE155" s="149">
        <f>IF(N155="základní",J155,0)</f>
        <v>0</v>
      </c>
      <c r="BF155" s="149">
        <f>IF(N155="snížená",J155,0)</f>
        <v>0</v>
      </c>
      <c r="BG155" s="149">
        <f>IF(N155="zákl. přenesená",J155,0)</f>
        <v>0</v>
      </c>
      <c r="BH155" s="149">
        <f>IF(N155="sníž. přenesená",J155,0)</f>
        <v>0</v>
      </c>
      <c r="BI155" s="149">
        <f>IF(N155="nulová",J155,0)</f>
        <v>0</v>
      </c>
      <c r="BJ155" s="17" t="s">
        <v>83</v>
      </c>
      <c r="BK155" s="149">
        <f>ROUND(I155*H155,2)</f>
        <v>0</v>
      </c>
      <c r="BL155" s="17" t="s">
        <v>624</v>
      </c>
      <c r="BM155" s="148" t="s">
        <v>6429</v>
      </c>
    </row>
    <row r="156" spans="2:65" s="13" customFormat="1" ht="11.25">
      <c r="B156" s="158"/>
      <c r="D156" s="151" t="s">
        <v>302</v>
      </c>
      <c r="E156" s="159" t="s">
        <v>1</v>
      </c>
      <c r="F156" s="160" t="s">
        <v>6430</v>
      </c>
      <c r="H156" s="159" t="s">
        <v>1</v>
      </c>
      <c r="I156" s="161"/>
      <c r="L156" s="158"/>
      <c r="M156" s="162"/>
      <c r="T156" s="163"/>
      <c r="AT156" s="159" t="s">
        <v>302</v>
      </c>
      <c r="AU156" s="159" t="s">
        <v>85</v>
      </c>
      <c r="AV156" s="13" t="s">
        <v>83</v>
      </c>
      <c r="AW156" s="13" t="s">
        <v>32</v>
      </c>
      <c r="AX156" s="13" t="s">
        <v>76</v>
      </c>
      <c r="AY156" s="159" t="s">
        <v>293</v>
      </c>
    </row>
    <row r="157" spans="2:65" s="12" customFormat="1" ht="33.75">
      <c r="B157" s="150"/>
      <c r="D157" s="151" t="s">
        <v>302</v>
      </c>
      <c r="E157" s="152" t="s">
        <v>1</v>
      </c>
      <c r="F157" s="153" t="s">
        <v>6431</v>
      </c>
      <c r="H157" s="154">
        <v>55.567999999999998</v>
      </c>
      <c r="I157" s="155"/>
      <c r="L157" s="150"/>
      <c r="M157" s="156"/>
      <c r="T157" s="157"/>
      <c r="AT157" s="152" t="s">
        <v>302</v>
      </c>
      <c r="AU157" s="152" t="s">
        <v>85</v>
      </c>
      <c r="AV157" s="12" t="s">
        <v>85</v>
      </c>
      <c r="AW157" s="12" t="s">
        <v>32</v>
      </c>
      <c r="AX157" s="12" t="s">
        <v>83</v>
      </c>
      <c r="AY157" s="152" t="s">
        <v>293</v>
      </c>
    </row>
    <row r="158" spans="2:65" s="1" customFormat="1" ht="33" customHeight="1">
      <c r="B158" s="32"/>
      <c r="C158" s="137" t="s">
        <v>573</v>
      </c>
      <c r="D158" s="137" t="s">
        <v>295</v>
      </c>
      <c r="E158" s="138" t="s">
        <v>6432</v>
      </c>
      <c r="F158" s="139" t="s">
        <v>6433</v>
      </c>
      <c r="G158" s="140" t="s">
        <v>711</v>
      </c>
      <c r="H158" s="141">
        <v>3.3580000000000001</v>
      </c>
      <c r="I158" s="142"/>
      <c r="J158" s="143">
        <f>ROUND(I158*H158,2)</f>
        <v>0</v>
      </c>
      <c r="K158" s="139" t="s">
        <v>299</v>
      </c>
      <c r="L158" s="32"/>
      <c r="M158" s="144" t="s">
        <v>1</v>
      </c>
      <c r="N158" s="145" t="s">
        <v>41</v>
      </c>
      <c r="P158" s="146">
        <f>O158*H158</f>
        <v>0</v>
      </c>
      <c r="Q158" s="146">
        <v>8.3999999999999995E-3</v>
      </c>
      <c r="R158" s="146">
        <f>Q158*H158</f>
        <v>2.8207199999999998E-2</v>
      </c>
      <c r="S158" s="146">
        <v>0</v>
      </c>
      <c r="T158" s="147">
        <f>S158*H158</f>
        <v>0</v>
      </c>
      <c r="AR158" s="148" t="s">
        <v>624</v>
      </c>
      <c r="AT158" s="148" t="s">
        <v>295</v>
      </c>
      <c r="AU158" s="148" t="s">
        <v>85</v>
      </c>
      <c r="AY158" s="17" t="s">
        <v>293</v>
      </c>
      <c r="BE158" s="149">
        <f>IF(N158="základní",J158,0)</f>
        <v>0</v>
      </c>
      <c r="BF158" s="149">
        <f>IF(N158="snížená",J158,0)</f>
        <v>0</v>
      </c>
      <c r="BG158" s="149">
        <f>IF(N158="zákl. přenesená",J158,0)</f>
        <v>0</v>
      </c>
      <c r="BH158" s="149">
        <f>IF(N158="sníž. přenesená",J158,0)</f>
        <v>0</v>
      </c>
      <c r="BI158" s="149">
        <f>IF(N158="nulová",J158,0)</f>
        <v>0</v>
      </c>
      <c r="BJ158" s="17" t="s">
        <v>83</v>
      </c>
      <c r="BK158" s="149">
        <f>ROUND(I158*H158,2)</f>
        <v>0</v>
      </c>
      <c r="BL158" s="17" t="s">
        <v>624</v>
      </c>
      <c r="BM158" s="148" t="s">
        <v>6434</v>
      </c>
    </row>
    <row r="159" spans="2:65" s="13" customFormat="1" ht="11.25">
      <c r="B159" s="158"/>
      <c r="D159" s="151" t="s">
        <v>302</v>
      </c>
      <c r="E159" s="159" t="s">
        <v>1</v>
      </c>
      <c r="F159" s="160" t="s">
        <v>6430</v>
      </c>
      <c r="H159" s="159" t="s">
        <v>1</v>
      </c>
      <c r="I159" s="161"/>
      <c r="L159" s="158"/>
      <c r="M159" s="162"/>
      <c r="T159" s="163"/>
      <c r="AT159" s="159" t="s">
        <v>302</v>
      </c>
      <c r="AU159" s="159" t="s">
        <v>85</v>
      </c>
      <c r="AV159" s="13" t="s">
        <v>83</v>
      </c>
      <c r="AW159" s="13" t="s">
        <v>32</v>
      </c>
      <c r="AX159" s="13" t="s">
        <v>76</v>
      </c>
      <c r="AY159" s="159" t="s">
        <v>293</v>
      </c>
    </row>
    <row r="160" spans="2:65" s="12" customFormat="1" ht="11.25">
      <c r="B160" s="150"/>
      <c r="D160" s="151" t="s">
        <v>302</v>
      </c>
      <c r="E160" s="152" t="s">
        <v>1</v>
      </c>
      <c r="F160" s="153" t="s">
        <v>6435</v>
      </c>
      <c r="H160" s="154">
        <v>3.3580000000000001</v>
      </c>
      <c r="I160" s="155"/>
      <c r="L160" s="150"/>
      <c r="M160" s="156"/>
      <c r="T160" s="157"/>
      <c r="AT160" s="152" t="s">
        <v>302</v>
      </c>
      <c r="AU160" s="152" t="s">
        <v>85</v>
      </c>
      <c r="AV160" s="12" t="s">
        <v>85</v>
      </c>
      <c r="AW160" s="12" t="s">
        <v>32</v>
      </c>
      <c r="AX160" s="12" t="s">
        <v>83</v>
      </c>
      <c r="AY160" s="152" t="s">
        <v>293</v>
      </c>
    </row>
    <row r="161" spans="2:65" s="1" customFormat="1" ht="37.9" customHeight="1">
      <c r="B161" s="32"/>
      <c r="C161" s="137" t="s">
        <v>584</v>
      </c>
      <c r="D161" s="137" t="s">
        <v>295</v>
      </c>
      <c r="E161" s="138" t="s">
        <v>6436</v>
      </c>
      <c r="F161" s="139" t="s">
        <v>6437</v>
      </c>
      <c r="G161" s="140" t="s">
        <v>711</v>
      </c>
      <c r="H161" s="141">
        <v>138</v>
      </c>
      <c r="I161" s="142"/>
      <c r="J161" s="143">
        <f>ROUND(I161*H161,2)</f>
        <v>0</v>
      </c>
      <c r="K161" s="139" t="s">
        <v>299</v>
      </c>
      <c r="L161" s="32"/>
      <c r="M161" s="144" t="s">
        <v>1</v>
      </c>
      <c r="N161" s="145" t="s">
        <v>41</v>
      </c>
      <c r="P161" s="146">
        <f>O161*H161</f>
        <v>0</v>
      </c>
      <c r="Q161" s="146">
        <v>3.4499999999999999E-3</v>
      </c>
      <c r="R161" s="146">
        <f>Q161*H161</f>
        <v>0.47609999999999997</v>
      </c>
      <c r="S161" s="146">
        <v>0</v>
      </c>
      <c r="T161" s="147">
        <f>S161*H161</f>
        <v>0</v>
      </c>
      <c r="AR161" s="148" t="s">
        <v>624</v>
      </c>
      <c r="AT161" s="148" t="s">
        <v>295</v>
      </c>
      <c r="AU161" s="148" t="s">
        <v>85</v>
      </c>
      <c r="AY161" s="17" t="s">
        <v>293</v>
      </c>
      <c r="BE161" s="149">
        <f>IF(N161="základní",J161,0)</f>
        <v>0</v>
      </c>
      <c r="BF161" s="149">
        <f>IF(N161="snížená",J161,0)</f>
        <v>0</v>
      </c>
      <c r="BG161" s="149">
        <f>IF(N161="zákl. přenesená",J161,0)</f>
        <v>0</v>
      </c>
      <c r="BH161" s="149">
        <f>IF(N161="sníž. přenesená",J161,0)</f>
        <v>0</v>
      </c>
      <c r="BI161" s="149">
        <f>IF(N161="nulová",J161,0)</f>
        <v>0</v>
      </c>
      <c r="BJ161" s="17" t="s">
        <v>83</v>
      </c>
      <c r="BK161" s="149">
        <f>ROUND(I161*H161,2)</f>
        <v>0</v>
      </c>
      <c r="BL161" s="17" t="s">
        <v>624</v>
      </c>
      <c r="BM161" s="148" t="s">
        <v>6438</v>
      </c>
    </row>
    <row r="162" spans="2:65" s="13" customFormat="1" ht="11.25">
      <c r="B162" s="158"/>
      <c r="D162" s="151" t="s">
        <v>302</v>
      </c>
      <c r="E162" s="159" t="s">
        <v>1</v>
      </c>
      <c r="F162" s="160" t="s">
        <v>6430</v>
      </c>
      <c r="H162" s="159" t="s">
        <v>1</v>
      </c>
      <c r="I162" s="161"/>
      <c r="L162" s="158"/>
      <c r="M162" s="162"/>
      <c r="T162" s="163"/>
      <c r="AT162" s="159" t="s">
        <v>302</v>
      </c>
      <c r="AU162" s="159" t="s">
        <v>85</v>
      </c>
      <c r="AV162" s="13" t="s">
        <v>83</v>
      </c>
      <c r="AW162" s="13" t="s">
        <v>32</v>
      </c>
      <c r="AX162" s="13" t="s">
        <v>76</v>
      </c>
      <c r="AY162" s="159" t="s">
        <v>293</v>
      </c>
    </row>
    <row r="163" spans="2:65" s="12" customFormat="1" ht="11.25">
      <c r="B163" s="150"/>
      <c r="D163" s="151" t="s">
        <v>302</v>
      </c>
      <c r="E163" s="152" t="s">
        <v>1</v>
      </c>
      <c r="F163" s="153" t="s">
        <v>6439</v>
      </c>
      <c r="H163" s="154">
        <v>69</v>
      </c>
      <c r="I163" s="155"/>
      <c r="L163" s="150"/>
      <c r="M163" s="156"/>
      <c r="T163" s="157"/>
      <c r="AT163" s="152" t="s">
        <v>302</v>
      </c>
      <c r="AU163" s="152" t="s">
        <v>85</v>
      </c>
      <c r="AV163" s="12" t="s">
        <v>85</v>
      </c>
      <c r="AW163" s="12" t="s">
        <v>32</v>
      </c>
      <c r="AX163" s="12" t="s">
        <v>76</v>
      </c>
      <c r="AY163" s="152" t="s">
        <v>293</v>
      </c>
    </row>
    <row r="164" spans="2:65" s="12" customFormat="1" ht="11.25">
      <c r="B164" s="150"/>
      <c r="D164" s="151" t="s">
        <v>302</v>
      </c>
      <c r="E164" s="152" t="s">
        <v>1</v>
      </c>
      <c r="F164" s="153" t="s">
        <v>6440</v>
      </c>
      <c r="H164" s="154">
        <v>27.6</v>
      </c>
      <c r="I164" s="155"/>
      <c r="L164" s="150"/>
      <c r="M164" s="156"/>
      <c r="T164" s="157"/>
      <c r="AT164" s="152" t="s">
        <v>302</v>
      </c>
      <c r="AU164" s="152" t="s">
        <v>85</v>
      </c>
      <c r="AV164" s="12" t="s">
        <v>85</v>
      </c>
      <c r="AW164" s="12" t="s">
        <v>32</v>
      </c>
      <c r="AX164" s="12" t="s">
        <v>76</v>
      </c>
      <c r="AY164" s="152" t="s">
        <v>293</v>
      </c>
    </row>
    <row r="165" spans="2:65" s="12" customFormat="1" ht="11.25">
      <c r="B165" s="150"/>
      <c r="D165" s="151" t="s">
        <v>302</v>
      </c>
      <c r="E165" s="152" t="s">
        <v>1</v>
      </c>
      <c r="F165" s="153" t="s">
        <v>6441</v>
      </c>
      <c r="H165" s="154">
        <v>17.25</v>
      </c>
      <c r="I165" s="155"/>
      <c r="L165" s="150"/>
      <c r="M165" s="156"/>
      <c r="T165" s="157"/>
      <c r="AT165" s="152" t="s">
        <v>302</v>
      </c>
      <c r="AU165" s="152" t="s">
        <v>85</v>
      </c>
      <c r="AV165" s="12" t="s">
        <v>85</v>
      </c>
      <c r="AW165" s="12" t="s">
        <v>32</v>
      </c>
      <c r="AX165" s="12" t="s">
        <v>76</v>
      </c>
      <c r="AY165" s="152" t="s">
        <v>293</v>
      </c>
    </row>
    <row r="166" spans="2:65" s="12" customFormat="1" ht="11.25">
      <c r="B166" s="150"/>
      <c r="D166" s="151" t="s">
        <v>302</v>
      </c>
      <c r="E166" s="152" t="s">
        <v>1</v>
      </c>
      <c r="F166" s="153" t="s">
        <v>6442</v>
      </c>
      <c r="H166" s="154">
        <v>24.15</v>
      </c>
      <c r="I166" s="155"/>
      <c r="L166" s="150"/>
      <c r="M166" s="156"/>
      <c r="T166" s="157"/>
      <c r="AT166" s="152" t="s">
        <v>302</v>
      </c>
      <c r="AU166" s="152" t="s">
        <v>85</v>
      </c>
      <c r="AV166" s="12" t="s">
        <v>85</v>
      </c>
      <c r="AW166" s="12" t="s">
        <v>32</v>
      </c>
      <c r="AX166" s="12" t="s">
        <v>76</v>
      </c>
      <c r="AY166" s="152" t="s">
        <v>293</v>
      </c>
    </row>
    <row r="167" spans="2:65" s="14" customFormat="1" ht="11.25">
      <c r="B167" s="167"/>
      <c r="D167" s="151" t="s">
        <v>302</v>
      </c>
      <c r="E167" s="168" t="s">
        <v>1</v>
      </c>
      <c r="F167" s="169" t="s">
        <v>371</v>
      </c>
      <c r="H167" s="170">
        <v>138</v>
      </c>
      <c r="I167" s="171"/>
      <c r="L167" s="167"/>
      <c r="M167" s="172"/>
      <c r="T167" s="173"/>
      <c r="AT167" s="168" t="s">
        <v>302</v>
      </c>
      <c r="AU167" s="168" t="s">
        <v>85</v>
      </c>
      <c r="AV167" s="14" t="s">
        <v>300</v>
      </c>
      <c r="AW167" s="14" t="s">
        <v>32</v>
      </c>
      <c r="AX167" s="14" t="s">
        <v>83</v>
      </c>
      <c r="AY167" s="168" t="s">
        <v>293</v>
      </c>
    </row>
    <row r="168" spans="2:65" s="1" customFormat="1" ht="33" customHeight="1">
      <c r="B168" s="32"/>
      <c r="C168" s="137" t="s">
        <v>606</v>
      </c>
      <c r="D168" s="137" t="s">
        <v>295</v>
      </c>
      <c r="E168" s="138" t="s">
        <v>6443</v>
      </c>
      <c r="F168" s="139" t="s">
        <v>6444</v>
      </c>
      <c r="G168" s="140" t="s">
        <v>909</v>
      </c>
      <c r="H168" s="141">
        <v>1</v>
      </c>
      <c r="I168" s="142"/>
      <c r="J168" s="143">
        <f>ROUND(I168*H168,2)</f>
        <v>0</v>
      </c>
      <c r="K168" s="139" t="s">
        <v>299</v>
      </c>
      <c r="L168" s="32"/>
      <c r="M168" s="144" t="s">
        <v>1</v>
      </c>
      <c r="N168" s="145" t="s">
        <v>41</v>
      </c>
      <c r="P168" s="146">
        <f>O168*H168</f>
        <v>0</v>
      </c>
      <c r="Q168" s="146">
        <v>0</v>
      </c>
      <c r="R168" s="146">
        <f>Q168*H168</f>
        <v>0</v>
      </c>
      <c r="S168" s="146">
        <v>0</v>
      </c>
      <c r="T168" s="147">
        <f>S168*H168</f>
        <v>0</v>
      </c>
      <c r="AR168" s="148" t="s">
        <v>624</v>
      </c>
      <c r="AT168" s="148" t="s">
        <v>295</v>
      </c>
      <c r="AU168" s="148" t="s">
        <v>85</v>
      </c>
      <c r="AY168" s="17" t="s">
        <v>293</v>
      </c>
      <c r="BE168" s="149">
        <f>IF(N168="základní",J168,0)</f>
        <v>0</v>
      </c>
      <c r="BF168" s="149">
        <f>IF(N168="snížená",J168,0)</f>
        <v>0</v>
      </c>
      <c r="BG168" s="149">
        <f>IF(N168="zákl. přenesená",J168,0)</f>
        <v>0</v>
      </c>
      <c r="BH168" s="149">
        <f>IF(N168="sníž. přenesená",J168,0)</f>
        <v>0</v>
      </c>
      <c r="BI168" s="149">
        <f>IF(N168="nulová",J168,0)</f>
        <v>0</v>
      </c>
      <c r="BJ168" s="17" t="s">
        <v>83</v>
      </c>
      <c r="BK168" s="149">
        <f>ROUND(I168*H168,2)</f>
        <v>0</v>
      </c>
      <c r="BL168" s="17" t="s">
        <v>624</v>
      </c>
      <c r="BM168" s="148" t="s">
        <v>6445</v>
      </c>
    </row>
    <row r="169" spans="2:65" s="12" customFormat="1" ht="11.25">
      <c r="B169" s="150"/>
      <c r="D169" s="151" t="s">
        <v>302</v>
      </c>
      <c r="E169" s="152" t="s">
        <v>1</v>
      </c>
      <c r="F169" s="153" t="s">
        <v>6393</v>
      </c>
      <c r="H169" s="154">
        <v>1</v>
      </c>
      <c r="I169" s="155"/>
      <c r="L169" s="150"/>
      <c r="M169" s="156"/>
      <c r="T169" s="157"/>
      <c r="AT169" s="152" t="s">
        <v>302</v>
      </c>
      <c r="AU169" s="152" t="s">
        <v>85</v>
      </c>
      <c r="AV169" s="12" t="s">
        <v>85</v>
      </c>
      <c r="AW169" s="12" t="s">
        <v>32</v>
      </c>
      <c r="AX169" s="12" t="s">
        <v>83</v>
      </c>
      <c r="AY169" s="152" t="s">
        <v>293</v>
      </c>
    </row>
    <row r="170" spans="2:65" s="1" customFormat="1" ht="21.75" customHeight="1">
      <c r="B170" s="32"/>
      <c r="C170" s="174" t="s">
        <v>624</v>
      </c>
      <c r="D170" s="174" t="s">
        <v>530</v>
      </c>
      <c r="E170" s="175" t="s">
        <v>6446</v>
      </c>
      <c r="F170" s="176" t="s">
        <v>6447</v>
      </c>
      <c r="G170" s="177" t="s">
        <v>909</v>
      </c>
      <c r="H170" s="178">
        <v>1</v>
      </c>
      <c r="I170" s="179"/>
      <c r="J170" s="180">
        <f>ROUND(I170*H170,2)</f>
        <v>0</v>
      </c>
      <c r="K170" s="176" t="s">
        <v>1</v>
      </c>
      <c r="L170" s="181"/>
      <c r="M170" s="182" t="s">
        <v>1</v>
      </c>
      <c r="N170" s="183" t="s">
        <v>41</v>
      </c>
      <c r="P170" s="146">
        <f>O170*H170</f>
        <v>0</v>
      </c>
      <c r="Q170" s="146">
        <v>1.49E-2</v>
      </c>
      <c r="R170" s="146">
        <f>Q170*H170</f>
        <v>1.49E-2</v>
      </c>
      <c r="S170" s="146">
        <v>0</v>
      </c>
      <c r="T170" s="147">
        <f>S170*H170</f>
        <v>0</v>
      </c>
      <c r="AR170" s="148" t="s">
        <v>787</v>
      </c>
      <c r="AT170" s="148" t="s">
        <v>530</v>
      </c>
      <c r="AU170" s="148" t="s">
        <v>85</v>
      </c>
      <c r="AY170" s="17" t="s">
        <v>293</v>
      </c>
      <c r="BE170" s="149">
        <f>IF(N170="základní",J170,0)</f>
        <v>0</v>
      </c>
      <c r="BF170" s="149">
        <f>IF(N170="snížená",J170,0)</f>
        <v>0</v>
      </c>
      <c r="BG170" s="149">
        <f>IF(N170="zákl. přenesená",J170,0)</f>
        <v>0</v>
      </c>
      <c r="BH170" s="149">
        <f>IF(N170="sníž. přenesená",J170,0)</f>
        <v>0</v>
      </c>
      <c r="BI170" s="149">
        <f>IF(N170="nulová",J170,0)</f>
        <v>0</v>
      </c>
      <c r="BJ170" s="17" t="s">
        <v>83</v>
      </c>
      <c r="BK170" s="149">
        <f>ROUND(I170*H170,2)</f>
        <v>0</v>
      </c>
      <c r="BL170" s="17" t="s">
        <v>624</v>
      </c>
      <c r="BM170" s="148" t="s">
        <v>6448</v>
      </c>
    </row>
    <row r="171" spans="2:65" s="1" customFormat="1" ht="24.2" customHeight="1">
      <c r="B171" s="32"/>
      <c r="C171" s="137" t="s">
        <v>645</v>
      </c>
      <c r="D171" s="137" t="s">
        <v>295</v>
      </c>
      <c r="E171" s="138" t="s">
        <v>6449</v>
      </c>
      <c r="F171" s="139" t="s">
        <v>6450</v>
      </c>
      <c r="G171" s="140" t="s">
        <v>909</v>
      </c>
      <c r="H171" s="141">
        <v>1</v>
      </c>
      <c r="I171" s="142"/>
      <c r="J171" s="143">
        <f>ROUND(I171*H171,2)</f>
        <v>0</v>
      </c>
      <c r="K171" s="139" t="s">
        <v>299</v>
      </c>
      <c r="L171" s="32"/>
      <c r="M171" s="144" t="s">
        <v>1</v>
      </c>
      <c r="N171" s="145" t="s">
        <v>41</v>
      </c>
      <c r="P171" s="146">
        <f>O171*H171</f>
        <v>0</v>
      </c>
      <c r="Q171" s="146">
        <v>0</v>
      </c>
      <c r="R171" s="146">
        <f>Q171*H171</f>
        <v>0</v>
      </c>
      <c r="S171" s="146">
        <v>0</v>
      </c>
      <c r="T171" s="147">
        <f>S171*H171</f>
        <v>0</v>
      </c>
      <c r="AR171" s="148" t="s">
        <v>624</v>
      </c>
      <c r="AT171" s="148" t="s">
        <v>295</v>
      </c>
      <c r="AU171" s="148" t="s">
        <v>85</v>
      </c>
      <c r="AY171" s="17" t="s">
        <v>293</v>
      </c>
      <c r="BE171" s="149">
        <f>IF(N171="základní",J171,0)</f>
        <v>0</v>
      </c>
      <c r="BF171" s="149">
        <f>IF(N171="snížená",J171,0)</f>
        <v>0</v>
      </c>
      <c r="BG171" s="149">
        <f>IF(N171="zákl. přenesená",J171,0)</f>
        <v>0</v>
      </c>
      <c r="BH171" s="149">
        <f>IF(N171="sníž. přenesená",J171,0)</f>
        <v>0</v>
      </c>
      <c r="BI171" s="149">
        <f>IF(N171="nulová",J171,0)</f>
        <v>0</v>
      </c>
      <c r="BJ171" s="17" t="s">
        <v>83</v>
      </c>
      <c r="BK171" s="149">
        <f>ROUND(I171*H171,2)</f>
        <v>0</v>
      </c>
      <c r="BL171" s="17" t="s">
        <v>624</v>
      </c>
      <c r="BM171" s="148" t="s">
        <v>6451</v>
      </c>
    </row>
    <row r="172" spans="2:65" s="12" customFormat="1" ht="11.25">
      <c r="B172" s="150"/>
      <c r="D172" s="151" t="s">
        <v>302</v>
      </c>
      <c r="E172" s="152" t="s">
        <v>1</v>
      </c>
      <c r="F172" s="153" t="s">
        <v>6393</v>
      </c>
      <c r="H172" s="154">
        <v>1</v>
      </c>
      <c r="I172" s="155"/>
      <c r="L172" s="150"/>
      <c r="M172" s="156"/>
      <c r="T172" s="157"/>
      <c r="AT172" s="152" t="s">
        <v>302</v>
      </c>
      <c r="AU172" s="152" t="s">
        <v>85</v>
      </c>
      <c r="AV172" s="12" t="s">
        <v>85</v>
      </c>
      <c r="AW172" s="12" t="s">
        <v>32</v>
      </c>
      <c r="AX172" s="12" t="s">
        <v>83</v>
      </c>
      <c r="AY172" s="152" t="s">
        <v>293</v>
      </c>
    </row>
    <row r="173" spans="2:65" s="1" customFormat="1" ht="33" customHeight="1">
      <c r="B173" s="32"/>
      <c r="C173" s="174" t="s">
        <v>660</v>
      </c>
      <c r="D173" s="174" t="s">
        <v>530</v>
      </c>
      <c r="E173" s="175" t="s">
        <v>6452</v>
      </c>
      <c r="F173" s="176" t="s">
        <v>6453</v>
      </c>
      <c r="G173" s="177" t="s">
        <v>909</v>
      </c>
      <c r="H173" s="178">
        <v>1</v>
      </c>
      <c r="I173" s="179"/>
      <c r="J173" s="180">
        <f>ROUND(I173*H173,2)</f>
        <v>0</v>
      </c>
      <c r="K173" s="176" t="s">
        <v>299</v>
      </c>
      <c r="L173" s="181"/>
      <c r="M173" s="182" t="s">
        <v>1</v>
      </c>
      <c r="N173" s="183" t="s">
        <v>41</v>
      </c>
      <c r="P173" s="146">
        <f>O173*H173</f>
        <v>0</v>
      </c>
      <c r="Q173" s="146">
        <v>5.0000000000000001E-3</v>
      </c>
      <c r="R173" s="146">
        <f>Q173*H173</f>
        <v>5.0000000000000001E-3</v>
      </c>
      <c r="S173" s="146">
        <v>0</v>
      </c>
      <c r="T173" s="147">
        <f>S173*H173</f>
        <v>0</v>
      </c>
      <c r="AR173" s="148" t="s">
        <v>787</v>
      </c>
      <c r="AT173" s="148" t="s">
        <v>530</v>
      </c>
      <c r="AU173" s="148" t="s">
        <v>85</v>
      </c>
      <c r="AY173" s="17" t="s">
        <v>293</v>
      </c>
      <c r="BE173" s="149">
        <f>IF(N173="základní",J173,0)</f>
        <v>0</v>
      </c>
      <c r="BF173" s="149">
        <f>IF(N173="snížená",J173,0)</f>
        <v>0</v>
      </c>
      <c r="BG173" s="149">
        <f>IF(N173="zákl. přenesená",J173,0)</f>
        <v>0</v>
      </c>
      <c r="BH173" s="149">
        <f>IF(N173="sníž. přenesená",J173,0)</f>
        <v>0</v>
      </c>
      <c r="BI173" s="149">
        <f>IF(N173="nulová",J173,0)</f>
        <v>0</v>
      </c>
      <c r="BJ173" s="17" t="s">
        <v>83</v>
      </c>
      <c r="BK173" s="149">
        <f>ROUND(I173*H173,2)</f>
        <v>0</v>
      </c>
      <c r="BL173" s="17" t="s">
        <v>624</v>
      </c>
      <c r="BM173" s="148" t="s">
        <v>6454</v>
      </c>
    </row>
    <row r="174" spans="2:65" s="1" customFormat="1" ht="37.9" customHeight="1">
      <c r="B174" s="32"/>
      <c r="C174" s="137" t="s">
        <v>680</v>
      </c>
      <c r="D174" s="137" t="s">
        <v>295</v>
      </c>
      <c r="E174" s="138" t="s">
        <v>6455</v>
      </c>
      <c r="F174" s="139" t="s">
        <v>6456</v>
      </c>
      <c r="G174" s="140" t="s">
        <v>711</v>
      </c>
      <c r="H174" s="141">
        <v>55.567999999999998</v>
      </c>
      <c r="I174" s="142"/>
      <c r="J174" s="143">
        <f>ROUND(I174*H174,2)</f>
        <v>0</v>
      </c>
      <c r="K174" s="139" t="s">
        <v>299</v>
      </c>
      <c r="L174" s="32"/>
      <c r="M174" s="144" t="s">
        <v>1</v>
      </c>
      <c r="N174" s="145" t="s">
        <v>41</v>
      </c>
      <c r="P174" s="146">
        <f>O174*H174</f>
        <v>0</v>
      </c>
      <c r="Q174" s="146">
        <v>8.9999999999999998E-4</v>
      </c>
      <c r="R174" s="146">
        <f>Q174*H174</f>
        <v>5.0011199999999999E-2</v>
      </c>
      <c r="S174" s="146">
        <v>0</v>
      </c>
      <c r="T174" s="147">
        <f>S174*H174</f>
        <v>0</v>
      </c>
      <c r="AR174" s="148" t="s">
        <v>624</v>
      </c>
      <c r="AT174" s="148" t="s">
        <v>295</v>
      </c>
      <c r="AU174" s="148" t="s">
        <v>85</v>
      </c>
      <c r="AY174" s="17" t="s">
        <v>293</v>
      </c>
      <c r="BE174" s="149">
        <f>IF(N174="základní",J174,0)</f>
        <v>0</v>
      </c>
      <c r="BF174" s="149">
        <f>IF(N174="snížená",J174,0)</f>
        <v>0</v>
      </c>
      <c r="BG174" s="149">
        <f>IF(N174="zákl. přenesená",J174,0)</f>
        <v>0</v>
      </c>
      <c r="BH174" s="149">
        <f>IF(N174="sníž. přenesená",J174,0)</f>
        <v>0</v>
      </c>
      <c r="BI174" s="149">
        <f>IF(N174="nulová",J174,0)</f>
        <v>0</v>
      </c>
      <c r="BJ174" s="17" t="s">
        <v>83</v>
      </c>
      <c r="BK174" s="149">
        <f>ROUND(I174*H174,2)</f>
        <v>0</v>
      </c>
      <c r="BL174" s="17" t="s">
        <v>624</v>
      </c>
      <c r="BM174" s="148" t="s">
        <v>6457</v>
      </c>
    </row>
    <row r="175" spans="2:65" s="1" customFormat="1" ht="37.9" customHeight="1">
      <c r="B175" s="32"/>
      <c r="C175" s="137" t="s">
        <v>686</v>
      </c>
      <c r="D175" s="137" t="s">
        <v>295</v>
      </c>
      <c r="E175" s="138" t="s">
        <v>6458</v>
      </c>
      <c r="F175" s="139" t="s">
        <v>6459</v>
      </c>
      <c r="G175" s="140" t="s">
        <v>711</v>
      </c>
      <c r="H175" s="141">
        <v>3.3580000000000001</v>
      </c>
      <c r="I175" s="142"/>
      <c r="J175" s="143">
        <f>ROUND(I175*H175,2)</f>
        <v>0</v>
      </c>
      <c r="K175" s="139" t="s">
        <v>299</v>
      </c>
      <c r="L175" s="32"/>
      <c r="M175" s="144" t="s">
        <v>1</v>
      </c>
      <c r="N175" s="145" t="s">
        <v>41</v>
      </c>
      <c r="P175" s="146">
        <f>O175*H175</f>
        <v>0</v>
      </c>
      <c r="Q175" s="146">
        <v>1.34E-3</v>
      </c>
      <c r="R175" s="146">
        <f>Q175*H175</f>
        <v>4.4997200000000005E-3</v>
      </c>
      <c r="S175" s="146">
        <v>0</v>
      </c>
      <c r="T175" s="147">
        <f>S175*H175</f>
        <v>0</v>
      </c>
      <c r="AR175" s="148" t="s">
        <v>624</v>
      </c>
      <c r="AT175" s="148" t="s">
        <v>295</v>
      </c>
      <c r="AU175" s="148" t="s">
        <v>85</v>
      </c>
      <c r="AY175" s="17" t="s">
        <v>293</v>
      </c>
      <c r="BE175" s="149">
        <f>IF(N175="základní",J175,0)</f>
        <v>0</v>
      </c>
      <c r="BF175" s="149">
        <f>IF(N175="snížená",J175,0)</f>
        <v>0</v>
      </c>
      <c r="BG175" s="149">
        <f>IF(N175="zákl. přenesená",J175,0)</f>
        <v>0</v>
      </c>
      <c r="BH175" s="149">
        <f>IF(N175="sníž. přenesená",J175,0)</f>
        <v>0</v>
      </c>
      <c r="BI175" s="149">
        <f>IF(N175="nulová",J175,0)</f>
        <v>0</v>
      </c>
      <c r="BJ175" s="17" t="s">
        <v>83</v>
      </c>
      <c r="BK175" s="149">
        <f>ROUND(I175*H175,2)</f>
        <v>0</v>
      </c>
      <c r="BL175" s="17" t="s">
        <v>624</v>
      </c>
      <c r="BM175" s="148" t="s">
        <v>6460</v>
      </c>
    </row>
    <row r="176" spans="2:65" s="1" customFormat="1" ht="24.2" customHeight="1">
      <c r="B176" s="32"/>
      <c r="C176" s="137" t="s">
        <v>7</v>
      </c>
      <c r="D176" s="137" t="s">
        <v>295</v>
      </c>
      <c r="E176" s="138" t="s">
        <v>6461</v>
      </c>
      <c r="F176" s="139" t="s">
        <v>6462</v>
      </c>
      <c r="G176" s="140" t="s">
        <v>711</v>
      </c>
      <c r="H176" s="141">
        <v>138</v>
      </c>
      <c r="I176" s="142"/>
      <c r="J176" s="143">
        <f>ROUND(I176*H176,2)</f>
        <v>0</v>
      </c>
      <c r="K176" s="139" t="s">
        <v>299</v>
      </c>
      <c r="L176" s="32"/>
      <c r="M176" s="144" t="s">
        <v>1</v>
      </c>
      <c r="N176" s="145" t="s">
        <v>41</v>
      </c>
      <c r="P176" s="146">
        <f>O176*H176</f>
        <v>0</v>
      </c>
      <c r="Q176" s="146">
        <v>2.1000000000000001E-4</v>
      </c>
      <c r="R176" s="146">
        <f>Q176*H176</f>
        <v>2.8980000000000002E-2</v>
      </c>
      <c r="S176" s="146">
        <v>0</v>
      </c>
      <c r="T176" s="147">
        <f>S176*H176</f>
        <v>0</v>
      </c>
      <c r="AR176" s="148" t="s">
        <v>624</v>
      </c>
      <c r="AT176" s="148" t="s">
        <v>295</v>
      </c>
      <c r="AU176" s="148" t="s">
        <v>85</v>
      </c>
      <c r="AY176" s="17" t="s">
        <v>293</v>
      </c>
      <c r="BE176" s="149">
        <f>IF(N176="základní",J176,0)</f>
        <v>0</v>
      </c>
      <c r="BF176" s="149">
        <f>IF(N176="snížená",J176,0)</f>
        <v>0</v>
      </c>
      <c r="BG176" s="149">
        <f>IF(N176="zákl. přenesená",J176,0)</f>
        <v>0</v>
      </c>
      <c r="BH176" s="149">
        <f>IF(N176="sníž. přenesená",J176,0)</f>
        <v>0</v>
      </c>
      <c r="BI176" s="149">
        <f>IF(N176="nulová",J176,0)</f>
        <v>0</v>
      </c>
      <c r="BJ176" s="17" t="s">
        <v>83</v>
      </c>
      <c r="BK176" s="149">
        <f>ROUND(I176*H176,2)</f>
        <v>0</v>
      </c>
      <c r="BL176" s="17" t="s">
        <v>624</v>
      </c>
      <c r="BM176" s="148" t="s">
        <v>6463</v>
      </c>
    </row>
    <row r="177" spans="2:65" s="1" customFormat="1" ht="16.5" customHeight="1">
      <c r="B177" s="32"/>
      <c r="C177" s="137" t="s">
        <v>694</v>
      </c>
      <c r="D177" s="137" t="s">
        <v>295</v>
      </c>
      <c r="E177" s="138" t="s">
        <v>6464</v>
      </c>
      <c r="F177" s="139" t="s">
        <v>6465</v>
      </c>
      <c r="G177" s="140" t="s">
        <v>1151</v>
      </c>
      <c r="H177" s="141">
        <v>1</v>
      </c>
      <c r="I177" s="142"/>
      <c r="J177" s="143">
        <f>ROUND(I177*H177,2)</f>
        <v>0</v>
      </c>
      <c r="K177" s="139" t="s">
        <v>1</v>
      </c>
      <c r="L177" s="32"/>
      <c r="M177" s="144" t="s">
        <v>1</v>
      </c>
      <c r="N177" s="145" t="s">
        <v>41</v>
      </c>
      <c r="P177" s="146">
        <f>O177*H177</f>
        <v>0</v>
      </c>
      <c r="Q177" s="146">
        <v>0</v>
      </c>
      <c r="R177" s="146">
        <f>Q177*H177</f>
        <v>0</v>
      </c>
      <c r="S177" s="146">
        <v>0</v>
      </c>
      <c r="T177" s="147">
        <f>S177*H177</f>
        <v>0</v>
      </c>
      <c r="AR177" s="148" t="s">
        <v>624</v>
      </c>
      <c r="AT177" s="148" t="s">
        <v>295</v>
      </c>
      <c r="AU177" s="148" t="s">
        <v>85</v>
      </c>
      <c r="AY177" s="17" t="s">
        <v>293</v>
      </c>
      <c r="BE177" s="149">
        <f>IF(N177="základní",J177,0)</f>
        <v>0</v>
      </c>
      <c r="BF177" s="149">
        <f>IF(N177="snížená",J177,0)</f>
        <v>0</v>
      </c>
      <c r="BG177" s="149">
        <f>IF(N177="zákl. přenesená",J177,0)</f>
        <v>0</v>
      </c>
      <c r="BH177" s="149">
        <f>IF(N177="sníž. přenesená",J177,0)</f>
        <v>0</v>
      </c>
      <c r="BI177" s="149">
        <f>IF(N177="nulová",J177,0)</f>
        <v>0</v>
      </c>
      <c r="BJ177" s="17" t="s">
        <v>83</v>
      </c>
      <c r="BK177" s="149">
        <f>ROUND(I177*H177,2)</f>
        <v>0</v>
      </c>
      <c r="BL177" s="17" t="s">
        <v>624</v>
      </c>
      <c r="BM177" s="148" t="s">
        <v>6466</v>
      </c>
    </row>
    <row r="178" spans="2:65" s="12" customFormat="1" ht="11.25">
      <c r="B178" s="150"/>
      <c r="D178" s="151" t="s">
        <v>302</v>
      </c>
      <c r="E178" s="152" t="s">
        <v>1</v>
      </c>
      <c r="F178" s="153" t="s">
        <v>6467</v>
      </c>
      <c r="H178" s="154">
        <v>1</v>
      </c>
      <c r="I178" s="155"/>
      <c r="L178" s="150"/>
      <c r="M178" s="156"/>
      <c r="T178" s="157"/>
      <c r="AT178" s="152" t="s">
        <v>302</v>
      </c>
      <c r="AU178" s="152" t="s">
        <v>85</v>
      </c>
      <c r="AV178" s="12" t="s">
        <v>85</v>
      </c>
      <c r="AW178" s="12" t="s">
        <v>32</v>
      </c>
      <c r="AX178" s="12" t="s">
        <v>83</v>
      </c>
      <c r="AY178" s="152" t="s">
        <v>293</v>
      </c>
    </row>
    <row r="179" spans="2:65" s="1" customFormat="1" ht="24.2" customHeight="1">
      <c r="B179" s="32"/>
      <c r="C179" s="137" t="s">
        <v>699</v>
      </c>
      <c r="D179" s="137" t="s">
        <v>295</v>
      </c>
      <c r="E179" s="138" t="s">
        <v>6468</v>
      </c>
      <c r="F179" s="139" t="s">
        <v>6469</v>
      </c>
      <c r="G179" s="140" t="s">
        <v>533</v>
      </c>
      <c r="H179" s="141">
        <v>1.06</v>
      </c>
      <c r="I179" s="142"/>
      <c r="J179" s="143">
        <f>ROUND(I179*H179,2)</f>
        <v>0</v>
      </c>
      <c r="K179" s="139" t="s">
        <v>299</v>
      </c>
      <c r="L179" s="32"/>
      <c r="M179" s="144" t="s">
        <v>1</v>
      </c>
      <c r="N179" s="145" t="s">
        <v>41</v>
      </c>
      <c r="P179" s="146">
        <f>O179*H179</f>
        <v>0</v>
      </c>
      <c r="Q179" s="146">
        <v>0</v>
      </c>
      <c r="R179" s="146">
        <f>Q179*H179</f>
        <v>0</v>
      </c>
      <c r="S179" s="146">
        <v>0</v>
      </c>
      <c r="T179" s="147">
        <f>S179*H179</f>
        <v>0</v>
      </c>
      <c r="AR179" s="148" t="s">
        <v>624</v>
      </c>
      <c r="AT179" s="148" t="s">
        <v>295</v>
      </c>
      <c r="AU179" s="148" t="s">
        <v>85</v>
      </c>
      <c r="AY179" s="17" t="s">
        <v>293</v>
      </c>
      <c r="BE179" s="149">
        <f>IF(N179="základní",J179,0)</f>
        <v>0</v>
      </c>
      <c r="BF179" s="149">
        <f>IF(N179="snížená",J179,0)</f>
        <v>0</v>
      </c>
      <c r="BG179" s="149">
        <f>IF(N179="zákl. přenesená",J179,0)</f>
        <v>0</v>
      </c>
      <c r="BH179" s="149">
        <f>IF(N179="sníž. přenesená",J179,0)</f>
        <v>0</v>
      </c>
      <c r="BI179" s="149">
        <f>IF(N179="nulová",J179,0)</f>
        <v>0</v>
      </c>
      <c r="BJ179" s="17" t="s">
        <v>83</v>
      </c>
      <c r="BK179" s="149">
        <f>ROUND(I179*H179,2)</f>
        <v>0</v>
      </c>
      <c r="BL179" s="17" t="s">
        <v>624</v>
      </c>
      <c r="BM179" s="148" t="s">
        <v>6470</v>
      </c>
    </row>
    <row r="180" spans="2:65" s="1" customFormat="1" ht="24.2" customHeight="1">
      <c r="B180" s="32"/>
      <c r="C180" s="137" t="s">
        <v>704</v>
      </c>
      <c r="D180" s="137" t="s">
        <v>295</v>
      </c>
      <c r="E180" s="138" t="s">
        <v>6471</v>
      </c>
      <c r="F180" s="139" t="s">
        <v>6472</v>
      </c>
      <c r="G180" s="140" t="s">
        <v>533</v>
      </c>
      <c r="H180" s="141">
        <v>1.06</v>
      </c>
      <c r="I180" s="142"/>
      <c r="J180" s="143">
        <f>ROUND(I180*H180,2)</f>
        <v>0</v>
      </c>
      <c r="K180" s="139" t="s">
        <v>299</v>
      </c>
      <c r="L180" s="32"/>
      <c r="M180" s="144" t="s">
        <v>1</v>
      </c>
      <c r="N180" s="145" t="s">
        <v>41</v>
      </c>
      <c r="P180" s="146">
        <f>O180*H180</f>
        <v>0</v>
      </c>
      <c r="Q180" s="146">
        <v>0</v>
      </c>
      <c r="R180" s="146">
        <f>Q180*H180</f>
        <v>0</v>
      </c>
      <c r="S180" s="146">
        <v>0</v>
      </c>
      <c r="T180" s="147">
        <f>S180*H180</f>
        <v>0</v>
      </c>
      <c r="AR180" s="148" t="s">
        <v>624</v>
      </c>
      <c r="AT180" s="148" t="s">
        <v>295</v>
      </c>
      <c r="AU180" s="148" t="s">
        <v>85</v>
      </c>
      <c r="AY180" s="17" t="s">
        <v>293</v>
      </c>
      <c r="BE180" s="149">
        <f>IF(N180="základní",J180,0)</f>
        <v>0</v>
      </c>
      <c r="BF180" s="149">
        <f>IF(N180="snížená",J180,0)</f>
        <v>0</v>
      </c>
      <c r="BG180" s="149">
        <f>IF(N180="zákl. přenesená",J180,0)</f>
        <v>0</v>
      </c>
      <c r="BH180" s="149">
        <f>IF(N180="sníž. přenesená",J180,0)</f>
        <v>0</v>
      </c>
      <c r="BI180" s="149">
        <f>IF(N180="nulová",J180,0)</f>
        <v>0</v>
      </c>
      <c r="BJ180" s="17" t="s">
        <v>83</v>
      </c>
      <c r="BK180" s="149">
        <f>ROUND(I180*H180,2)</f>
        <v>0</v>
      </c>
      <c r="BL180" s="17" t="s">
        <v>624</v>
      </c>
      <c r="BM180" s="148" t="s">
        <v>6473</v>
      </c>
    </row>
    <row r="181" spans="2:65" s="11" customFormat="1" ht="25.9" customHeight="1">
      <c r="B181" s="125"/>
      <c r="D181" s="126" t="s">
        <v>75</v>
      </c>
      <c r="E181" s="127" t="s">
        <v>3327</v>
      </c>
      <c r="F181" s="127" t="s">
        <v>3328</v>
      </c>
      <c r="I181" s="128"/>
      <c r="J181" s="129">
        <f>BK181</f>
        <v>0</v>
      </c>
      <c r="L181" s="125"/>
      <c r="M181" s="130"/>
      <c r="P181" s="131">
        <f>P182</f>
        <v>0</v>
      </c>
      <c r="R181" s="131">
        <f>R182</f>
        <v>0</v>
      </c>
      <c r="T181" s="132">
        <f>T182</f>
        <v>0</v>
      </c>
      <c r="AR181" s="126" t="s">
        <v>320</v>
      </c>
      <c r="AT181" s="133" t="s">
        <v>75</v>
      </c>
      <c r="AU181" s="133" t="s">
        <v>76</v>
      </c>
      <c r="AY181" s="126" t="s">
        <v>293</v>
      </c>
      <c r="BK181" s="134">
        <f>BK182</f>
        <v>0</v>
      </c>
    </row>
    <row r="182" spans="2:65" s="11" customFormat="1" ht="22.9" customHeight="1">
      <c r="B182" s="125"/>
      <c r="D182" s="126" t="s">
        <v>75</v>
      </c>
      <c r="E182" s="135" t="s">
        <v>6474</v>
      </c>
      <c r="F182" s="135" t="s">
        <v>6475</v>
      </c>
      <c r="I182" s="128"/>
      <c r="J182" s="136">
        <f>BK182</f>
        <v>0</v>
      </c>
      <c r="L182" s="125"/>
      <c r="M182" s="130"/>
      <c r="P182" s="131">
        <f>SUM(P183:P186)</f>
        <v>0</v>
      </c>
      <c r="R182" s="131">
        <f>SUM(R183:R186)</f>
        <v>0</v>
      </c>
      <c r="T182" s="132">
        <f>SUM(T183:T186)</f>
        <v>0</v>
      </c>
      <c r="AR182" s="126" t="s">
        <v>320</v>
      </c>
      <c r="AT182" s="133" t="s">
        <v>75</v>
      </c>
      <c r="AU182" s="133" t="s">
        <v>83</v>
      </c>
      <c r="AY182" s="126" t="s">
        <v>293</v>
      </c>
      <c r="BK182" s="134">
        <f>SUM(BK183:BK186)</f>
        <v>0</v>
      </c>
    </row>
    <row r="183" spans="2:65" s="1" customFormat="1" ht="16.5" customHeight="1">
      <c r="B183" s="32"/>
      <c r="C183" s="137" t="s">
        <v>708</v>
      </c>
      <c r="D183" s="137" t="s">
        <v>295</v>
      </c>
      <c r="E183" s="138" t="s">
        <v>6476</v>
      </c>
      <c r="F183" s="139" t="s">
        <v>6477</v>
      </c>
      <c r="G183" s="140" t="s">
        <v>1151</v>
      </c>
      <c r="H183" s="141">
        <v>1</v>
      </c>
      <c r="I183" s="142"/>
      <c r="J183" s="143">
        <f>ROUND(I183*H183,2)</f>
        <v>0</v>
      </c>
      <c r="K183" s="139" t="s">
        <v>299</v>
      </c>
      <c r="L183" s="32"/>
      <c r="M183" s="144" t="s">
        <v>1</v>
      </c>
      <c r="N183" s="145" t="s">
        <v>41</v>
      </c>
      <c r="P183" s="146">
        <f>O183*H183</f>
        <v>0</v>
      </c>
      <c r="Q183" s="146">
        <v>0</v>
      </c>
      <c r="R183" s="146">
        <f>Q183*H183</f>
        <v>0</v>
      </c>
      <c r="S183" s="146">
        <v>0</v>
      </c>
      <c r="T183" s="147">
        <f>S183*H183</f>
        <v>0</v>
      </c>
      <c r="AR183" s="148" t="s">
        <v>3333</v>
      </c>
      <c r="AT183" s="148" t="s">
        <v>295</v>
      </c>
      <c r="AU183" s="148" t="s">
        <v>85</v>
      </c>
      <c r="AY183" s="17" t="s">
        <v>293</v>
      </c>
      <c r="BE183" s="149">
        <f>IF(N183="základní",J183,0)</f>
        <v>0</v>
      </c>
      <c r="BF183" s="149">
        <f>IF(N183="snížená",J183,0)</f>
        <v>0</v>
      </c>
      <c r="BG183" s="149">
        <f>IF(N183="zákl. přenesená",J183,0)</f>
        <v>0</v>
      </c>
      <c r="BH183" s="149">
        <f>IF(N183="sníž. přenesená",J183,0)</f>
        <v>0</v>
      </c>
      <c r="BI183" s="149">
        <f>IF(N183="nulová",J183,0)</f>
        <v>0</v>
      </c>
      <c r="BJ183" s="17" t="s">
        <v>83</v>
      </c>
      <c r="BK183" s="149">
        <f>ROUND(I183*H183,2)</f>
        <v>0</v>
      </c>
      <c r="BL183" s="17" t="s">
        <v>3333</v>
      </c>
      <c r="BM183" s="148" t="s">
        <v>6478</v>
      </c>
    </row>
    <row r="184" spans="2:65" s="12" customFormat="1" ht="11.25">
      <c r="B184" s="150"/>
      <c r="D184" s="151" t="s">
        <v>302</v>
      </c>
      <c r="E184" s="152" t="s">
        <v>1</v>
      </c>
      <c r="F184" s="153" t="s">
        <v>6479</v>
      </c>
      <c r="H184" s="154">
        <v>1</v>
      </c>
      <c r="I184" s="155"/>
      <c r="L184" s="150"/>
      <c r="M184" s="156"/>
      <c r="T184" s="157"/>
      <c r="AT184" s="152" t="s">
        <v>302</v>
      </c>
      <c r="AU184" s="152" t="s">
        <v>85</v>
      </c>
      <c r="AV184" s="12" t="s">
        <v>85</v>
      </c>
      <c r="AW184" s="12" t="s">
        <v>32</v>
      </c>
      <c r="AX184" s="12" t="s">
        <v>83</v>
      </c>
      <c r="AY184" s="152" t="s">
        <v>293</v>
      </c>
    </row>
    <row r="185" spans="2:65" s="1" customFormat="1" ht="16.5" customHeight="1">
      <c r="B185" s="32"/>
      <c r="C185" s="137" t="s">
        <v>737</v>
      </c>
      <c r="D185" s="137" t="s">
        <v>295</v>
      </c>
      <c r="E185" s="138" t="s">
        <v>6480</v>
      </c>
      <c r="F185" s="139" t="s">
        <v>6481</v>
      </c>
      <c r="G185" s="140" t="s">
        <v>1151</v>
      </c>
      <c r="H185" s="141">
        <v>1</v>
      </c>
      <c r="I185" s="142"/>
      <c r="J185" s="143">
        <f>ROUND(I185*H185,2)</f>
        <v>0</v>
      </c>
      <c r="K185" s="139" t="s">
        <v>1</v>
      </c>
      <c r="L185" s="32"/>
      <c r="M185" s="144" t="s">
        <v>1</v>
      </c>
      <c r="N185" s="145" t="s">
        <v>41</v>
      </c>
      <c r="P185" s="146">
        <f>O185*H185</f>
        <v>0</v>
      </c>
      <c r="Q185" s="146">
        <v>0</v>
      </c>
      <c r="R185" s="146">
        <f>Q185*H185</f>
        <v>0</v>
      </c>
      <c r="S185" s="146">
        <v>0</v>
      </c>
      <c r="T185" s="147">
        <f>S185*H185</f>
        <v>0</v>
      </c>
      <c r="AR185" s="148" t="s">
        <v>3333</v>
      </c>
      <c r="AT185" s="148" t="s">
        <v>295</v>
      </c>
      <c r="AU185" s="148" t="s">
        <v>85</v>
      </c>
      <c r="AY185" s="17" t="s">
        <v>293</v>
      </c>
      <c r="BE185" s="149">
        <f>IF(N185="základní",J185,0)</f>
        <v>0</v>
      </c>
      <c r="BF185" s="149">
        <f>IF(N185="snížená",J185,0)</f>
        <v>0</v>
      </c>
      <c r="BG185" s="149">
        <f>IF(N185="zákl. přenesená",J185,0)</f>
        <v>0</v>
      </c>
      <c r="BH185" s="149">
        <f>IF(N185="sníž. přenesená",J185,0)</f>
        <v>0</v>
      </c>
      <c r="BI185" s="149">
        <f>IF(N185="nulová",J185,0)</f>
        <v>0</v>
      </c>
      <c r="BJ185" s="17" t="s">
        <v>83</v>
      </c>
      <c r="BK185" s="149">
        <f>ROUND(I185*H185,2)</f>
        <v>0</v>
      </c>
      <c r="BL185" s="17" t="s">
        <v>3333</v>
      </c>
      <c r="BM185" s="148" t="s">
        <v>6482</v>
      </c>
    </row>
    <row r="186" spans="2:65" s="1" customFormat="1" ht="16.5" customHeight="1">
      <c r="B186" s="32"/>
      <c r="C186" s="137" t="s">
        <v>746</v>
      </c>
      <c r="D186" s="137" t="s">
        <v>295</v>
      </c>
      <c r="E186" s="138" t="s">
        <v>6483</v>
      </c>
      <c r="F186" s="139" t="s">
        <v>3537</v>
      </c>
      <c r="G186" s="140" t="s">
        <v>1151</v>
      </c>
      <c r="H186" s="141">
        <v>1</v>
      </c>
      <c r="I186" s="142"/>
      <c r="J186" s="143">
        <f>ROUND(I186*H186,2)</f>
        <v>0</v>
      </c>
      <c r="K186" s="139" t="s">
        <v>299</v>
      </c>
      <c r="L186" s="32"/>
      <c r="M186" s="192" t="s">
        <v>1</v>
      </c>
      <c r="N186" s="193" t="s">
        <v>41</v>
      </c>
      <c r="O186" s="194"/>
      <c r="P186" s="195">
        <f>O186*H186</f>
        <v>0</v>
      </c>
      <c r="Q186" s="195">
        <v>0</v>
      </c>
      <c r="R186" s="195">
        <f>Q186*H186</f>
        <v>0</v>
      </c>
      <c r="S186" s="195">
        <v>0</v>
      </c>
      <c r="T186" s="196">
        <f>S186*H186</f>
        <v>0</v>
      </c>
      <c r="AR186" s="148" t="s">
        <v>3333</v>
      </c>
      <c r="AT186" s="148" t="s">
        <v>295</v>
      </c>
      <c r="AU186" s="148" t="s">
        <v>85</v>
      </c>
      <c r="AY186" s="17" t="s">
        <v>293</v>
      </c>
      <c r="BE186" s="149">
        <f>IF(N186="základní",J186,0)</f>
        <v>0</v>
      </c>
      <c r="BF186" s="149">
        <f>IF(N186="snížená",J186,0)</f>
        <v>0</v>
      </c>
      <c r="BG186" s="149">
        <f>IF(N186="zákl. přenesená",J186,0)</f>
        <v>0</v>
      </c>
      <c r="BH186" s="149">
        <f>IF(N186="sníž. přenesená",J186,0)</f>
        <v>0</v>
      </c>
      <c r="BI186" s="149">
        <f>IF(N186="nulová",J186,0)</f>
        <v>0</v>
      </c>
      <c r="BJ186" s="17" t="s">
        <v>83</v>
      </c>
      <c r="BK186" s="149">
        <f>ROUND(I186*H186,2)</f>
        <v>0</v>
      </c>
      <c r="BL186" s="17" t="s">
        <v>3333</v>
      </c>
      <c r="BM186" s="148" t="s">
        <v>6484</v>
      </c>
    </row>
    <row r="187" spans="2:65" s="1" customFormat="1" ht="6.95" customHeight="1">
      <c r="B187" s="44"/>
      <c r="C187" s="45"/>
      <c r="D187" s="45"/>
      <c r="E187" s="45"/>
      <c r="F187" s="45"/>
      <c r="G187" s="45"/>
      <c r="H187" s="45"/>
      <c r="I187" s="45"/>
      <c r="J187" s="45"/>
      <c r="K187" s="45"/>
      <c r="L187" s="32"/>
    </row>
  </sheetData>
  <sheetProtection algorithmName="SHA-512" hashValue="+2j8qCA5Tk7GnDk5ndeaWgFXutlxxn1ocLkhn+j9AymJzm+H4KzTlpI1V+5mJlUQ++kI01T/hRnWFWmR/WY5iw==" saltValue="AdVWSy+HTD+bLjHimYasbzEsMNmvx0n130vHzYMOr5vbkKuVw+arsBBaRkxjgN1BIYftM6xLUepHrnre1p9CuA==" spinCount="100000" sheet="1" objects="1" scenarios="1" formatColumns="0" formatRows="0" autoFilter="0"/>
  <autoFilter ref="C125:K186" xr:uid="{00000000-0009-0000-0000-000019000000}"/>
  <mergeCells count="12">
    <mergeCell ref="E118:H118"/>
    <mergeCell ref="L2:V2"/>
    <mergeCell ref="E85:H85"/>
    <mergeCell ref="E87:H87"/>
    <mergeCell ref="E89:H89"/>
    <mergeCell ref="E114:H114"/>
    <mergeCell ref="E116:H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BM234"/>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187</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6485</v>
      </c>
      <c r="F9" s="258"/>
      <c r="G9" s="258"/>
      <c r="H9" s="258"/>
      <c r="L9" s="32"/>
    </row>
    <row r="10" spans="2:46" s="1" customFormat="1" ht="12" customHeight="1">
      <c r="B10" s="32"/>
      <c r="D10" s="27" t="s">
        <v>231</v>
      </c>
      <c r="L10" s="32"/>
    </row>
    <row r="11" spans="2:46" s="1" customFormat="1" ht="16.5" customHeight="1">
      <c r="B11" s="32"/>
      <c r="E11" s="238" t="s">
        <v>6486</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ROUND(J139,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ROUND((SUM(BE139:BE233)),  2)</f>
        <v>0</v>
      </c>
      <c r="I35" s="97">
        <v>0.21</v>
      </c>
      <c r="J35" s="86">
        <f>ROUND(((SUM(BE139:BE233))*I35),  2)</f>
        <v>0</v>
      </c>
      <c r="L35" s="32"/>
    </row>
    <row r="36" spans="2:12" s="1" customFormat="1" ht="14.45" customHeight="1">
      <c r="B36" s="32"/>
      <c r="E36" s="27" t="s">
        <v>42</v>
      </c>
      <c r="F36" s="86">
        <f>ROUND((SUM(BF139:BF233)),  2)</f>
        <v>0</v>
      </c>
      <c r="I36" s="97">
        <v>0.12</v>
      </c>
      <c r="J36" s="86">
        <f>ROUND(((SUM(BF139:BF233))*I36),  2)</f>
        <v>0</v>
      </c>
      <c r="L36" s="32"/>
    </row>
    <row r="37" spans="2:12" s="1" customFormat="1" ht="14.45" hidden="1" customHeight="1">
      <c r="B37" s="32"/>
      <c r="E37" s="27" t="s">
        <v>43</v>
      </c>
      <c r="F37" s="86">
        <f>ROUND((SUM(BG139:BG233)),  2)</f>
        <v>0</v>
      </c>
      <c r="I37" s="97">
        <v>0.21</v>
      </c>
      <c r="J37" s="86">
        <f>0</f>
        <v>0</v>
      </c>
      <c r="L37" s="32"/>
    </row>
    <row r="38" spans="2:12" s="1" customFormat="1" ht="14.45" hidden="1" customHeight="1">
      <c r="B38" s="32"/>
      <c r="E38" s="27" t="s">
        <v>44</v>
      </c>
      <c r="F38" s="86">
        <f>ROUND((SUM(BH139:BH233)),  2)</f>
        <v>0</v>
      </c>
      <c r="I38" s="97">
        <v>0.12</v>
      </c>
      <c r="J38" s="86">
        <f>0</f>
        <v>0</v>
      </c>
      <c r="L38" s="32"/>
    </row>
    <row r="39" spans="2:12" s="1" customFormat="1" ht="14.45" hidden="1" customHeight="1">
      <c r="B39" s="32"/>
      <c r="E39" s="27" t="s">
        <v>45</v>
      </c>
      <c r="F39" s="86">
        <f>ROUND((SUM(BI139:BI233)),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6485</v>
      </c>
      <c r="F87" s="258"/>
      <c r="G87" s="258"/>
      <c r="H87" s="258"/>
      <c r="L87" s="32"/>
    </row>
    <row r="88" spans="2:12" s="1" customFormat="1" ht="12" customHeight="1">
      <c r="B88" s="32"/>
      <c r="C88" s="27" t="s">
        <v>231</v>
      </c>
      <c r="L88" s="32"/>
    </row>
    <row r="89" spans="2:12" s="1" customFormat="1" ht="16.5" customHeight="1">
      <c r="B89" s="32"/>
      <c r="E89" s="238" t="str">
        <f>E11</f>
        <v>SO 1.5.1 - Definitivní úprava povrchů</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J139</f>
        <v>0</v>
      </c>
      <c r="L98" s="32"/>
      <c r="AU98" s="17" t="s">
        <v>264</v>
      </c>
    </row>
    <row r="99" spans="2:47" s="8" customFormat="1" ht="24.95" customHeight="1">
      <c r="B99" s="109"/>
      <c r="D99" s="110" t="s">
        <v>4827</v>
      </c>
      <c r="E99" s="111"/>
      <c r="F99" s="111"/>
      <c r="G99" s="111"/>
      <c r="H99" s="111"/>
      <c r="I99" s="111"/>
      <c r="J99" s="112">
        <f>J140</f>
        <v>0</v>
      </c>
      <c r="L99" s="109"/>
    </row>
    <row r="100" spans="2:47" s="8" customFormat="1" ht="24.95" customHeight="1">
      <c r="B100" s="109"/>
      <c r="D100" s="110" t="s">
        <v>4828</v>
      </c>
      <c r="E100" s="111"/>
      <c r="F100" s="111"/>
      <c r="G100" s="111"/>
      <c r="H100" s="111"/>
      <c r="I100" s="111"/>
      <c r="J100" s="112">
        <f>J154</f>
        <v>0</v>
      </c>
      <c r="L100" s="109"/>
    </row>
    <row r="101" spans="2:47" s="8" customFormat="1" ht="24.95" customHeight="1">
      <c r="B101" s="109"/>
      <c r="D101" s="110" t="s">
        <v>6487</v>
      </c>
      <c r="E101" s="111"/>
      <c r="F101" s="111"/>
      <c r="G101" s="111"/>
      <c r="H101" s="111"/>
      <c r="I101" s="111"/>
      <c r="J101" s="112">
        <f>J161</f>
        <v>0</v>
      </c>
      <c r="L101" s="109"/>
    </row>
    <row r="102" spans="2:47" s="8" customFormat="1" ht="24.95" customHeight="1">
      <c r="B102" s="109"/>
      <c r="D102" s="110" t="s">
        <v>6488</v>
      </c>
      <c r="E102" s="111"/>
      <c r="F102" s="111"/>
      <c r="G102" s="111"/>
      <c r="H102" s="111"/>
      <c r="I102" s="111"/>
      <c r="J102" s="112">
        <f>J163</f>
        <v>0</v>
      </c>
      <c r="L102" s="109"/>
    </row>
    <row r="103" spans="2:47" s="8" customFormat="1" ht="24.95" customHeight="1">
      <c r="B103" s="109"/>
      <c r="D103" s="110" t="s">
        <v>4830</v>
      </c>
      <c r="E103" s="111"/>
      <c r="F103" s="111"/>
      <c r="G103" s="111"/>
      <c r="H103" s="111"/>
      <c r="I103" s="111"/>
      <c r="J103" s="112">
        <f>J165</f>
        <v>0</v>
      </c>
      <c r="L103" s="109"/>
    </row>
    <row r="104" spans="2:47" s="8" customFormat="1" ht="24.95" customHeight="1">
      <c r="B104" s="109"/>
      <c r="D104" s="110" t="s">
        <v>6489</v>
      </c>
      <c r="E104" s="111"/>
      <c r="F104" s="111"/>
      <c r="G104" s="111"/>
      <c r="H104" s="111"/>
      <c r="I104" s="111"/>
      <c r="J104" s="112">
        <f>J170</f>
        <v>0</v>
      </c>
      <c r="L104" s="109"/>
    </row>
    <row r="105" spans="2:47" s="8" customFormat="1" ht="24.95" customHeight="1">
      <c r="B105" s="109"/>
      <c r="D105" s="110" t="s">
        <v>6490</v>
      </c>
      <c r="E105" s="111"/>
      <c r="F105" s="111"/>
      <c r="G105" s="111"/>
      <c r="H105" s="111"/>
      <c r="I105" s="111"/>
      <c r="J105" s="112">
        <f>J182</f>
        <v>0</v>
      </c>
      <c r="L105" s="109"/>
    </row>
    <row r="106" spans="2:47" s="8" customFormat="1" ht="24.95" customHeight="1">
      <c r="B106" s="109"/>
      <c r="D106" s="110" t="s">
        <v>6491</v>
      </c>
      <c r="E106" s="111"/>
      <c r="F106" s="111"/>
      <c r="G106" s="111"/>
      <c r="H106" s="111"/>
      <c r="I106" s="111"/>
      <c r="J106" s="112">
        <f>J185</f>
        <v>0</v>
      </c>
      <c r="L106" s="109"/>
    </row>
    <row r="107" spans="2:47" s="8" customFormat="1" ht="24.95" customHeight="1">
      <c r="B107" s="109"/>
      <c r="D107" s="110" t="s">
        <v>6492</v>
      </c>
      <c r="E107" s="111"/>
      <c r="F107" s="111"/>
      <c r="G107" s="111"/>
      <c r="H107" s="111"/>
      <c r="I107" s="111"/>
      <c r="J107" s="112">
        <f>J190</f>
        <v>0</v>
      </c>
      <c r="L107" s="109"/>
    </row>
    <row r="108" spans="2:47" s="8" customFormat="1" ht="24.95" customHeight="1">
      <c r="B108" s="109"/>
      <c r="D108" s="110" t="s">
        <v>6493</v>
      </c>
      <c r="E108" s="111"/>
      <c r="F108" s="111"/>
      <c r="G108" s="111"/>
      <c r="H108" s="111"/>
      <c r="I108" s="111"/>
      <c r="J108" s="112">
        <f>J196</f>
        <v>0</v>
      </c>
      <c r="L108" s="109"/>
    </row>
    <row r="109" spans="2:47" s="8" customFormat="1" ht="24.95" customHeight="1">
      <c r="B109" s="109"/>
      <c r="D109" s="110" t="s">
        <v>4832</v>
      </c>
      <c r="E109" s="111"/>
      <c r="F109" s="111"/>
      <c r="G109" s="111"/>
      <c r="H109" s="111"/>
      <c r="I109" s="111"/>
      <c r="J109" s="112">
        <f>J199</f>
        <v>0</v>
      </c>
      <c r="L109" s="109"/>
    </row>
    <row r="110" spans="2:47" s="8" customFormat="1" ht="24.95" customHeight="1">
      <c r="B110" s="109"/>
      <c r="D110" s="110" t="s">
        <v>6494</v>
      </c>
      <c r="E110" s="111"/>
      <c r="F110" s="111"/>
      <c r="G110" s="111"/>
      <c r="H110" s="111"/>
      <c r="I110" s="111"/>
      <c r="J110" s="112">
        <f>J204</f>
        <v>0</v>
      </c>
      <c r="L110" s="109"/>
    </row>
    <row r="111" spans="2:47" s="8" customFormat="1" ht="24.95" customHeight="1">
      <c r="B111" s="109"/>
      <c r="D111" s="110" t="s">
        <v>6495</v>
      </c>
      <c r="E111" s="111"/>
      <c r="F111" s="111"/>
      <c r="G111" s="111"/>
      <c r="H111" s="111"/>
      <c r="I111" s="111"/>
      <c r="J111" s="112">
        <f>J208</f>
        <v>0</v>
      </c>
      <c r="L111" s="109"/>
    </row>
    <row r="112" spans="2:47" s="8" customFormat="1" ht="24.95" customHeight="1">
      <c r="B112" s="109"/>
      <c r="D112" s="110" t="s">
        <v>6496</v>
      </c>
      <c r="E112" s="111"/>
      <c r="F112" s="111"/>
      <c r="G112" s="111"/>
      <c r="H112" s="111"/>
      <c r="I112" s="111"/>
      <c r="J112" s="112">
        <f>J213</f>
        <v>0</v>
      </c>
      <c r="L112" s="109"/>
    </row>
    <row r="113" spans="2:12" s="8" customFormat="1" ht="24.95" customHeight="1">
      <c r="B113" s="109"/>
      <c r="D113" s="110" t="s">
        <v>6497</v>
      </c>
      <c r="E113" s="111"/>
      <c r="F113" s="111"/>
      <c r="G113" s="111"/>
      <c r="H113" s="111"/>
      <c r="I113" s="111"/>
      <c r="J113" s="112">
        <f>J217</f>
        <v>0</v>
      </c>
      <c r="L113" s="109"/>
    </row>
    <row r="114" spans="2:12" s="8" customFormat="1" ht="24.95" customHeight="1">
      <c r="B114" s="109"/>
      <c r="D114" s="110" t="s">
        <v>4833</v>
      </c>
      <c r="E114" s="111"/>
      <c r="F114" s="111"/>
      <c r="G114" s="111"/>
      <c r="H114" s="111"/>
      <c r="I114" s="111"/>
      <c r="J114" s="112">
        <f>J219</f>
        <v>0</v>
      </c>
      <c r="L114" s="109"/>
    </row>
    <row r="115" spans="2:12" s="8" customFormat="1" ht="24.95" customHeight="1">
      <c r="B115" s="109"/>
      <c r="D115" s="110" t="s">
        <v>6498</v>
      </c>
      <c r="E115" s="111"/>
      <c r="F115" s="111"/>
      <c r="G115" s="111"/>
      <c r="H115" s="111"/>
      <c r="I115" s="111"/>
      <c r="J115" s="112">
        <f>J222</f>
        <v>0</v>
      </c>
      <c r="L115" s="109"/>
    </row>
    <row r="116" spans="2:12" s="8" customFormat="1" ht="24.95" customHeight="1">
      <c r="B116" s="109"/>
      <c r="D116" s="110" t="s">
        <v>6054</v>
      </c>
      <c r="E116" s="111"/>
      <c r="F116" s="111"/>
      <c r="G116" s="111"/>
      <c r="H116" s="111"/>
      <c r="I116" s="111"/>
      <c r="J116" s="112">
        <f>J224</f>
        <v>0</v>
      </c>
      <c r="L116" s="109"/>
    </row>
    <row r="117" spans="2:12" s="8" customFormat="1" ht="24.95" customHeight="1">
      <c r="B117" s="109"/>
      <c r="D117" s="110" t="s">
        <v>4841</v>
      </c>
      <c r="E117" s="111"/>
      <c r="F117" s="111"/>
      <c r="G117" s="111"/>
      <c r="H117" s="111"/>
      <c r="I117" s="111"/>
      <c r="J117" s="112">
        <f>J227</f>
        <v>0</v>
      </c>
      <c r="L117" s="109"/>
    </row>
    <row r="118" spans="2:12" s="1" customFormat="1" ht="21.75" customHeight="1">
      <c r="B118" s="32"/>
      <c r="L118" s="32"/>
    </row>
    <row r="119" spans="2:12" s="1" customFormat="1" ht="6.95" customHeight="1">
      <c r="B119" s="44"/>
      <c r="C119" s="45"/>
      <c r="D119" s="45"/>
      <c r="E119" s="45"/>
      <c r="F119" s="45"/>
      <c r="G119" s="45"/>
      <c r="H119" s="45"/>
      <c r="I119" s="45"/>
      <c r="J119" s="45"/>
      <c r="K119" s="45"/>
      <c r="L119" s="32"/>
    </row>
    <row r="123" spans="2:12" s="1" customFormat="1" ht="6.95" customHeight="1">
      <c r="B123" s="46"/>
      <c r="C123" s="47"/>
      <c r="D123" s="47"/>
      <c r="E123" s="47"/>
      <c r="F123" s="47"/>
      <c r="G123" s="47"/>
      <c r="H123" s="47"/>
      <c r="I123" s="47"/>
      <c r="J123" s="47"/>
      <c r="K123" s="47"/>
      <c r="L123" s="32"/>
    </row>
    <row r="124" spans="2:12" s="1" customFormat="1" ht="24.95" customHeight="1">
      <c r="B124" s="32"/>
      <c r="C124" s="21" t="s">
        <v>278</v>
      </c>
      <c r="L124" s="32"/>
    </row>
    <row r="125" spans="2:12" s="1" customFormat="1" ht="6.95" customHeight="1">
      <c r="B125" s="32"/>
      <c r="L125" s="32"/>
    </row>
    <row r="126" spans="2:12" s="1" customFormat="1" ht="12" customHeight="1">
      <c r="B126" s="32"/>
      <c r="C126" s="27" t="s">
        <v>16</v>
      </c>
      <c r="L126" s="32"/>
    </row>
    <row r="127" spans="2:12" s="1" customFormat="1" ht="16.5" customHeight="1">
      <c r="B127" s="32"/>
      <c r="E127" s="256" t="str">
        <f>E7</f>
        <v>Stavba sekundárního kolektoru Česká-Středova - 2024</v>
      </c>
      <c r="F127" s="257"/>
      <c r="G127" s="257"/>
      <c r="H127" s="257"/>
      <c r="L127" s="32"/>
    </row>
    <row r="128" spans="2:12" ht="12" customHeight="1">
      <c r="B128" s="20"/>
      <c r="C128" s="27" t="s">
        <v>225</v>
      </c>
      <c r="L128" s="20"/>
    </row>
    <row r="129" spans="2:65" s="1" customFormat="1" ht="16.5" customHeight="1">
      <c r="B129" s="32"/>
      <c r="E129" s="256" t="s">
        <v>6485</v>
      </c>
      <c r="F129" s="258"/>
      <c r="G129" s="258"/>
      <c r="H129" s="258"/>
      <c r="L129" s="32"/>
    </row>
    <row r="130" spans="2:65" s="1" customFormat="1" ht="12" customHeight="1">
      <c r="B130" s="32"/>
      <c r="C130" s="27" t="s">
        <v>231</v>
      </c>
      <c r="L130" s="32"/>
    </row>
    <row r="131" spans="2:65" s="1" customFormat="1" ht="16.5" customHeight="1">
      <c r="B131" s="32"/>
      <c r="E131" s="238" t="str">
        <f>E11</f>
        <v>SO 1.5.1 - Definitivní úprava povrchů</v>
      </c>
      <c r="F131" s="258"/>
      <c r="G131" s="258"/>
      <c r="H131" s="258"/>
      <c r="L131" s="32"/>
    </row>
    <row r="132" spans="2:65" s="1" customFormat="1" ht="6.95" customHeight="1">
      <c r="B132" s="32"/>
      <c r="L132" s="32"/>
    </row>
    <row r="133" spans="2:65" s="1" customFormat="1" ht="12" customHeight="1">
      <c r="B133" s="32"/>
      <c r="C133" s="27" t="s">
        <v>20</v>
      </c>
      <c r="F133" s="25" t="str">
        <f>F14</f>
        <v>Brno</v>
      </c>
      <c r="I133" s="27" t="s">
        <v>22</v>
      </c>
      <c r="J133" s="52" t="str">
        <f>IF(J14="","",J14)</f>
        <v>8. 8. 2024</v>
      </c>
      <c r="L133" s="32"/>
    </row>
    <row r="134" spans="2:65" s="1" customFormat="1" ht="6.95" customHeight="1">
      <c r="B134" s="32"/>
      <c r="L134" s="32"/>
    </row>
    <row r="135" spans="2:65" s="1" customFormat="1" ht="15.2" customHeight="1">
      <c r="B135" s="32"/>
      <c r="C135" s="27" t="s">
        <v>24</v>
      </c>
      <c r="F135" s="25" t="str">
        <f>E17</f>
        <v>Statutární město Brno</v>
      </c>
      <c r="I135" s="27" t="s">
        <v>30</v>
      </c>
      <c r="J135" s="30" t="str">
        <f>E23</f>
        <v>INGUTIS, spol. s r.o.</v>
      </c>
      <c r="L135" s="32"/>
    </row>
    <row r="136" spans="2:65" s="1" customFormat="1" ht="15.2" customHeight="1">
      <c r="B136" s="32"/>
      <c r="C136" s="27" t="s">
        <v>28</v>
      </c>
      <c r="F136" s="25" t="str">
        <f>IF(E20="","",E20)</f>
        <v>Vyplň údaj</v>
      </c>
      <c r="I136" s="27" t="s">
        <v>33</v>
      </c>
      <c r="J136" s="30" t="str">
        <f>E26</f>
        <v>Ing. J. Duben</v>
      </c>
      <c r="L136" s="32"/>
    </row>
    <row r="137" spans="2:65" s="1" customFormat="1" ht="10.35" customHeight="1">
      <c r="B137" s="32"/>
      <c r="L137" s="32"/>
    </row>
    <row r="138" spans="2:65" s="10" customFormat="1" ht="29.25" customHeight="1">
      <c r="B138" s="117"/>
      <c r="C138" s="118" t="s">
        <v>279</v>
      </c>
      <c r="D138" s="119" t="s">
        <v>61</v>
      </c>
      <c r="E138" s="119" t="s">
        <v>57</v>
      </c>
      <c r="F138" s="119" t="s">
        <v>58</v>
      </c>
      <c r="G138" s="119" t="s">
        <v>280</v>
      </c>
      <c r="H138" s="119" t="s">
        <v>281</v>
      </c>
      <c r="I138" s="119" t="s">
        <v>282</v>
      </c>
      <c r="J138" s="119" t="s">
        <v>262</v>
      </c>
      <c r="K138" s="120" t="s">
        <v>283</v>
      </c>
      <c r="L138" s="117"/>
      <c r="M138" s="59" t="s">
        <v>1</v>
      </c>
      <c r="N138" s="60" t="s">
        <v>40</v>
      </c>
      <c r="O138" s="60" t="s">
        <v>284</v>
      </c>
      <c r="P138" s="60" t="s">
        <v>285</v>
      </c>
      <c r="Q138" s="60" t="s">
        <v>286</v>
      </c>
      <c r="R138" s="60" t="s">
        <v>287</v>
      </c>
      <c r="S138" s="60" t="s">
        <v>288</v>
      </c>
      <c r="T138" s="61" t="s">
        <v>289</v>
      </c>
    </row>
    <row r="139" spans="2:65" s="1" customFormat="1" ht="22.9" customHeight="1">
      <c r="B139" s="32"/>
      <c r="C139" s="64" t="s">
        <v>290</v>
      </c>
      <c r="J139" s="121">
        <f>BK139</f>
        <v>0</v>
      </c>
      <c r="L139" s="32"/>
      <c r="M139" s="62"/>
      <c r="N139" s="53"/>
      <c r="O139" s="53"/>
      <c r="P139" s="122">
        <f>P140+P154+P161+P163+P165+P170+P182+P185+P190+P196+P199+P204+P208+P213+P217+P219+P222+P224+P227</f>
        <v>0</v>
      </c>
      <c r="Q139" s="53"/>
      <c r="R139" s="122">
        <f>R140+R154+R161+R163+R165+R170+R182+R185+R190+R196+R199+R204+R208+R213+R217+R219+R222+R224+R227</f>
        <v>0</v>
      </c>
      <c r="S139" s="53"/>
      <c r="T139" s="123">
        <f>T140+T154+T161+T163+T165+T170+T182+T185+T190+T196+T199+T204+T208+T213+T217+T219+T222+T224+T227</f>
        <v>0</v>
      </c>
      <c r="AT139" s="17" t="s">
        <v>75</v>
      </c>
      <c r="AU139" s="17" t="s">
        <v>264</v>
      </c>
      <c r="BK139" s="124">
        <f>BK140+BK154+BK161+BK163+BK165+BK170+BK182+BK185+BK190+BK196+BK199+BK204+BK208+BK213+BK217+BK219+BK222+BK224+BK227</f>
        <v>0</v>
      </c>
    </row>
    <row r="140" spans="2:65" s="11" customFormat="1" ht="25.9" customHeight="1">
      <c r="B140" s="125"/>
      <c r="D140" s="126" t="s">
        <v>75</v>
      </c>
      <c r="E140" s="127" t="s">
        <v>83</v>
      </c>
      <c r="F140" s="127" t="s">
        <v>294</v>
      </c>
      <c r="I140" s="128"/>
      <c r="J140" s="129">
        <f>BK140</f>
        <v>0</v>
      </c>
      <c r="L140" s="125"/>
      <c r="M140" s="130"/>
      <c r="P140" s="131">
        <f>SUM(P141:P153)</f>
        <v>0</v>
      </c>
      <c r="R140" s="131">
        <f>SUM(R141:R153)</f>
        <v>0</v>
      </c>
      <c r="T140" s="132">
        <f>SUM(T141:T153)</f>
        <v>0</v>
      </c>
      <c r="AR140" s="126" t="s">
        <v>83</v>
      </c>
      <c r="AT140" s="133" t="s">
        <v>75</v>
      </c>
      <c r="AU140" s="133" t="s">
        <v>76</v>
      </c>
      <c r="AY140" s="126" t="s">
        <v>293</v>
      </c>
      <c r="BK140" s="134">
        <f>SUM(BK141:BK153)</f>
        <v>0</v>
      </c>
    </row>
    <row r="141" spans="2:65" s="1" customFormat="1" ht="16.5" customHeight="1">
      <c r="B141" s="32"/>
      <c r="C141" s="137" t="s">
        <v>83</v>
      </c>
      <c r="D141" s="137" t="s">
        <v>295</v>
      </c>
      <c r="E141" s="138" t="s">
        <v>6499</v>
      </c>
      <c r="F141" s="139" t="s">
        <v>6500</v>
      </c>
      <c r="G141" s="140" t="s">
        <v>767</v>
      </c>
      <c r="H141" s="141">
        <v>129.5</v>
      </c>
      <c r="I141" s="142"/>
      <c r="J141" s="143">
        <f t="shared" ref="J141:J153" si="0">ROUND(I141*H141,2)</f>
        <v>0</v>
      </c>
      <c r="K141" s="139" t="s">
        <v>1</v>
      </c>
      <c r="L141" s="32"/>
      <c r="M141" s="144" t="s">
        <v>1</v>
      </c>
      <c r="N141" s="145" t="s">
        <v>41</v>
      </c>
      <c r="P141" s="146">
        <f t="shared" ref="P141:P153" si="1">O141*H141</f>
        <v>0</v>
      </c>
      <c r="Q141" s="146">
        <v>0</v>
      </c>
      <c r="R141" s="146">
        <f t="shared" ref="R141:R153" si="2">Q141*H141</f>
        <v>0</v>
      </c>
      <c r="S141" s="146">
        <v>0</v>
      </c>
      <c r="T141" s="147">
        <f t="shared" ref="T141:T153" si="3">S141*H141</f>
        <v>0</v>
      </c>
      <c r="AR141" s="148" t="s">
        <v>300</v>
      </c>
      <c r="AT141" s="148" t="s">
        <v>295</v>
      </c>
      <c r="AU141" s="148" t="s">
        <v>83</v>
      </c>
      <c r="AY141" s="17" t="s">
        <v>293</v>
      </c>
      <c r="BE141" s="149">
        <f t="shared" ref="BE141:BE153" si="4">IF(N141="základní",J141,0)</f>
        <v>0</v>
      </c>
      <c r="BF141" s="149">
        <f t="shared" ref="BF141:BF153" si="5">IF(N141="snížená",J141,0)</f>
        <v>0</v>
      </c>
      <c r="BG141" s="149">
        <f t="shared" ref="BG141:BG153" si="6">IF(N141="zákl. přenesená",J141,0)</f>
        <v>0</v>
      </c>
      <c r="BH141" s="149">
        <f t="shared" ref="BH141:BH153" si="7">IF(N141="sníž. přenesená",J141,0)</f>
        <v>0</v>
      </c>
      <c r="BI141" s="149">
        <f t="shared" ref="BI141:BI153" si="8">IF(N141="nulová",J141,0)</f>
        <v>0</v>
      </c>
      <c r="BJ141" s="17" t="s">
        <v>83</v>
      </c>
      <c r="BK141" s="149">
        <f t="shared" ref="BK141:BK153" si="9">ROUND(I141*H141,2)</f>
        <v>0</v>
      </c>
      <c r="BL141" s="17" t="s">
        <v>300</v>
      </c>
      <c r="BM141" s="148" t="s">
        <v>85</v>
      </c>
    </row>
    <row r="142" spans="2:65" s="1" customFormat="1" ht="16.5" customHeight="1">
      <c r="B142" s="32"/>
      <c r="C142" s="137" t="s">
        <v>85</v>
      </c>
      <c r="D142" s="137" t="s">
        <v>295</v>
      </c>
      <c r="E142" s="138" t="s">
        <v>6501</v>
      </c>
      <c r="F142" s="139" t="s">
        <v>6502</v>
      </c>
      <c r="G142" s="140" t="s">
        <v>767</v>
      </c>
      <c r="H142" s="141">
        <v>63.5</v>
      </c>
      <c r="I142" s="142"/>
      <c r="J142" s="143">
        <f t="shared" si="0"/>
        <v>0</v>
      </c>
      <c r="K142" s="139" t="s">
        <v>1</v>
      </c>
      <c r="L142" s="32"/>
      <c r="M142" s="144" t="s">
        <v>1</v>
      </c>
      <c r="N142" s="145" t="s">
        <v>41</v>
      </c>
      <c r="P142" s="146">
        <f t="shared" si="1"/>
        <v>0</v>
      </c>
      <c r="Q142" s="146">
        <v>0</v>
      </c>
      <c r="R142" s="146">
        <f t="shared" si="2"/>
        <v>0</v>
      </c>
      <c r="S142" s="146">
        <v>0</v>
      </c>
      <c r="T142" s="147">
        <f t="shared" si="3"/>
        <v>0</v>
      </c>
      <c r="AR142" s="148" t="s">
        <v>300</v>
      </c>
      <c r="AT142" s="148" t="s">
        <v>295</v>
      </c>
      <c r="AU142" s="148" t="s">
        <v>83</v>
      </c>
      <c r="AY142" s="17" t="s">
        <v>293</v>
      </c>
      <c r="BE142" s="149">
        <f t="shared" si="4"/>
        <v>0</v>
      </c>
      <c r="BF142" s="149">
        <f t="shared" si="5"/>
        <v>0</v>
      </c>
      <c r="BG142" s="149">
        <f t="shared" si="6"/>
        <v>0</v>
      </c>
      <c r="BH142" s="149">
        <f t="shared" si="7"/>
        <v>0</v>
      </c>
      <c r="BI142" s="149">
        <f t="shared" si="8"/>
        <v>0</v>
      </c>
      <c r="BJ142" s="17" t="s">
        <v>83</v>
      </c>
      <c r="BK142" s="149">
        <f t="shared" si="9"/>
        <v>0</v>
      </c>
      <c r="BL142" s="17" t="s">
        <v>300</v>
      </c>
      <c r="BM142" s="148" t="s">
        <v>300</v>
      </c>
    </row>
    <row r="143" spans="2:65" s="1" customFormat="1" ht="16.5" customHeight="1">
      <c r="B143" s="32"/>
      <c r="C143" s="137" t="s">
        <v>156</v>
      </c>
      <c r="D143" s="137" t="s">
        <v>295</v>
      </c>
      <c r="E143" s="138" t="s">
        <v>6503</v>
      </c>
      <c r="F143" s="139" t="s">
        <v>6504</v>
      </c>
      <c r="G143" s="140" t="s">
        <v>767</v>
      </c>
      <c r="H143" s="141">
        <v>47.6</v>
      </c>
      <c r="I143" s="142"/>
      <c r="J143" s="143">
        <f t="shared" si="0"/>
        <v>0</v>
      </c>
      <c r="K143" s="139" t="s">
        <v>1</v>
      </c>
      <c r="L143" s="32"/>
      <c r="M143" s="144" t="s">
        <v>1</v>
      </c>
      <c r="N143" s="145" t="s">
        <v>41</v>
      </c>
      <c r="P143" s="146">
        <f t="shared" si="1"/>
        <v>0</v>
      </c>
      <c r="Q143" s="146">
        <v>0</v>
      </c>
      <c r="R143" s="146">
        <f t="shared" si="2"/>
        <v>0</v>
      </c>
      <c r="S143" s="146">
        <v>0</v>
      </c>
      <c r="T143" s="147">
        <f t="shared" si="3"/>
        <v>0</v>
      </c>
      <c r="AR143" s="148" t="s">
        <v>300</v>
      </c>
      <c r="AT143" s="148" t="s">
        <v>295</v>
      </c>
      <c r="AU143" s="148" t="s">
        <v>83</v>
      </c>
      <c r="AY143" s="17" t="s">
        <v>293</v>
      </c>
      <c r="BE143" s="149">
        <f t="shared" si="4"/>
        <v>0</v>
      </c>
      <c r="BF143" s="149">
        <f t="shared" si="5"/>
        <v>0</v>
      </c>
      <c r="BG143" s="149">
        <f t="shared" si="6"/>
        <v>0</v>
      </c>
      <c r="BH143" s="149">
        <f t="shared" si="7"/>
        <v>0</v>
      </c>
      <c r="BI143" s="149">
        <f t="shared" si="8"/>
        <v>0</v>
      </c>
      <c r="BJ143" s="17" t="s">
        <v>83</v>
      </c>
      <c r="BK143" s="149">
        <f t="shared" si="9"/>
        <v>0</v>
      </c>
      <c r="BL143" s="17" t="s">
        <v>300</v>
      </c>
      <c r="BM143" s="148" t="s">
        <v>327</v>
      </c>
    </row>
    <row r="144" spans="2:65" s="1" customFormat="1" ht="16.5" customHeight="1">
      <c r="B144" s="32"/>
      <c r="C144" s="137" t="s">
        <v>300</v>
      </c>
      <c r="D144" s="137" t="s">
        <v>295</v>
      </c>
      <c r="E144" s="138" t="s">
        <v>6505</v>
      </c>
      <c r="F144" s="139" t="s">
        <v>6506</v>
      </c>
      <c r="G144" s="140" t="s">
        <v>711</v>
      </c>
      <c r="H144" s="141">
        <v>117</v>
      </c>
      <c r="I144" s="142"/>
      <c r="J144" s="143">
        <f t="shared" si="0"/>
        <v>0</v>
      </c>
      <c r="K144" s="139" t="s">
        <v>1</v>
      </c>
      <c r="L144" s="32"/>
      <c r="M144" s="144" t="s">
        <v>1</v>
      </c>
      <c r="N144" s="145" t="s">
        <v>41</v>
      </c>
      <c r="P144" s="146">
        <f t="shared" si="1"/>
        <v>0</v>
      </c>
      <c r="Q144" s="146">
        <v>0</v>
      </c>
      <c r="R144" s="146">
        <f t="shared" si="2"/>
        <v>0</v>
      </c>
      <c r="S144" s="146">
        <v>0</v>
      </c>
      <c r="T144" s="147">
        <f t="shared" si="3"/>
        <v>0</v>
      </c>
      <c r="AR144" s="148" t="s">
        <v>300</v>
      </c>
      <c r="AT144" s="148" t="s">
        <v>295</v>
      </c>
      <c r="AU144" s="148" t="s">
        <v>83</v>
      </c>
      <c r="AY144" s="17" t="s">
        <v>293</v>
      </c>
      <c r="BE144" s="149">
        <f t="shared" si="4"/>
        <v>0</v>
      </c>
      <c r="BF144" s="149">
        <f t="shared" si="5"/>
        <v>0</v>
      </c>
      <c r="BG144" s="149">
        <f t="shared" si="6"/>
        <v>0</v>
      </c>
      <c r="BH144" s="149">
        <f t="shared" si="7"/>
        <v>0</v>
      </c>
      <c r="BI144" s="149">
        <f t="shared" si="8"/>
        <v>0</v>
      </c>
      <c r="BJ144" s="17" t="s">
        <v>83</v>
      </c>
      <c r="BK144" s="149">
        <f t="shared" si="9"/>
        <v>0</v>
      </c>
      <c r="BL144" s="17" t="s">
        <v>300</v>
      </c>
      <c r="BM144" s="148" t="s">
        <v>396</v>
      </c>
    </row>
    <row r="145" spans="2:65" s="1" customFormat="1" ht="16.5" customHeight="1">
      <c r="B145" s="32"/>
      <c r="C145" s="137" t="s">
        <v>320</v>
      </c>
      <c r="D145" s="137" t="s">
        <v>295</v>
      </c>
      <c r="E145" s="138" t="s">
        <v>6507</v>
      </c>
      <c r="F145" s="139" t="s">
        <v>6508</v>
      </c>
      <c r="G145" s="140" t="s">
        <v>311</v>
      </c>
      <c r="H145" s="141">
        <v>63.936999999999998</v>
      </c>
      <c r="I145" s="142"/>
      <c r="J145" s="143">
        <f t="shared" si="0"/>
        <v>0</v>
      </c>
      <c r="K145" s="139" t="s">
        <v>1</v>
      </c>
      <c r="L145" s="32"/>
      <c r="M145" s="144" t="s">
        <v>1</v>
      </c>
      <c r="N145" s="145" t="s">
        <v>41</v>
      </c>
      <c r="P145" s="146">
        <f t="shared" si="1"/>
        <v>0</v>
      </c>
      <c r="Q145" s="146">
        <v>0</v>
      </c>
      <c r="R145" s="146">
        <f t="shared" si="2"/>
        <v>0</v>
      </c>
      <c r="S145" s="146">
        <v>0</v>
      </c>
      <c r="T145" s="147">
        <f t="shared" si="3"/>
        <v>0</v>
      </c>
      <c r="AR145" s="148" t="s">
        <v>300</v>
      </c>
      <c r="AT145" s="148" t="s">
        <v>295</v>
      </c>
      <c r="AU145" s="148" t="s">
        <v>83</v>
      </c>
      <c r="AY145" s="17" t="s">
        <v>293</v>
      </c>
      <c r="BE145" s="149">
        <f t="shared" si="4"/>
        <v>0</v>
      </c>
      <c r="BF145" s="149">
        <f t="shared" si="5"/>
        <v>0</v>
      </c>
      <c r="BG145" s="149">
        <f t="shared" si="6"/>
        <v>0</v>
      </c>
      <c r="BH145" s="149">
        <f t="shared" si="7"/>
        <v>0</v>
      </c>
      <c r="BI145" s="149">
        <f t="shared" si="8"/>
        <v>0</v>
      </c>
      <c r="BJ145" s="17" t="s">
        <v>83</v>
      </c>
      <c r="BK145" s="149">
        <f t="shared" si="9"/>
        <v>0</v>
      </c>
      <c r="BL145" s="17" t="s">
        <v>300</v>
      </c>
      <c r="BM145" s="148" t="s">
        <v>449</v>
      </c>
    </row>
    <row r="146" spans="2:65" s="1" customFormat="1" ht="16.5" customHeight="1">
      <c r="B146" s="32"/>
      <c r="C146" s="137" t="s">
        <v>327</v>
      </c>
      <c r="D146" s="137" t="s">
        <v>295</v>
      </c>
      <c r="E146" s="138" t="s">
        <v>6509</v>
      </c>
      <c r="F146" s="139" t="s">
        <v>6510</v>
      </c>
      <c r="G146" s="140" t="s">
        <v>311</v>
      </c>
      <c r="H146" s="141">
        <v>314.53899999999999</v>
      </c>
      <c r="I146" s="142"/>
      <c r="J146" s="143">
        <f t="shared" si="0"/>
        <v>0</v>
      </c>
      <c r="K146" s="139" t="s">
        <v>1</v>
      </c>
      <c r="L146" s="32"/>
      <c r="M146" s="144" t="s">
        <v>1</v>
      </c>
      <c r="N146" s="145" t="s">
        <v>41</v>
      </c>
      <c r="P146" s="146">
        <f t="shared" si="1"/>
        <v>0</v>
      </c>
      <c r="Q146" s="146">
        <v>0</v>
      </c>
      <c r="R146" s="146">
        <f t="shared" si="2"/>
        <v>0</v>
      </c>
      <c r="S146" s="146">
        <v>0</v>
      </c>
      <c r="T146" s="147">
        <f t="shared" si="3"/>
        <v>0</v>
      </c>
      <c r="AR146" s="148" t="s">
        <v>300</v>
      </c>
      <c r="AT146" s="148" t="s">
        <v>295</v>
      </c>
      <c r="AU146" s="148" t="s">
        <v>83</v>
      </c>
      <c r="AY146" s="17" t="s">
        <v>293</v>
      </c>
      <c r="BE146" s="149">
        <f t="shared" si="4"/>
        <v>0</v>
      </c>
      <c r="BF146" s="149">
        <f t="shared" si="5"/>
        <v>0</v>
      </c>
      <c r="BG146" s="149">
        <f t="shared" si="6"/>
        <v>0</v>
      </c>
      <c r="BH146" s="149">
        <f t="shared" si="7"/>
        <v>0</v>
      </c>
      <c r="BI146" s="149">
        <f t="shared" si="8"/>
        <v>0</v>
      </c>
      <c r="BJ146" s="17" t="s">
        <v>83</v>
      </c>
      <c r="BK146" s="149">
        <f t="shared" si="9"/>
        <v>0</v>
      </c>
      <c r="BL146" s="17" t="s">
        <v>300</v>
      </c>
      <c r="BM146" s="148" t="s">
        <v>8</v>
      </c>
    </row>
    <row r="147" spans="2:65" s="1" customFormat="1" ht="16.5" customHeight="1">
      <c r="B147" s="32"/>
      <c r="C147" s="137" t="s">
        <v>372</v>
      </c>
      <c r="D147" s="137" t="s">
        <v>295</v>
      </c>
      <c r="E147" s="138" t="s">
        <v>6511</v>
      </c>
      <c r="F147" s="139" t="s">
        <v>6512</v>
      </c>
      <c r="G147" s="140" t="s">
        <v>311</v>
      </c>
      <c r="H147" s="141">
        <v>134.80199999999999</v>
      </c>
      <c r="I147" s="142"/>
      <c r="J147" s="143">
        <f t="shared" si="0"/>
        <v>0</v>
      </c>
      <c r="K147" s="139" t="s">
        <v>1</v>
      </c>
      <c r="L147" s="32"/>
      <c r="M147" s="144" t="s">
        <v>1</v>
      </c>
      <c r="N147" s="145" t="s">
        <v>41</v>
      </c>
      <c r="P147" s="146">
        <f t="shared" si="1"/>
        <v>0</v>
      </c>
      <c r="Q147" s="146">
        <v>0</v>
      </c>
      <c r="R147" s="146">
        <f t="shared" si="2"/>
        <v>0</v>
      </c>
      <c r="S147" s="146">
        <v>0</v>
      </c>
      <c r="T147" s="147">
        <f t="shared" si="3"/>
        <v>0</v>
      </c>
      <c r="AR147" s="148" t="s">
        <v>300</v>
      </c>
      <c r="AT147" s="148" t="s">
        <v>295</v>
      </c>
      <c r="AU147" s="148" t="s">
        <v>83</v>
      </c>
      <c r="AY147" s="17" t="s">
        <v>293</v>
      </c>
      <c r="BE147" s="149">
        <f t="shared" si="4"/>
        <v>0</v>
      </c>
      <c r="BF147" s="149">
        <f t="shared" si="5"/>
        <v>0</v>
      </c>
      <c r="BG147" s="149">
        <f t="shared" si="6"/>
        <v>0</v>
      </c>
      <c r="BH147" s="149">
        <f t="shared" si="7"/>
        <v>0</v>
      </c>
      <c r="BI147" s="149">
        <f t="shared" si="8"/>
        <v>0</v>
      </c>
      <c r="BJ147" s="17" t="s">
        <v>83</v>
      </c>
      <c r="BK147" s="149">
        <f t="shared" si="9"/>
        <v>0</v>
      </c>
      <c r="BL147" s="17" t="s">
        <v>300</v>
      </c>
      <c r="BM147" s="148" t="s">
        <v>584</v>
      </c>
    </row>
    <row r="148" spans="2:65" s="1" customFormat="1" ht="24.2" customHeight="1">
      <c r="B148" s="32"/>
      <c r="C148" s="137" t="s">
        <v>396</v>
      </c>
      <c r="D148" s="137" t="s">
        <v>295</v>
      </c>
      <c r="E148" s="138" t="s">
        <v>6513</v>
      </c>
      <c r="F148" s="139" t="s">
        <v>6514</v>
      </c>
      <c r="G148" s="140" t="s">
        <v>311</v>
      </c>
      <c r="H148" s="141">
        <v>0.56999999999999995</v>
      </c>
      <c r="I148" s="142"/>
      <c r="J148" s="143">
        <f t="shared" si="0"/>
        <v>0</v>
      </c>
      <c r="K148" s="139" t="s">
        <v>1</v>
      </c>
      <c r="L148" s="32"/>
      <c r="M148" s="144" t="s">
        <v>1</v>
      </c>
      <c r="N148" s="145" t="s">
        <v>41</v>
      </c>
      <c r="P148" s="146">
        <f t="shared" si="1"/>
        <v>0</v>
      </c>
      <c r="Q148" s="146">
        <v>0</v>
      </c>
      <c r="R148" s="146">
        <f t="shared" si="2"/>
        <v>0</v>
      </c>
      <c r="S148" s="146">
        <v>0</v>
      </c>
      <c r="T148" s="147">
        <f t="shared" si="3"/>
        <v>0</v>
      </c>
      <c r="AR148" s="148" t="s">
        <v>300</v>
      </c>
      <c r="AT148" s="148" t="s">
        <v>295</v>
      </c>
      <c r="AU148" s="148" t="s">
        <v>83</v>
      </c>
      <c r="AY148" s="17" t="s">
        <v>293</v>
      </c>
      <c r="BE148" s="149">
        <f t="shared" si="4"/>
        <v>0</v>
      </c>
      <c r="BF148" s="149">
        <f t="shared" si="5"/>
        <v>0</v>
      </c>
      <c r="BG148" s="149">
        <f t="shared" si="6"/>
        <v>0</v>
      </c>
      <c r="BH148" s="149">
        <f t="shared" si="7"/>
        <v>0</v>
      </c>
      <c r="BI148" s="149">
        <f t="shared" si="8"/>
        <v>0</v>
      </c>
      <c r="BJ148" s="17" t="s">
        <v>83</v>
      </c>
      <c r="BK148" s="149">
        <f t="shared" si="9"/>
        <v>0</v>
      </c>
      <c r="BL148" s="17" t="s">
        <v>300</v>
      </c>
      <c r="BM148" s="148" t="s">
        <v>624</v>
      </c>
    </row>
    <row r="149" spans="2:65" s="1" customFormat="1" ht="16.5" customHeight="1">
      <c r="B149" s="32"/>
      <c r="C149" s="137" t="s">
        <v>415</v>
      </c>
      <c r="D149" s="137" t="s">
        <v>295</v>
      </c>
      <c r="E149" s="138" t="s">
        <v>6515</v>
      </c>
      <c r="F149" s="139" t="s">
        <v>6516</v>
      </c>
      <c r="G149" s="140" t="s">
        <v>311</v>
      </c>
      <c r="H149" s="141">
        <v>6.48</v>
      </c>
      <c r="I149" s="142"/>
      <c r="J149" s="143">
        <f t="shared" si="0"/>
        <v>0</v>
      </c>
      <c r="K149" s="139" t="s">
        <v>1</v>
      </c>
      <c r="L149" s="32"/>
      <c r="M149" s="144" t="s">
        <v>1</v>
      </c>
      <c r="N149" s="145" t="s">
        <v>41</v>
      </c>
      <c r="P149" s="146">
        <f t="shared" si="1"/>
        <v>0</v>
      </c>
      <c r="Q149" s="146">
        <v>0</v>
      </c>
      <c r="R149" s="146">
        <f t="shared" si="2"/>
        <v>0</v>
      </c>
      <c r="S149" s="146">
        <v>0</v>
      </c>
      <c r="T149" s="147">
        <f t="shared" si="3"/>
        <v>0</v>
      </c>
      <c r="AR149" s="148" t="s">
        <v>300</v>
      </c>
      <c r="AT149" s="148" t="s">
        <v>295</v>
      </c>
      <c r="AU149" s="148" t="s">
        <v>83</v>
      </c>
      <c r="AY149" s="17" t="s">
        <v>293</v>
      </c>
      <c r="BE149" s="149">
        <f t="shared" si="4"/>
        <v>0</v>
      </c>
      <c r="BF149" s="149">
        <f t="shared" si="5"/>
        <v>0</v>
      </c>
      <c r="BG149" s="149">
        <f t="shared" si="6"/>
        <v>0</v>
      </c>
      <c r="BH149" s="149">
        <f t="shared" si="7"/>
        <v>0</v>
      </c>
      <c r="BI149" s="149">
        <f t="shared" si="8"/>
        <v>0</v>
      </c>
      <c r="BJ149" s="17" t="s">
        <v>83</v>
      </c>
      <c r="BK149" s="149">
        <f t="shared" si="9"/>
        <v>0</v>
      </c>
      <c r="BL149" s="17" t="s">
        <v>300</v>
      </c>
      <c r="BM149" s="148" t="s">
        <v>660</v>
      </c>
    </row>
    <row r="150" spans="2:65" s="1" customFormat="1" ht="21.75" customHeight="1">
      <c r="B150" s="32"/>
      <c r="C150" s="137" t="s">
        <v>449</v>
      </c>
      <c r="D150" s="137" t="s">
        <v>295</v>
      </c>
      <c r="E150" s="138" t="s">
        <v>6517</v>
      </c>
      <c r="F150" s="139" t="s">
        <v>6518</v>
      </c>
      <c r="G150" s="140" t="s">
        <v>311</v>
      </c>
      <c r="H150" s="141">
        <v>513.279</v>
      </c>
      <c r="I150" s="142"/>
      <c r="J150" s="143">
        <f t="shared" si="0"/>
        <v>0</v>
      </c>
      <c r="K150" s="139" t="s">
        <v>1</v>
      </c>
      <c r="L150" s="32"/>
      <c r="M150" s="144" t="s">
        <v>1</v>
      </c>
      <c r="N150" s="145" t="s">
        <v>41</v>
      </c>
      <c r="P150" s="146">
        <f t="shared" si="1"/>
        <v>0</v>
      </c>
      <c r="Q150" s="146">
        <v>0</v>
      </c>
      <c r="R150" s="146">
        <f t="shared" si="2"/>
        <v>0</v>
      </c>
      <c r="S150" s="146">
        <v>0</v>
      </c>
      <c r="T150" s="147">
        <f t="shared" si="3"/>
        <v>0</v>
      </c>
      <c r="AR150" s="148" t="s">
        <v>300</v>
      </c>
      <c r="AT150" s="148" t="s">
        <v>295</v>
      </c>
      <c r="AU150" s="148" t="s">
        <v>83</v>
      </c>
      <c r="AY150" s="17" t="s">
        <v>293</v>
      </c>
      <c r="BE150" s="149">
        <f t="shared" si="4"/>
        <v>0</v>
      </c>
      <c r="BF150" s="149">
        <f t="shared" si="5"/>
        <v>0</v>
      </c>
      <c r="BG150" s="149">
        <f t="shared" si="6"/>
        <v>0</v>
      </c>
      <c r="BH150" s="149">
        <f t="shared" si="7"/>
        <v>0</v>
      </c>
      <c r="BI150" s="149">
        <f t="shared" si="8"/>
        <v>0</v>
      </c>
      <c r="BJ150" s="17" t="s">
        <v>83</v>
      </c>
      <c r="BK150" s="149">
        <f t="shared" si="9"/>
        <v>0</v>
      </c>
      <c r="BL150" s="17" t="s">
        <v>300</v>
      </c>
      <c r="BM150" s="148" t="s">
        <v>686</v>
      </c>
    </row>
    <row r="151" spans="2:65" s="1" customFormat="1" ht="21.75" customHeight="1">
      <c r="B151" s="32"/>
      <c r="C151" s="137" t="s">
        <v>529</v>
      </c>
      <c r="D151" s="137" t="s">
        <v>295</v>
      </c>
      <c r="E151" s="138" t="s">
        <v>6519</v>
      </c>
      <c r="F151" s="139" t="s">
        <v>6520</v>
      </c>
      <c r="G151" s="140" t="s">
        <v>311</v>
      </c>
      <c r="H151" s="141">
        <v>7.05</v>
      </c>
      <c r="I151" s="142"/>
      <c r="J151" s="143">
        <f t="shared" si="0"/>
        <v>0</v>
      </c>
      <c r="K151" s="139" t="s">
        <v>1</v>
      </c>
      <c r="L151" s="32"/>
      <c r="M151" s="144" t="s">
        <v>1</v>
      </c>
      <c r="N151" s="145" t="s">
        <v>41</v>
      </c>
      <c r="P151" s="146">
        <f t="shared" si="1"/>
        <v>0</v>
      </c>
      <c r="Q151" s="146">
        <v>0</v>
      </c>
      <c r="R151" s="146">
        <f t="shared" si="2"/>
        <v>0</v>
      </c>
      <c r="S151" s="146">
        <v>0</v>
      </c>
      <c r="T151" s="147">
        <f t="shared" si="3"/>
        <v>0</v>
      </c>
      <c r="AR151" s="148" t="s">
        <v>300</v>
      </c>
      <c r="AT151" s="148" t="s">
        <v>295</v>
      </c>
      <c r="AU151" s="148" t="s">
        <v>83</v>
      </c>
      <c r="AY151" s="17" t="s">
        <v>293</v>
      </c>
      <c r="BE151" s="149">
        <f t="shared" si="4"/>
        <v>0</v>
      </c>
      <c r="BF151" s="149">
        <f t="shared" si="5"/>
        <v>0</v>
      </c>
      <c r="BG151" s="149">
        <f t="shared" si="6"/>
        <v>0</v>
      </c>
      <c r="BH151" s="149">
        <f t="shared" si="7"/>
        <v>0</v>
      </c>
      <c r="BI151" s="149">
        <f t="shared" si="8"/>
        <v>0</v>
      </c>
      <c r="BJ151" s="17" t="s">
        <v>83</v>
      </c>
      <c r="BK151" s="149">
        <f t="shared" si="9"/>
        <v>0</v>
      </c>
      <c r="BL151" s="17" t="s">
        <v>300</v>
      </c>
      <c r="BM151" s="148" t="s">
        <v>694</v>
      </c>
    </row>
    <row r="152" spans="2:65" s="1" customFormat="1" ht="24.2" customHeight="1">
      <c r="B152" s="32"/>
      <c r="C152" s="137" t="s">
        <v>8</v>
      </c>
      <c r="D152" s="137" t="s">
        <v>295</v>
      </c>
      <c r="E152" s="138" t="s">
        <v>6521</v>
      </c>
      <c r="F152" s="139" t="s">
        <v>6522</v>
      </c>
      <c r="G152" s="140" t="s">
        <v>311</v>
      </c>
      <c r="H152" s="141">
        <v>513.279</v>
      </c>
      <c r="I152" s="142"/>
      <c r="J152" s="143">
        <f t="shared" si="0"/>
        <v>0</v>
      </c>
      <c r="K152" s="139" t="s">
        <v>1</v>
      </c>
      <c r="L152" s="32"/>
      <c r="M152" s="144" t="s">
        <v>1</v>
      </c>
      <c r="N152" s="145" t="s">
        <v>41</v>
      </c>
      <c r="P152" s="146">
        <f t="shared" si="1"/>
        <v>0</v>
      </c>
      <c r="Q152" s="146">
        <v>0</v>
      </c>
      <c r="R152" s="146">
        <f t="shared" si="2"/>
        <v>0</v>
      </c>
      <c r="S152" s="146">
        <v>0</v>
      </c>
      <c r="T152" s="147">
        <f t="shared" si="3"/>
        <v>0</v>
      </c>
      <c r="AR152" s="148" t="s">
        <v>300</v>
      </c>
      <c r="AT152" s="148" t="s">
        <v>295</v>
      </c>
      <c r="AU152" s="148" t="s">
        <v>83</v>
      </c>
      <c r="AY152" s="17" t="s">
        <v>293</v>
      </c>
      <c r="BE152" s="149">
        <f t="shared" si="4"/>
        <v>0</v>
      </c>
      <c r="BF152" s="149">
        <f t="shared" si="5"/>
        <v>0</v>
      </c>
      <c r="BG152" s="149">
        <f t="shared" si="6"/>
        <v>0</v>
      </c>
      <c r="BH152" s="149">
        <f t="shared" si="7"/>
        <v>0</v>
      </c>
      <c r="BI152" s="149">
        <f t="shared" si="8"/>
        <v>0</v>
      </c>
      <c r="BJ152" s="17" t="s">
        <v>83</v>
      </c>
      <c r="BK152" s="149">
        <f t="shared" si="9"/>
        <v>0</v>
      </c>
      <c r="BL152" s="17" t="s">
        <v>300</v>
      </c>
      <c r="BM152" s="148" t="s">
        <v>704</v>
      </c>
    </row>
    <row r="153" spans="2:65" s="1" customFormat="1" ht="24.2" customHeight="1">
      <c r="B153" s="32"/>
      <c r="C153" s="137" t="s">
        <v>573</v>
      </c>
      <c r="D153" s="137" t="s">
        <v>295</v>
      </c>
      <c r="E153" s="138" t="s">
        <v>6523</v>
      </c>
      <c r="F153" s="139" t="s">
        <v>6524</v>
      </c>
      <c r="G153" s="140" t="s">
        <v>311</v>
      </c>
      <c r="H153" s="141">
        <v>7.05</v>
      </c>
      <c r="I153" s="142"/>
      <c r="J153" s="143">
        <f t="shared" si="0"/>
        <v>0</v>
      </c>
      <c r="K153" s="139" t="s">
        <v>1</v>
      </c>
      <c r="L153" s="32"/>
      <c r="M153" s="144" t="s">
        <v>1</v>
      </c>
      <c r="N153" s="145" t="s">
        <v>41</v>
      </c>
      <c r="P153" s="146">
        <f t="shared" si="1"/>
        <v>0</v>
      </c>
      <c r="Q153" s="146">
        <v>0</v>
      </c>
      <c r="R153" s="146">
        <f t="shared" si="2"/>
        <v>0</v>
      </c>
      <c r="S153" s="146">
        <v>0</v>
      </c>
      <c r="T153" s="147">
        <f t="shared" si="3"/>
        <v>0</v>
      </c>
      <c r="AR153" s="148" t="s">
        <v>300</v>
      </c>
      <c r="AT153" s="148" t="s">
        <v>295</v>
      </c>
      <c r="AU153" s="148" t="s">
        <v>83</v>
      </c>
      <c r="AY153" s="17" t="s">
        <v>293</v>
      </c>
      <c r="BE153" s="149">
        <f t="shared" si="4"/>
        <v>0</v>
      </c>
      <c r="BF153" s="149">
        <f t="shared" si="5"/>
        <v>0</v>
      </c>
      <c r="BG153" s="149">
        <f t="shared" si="6"/>
        <v>0</v>
      </c>
      <c r="BH153" s="149">
        <f t="shared" si="7"/>
        <v>0</v>
      </c>
      <c r="BI153" s="149">
        <f t="shared" si="8"/>
        <v>0</v>
      </c>
      <c r="BJ153" s="17" t="s">
        <v>83</v>
      </c>
      <c r="BK153" s="149">
        <f t="shared" si="9"/>
        <v>0</v>
      </c>
      <c r="BL153" s="17" t="s">
        <v>300</v>
      </c>
      <c r="BM153" s="148" t="s">
        <v>737</v>
      </c>
    </row>
    <row r="154" spans="2:65" s="11" customFormat="1" ht="25.9" customHeight="1">
      <c r="B154" s="125"/>
      <c r="D154" s="126" t="s">
        <v>75</v>
      </c>
      <c r="E154" s="127" t="s">
        <v>529</v>
      </c>
      <c r="F154" s="127" t="s">
        <v>4895</v>
      </c>
      <c r="I154" s="128"/>
      <c r="J154" s="129">
        <f>BK154</f>
        <v>0</v>
      </c>
      <c r="L154" s="125"/>
      <c r="M154" s="130"/>
      <c r="P154" s="131">
        <f>SUM(P155:P160)</f>
        <v>0</v>
      </c>
      <c r="R154" s="131">
        <f>SUM(R155:R160)</f>
        <v>0</v>
      </c>
      <c r="T154" s="132">
        <f>SUM(T155:T160)</f>
        <v>0</v>
      </c>
      <c r="AR154" s="126" t="s">
        <v>83</v>
      </c>
      <c r="AT154" s="133" t="s">
        <v>75</v>
      </c>
      <c r="AU154" s="133" t="s">
        <v>76</v>
      </c>
      <c r="AY154" s="126" t="s">
        <v>293</v>
      </c>
      <c r="BK154" s="134">
        <f>SUM(BK155:BK160)</f>
        <v>0</v>
      </c>
    </row>
    <row r="155" spans="2:65" s="1" customFormat="1" ht="16.5" customHeight="1">
      <c r="B155" s="32"/>
      <c r="C155" s="137" t="s">
        <v>584</v>
      </c>
      <c r="D155" s="137" t="s">
        <v>295</v>
      </c>
      <c r="E155" s="138" t="s">
        <v>6509</v>
      </c>
      <c r="F155" s="139" t="s">
        <v>6510</v>
      </c>
      <c r="G155" s="140" t="s">
        <v>311</v>
      </c>
      <c r="H155" s="141">
        <v>600.41099999999994</v>
      </c>
      <c r="I155" s="142"/>
      <c r="J155" s="143">
        <f t="shared" ref="J155:J160" si="10">ROUND(I155*H155,2)</f>
        <v>0</v>
      </c>
      <c r="K155" s="139" t="s">
        <v>1</v>
      </c>
      <c r="L155" s="32"/>
      <c r="M155" s="144" t="s">
        <v>1</v>
      </c>
      <c r="N155" s="145" t="s">
        <v>41</v>
      </c>
      <c r="P155" s="146">
        <f t="shared" ref="P155:P160" si="11">O155*H155</f>
        <v>0</v>
      </c>
      <c r="Q155" s="146">
        <v>0</v>
      </c>
      <c r="R155" s="146">
        <f t="shared" ref="R155:R160" si="12">Q155*H155</f>
        <v>0</v>
      </c>
      <c r="S155" s="146">
        <v>0</v>
      </c>
      <c r="T155" s="147">
        <f t="shared" ref="T155:T160" si="13">S155*H155</f>
        <v>0</v>
      </c>
      <c r="AR155" s="148" t="s">
        <v>300</v>
      </c>
      <c r="AT155" s="148" t="s">
        <v>295</v>
      </c>
      <c r="AU155" s="148" t="s">
        <v>83</v>
      </c>
      <c r="AY155" s="17" t="s">
        <v>293</v>
      </c>
      <c r="BE155" s="149">
        <f t="shared" ref="BE155:BE160" si="14">IF(N155="základní",J155,0)</f>
        <v>0</v>
      </c>
      <c r="BF155" s="149">
        <f t="shared" ref="BF155:BF160" si="15">IF(N155="snížená",J155,0)</f>
        <v>0</v>
      </c>
      <c r="BG155" s="149">
        <f t="shared" ref="BG155:BG160" si="16">IF(N155="zákl. přenesená",J155,0)</f>
        <v>0</v>
      </c>
      <c r="BH155" s="149">
        <f t="shared" ref="BH155:BH160" si="17">IF(N155="sníž. přenesená",J155,0)</f>
        <v>0</v>
      </c>
      <c r="BI155" s="149">
        <f t="shared" ref="BI155:BI160" si="18">IF(N155="nulová",J155,0)</f>
        <v>0</v>
      </c>
      <c r="BJ155" s="17" t="s">
        <v>83</v>
      </c>
      <c r="BK155" s="149">
        <f t="shared" ref="BK155:BK160" si="19">ROUND(I155*H155,2)</f>
        <v>0</v>
      </c>
      <c r="BL155" s="17" t="s">
        <v>300</v>
      </c>
      <c r="BM155" s="148" t="s">
        <v>764</v>
      </c>
    </row>
    <row r="156" spans="2:65" s="1" customFormat="1" ht="16.5" customHeight="1">
      <c r="B156" s="32"/>
      <c r="C156" s="137" t="s">
        <v>606</v>
      </c>
      <c r="D156" s="137" t="s">
        <v>295</v>
      </c>
      <c r="E156" s="138" t="s">
        <v>6511</v>
      </c>
      <c r="F156" s="139" t="s">
        <v>6512</v>
      </c>
      <c r="G156" s="140" t="s">
        <v>311</v>
      </c>
      <c r="H156" s="141">
        <v>257.31799999999998</v>
      </c>
      <c r="I156" s="142"/>
      <c r="J156" s="143">
        <f t="shared" si="10"/>
        <v>0</v>
      </c>
      <c r="K156" s="139" t="s">
        <v>1</v>
      </c>
      <c r="L156" s="32"/>
      <c r="M156" s="144" t="s">
        <v>1</v>
      </c>
      <c r="N156" s="145" t="s">
        <v>41</v>
      </c>
      <c r="P156" s="146">
        <f t="shared" si="11"/>
        <v>0</v>
      </c>
      <c r="Q156" s="146">
        <v>0</v>
      </c>
      <c r="R156" s="146">
        <f t="shared" si="12"/>
        <v>0</v>
      </c>
      <c r="S156" s="146">
        <v>0</v>
      </c>
      <c r="T156" s="147">
        <f t="shared" si="13"/>
        <v>0</v>
      </c>
      <c r="AR156" s="148" t="s">
        <v>300</v>
      </c>
      <c r="AT156" s="148" t="s">
        <v>295</v>
      </c>
      <c r="AU156" s="148" t="s">
        <v>83</v>
      </c>
      <c r="AY156" s="17" t="s">
        <v>293</v>
      </c>
      <c r="BE156" s="149">
        <f t="shared" si="14"/>
        <v>0</v>
      </c>
      <c r="BF156" s="149">
        <f t="shared" si="15"/>
        <v>0</v>
      </c>
      <c r="BG156" s="149">
        <f t="shared" si="16"/>
        <v>0</v>
      </c>
      <c r="BH156" s="149">
        <f t="shared" si="17"/>
        <v>0</v>
      </c>
      <c r="BI156" s="149">
        <f t="shared" si="18"/>
        <v>0</v>
      </c>
      <c r="BJ156" s="17" t="s">
        <v>83</v>
      </c>
      <c r="BK156" s="149">
        <f t="shared" si="19"/>
        <v>0</v>
      </c>
      <c r="BL156" s="17" t="s">
        <v>300</v>
      </c>
      <c r="BM156" s="148" t="s">
        <v>777</v>
      </c>
    </row>
    <row r="157" spans="2:65" s="1" customFormat="1" ht="21.75" customHeight="1">
      <c r="B157" s="32"/>
      <c r="C157" s="137" t="s">
        <v>624</v>
      </c>
      <c r="D157" s="137" t="s">
        <v>295</v>
      </c>
      <c r="E157" s="138" t="s">
        <v>6517</v>
      </c>
      <c r="F157" s="139" t="s">
        <v>6518</v>
      </c>
      <c r="G157" s="140" t="s">
        <v>311</v>
      </c>
      <c r="H157" s="141">
        <v>857.72900000000004</v>
      </c>
      <c r="I157" s="142"/>
      <c r="J157" s="143">
        <f t="shared" si="10"/>
        <v>0</v>
      </c>
      <c r="K157" s="139" t="s">
        <v>1</v>
      </c>
      <c r="L157" s="32"/>
      <c r="M157" s="144" t="s">
        <v>1</v>
      </c>
      <c r="N157" s="145" t="s">
        <v>41</v>
      </c>
      <c r="P157" s="146">
        <f t="shared" si="11"/>
        <v>0</v>
      </c>
      <c r="Q157" s="146">
        <v>0</v>
      </c>
      <c r="R157" s="146">
        <f t="shared" si="12"/>
        <v>0</v>
      </c>
      <c r="S157" s="146">
        <v>0</v>
      </c>
      <c r="T157" s="147">
        <f t="shared" si="13"/>
        <v>0</v>
      </c>
      <c r="AR157" s="148" t="s">
        <v>300</v>
      </c>
      <c r="AT157" s="148" t="s">
        <v>295</v>
      </c>
      <c r="AU157" s="148" t="s">
        <v>83</v>
      </c>
      <c r="AY157" s="17" t="s">
        <v>293</v>
      </c>
      <c r="BE157" s="149">
        <f t="shared" si="14"/>
        <v>0</v>
      </c>
      <c r="BF157" s="149">
        <f t="shared" si="15"/>
        <v>0</v>
      </c>
      <c r="BG157" s="149">
        <f t="shared" si="16"/>
        <v>0</v>
      </c>
      <c r="BH157" s="149">
        <f t="shared" si="17"/>
        <v>0</v>
      </c>
      <c r="BI157" s="149">
        <f t="shared" si="18"/>
        <v>0</v>
      </c>
      <c r="BJ157" s="17" t="s">
        <v>83</v>
      </c>
      <c r="BK157" s="149">
        <f t="shared" si="19"/>
        <v>0</v>
      </c>
      <c r="BL157" s="17" t="s">
        <v>300</v>
      </c>
      <c r="BM157" s="148" t="s">
        <v>787</v>
      </c>
    </row>
    <row r="158" spans="2:65" s="1" customFormat="1" ht="21.75" customHeight="1">
      <c r="B158" s="32"/>
      <c r="C158" s="137" t="s">
        <v>645</v>
      </c>
      <c r="D158" s="137" t="s">
        <v>295</v>
      </c>
      <c r="E158" s="138" t="s">
        <v>6525</v>
      </c>
      <c r="F158" s="139" t="s">
        <v>6526</v>
      </c>
      <c r="G158" s="140" t="s">
        <v>311</v>
      </c>
      <c r="H158" s="141">
        <v>857.73</v>
      </c>
      <c r="I158" s="142"/>
      <c r="J158" s="143">
        <f t="shared" si="10"/>
        <v>0</v>
      </c>
      <c r="K158" s="139" t="s">
        <v>1</v>
      </c>
      <c r="L158" s="32"/>
      <c r="M158" s="144" t="s">
        <v>1</v>
      </c>
      <c r="N158" s="145" t="s">
        <v>41</v>
      </c>
      <c r="P158" s="146">
        <f t="shared" si="11"/>
        <v>0</v>
      </c>
      <c r="Q158" s="146">
        <v>0</v>
      </c>
      <c r="R158" s="146">
        <f t="shared" si="12"/>
        <v>0</v>
      </c>
      <c r="S158" s="146">
        <v>0</v>
      </c>
      <c r="T158" s="147">
        <f t="shared" si="13"/>
        <v>0</v>
      </c>
      <c r="AR158" s="148" t="s">
        <v>300</v>
      </c>
      <c r="AT158" s="148" t="s">
        <v>295</v>
      </c>
      <c r="AU158" s="148" t="s">
        <v>83</v>
      </c>
      <c r="AY158" s="17" t="s">
        <v>293</v>
      </c>
      <c r="BE158" s="149">
        <f t="shared" si="14"/>
        <v>0</v>
      </c>
      <c r="BF158" s="149">
        <f t="shared" si="15"/>
        <v>0</v>
      </c>
      <c r="BG158" s="149">
        <f t="shared" si="16"/>
        <v>0</v>
      </c>
      <c r="BH158" s="149">
        <f t="shared" si="17"/>
        <v>0</v>
      </c>
      <c r="BI158" s="149">
        <f t="shared" si="18"/>
        <v>0</v>
      </c>
      <c r="BJ158" s="17" t="s">
        <v>83</v>
      </c>
      <c r="BK158" s="149">
        <f t="shared" si="19"/>
        <v>0</v>
      </c>
      <c r="BL158" s="17" t="s">
        <v>300</v>
      </c>
      <c r="BM158" s="148" t="s">
        <v>809</v>
      </c>
    </row>
    <row r="159" spans="2:65" s="1" customFormat="1" ht="24.2" customHeight="1">
      <c r="B159" s="32"/>
      <c r="C159" s="137" t="s">
        <v>660</v>
      </c>
      <c r="D159" s="137" t="s">
        <v>295</v>
      </c>
      <c r="E159" s="138" t="s">
        <v>6521</v>
      </c>
      <c r="F159" s="139" t="s">
        <v>6522</v>
      </c>
      <c r="G159" s="140" t="s">
        <v>311</v>
      </c>
      <c r="H159" s="141">
        <v>857.72900000000004</v>
      </c>
      <c r="I159" s="142"/>
      <c r="J159" s="143">
        <f t="shared" si="10"/>
        <v>0</v>
      </c>
      <c r="K159" s="139" t="s">
        <v>1</v>
      </c>
      <c r="L159" s="32"/>
      <c r="M159" s="144" t="s">
        <v>1</v>
      </c>
      <c r="N159" s="145" t="s">
        <v>41</v>
      </c>
      <c r="P159" s="146">
        <f t="shared" si="11"/>
        <v>0</v>
      </c>
      <c r="Q159" s="146">
        <v>0</v>
      </c>
      <c r="R159" s="146">
        <f t="shared" si="12"/>
        <v>0</v>
      </c>
      <c r="S159" s="146">
        <v>0</v>
      </c>
      <c r="T159" s="147">
        <f t="shared" si="13"/>
        <v>0</v>
      </c>
      <c r="AR159" s="148" t="s">
        <v>300</v>
      </c>
      <c r="AT159" s="148" t="s">
        <v>295</v>
      </c>
      <c r="AU159" s="148" t="s">
        <v>83</v>
      </c>
      <c r="AY159" s="17" t="s">
        <v>293</v>
      </c>
      <c r="BE159" s="149">
        <f t="shared" si="14"/>
        <v>0</v>
      </c>
      <c r="BF159" s="149">
        <f t="shared" si="15"/>
        <v>0</v>
      </c>
      <c r="BG159" s="149">
        <f t="shared" si="16"/>
        <v>0</v>
      </c>
      <c r="BH159" s="149">
        <f t="shared" si="17"/>
        <v>0</v>
      </c>
      <c r="BI159" s="149">
        <f t="shared" si="18"/>
        <v>0</v>
      </c>
      <c r="BJ159" s="17" t="s">
        <v>83</v>
      </c>
      <c r="BK159" s="149">
        <f t="shared" si="19"/>
        <v>0</v>
      </c>
      <c r="BL159" s="17" t="s">
        <v>300</v>
      </c>
      <c r="BM159" s="148" t="s">
        <v>834</v>
      </c>
    </row>
    <row r="160" spans="2:65" s="1" customFormat="1" ht="16.5" customHeight="1">
      <c r="B160" s="32"/>
      <c r="C160" s="174" t="s">
        <v>680</v>
      </c>
      <c r="D160" s="174" t="s">
        <v>530</v>
      </c>
      <c r="E160" s="175" t="s">
        <v>6527</v>
      </c>
      <c r="F160" s="176" t="s">
        <v>6528</v>
      </c>
      <c r="G160" s="177" t="s">
        <v>533</v>
      </c>
      <c r="H160" s="178">
        <v>1887.0060000000001</v>
      </c>
      <c r="I160" s="179"/>
      <c r="J160" s="180">
        <f t="shared" si="10"/>
        <v>0</v>
      </c>
      <c r="K160" s="176" t="s">
        <v>1</v>
      </c>
      <c r="L160" s="181"/>
      <c r="M160" s="182" t="s">
        <v>1</v>
      </c>
      <c r="N160" s="183" t="s">
        <v>41</v>
      </c>
      <c r="P160" s="146">
        <f t="shared" si="11"/>
        <v>0</v>
      </c>
      <c r="Q160" s="146">
        <v>0</v>
      </c>
      <c r="R160" s="146">
        <f t="shared" si="12"/>
        <v>0</v>
      </c>
      <c r="S160" s="146">
        <v>0</v>
      </c>
      <c r="T160" s="147">
        <f t="shared" si="13"/>
        <v>0</v>
      </c>
      <c r="AR160" s="148" t="s">
        <v>396</v>
      </c>
      <c r="AT160" s="148" t="s">
        <v>530</v>
      </c>
      <c r="AU160" s="148" t="s">
        <v>83</v>
      </c>
      <c r="AY160" s="17" t="s">
        <v>293</v>
      </c>
      <c r="BE160" s="149">
        <f t="shared" si="14"/>
        <v>0</v>
      </c>
      <c r="BF160" s="149">
        <f t="shared" si="15"/>
        <v>0</v>
      </c>
      <c r="BG160" s="149">
        <f t="shared" si="16"/>
        <v>0</v>
      </c>
      <c r="BH160" s="149">
        <f t="shared" si="17"/>
        <v>0</v>
      </c>
      <c r="BI160" s="149">
        <f t="shared" si="18"/>
        <v>0</v>
      </c>
      <c r="BJ160" s="17" t="s">
        <v>83</v>
      </c>
      <c r="BK160" s="149">
        <f t="shared" si="19"/>
        <v>0</v>
      </c>
      <c r="BL160" s="17" t="s">
        <v>300</v>
      </c>
      <c r="BM160" s="148" t="s">
        <v>890</v>
      </c>
    </row>
    <row r="161" spans="2:65" s="11" customFormat="1" ht="25.9" customHeight="1">
      <c r="B161" s="125"/>
      <c r="D161" s="126" t="s">
        <v>75</v>
      </c>
      <c r="E161" s="127" t="s">
        <v>156</v>
      </c>
      <c r="F161" s="127" t="s">
        <v>905</v>
      </c>
      <c r="I161" s="128"/>
      <c r="J161" s="129">
        <f>BK161</f>
        <v>0</v>
      </c>
      <c r="L161" s="125"/>
      <c r="M161" s="130"/>
      <c r="P161" s="131">
        <f>P162</f>
        <v>0</v>
      </c>
      <c r="R161" s="131">
        <f>R162</f>
        <v>0</v>
      </c>
      <c r="T161" s="132">
        <f>T162</f>
        <v>0</v>
      </c>
      <c r="AR161" s="126" t="s">
        <v>83</v>
      </c>
      <c r="AT161" s="133" t="s">
        <v>75</v>
      </c>
      <c r="AU161" s="133" t="s">
        <v>76</v>
      </c>
      <c r="AY161" s="126" t="s">
        <v>293</v>
      </c>
      <c r="BK161" s="134">
        <f>BK162</f>
        <v>0</v>
      </c>
    </row>
    <row r="162" spans="2:65" s="1" customFormat="1" ht="21.75" customHeight="1">
      <c r="B162" s="32"/>
      <c r="C162" s="137" t="s">
        <v>686</v>
      </c>
      <c r="D162" s="137" t="s">
        <v>295</v>
      </c>
      <c r="E162" s="138" t="s">
        <v>6529</v>
      </c>
      <c r="F162" s="139" t="s">
        <v>6530</v>
      </c>
      <c r="G162" s="140" t="s">
        <v>6371</v>
      </c>
      <c r="H162" s="141">
        <v>1</v>
      </c>
      <c r="I162" s="142"/>
      <c r="J162" s="143">
        <f>ROUND(I162*H162,2)</f>
        <v>0</v>
      </c>
      <c r="K162" s="139" t="s">
        <v>1</v>
      </c>
      <c r="L162" s="32"/>
      <c r="M162" s="144" t="s">
        <v>1</v>
      </c>
      <c r="N162" s="145" t="s">
        <v>41</v>
      </c>
      <c r="P162" s="146">
        <f>O162*H162</f>
        <v>0</v>
      </c>
      <c r="Q162" s="146">
        <v>0</v>
      </c>
      <c r="R162" s="146">
        <f>Q162*H162</f>
        <v>0</v>
      </c>
      <c r="S162" s="146">
        <v>0</v>
      </c>
      <c r="T162" s="147">
        <f>S162*H162</f>
        <v>0</v>
      </c>
      <c r="AR162" s="148" t="s">
        <v>300</v>
      </c>
      <c r="AT162" s="148" t="s">
        <v>295</v>
      </c>
      <c r="AU162" s="148" t="s">
        <v>83</v>
      </c>
      <c r="AY162" s="17" t="s">
        <v>293</v>
      </c>
      <c r="BE162" s="149">
        <f>IF(N162="základní",J162,0)</f>
        <v>0</v>
      </c>
      <c r="BF162" s="149">
        <f>IF(N162="snížená",J162,0)</f>
        <v>0</v>
      </c>
      <c r="BG162" s="149">
        <f>IF(N162="zákl. přenesená",J162,0)</f>
        <v>0</v>
      </c>
      <c r="BH162" s="149">
        <f>IF(N162="sníž. přenesená",J162,0)</f>
        <v>0</v>
      </c>
      <c r="BI162" s="149">
        <f>IF(N162="nulová",J162,0)</f>
        <v>0</v>
      </c>
      <c r="BJ162" s="17" t="s">
        <v>83</v>
      </c>
      <c r="BK162" s="149">
        <f>ROUND(I162*H162,2)</f>
        <v>0</v>
      </c>
      <c r="BL162" s="17" t="s">
        <v>300</v>
      </c>
      <c r="BM162" s="148" t="s">
        <v>906</v>
      </c>
    </row>
    <row r="163" spans="2:65" s="11" customFormat="1" ht="25.9" customHeight="1">
      <c r="B163" s="125"/>
      <c r="D163" s="126" t="s">
        <v>75</v>
      </c>
      <c r="E163" s="127" t="s">
        <v>300</v>
      </c>
      <c r="F163" s="127" t="s">
        <v>1210</v>
      </c>
      <c r="I163" s="128"/>
      <c r="J163" s="129">
        <f>BK163</f>
        <v>0</v>
      </c>
      <c r="L163" s="125"/>
      <c r="M163" s="130"/>
      <c r="P163" s="131">
        <f>P164</f>
        <v>0</v>
      </c>
      <c r="R163" s="131">
        <f>R164</f>
        <v>0</v>
      </c>
      <c r="T163" s="132">
        <f>T164</f>
        <v>0</v>
      </c>
      <c r="AR163" s="126" t="s">
        <v>83</v>
      </c>
      <c r="AT163" s="133" t="s">
        <v>75</v>
      </c>
      <c r="AU163" s="133" t="s">
        <v>76</v>
      </c>
      <c r="AY163" s="126" t="s">
        <v>293</v>
      </c>
      <c r="BK163" s="134">
        <f>BK164</f>
        <v>0</v>
      </c>
    </row>
    <row r="164" spans="2:65" s="1" customFormat="1" ht="24.2" customHeight="1">
      <c r="B164" s="32"/>
      <c r="C164" s="137" t="s">
        <v>7</v>
      </c>
      <c r="D164" s="137" t="s">
        <v>295</v>
      </c>
      <c r="E164" s="138" t="s">
        <v>6531</v>
      </c>
      <c r="F164" s="139" t="s">
        <v>6532</v>
      </c>
      <c r="G164" s="140" t="s">
        <v>6371</v>
      </c>
      <c r="H164" s="141">
        <v>2</v>
      </c>
      <c r="I164" s="142"/>
      <c r="J164" s="143">
        <f>ROUND(I164*H164,2)</f>
        <v>0</v>
      </c>
      <c r="K164" s="139" t="s">
        <v>1</v>
      </c>
      <c r="L164" s="32"/>
      <c r="M164" s="144" t="s">
        <v>1</v>
      </c>
      <c r="N164" s="145" t="s">
        <v>41</v>
      </c>
      <c r="P164" s="146">
        <f>O164*H164</f>
        <v>0</v>
      </c>
      <c r="Q164" s="146">
        <v>0</v>
      </c>
      <c r="R164" s="146">
        <f>Q164*H164</f>
        <v>0</v>
      </c>
      <c r="S164" s="146">
        <v>0</v>
      </c>
      <c r="T164" s="147">
        <f>S164*H164</f>
        <v>0</v>
      </c>
      <c r="AR164" s="148" t="s">
        <v>300</v>
      </c>
      <c r="AT164" s="148" t="s">
        <v>295</v>
      </c>
      <c r="AU164" s="148" t="s">
        <v>83</v>
      </c>
      <c r="AY164" s="17" t="s">
        <v>293</v>
      </c>
      <c r="BE164" s="149">
        <f>IF(N164="základní",J164,0)</f>
        <v>0</v>
      </c>
      <c r="BF164" s="149">
        <f>IF(N164="snížená",J164,0)</f>
        <v>0</v>
      </c>
      <c r="BG164" s="149">
        <f>IF(N164="zákl. přenesená",J164,0)</f>
        <v>0</v>
      </c>
      <c r="BH164" s="149">
        <f>IF(N164="sníž. přenesená",J164,0)</f>
        <v>0</v>
      </c>
      <c r="BI164" s="149">
        <f>IF(N164="nulová",J164,0)</f>
        <v>0</v>
      </c>
      <c r="BJ164" s="17" t="s">
        <v>83</v>
      </c>
      <c r="BK164" s="149">
        <f>ROUND(I164*H164,2)</f>
        <v>0</v>
      </c>
      <c r="BL164" s="17" t="s">
        <v>300</v>
      </c>
      <c r="BM164" s="148" t="s">
        <v>958</v>
      </c>
    </row>
    <row r="165" spans="2:65" s="11" customFormat="1" ht="25.9" customHeight="1">
      <c r="B165" s="125"/>
      <c r="D165" s="126" t="s">
        <v>75</v>
      </c>
      <c r="E165" s="127" t="s">
        <v>320</v>
      </c>
      <c r="F165" s="127" t="s">
        <v>4904</v>
      </c>
      <c r="I165" s="128"/>
      <c r="J165" s="129">
        <f>BK165</f>
        <v>0</v>
      </c>
      <c r="L165" s="125"/>
      <c r="M165" s="130"/>
      <c r="P165" s="131">
        <f>SUM(P166:P169)</f>
        <v>0</v>
      </c>
      <c r="R165" s="131">
        <f>SUM(R166:R169)</f>
        <v>0</v>
      </c>
      <c r="T165" s="132">
        <f>SUM(T166:T169)</f>
        <v>0</v>
      </c>
      <c r="AR165" s="126" t="s">
        <v>83</v>
      </c>
      <c r="AT165" s="133" t="s">
        <v>75</v>
      </c>
      <c r="AU165" s="133" t="s">
        <v>76</v>
      </c>
      <c r="AY165" s="126" t="s">
        <v>293</v>
      </c>
      <c r="BK165" s="134">
        <f>SUM(BK166:BK169)</f>
        <v>0</v>
      </c>
    </row>
    <row r="166" spans="2:65" s="1" customFormat="1" ht="16.5" customHeight="1">
      <c r="B166" s="32"/>
      <c r="C166" s="137" t="s">
        <v>694</v>
      </c>
      <c r="D166" s="137" t="s">
        <v>295</v>
      </c>
      <c r="E166" s="138" t="s">
        <v>6533</v>
      </c>
      <c r="F166" s="139" t="s">
        <v>6534</v>
      </c>
      <c r="G166" s="140" t="s">
        <v>767</v>
      </c>
      <c r="H166" s="141">
        <v>178.4</v>
      </c>
      <c r="I166" s="142"/>
      <c r="J166" s="143">
        <f>ROUND(I166*H166,2)</f>
        <v>0</v>
      </c>
      <c r="K166" s="139" t="s">
        <v>1</v>
      </c>
      <c r="L166" s="32"/>
      <c r="M166" s="144" t="s">
        <v>1</v>
      </c>
      <c r="N166" s="145" t="s">
        <v>41</v>
      </c>
      <c r="P166" s="146">
        <f>O166*H166</f>
        <v>0</v>
      </c>
      <c r="Q166" s="146">
        <v>0</v>
      </c>
      <c r="R166" s="146">
        <f>Q166*H166</f>
        <v>0</v>
      </c>
      <c r="S166" s="146">
        <v>0</v>
      </c>
      <c r="T166" s="147">
        <f>S166*H166</f>
        <v>0</v>
      </c>
      <c r="AR166" s="148" t="s">
        <v>300</v>
      </c>
      <c r="AT166" s="148" t="s">
        <v>295</v>
      </c>
      <c r="AU166" s="148" t="s">
        <v>83</v>
      </c>
      <c r="AY166" s="17" t="s">
        <v>293</v>
      </c>
      <c r="BE166" s="149">
        <f>IF(N166="základní",J166,0)</f>
        <v>0</v>
      </c>
      <c r="BF166" s="149">
        <f>IF(N166="snížená",J166,0)</f>
        <v>0</v>
      </c>
      <c r="BG166" s="149">
        <f>IF(N166="zákl. přenesená",J166,0)</f>
        <v>0</v>
      </c>
      <c r="BH166" s="149">
        <f>IF(N166="sníž. přenesená",J166,0)</f>
        <v>0</v>
      </c>
      <c r="BI166" s="149">
        <f>IF(N166="nulová",J166,0)</f>
        <v>0</v>
      </c>
      <c r="BJ166" s="17" t="s">
        <v>83</v>
      </c>
      <c r="BK166" s="149">
        <f>ROUND(I166*H166,2)</f>
        <v>0</v>
      </c>
      <c r="BL166" s="17" t="s">
        <v>300</v>
      </c>
      <c r="BM166" s="148" t="s">
        <v>993</v>
      </c>
    </row>
    <row r="167" spans="2:65" s="1" customFormat="1" ht="21.75" customHeight="1">
      <c r="B167" s="32"/>
      <c r="C167" s="137" t="s">
        <v>699</v>
      </c>
      <c r="D167" s="137" t="s">
        <v>295</v>
      </c>
      <c r="E167" s="138" t="s">
        <v>6535</v>
      </c>
      <c r="F167" s="139" t="s">
        <v>6536</v>
      </c>
      <c r="G167" s="140" t="s">
        <v>767</v>
      </c>
      <c r="H167" s="141">
        <v>2859.1</v>
      </c>
      <c r="I167" s="142"/>
      <c r="J167" s="143">
        <f>ROUND(I167*H167,2)</f>
        <v>0</v>
      </c>
      <c r="K167" s="139" t="s">
        <v>1</v>
      </c>
      <c r="L167" s="32"/>
      <c r="M167" s="144" t="s">
        <v>1</v>
      </c>
      <c r="N167" s="145" t="s">
        <v>41</v>
      </c>
      <c r="P167" s="146">
        <f>O167*H167</f>
        <v>0</v>
      </c>
      <c r="Q167" s="146">
        <v>0</v>
      </c>
      <c r="R167" s="146">
        <f>Q167*H167</f>
        <v>0</v>
      </c>
      <c r="S167" s="146">
        <v>0</v>
      </c>
      <c r="T167" s="147">
        <f>S167*H167</f>
        <v>0</v>
      </c>
      <c r="AR167" s="148" t="s">
        <v>300</v>
      </c>
      <c r="AT167" s="148" t="s">
        <v>295</v>
      </c>
      <c r="AU167" s="148" t="s">
        <v>83</v>
      </c>
      <c r="AY167" s="17" t="s">
        <v>293</v>
      </c>
      <c r="BE167" s="149">
        <f>IF(N167="základní",J167,0)</f>
        <v>0</v>
      </c>
      <c r="BF167" s="149">
        <f>IF(N167="snížená",J167,0)</f>
        <v>0</v>
      </c>
      <c r="BG167" s="149">
        <f>IF(N167="zákl. přenesená",J167,0)</f>
        <v>0</v>
      </c>
      <c r="BH167" s="149">
        <f>IF(N167="sníž. přenesená",J167,0)</f>
        <v>0</v>
      </c>
      <c r="BI167" s="149">
        <f>IF(N167="nulová",J167,0)</f>
        <v>0</v>
      </c>
      <c r="BJ167" s="17" t="s">
        <v>83</v>
      </c>
      <c r="BK167" s="149">
        <f>ROUND(I167*H167,2)</f>
        <v>0</v>
      </c>
      <c r="BL167" s="17" t="s">
        <v>300</v>
      </c>
      <c r="BM167" s="148" t="s">
        <v>1053</v>
      </c>
    </row>
    <row r="168" spans="2:65" s="1" customFormat="1" ht="24.2" customHeight="1">
      <c r="B168" s="32"/>
      <c r="C168" s="137" t="s">
        <v>704</v>
      </c>
      <c r="D168" s="137" t="s">
        <v>295</v>
      </c>
      <c r="E168" s="138" t="s">
        <v>6537</v>
      </c>
      <c r="F168" s="139" t="s">
        <v>6538</v>
      </c>
      <c r="G168" s="140" t="s">
        <v>767</v>
      </c>
      <c r="H168" s="141">
        <v>2859.1</v>
      </c>
      <c r="I168" s="142"/>
      <c r="J168" s="143">
        <f>ROUND(I168*H168,2)</f>
        <v>0</v>
      </c>
      <c r="K168" s="139" t="s">
        <v>1</v>
      </c>
      <c r="L168" s="32"/>
      <c r="M168" s="144" t="s">
        <v>1</v>
      </c>
      <c r="N168" s="145" t="s">
        <v>41</v>
      </c>
      <c r="P168" s="146">
        <f>O168*H168</f>
        <v>0</v>
      </c>
      <c r="Q168" s="146">
        <v>0</v>
      </c>
      <c r="R168" s="146">
        <f>Q168*H168</f>
        <v>0</v>
      </c>
      <c r="S168" s="146">
        <v>0</v>
      </c>
      <c r="T168" s="147">
        <f>S168*H168</f>
        <v>0</v>
      </c>
      <c r="AR168" s="148" t="s">
        <v>300</v>
      </c>
      <c r="AT168" s="148" t="s">
        <v>295</v>
      </c>
      <c r="AU168" s="148" t="s">
        <v>83</v>
      </c>
      <c r="AY168" s="17" t="s">
        <v>293</v>
      </c>
      <c r="BE168" s="149">
        <f>IF(N168="základní",J168,0)</f>
        <v>0</v>
      </c>
      <c r="BF168" s="149">
        <f>IF(N168="snížená",J168,0)</f>
        <v>0</v>
      </c>
      <c r="BG168" s="149">
        <f>IF(N168="zákl. přenesená",J168,0)</f>
        <v>0</v>
      </c>
      <c r="BH168" s="149">
        <f>IF(N168="sníž. přenesená",J168,0)</f>
        <v>0</v>
      </c>
      <c r="BI168" s="149">
        <f>IF(N168="nulová",J168,0)</f>
        <v>0</v>
      </c>
      <c r="BJ168" s="17" t="s">
        <v>83</v>
      </c>
      <c r="BK168" s="149">
        <f>ROUND(I168*H168,2)</f>
        <v>0</v>
      </c>
      <c r="BL168" s="17" t="s">
        <v>300</v>
      </c>
      <c r="BM168" s="148" t="s">
        <v>1089</v>
      </c>
    </row>
    <row r="169" spans="2:65" s="1" customFormat="1" ht="16.5" customHeight="1">
      <c r="B169" s="32"/>
      <c r="C169" s="137" t="s">
        <v>708</v>
      </c>
      <c r="D169" s="137" t="s">
        <v>295</v>
      </c>
      <c r="E169" s="138" t="s">
        <v>6539</v>
      </c>
      <c r="F169" s="139" t="s">
        <v>6540</v>
      </c>
      <c r="G169" s="140" t="s">
        <v>767</v>
      </c>
      <c r="H169" s="141">
        <v>137</v>
      </c>
      <c r="I169" s="142"/>
      <c r="J169" s="143">
        <f>ROUND(I169*H169,2)</f>
        <v>0</v>
      </c>
      <c r="K169" s="139" t="s">
        <v>1</v>
      </c>
      <c r="L169" s="32"/>
      <c r="M169" s="144" t="s">
        <v>1</v>
      </c>
      <c r="N169" s="145" t="s">
        <v>41</v>
      </c>
      <c r="P169" s="146">
        <f>O169*H169</f>
        <v>0</v>
      </c>
      <c r="Q169" s="146">
        <v>0</v>
      </c>
      <c r="R169" s="146">
        <f>Q169*H169</f>
        <v>0</v>
      </c>
      <c r="S169" s="146">
        <v>0</v>
      </c>
      <c r="T169" s="147">
        <f>S169*H169</f>
        <v>0</v>
      </c>
      <c r="AR169" s="148" t="s">
        <v>300</v>
      </c>
      <c r="AT169" s="148" t="s">
        <v>295</v>
      </c>
      <c r="AU169" s="148" t="s">
        <v>83</v>
      </c>
      <c r="AY169" s="17" t="s">
        <v>293</v>
      </c>
      <c r="BE169" s="149">
        <f>IF(N169="základní",J169,0)</f>
        <v>0</v>
      </c>
      <c r="BF169" s="149">
        <f>IF(N169="snížená",J169,0)</f>
        <v>0</v>
      </c>
      <c r="BG169" s="149">
        <f>IF(N169="zákl. přenesená",J169,0)</f>
        <v>0</v>
      </c>
      <c r="BH169" s="149">
        <f>IF(N169="sníž. přenesená",J169,0)</f>
        <v>0</v>
      </c>
      <c r="BI169" s="149">
        <f>IF(N169="nulová",J169,0)</f>
        <v>0</v>
      </c>
      <c r="BJ169" s="17" t="s">
        <v>83</v>
      </c>
      <c r="BK169" s="149">
        <f>ROUND(I169*H169,2)</f>
        <v>0</v>
      </c>
      <c r="BL169" s="17" t="s">
        <v>300</v>
      </c>
      <c r="BM169" s="148" t="s">
        <v>1144</v>
      </c>
    </row>
    <row r="170" spans="2:65" s="11" customFormat="1" ht="25.9" customHeight="1">
      <c r="B170" s="125"/>
      <c r="D170" s="126" t="s">
        <v>75</v>
      </c>
      <c r="E170" s="127" t="s">
        <v>1217</v>
      </c>
      <c r="F170" s="127" t="s">
        <v>6541</v>
      </c>
      <c r="I170" s="128"/>
      <c r="J170" s="129">
        <f>BK170</f>
        <v>0</v>
      </c>
      <c r="L170" s="125"/>
      <c r="M170" s="130"/>
      <c r="P170" s="131">
        <f>SUM(P171:P181)</f>
        <v>0</v>
      </c>
      <c r="R170" s="131">
        <f>SUM(R171:R181)</f>
        <v>0</v>
      </c>
      <c r="T170" s="132">
        <f>SUM(T171:T181)</f>
        <v>0</v>
      </c>
      <c r="AR170" s="126" t="s">
        <v>83</v>
      </c>
      <c r="AT170" s="133" t="s">
        <v>75</v>
      </c>
      <c r="AU170" s="133" t="s">
        <v>76</v>
      </c>
      <c r="AY170" s="126" t="s">
        <v>293</v>
      </c>
      <c r="BK170" s="134">
        <f>SUM(BK171:BK181)</f>
        <v>0</v>
      </c>
    </row>
    <row r="171" spans="2:65" s="1" customFormat="1" ht="21.75" customHeight="1">
      <c r="B171" s="32"/>
      <c r="C171" s="137" t="s">
        <v>737</v>
      </c>
      <c r="D171" s="137" t="s">
        <v>295</v>
      </c>
      <c r="E171" s="138" t="s">
        <v>6542</v>
      </c>
      <c r="F171" s="139" t="s">
        <v>6543</v>
      </c>
      <c r="G171" s="140" t="s">
        <v>767</v>
      </c>
      <c r="H171" s="141">
        <v>178.4</v>
      </c>
      <c r="I171" s="142"/>
      <c r="J171" s="143">
        <f>ROUND(I171*H171,2)</f>
        <v>0</v>
      </c>
      <c r="K171" s="139" t="s">
        <v>1</v>
      </c>
      <c r="L171" s="32"/>
      <c r="M171" s="144" t="s">
        <v>1</v>
      </c>
      <c r="N171" s="145" t="s">
        <v>41</v>
      </c>
      <c r="P171" s="146">
        <f>O171*H171</f>
        <v>0</v>
      </c>
      <c r="Q171" s="146">
        <v>0</v>
      </c>
      <c r="R171" s="146">
        <f>Q171*H171</f>
        <v>0</v>
      </c>
      <c r="S171" s="146">
        <v>0</v>
      </c>
      <c r="T171" s="147">
        <f>S171*H171</f>
        <v>0</v>
      </c>
      <c r="AR171" s="148" t="s">
        <v>300</v>
      </c>
      <c r="AT171" s="148" t="s">
        <v>295</v>
      </c>
      <c r="AU171" s="148" t="s">
        <v>83</v>
      </c>
      <c r="AY171" s="17" t="s">
        <v>293</v>
      </c>
      <c r="BE171" s="149">
        <f>IF(N171="základní",J171,0)</f>
        <v>0</v>
      </c>
      <c r="BF171" s="149">
        <f>IF(N171="snížená",J171,0)</f>
        <v>0</v>
      </c>
      <c r="BG171" s="149">
        <f>IF(N171="zákl. přenesená",J171,0)</f>
        <v>0</v>
      </c>
      <c r="BH171" s="149">
        <f>IF(N171="sníž. přenesená",J171,0)</f>
        <v>0</v>
      </c>
      <c r="BI171" s="149">
        <f>IF(N171="nulová",J171,0)</f>
        <v>0</v>
      </c>
      <c r="BJ171" s="17" t="s">
        <v>83</v>
      </c>
      <c r="BK171" s="149">
        <f>ROUND(I171*H171,2)</f>
        <v>0</v>
      </c>
      <c r="BL171" s="17" t="s">
        <v>300</v>
      </c>
      <c r="BM171" s="148" t="s">
        <v>1153</v>
      </c>
    </row>
    <row r="172" spans="2:65" s="12" customFormat="1" ht="11.25">
      <c r="B172" s="150"/>
      <c r="D172" s="151" t="s">
        <v>302</v>
      </c>
      <c r="E172" s="152" t="s">
        <v>1</v>
      </c>
      <c r="F172" s="153" t="s">
        <v>6544</v>
      </c>
      <c r="H172" s="154">
        <v>178.4</v>
      </c>
      <c r="I172" s="155"/>
      <c r="L172" s="150"/>
      <c r="M172" s="156"/>
      <c r="T172" s="157"/>
      <c r="AT172" s="152" t="s">
        <v>302</v>
      </c>
      <c r="AU172" s="152" t="s">
        <v>83</v>
      </c>
      <c r="AV172" s="12" t="s">
        <v>85</v>
      </c>
      <c r="AW172" s="12" t="s">
        <v>32</v>
      </c>
      <c r="AX172" s="12" t="s">
        <v>76</v>
      </c>
      <c r="AY172" s="152" t="s">
        <v>293</v>
      </c>
    </row>
    <row r="173" spans="2:65" s="14" customFormat="1" ht="11.25">
      <c r="B173" s="167"/>
      <c r="D173" s="151" t="s">
        <v>302</v>
      </c>
      <c r="E173" s="168" t="s">
        <v>1</v>
      </c>
      <c r="F173" s="169" t="s">
        <v>371</v>
      </c>
      <c r="H173" s="170">
        <v>178.4</v>
      </c>
      <c r="I173" s="171"/>
      <c r="L173" s="167"/>
      <c r="M173" s="172"/>
      <c r="T173" s="173"/>
      <c r="AT173" s="168" t="s">
        <v>302</v>
      </c>
      <c r="AU173" s="168" t="s">
        <v>83</v>
      </c>
      <c r="AV173" s="14" t="s">
        <v>300</v>
      </c>
      <c r="AW173" s="14" t="s">
        <v>32</v>
      </c>
      <c r="AX173" s="14" t="s">
        <v>83</v>
      </c>
      <c r="AY173" s="168" t="s">
        <v>293</v>
      </c>
    </row>
    <row r="174" spans="2:65" s="1" customFormat="1" ht="24.2" customHeight="1">
      <c r="B174" s="32"/>
      <c r="C174" s="137" t="s">
        <v>746</v>
      </c>
      <c r="D174" s="137" t="s">
        <v>295</v>
      </c>
      <c r="E174" s="138" t="s">
        <v>6545</v>
      </c>
      <c r="F174" s="139" t="s">
        <v>6546</v>
      </c>
      <c r="G174" s="140" t="s">
        <v>767</v>
      </c>
      <c r="H174" s="141">
        <v>151.19999999999999</v>
      </c>
      <c r="I174" s="142"/>
      <c r="J174" s="143">
        <f t="shared" ref="J174:J179" si="20">ROUND(I174*H174,2)</f>
        <v>0</v>
      </c>
      <c r="K174" s="139" t="s">
        <v>1</v>
      </c>
      <c r="L174" s="32"/>
      <c r="M174" s="144" t="s">
        <v>1</v>
      </c>
      <c r="N174" s="145" t="s">
        <v>41</v>
      </c>
      <c r="P174" s="146">
        <f t="shared" ref="P174:P179" si="21">O174*H174</f>
        <v>0</v>
      </c>
      <c r="Q174" s="146">
        <v>0</v>
      </c>
      <c r="R174" s="146">
        <f t="shared" ref="R174:R179" si="22">Q174*H174</f>
        <v>0</v>
      </c>
      <c r="S174" s="146">
        <v>0</v>
      </c>
      <c r="T174" s="147">
        <f t="shared" ref="T174:T179" si="23">S174*H174</f>
        <v>0</v>
      </c>
      <c r="AR174" s="148" t="s">
        <v>300</v>
      </c>
      <c r="AT174" s="148" t="s">
        <v>295</v>
      </c>
      <c r="AU174" s="148" t="s">
        <v>83</v>
      </c>
      <c r="AY174" s="17" t="s">
        <v>293</v>
      </c>
      <c r="BE174" s="149">
        <f t="shared" ref="BE174:BE179" si="24">IF(N174="základní",J174,0)</f>
        <v>0</v>
      </c>
      <c r="BF174" s="149">
        <f t="shared" ref="BF174:BF179" si="25">IF(N174="snížená",J174,0)</f>
        <v>0</v>
      </c>
      <c r="BG174" s="149">
        <f t="shared" ref="BG174:BG179" si="26">IF(N174="zákl. přenesená",J174,0)</f>
        <v>0</v>
      </c>
      <c r="BH174" s="149">
        <f t="shared" ref="BH174:BH179" si="27">IF(N174="sníž. přenesená",J174,0)</f>
        <v>0</v>
      </c>
      <c r="BI174" s="149">
        <f t="shared" ref="BI174:BI179" si="28">IF(N174="nulová",J174,0)</f>
        <v>0</v>
      </c>
      <c r="BJ174" s="17" t="s">
        <v>83</v>
      </c>
      <c r="BK174" s="149">
        <f t="shared" ref="BK174:BK179" si="29">ROUND(I174*H174,2)</f>
        <v>0</v>
      </c>
      <c r="BL174" s="17" t="s">
        <v>300</v>
      </c>
      <c r="BM174" s="148" t="s">
        <v>1163</v>
      </c>
    </row>
    <row r="175" spans="2:65" s="1" customFormat="1" ht="24.2" customHeight="1">
      <c r="B175" s="32"/>
      <c r="C175" s="137" t="s">
        <v>764</v>
      </c>
      <c r="D175" s="137" t="s">
        <v>295</v>
      </c>
      <c r="E175" s="138" t="s">
        <v>6547</v>
      </c>
      <c r="F175" s="139" t="s">
        <v>6548</v>
      </c>
      <c r="G175" s="140" t="s">
        <v>767</v>
      </c>
      <c r="H175" s="141">
        <v>2680.7049999999999</v>
      </c>
      <c r="I175" s="142"/>
      <c r="J175" s="143">
        <f t="shared" si="20"/>
        <v>0</v>
      </c>
      <c r="K175" s="139" t="s">
        <v>1</v>
      </c>
      <c r="L175" s="32"/>
      <c r="M175" s="144" t="s">
        <v>1</v>
      </c>
      <c r="N175" s="145" t="s">
        <v>41</v>
      </c>
      <c r="P175" s="146">
        <f t="shared" si="21"/>
        <v>0</v>
      </c>
      <c r="Q175" s="146">
        <v>0</v>
      </c>
      <c r="R175" s="146">
        <f t="shared" si="22"/>
        <v>0</v>
      </c>
      <c r="S175" s="146">
        <v>0</v>
      </c>
      <c r="T175" s="147">
        <f t="shared" si="23"/>
        <v>0</v>
      </c>
      <c r="AR175" s="148" t="s">
        <v>300</v>
      </c>
      <c r="AT175" s="148" t="s">
        <v>295</v>
      </c>
      <c r="AU175" s="148" t="s">
        <v>83</v>
      </c>
      <c r="AY175" s="17" t="s">
        <v>293</v>
      </c>
      <c r="BE175" s="149">
        <f t="shared" si="24"/>
        <v>0</v>
      </c>
      <c r="BF175" s="149">
        <f t="shared" si="25"/>
        <v>0</v>
      </c>
      <c r="BG175" s="149">
        <f t="shared" si="26"/>
        <v>0</v>
      </c>
      <c r="BH175" s="149">
        <f t="shared" si="27"/>
        <v>0</v>
      </c>
      <c r="BI175" s="149">
        <f t="shared" si="28"/>
        <v>0</v>
      </c>
      <c r="BJ175" s="17" t="s">
        <v>83</v>
      </c>
      <c r="BK175" s="149">
        <f t="shared" si="29"/>
        <v>0</v>
      </c>
      <c r="BL175" s="17" t="s">
        <v>300</v>
      </c>
      <c r="BM175" s="148" t="s">
        <v>1201</v>
      </c>
    </row>
    <row r="176" spans="2:65" s="1" customFormat="1" ht="21.75" customHeight="1">
      <c r="B176" s="32"/>
      <c r="C176" s="174" t="s">
        <v>773</v>
      </c>
      <c r="D176" s="174" t="s">
        <v>530</v>
      </c>
      <c r="E176" s="175" t="s">
        <v>6549</v>
      </c>
      <c r="F176" s="176" t="s">
        <v>6550</v>
      </c>
      <c r="G176" s="177" t="s">
        <v>767</v>
      </c>
      <c r="H176" s="178">
        <v>187.32</v>
      </c>
      <c r="I176" s="179"/>
      <c r="J176" s="180">
        <f t="shared" si="20"/>
        <v>0</v>
      </c>
      <c r="K176" s="176" t="s">
        <v>1</v>
      </c>
      <c r="L176" s="181"/>
      <c r="M176" s="182" t="s">
        <v>1</v>
      </c>
      <c r="N176" s="183" t="s">
        <v>41</v>
      </c>
      <c r="P176" s="146">
        <f t="shared" si="21"/>
        <v>0</v>
      </c>
      <c r="Q176" s="146">
        <v>0</v>
      </c>
      <c r="R176" s="146">
        <f t="shared" si="22"/>
        <v>0</v>
      </c>
      <c r="S176" s="146">
        <v>0</v>
      </c>
      <c r="T176" s="147">
        <f t="shared" si="23"/>
        <v>0</v>
      </c>
      <c r="AR176" s="148" t="s">
        <v>396</v>
      </c>
      <c r="AT176" s="148" t="s">
        <v>530</v>
      </c>
      <c r="AU176" s="148" t="s">
        <v>83</v>
      </c>
      <c r="AY176" s="17" t="s">
        <v>293</v>
      </c>
      <c r="BE176" s="149">
        <f t="shared" si="24"/>
        <v>0</v>
      </c>
      <c r="BF176" s="149">
        <f t="shared" si="25"/>
        <v>0</v>
      </c>
      <c r="BG176" s="149">
        <f t="shared" si="26"/>
        <v>0</v>
      </c>
      <c r="BH176" s="149">
        <f t="shared" si="27"/>
        <v>0</v>
      </c>
      <c r="BI176" s="149">
        <f t="shared" si="28"/>
        <v>0</v>
      </c>
      <c r="BJ176" s="17" t="s">
        <v>83</v>
      </c>
      <c r="BK176" s="149">
        <f t="shared" si="29"/>
        <v>0</v>
      </c>
      <c r="BL176" s="17" t="s">
        <v>300</v>
      </c>
      <c r="BM176" s="148" t="s">
        <v>1211</v>
      </c>
    </row>
    <row r="177" spans="2:65" s="1" customFormat="1" ht="33" customHeight="1">
      <c r="B177" s="32"/>
      <c r="C177" s="174" t="s">
        <v>777</v>
      </c>
      <c r="D177" s="174" t="s">
        <v>530</v>
      </c>
      <c r="E177" s="175" t="s">
        <v>6551</v>
      </c>
      <c r="F177" s="176" t="s">
        <v>6552</v>
      </c>
      <c r="G177" s="177" t="s">
        <v>767</v>
      </c>
      <c r="H177" s="178">
        <v>2814.7350000000001</v>
      </c>
      <c r="I177" s="179"/>
      <c r="J177" s="180">
        <f t="shared" si="20"/>
        <v>0</v>
      </c>
      <c r="K177" s="176" t="s">
        <v>1</v>
      </c>
      <c r="L177" s="181"/>
      <c r="M177" s="182" t="s">
        <v>1</v>
      </c>
      <c r="N177" s="183" t="s">
        <v>41</v>
      </c>
      <c r="P177" s="146">
        <f t="shared" si="21"/>
        <v>0</v>
      </c>
      <c r="Q177" s="146">
        <v>0</v>
      </c>
      <c r="R177" s="146">
        <f t="shared" si="22"/>
        <v>0</v>
      </c>
      <c r="S177" s="146">
        <v>0</v>
      </c>
      <c r="T177" s="147">
        <f t="shared" si="23"/>
        <v>0</v>
      </c>
      <c r="AR177" s="148" t="s">
        <v>396</v>
      </c>
      <c r="AT177" s="148" t="s">
        <v>530</v>
      </c>
      <c r="AU177" s="148" t="s">
        <v>83</v>
      </c>
      <c r="AY177" s="17" t="s">
        <v>293</v>
      </c>
      <c r="BE177" s="149">
        <f t="shared" si="24"/>
        <v>0</v>
      </c>
      <c r="BF177" s="149">
        <f t="shared" si="25"/>
        <v>0</v>
      </c>
      <c r="BG177" s="149">
        <f t="shared" si="26"/>
        <v>0</v>
      </c>
      <c r="BH177" s="149">
        <f t="shared" si="27"/>
        <v>0</v>
      </c>
      <c r="BI177" s="149">
        <f t="shared" si="28"/>
        <v>0</v>
      </c>
      <c r="BJ177" s="17" t="s">
        <v>83</v>
      </c>
      <c r="BK177" s="149">
        <f t="shared" si="29"/>
        <v>0</v>
      </c>
      <c r="BL177" s="17" t="s">
        <v>300</v>
      </c>
      <c r="BM177" s="148" t="s">
        <v>1222</v>
      </c>
    </row>
    <row r="178" spans="2:65" s="1" customFormat="1" ht="37.9" customHeight="1">
      <c r="B178" s="32"/>
      <c r="C178" s="174" t="s">
        <v>782</v>
      </c>
      <c r="D178" s="174" t="s">
        <v>530</v>
      </c>
      <c r="E178" s="175" t="s">
        <v>6553</v>
      </c>
      <c r="F178" s="176" t="s">
        <v>6554</v>
      </c>
      <c r="G178" s="177" t="s">
        <v>767</v>
      </c>
      <c r="H178" s="178">
        <v>151.19999999999999</v>
      </c>
      <c r="I178" s="179"/>
      <c r="J178" s="180">
        <f t="shared" si="20"/>
        <v>0</v>
      </c>
      <c r="K178" s="176" t="s">
        <v>1</v>
      </c>
      <c r="L178" s="181"/>
      <c r="M178" s="182" t="s">
        <v>1</v>
      </c>
      <c r="N178" s="183" t="s">
        <v>41</v>
      </c>
      <c r="P178" s="146">
        <f t="shared" si="21"/>
        <v>0</v>
      </c>
      <c r="Q178" s="146">
        <v>0</v>
      </c>
      <c r="R178" s="146">
        <f t="shared" si="22"/>
        <v>0</v>
      </c>
      <c r="S178" s="146">
        <v>0</v>
      </c>
      <c r="T178" s="147">
        <f t="shared" si="23"/>
        <v>0</v>
      </c>
      <c r="AR178" s="148" t="s">
        <v>396</v>
      </c>
      <c r="AT178" s="148" t="s">
        <v>530</v>
      </c>
      <c r="AU178" s="148" t="s">
        <v>83</v>
      </c>
      <c r="AY178" s="17" t="s">
        <v>293</v>
      </c>
      <c r="BE178" s="149">
        <f t="shared" si="24"/>
        <v>0</v>
      </c>
      <c r="BF178" s="149">
        <f t="shared" si="25"/>
        <v>0</v>
      </c>
      <c r="BG178" s="149">
        <f t="shared" si="26"/>
        <v>0</v>
      </c>
      <c r="BH178" s="149">
        <f t="shared" si="27"/>
        <v>0</v>
      </c>
      <c r="BI178" s="149">
        <f t="shared" si="28"/>
        <v>0</v>
      </c>
      <c r="BJ178" s="17" t="s">
        <v>83</v>
      </c>
      <c r="BK178" s="149">
        <f t="shared" si="29"/>
        <v>0</v>
      </c>
      <c r="BL178" s="17" t="s">
        <v>300</v>
      </c>
      <c r="BM178" s="148" t="s">
        <v>1233</v>
      </c>
    </row>
    <row r="179" spans="2:65" s="1" customFormat="1" ht="16.5" customHeight="1">
      <c r="B179" s="32"/>
      <c r="C179" s="137" t="s">
        <v>787</v>
      </c>
      <c r="D179" s="137" t="s">
        <v>295</v>
      </c>
      <c r="E179" s="138" t="s">
        <v>6555</v>
      </c>
      <c r="F179" s="139" t="s">
        <v>6556</v>
      </c>
      <c r="G179" s="140" t="s">
        <v>767</v>
      </c>
      <c r="H179" s="141">
        <v>11.6</v>
      </c>
      <c r="I179" s="142"/>
      <c r="J179" s="143">
        <f t="shared" si="20"/>
        <v>0</v>
      </c>
      <c r="K179" s="139" t="s">
        <v>1</v>
      </c>
      <c r="L179" s="32"/>
      <c r="M179" s="144" t="s">
        <v>1</v>
      </c>
      <c r="N179" s="145" t="s">
        <v>41</v>
      </c>
      <c r="P179" s="146">
        <f t="shared" si="21"/>
        <v>0</v>
      </c>
      <c r="Q179" s="146">
        <v>0</v>
      </c>
      <c r="R179" s="146">
        <f t="shared" si="22"/>
        <v>0</v>
      </c>
      <c r="S179" s="146">
        <v>0</v>
      </c>
      <c r="T179" s="147">
        <f t="shared" si="23"/>
        <v>0</v>
      </c>
      <c r="AR179" s="148" t="s">
        <v>300</v>
      </c>
      <c r="AT179" s="148" t="s">
        <v>295</v>
      </c>
      <c r="AU179" s="148" t="s">
        <v>83</v>
      </c>
      <c r="AY179" s="17" t="s">
        <v>293</v>
      </c>
      <c r="BE179" s="149">
        <f t="shared" si="24"/>
        <v>0</v>
      </c>
      <c r="BF179" s="149">
        <f t="shared" si="25"/>
        <v>0</v>
      </c>
      <c r="BG179" s="149">
        <f t="shared" si="26"/>
        <v>0</v>
      </c>
      <c r="BH179" s="149">
        <f t="shared" si="27"/>
        <v>0</v>
      </c>
      <c r="BI179" s="149">
        <f t="shared" si="28"/>
        <v>0</v>
      </c>
      <c r="BJ179" s="17" t="s">
        <v>83</v>
      </c>
      <c r="BK179" s="149">
        <f t="shared" si="29"/>
        <v>0</v>
      </c>
      <c r="BL179" s="17" t="s">
        <v>300</v>
      </c>
      <c r="BM179" s="148" t="s">
        <v>1255</v>
      </c>
    </row>
    <row r="180" spans="2:65" s="12" customFormat="1" ht="11.25">
      <c r="B180" s="150"/>
      <c r="D180" s="151" t="s">
        <v>302</v>
      </c>
      <c r="E180" s="152" t="s">
        <v>1</v>
      </c>
      <c r="F180" s="153" t="s">
        <v>6557</v>
      </c>
      <c r="H180" s="154">
        <v>11.6</v>
      </c>
      <c r="I180" s="155"/>
      <c r="L180" s="150"/>
      <c r="M180" s="156"/>
      <c r="T180" s="157"/>
      <c r="AT180" s="152" t="s">
        <v>302</v>
      </c>
      <c r="AU180" s="152" t="s">
        <v>83</v>
      </c>
      <c r="AV180" s="12" t="s">
        <v>85</v>
      </c>
      <c r="AW180" s="12" t="s">
        <v>32</v>
      </c>
      <c r="AX180" s="12" t="s">
        <v>76</v>
      </c>
      <c r="AY180" s="152" t="s">
        <v>293</v>
      </c>
    </row>
    <row r="181" spans="2:65" s="14" customFormat="1" ht="11.25">
      <c r="B181" s="167"/>
      <c r="D181" s="151" t="s">
        <v>302</v>
      </c>
      <c r="E181" s="168" t="s">
        <v>1</v>
      </c>
      <c r="F181" s="169" t="s">
        <v>371</v>
      </c>
      <c r="H181" s="170">
        <v>11.6</v>
      </c>
      <c r="I181" s="171"/>
      <c r="L181" s="167"/>
      <c r="M181" s="172"/>
      <c r="T181" s="173"/>
      <c r="AT181" s="168" t="s">
        <v>302</v>
      </c>
      <c r="AU181" s="168" t="s">
        <v>83</v>
      </c>
      <c r="AV181" s="14" t="s">
        <v>300</v>
      </c>
      <c r="AW181" s="14" t="s">
        <v>32</v>
      </c>
      <c r="AX181" s="14" t="s">
        <v>83</v>
      </c>
      <c r="AY181" s="168" t="s">
        <v>293</v>
      </c>
    </row>
    <row r="182" spans="2:65" s="11" customFormat="1" ht="25.9" customHeight="1">
      <c r="B182" s="125"/>
      <c r="D182" s="126" t="s">
        <v>75</v>
      </c>
      <c r="E182" s="127" t="s">
        <v>1233</v>
      </c>
      <c r="F182" s="127" t="s">
        <v>6558</v>
      </c>
      <c r="I182" s="128"/>
      <c r="J182" s="129">
        <f>BK182</f>
        <v>0</v>
      </c>
      <c r="L182" s="125"/>
      <c r="M182" s="130"/>
      <c r="P182" s="131">
        <f>SUM(P183:P184)</f>
        <v>0</v>
      </c>
      <c r="R182" s="131">
        <f>SUM(R183:R184)</f>
        <v>0</v>
      </c>
      <c r="T182" s="132">
        <f>SUM(T183:T184)</f>
        <v>0</v>
      </c>
      <c r="AR182" s="126" t="s">
        <v>83</v>
      </c>
      <c r="AT182" s="133" t="s">
        <v>75</v>
      </c>
      <c r="AU182" s="133" t="s">
        <v>76</v>
      </c>
      <c r="AY182" s="126" t="s">
        <v>293</v>
      </c>
      <c r="BK182" s="134">
        <f>SUM(BK183:BK184)</f>
        <v>0</v>
      </c>
    </row>
    <row r="183" spans="2:65" s="1" customFormat="1" ht="16.5" customHeight="1">
      <c r="B183" s="32"/>
      <c r="C183" s="137" t="s">
        <v>791</v>
      </c>
      <c r="D183" s="137" t="s">
        <v>295</v>
      </c>
      <c r="E183" s="138" t="s">
        <v>6559</v>
      </c>
      <c r="F183" s="139" t="s">
        <v>6560</v>
      </c>
      <c r="G183" s="140" t="s">
        <v>767</v>
      </c>
      <c r="H183" s="141">
        <v>52.5</v>
      </c>
      <c r="I183" s="142"/>
      <c r="J183" s="143">
        <f>ROUND(I183*H183,2)</f>
        <v>0</v>
      </c>
      <c r="K183" s="139" t="s">
        <v>1</v>
      </c>
      <c r="L183" s="32"/>
      <c r="M183" s="144" t="s">
        <v>1</v>
      </c>
      <c r="N183" s="145" t="s">
        <v>41</v>
      </c>
      <c r="P183" s="146">
        <f>O183*H183</f>
        <v>0</v>
      </c>
      <c r="Q183" s="146">
        <v>0</v>
      </c>
      <c r="R183" s="146">
        <f>Q183*H183</f>
        <v>0</v>
      </c>
      <c r="S183" s="146">
        <v>0</v>
      </c>
      <c r="T183" s="147">
        <f>S183*H183</f>
        <v>0</v>
      </c>
      <c r="AR183" s="148" t="s">
        <v>300</v>
      </c>
      <c r="AT183" s="148" t="s">
        <v>295</v>
      </c>
      <c r="AU183" s="148" t="s">
        <v>83</v>
      </c>
      <c r="AY183" s="17" t="s">
        <v>293</v>
      </c>
      <c r="BE183" s="149">
        <f>IF(N183="základní",J183,0)</f>
        <v>0</v>
      </c>
      <c r="BF183" s="149">
        <f>IF(N183="snížená",J183,0)</f>
        <v>0</v>
      </c>
      <c r="BG183" s="149">
        <f>IF(N183="zákl. přenesená",J183,0)</f>
        <v>0</v>
      </c>
      <c r="BH183" s="149">
        <f>IF(N183="sníž. přenesená",J183,0)</f>
        <v>0</v>
      </c>
      <c r="BI183" s="149">
        <f>IF(N183="nulová",J183,0)</f>
        <v>0</v>
      </c>
      <c r="BJ183" s="17" t="s">
        <v>83</v>
      </c>
      <c r="BK183" s="149">
        <f>ROUND(I183*H183,2)</f>
        <v>0</v>
      </c>
      <c r="BL183" s="17" t="s">
        <v>300</v>
      </c>
      <c r="BM183" s="148" t="s">
        <v>1266</v>
      </c>
    </row>
    <row r="184" spans="2:65" s="1" customFormat="1" ht="24.2" customHeight="1">
      <c r="B184" s="32"/>
      <c r="C184" s="137" t="s">
        <v>809</v>
      </c>
      <c r="D184" s="137" t="s">
        <v>295</v>
      </c>
      <c r="E184" s="138" t="s">
        <v>6561</v>
      </c>
      <c r="F184" s="139" t="s">
        <v>6562</v>
      </c>
      <c r="G184" s="140" t="s">
        <v>767</v>
      </c>
      <c r="H184" s="141">
        <v>3010.3049999999998</v>
      </c>
      <c r="I184" s="142"/>
      <c r="J184" s="143">
        <f>ROUND(I184*H184,2)</f>
        <v>0</v>
      </c>
      <c r="K184" s="139" t="s">
        <v>1</v>
      </c>
      <c r="L184" s="32"/>
      <c r="M184" s="144" t="s">
        <v>1</v>
      </c>
      <c r="N184" s="145" t="s">
        <v>41</v>
      </c>
      <c r="P184" s="146">
        <f>O184*H184</f>
        <v>0</v>
      </c>
      <c r="Q184" s="146">
        <v>0</v>
      </c>
      <c r="R184" s="146">
        <f>Q184*H184</f>
        <v>0</v>
      </c>
      <c r="S184" s="146">
        <v>0</v>
      </c>
      <c r="T184" s="147">
        <f>S184*H184</f>
        <v>0</v>
      </c>
      <c r="AR184" s="148" t="s">
        <v>300</v>
      </c>
      <c r="AT184" s="148" t="s">
        <v>295</v>
      </c>
      <c r="AU184" s="148" t="s">
        <v>83</v>
      </c>
      <c r="AY184" s="17" t="s">
        <v>293</v>
      </c>
      <c r="BE184" s="149">
        <f>IF(N184="základní",J184,0)</f>
        <v>0</v>
      </c>
      <c r="BF184" s="149">
        <f>IF(N184="snížená",J184,0)</f>
        <v>0</v>
      </c>
      <c r="BG184" s="149">
        <f>IF(N184="zákl. přenesená",J184,0)</f>
        <v>0</v>
      </c>
      <c r="BH184" s="149">
        <f>IF(N184="sníž. přenesená",J184,0)</f>
        <v>0</v>
      </c>
      <c r="BI184" s="149">
        <f>IF(N184="nulová",J184,0)</f>
        <v>0</v>
      </c>
      <c r="BJ184" s="17" t="s">
        <v>83</v>
      </c>
      <c r="BK184" s="149">
        <f>ROUND(I184*H184,2)</f>
        <v>0</v>
      </c>
      <c r="BL184" s="17" t="s">
        <v>300</v>
      </c>
      <c r="BM184" s="148" t="s">
        <v>1276</v>
      </c>
    </row>
    <row r="185" spans="2:65" s="11" customFormat="1" ht="25.9" customHeight="1">
      <c r="B185" s="125"/>
      <c r="D185" s="126" t="s">
        <v>75</v>
      </c>
      <c r="E185" s="127" t="s">
        <v>396</v>
      </c>
      <c r="F185" s="127" t="s">
        <v>1260</v>
      </c>
      <c r="I185" s="128"/>
      <c r="J185" s="129">
        <f>BK185</f>
        <v>0</v>
      </c>
      <c r="L185" s="125"/>
      <c r="M185" s="130"/>
      <c r="P185" s="131">
        <f>SUM(P186:P189)</f>
        <v>0</v>
      </c>
      <c r="R185" s="131">
        <f>SUM(R186:R189)</f>
        <v>0</v>
      </c>
      <c r="T185" s="132">
        <f>SUM(T186:T189)</f>
        <v>0</v>
      </c>
      <c r="AR185" s="126" t="s">
        <v>83</v>
      </c>
      <c r="AT185" s="133" t="s">
        <v>75</v>
      </c>
      <c r="AU185" s="133" t="s">
        <v>76</v>
      </c>
      <c r="AY185" s="126" t="s">
        <v>293</v>
      </c>
      <c r="BK185" s="134">
        <f>SUM(BK186:BK189)</f>
        <v>0</v>
      </c>
    </row>
    <row r="186" spans="2:65" s="1" customFormat="1" ht="21.75" customHeight="1">
      <c r="B186" s="32"/>
      <c r="C186" s="137" t="s">
        <v>824</v>
      </c>
      <c r="D186" s="137" t="s">
        <v>295</v>
      </c>
      <c r="E186" s="138" t="s">
        <v>6563</v>
      </c>
      <c r="F186" s="139" t="s">
        <v>6564</v>
      </c>
      <c r="G186" s="140" t="s">
        <v>909</v>
      </c>
      <c r="H186" s="141">
        <v>51</v>
      </c>
      <c r="I186" s="142"/>
      <c r="J186" s="143">
        <f>ROUND(I186*H186,2)</f>
        <v>0</v>
      </c>
      <c r="K186" s="139" t="s">
        <v>1</v>
      </c>
      <c r="L186" s="32"/>
      <c r="M186" s="144" t="s">
        <v>1</v>
      </c>
      <c r="N186" s="145" t="s">
        <v>41</v>
      </c>
      <c r="P186" s="146">
        <f>O186*H186</f>
        <v>0</v>
      </c>
      <c r="Q186" s="146">
        <v>0</v>
      </c>
      <c r="R186" s="146">
        <f>Q186*H186</f>
        <v>0</v>
      </c>
      <c r="S186" s="146">
        <v>0</v>
      </c>
      <c r="T186" s="147">
        <f>S186*H186</f>
        <v>0</v>
      </c>
      <c r="AR186" s="148" t="s">
        <v>300</v>
      </c>
      <c r="AT186" s="148" t="s">
        <v>295</v>
      </c>
      <c r="AU186" s="148" t="s">
        <v>83</v>
      </c>
      <c r="AY186" s="17" t="s">
        <v>293</v>
      </c>
      <c r="BE186" s="149">
        <f>IF(N186="základní",J186,0)</f>
        <v>0</v>
      </c>
      <c r="BF186" s="149">
        <f>IF(N186="snížená",J186,0)</f>
        <v>0</v>
      </c>
      <c r="BG186" s="149">
        <f>IF(N186="zákl. přenesená",J186,0)</f>
        <v>0</v>
      </c>
      <c r="BH186" s="149">
        <f>IF(N186="sníž. přenesená",J186,0)</f>
        <v>0</v>
      </c>
      <c r="BI186" s="149">
        <f>IF(N186="nulová",J186,0)</f>
        <v>0</v>
      </c>
      <c r="BJ186" s="17" t="s">
        <v>83</v>
      </c>
      <c r="BK186" s="149">
        <f>ROUND(I186*H186,2)</f>
        <v>0</v>
      </c>
      <c r="BL186" s="17" t="s">
        <v>300</v>
      </c>
      <c r="BM186" s="148" t="s">
        <v>1285</v>
      </c>
    </row>
    <row r="187" spans="2:65" s="1" customFormat="1" ht="16.5" customHeight="1">
      <c r="B187" s="32"/>
      <c r="C187" s="137" t="s">
        <v>834</v>
      </c>
      <c r="D187" s="137" t="s">
        <v>295</v>
      </c>
      <c r="E187" s="138" t="s">
        <v>6565</v>
      </c>
      <c r="F187" s="139" t="s">
        <v>6566</v>
      </c>
      <c r="G187" s="140" t="s">
        <v>909</v>
      </c>
      <c r="H187" s="141">
        <v>53</v>
      </c>
      <c r="I187" s="142"/>
      <c r="J187" s="143">
        <f>ROUND(I187*H187,2)</f>
        <v>0</v>
      </c>
      <c r="K187" s="139" t="s">
        <v>1</v>
      </c>
      <c r="L187" s="32"/>
      <c r="M187" s="144" t="s">
        <v>1</v>
      </c>
      <c r="N187" s="145" t="s">
        <v>41</v>
      </c>
      <c r="P187" s="146">
        <f>O187*H187</f>
        <v>0</v>
      </c>
      <c r="Q187" s="146">
        <v>0</v>
      </c>
      <c r="R187" s="146">
        <f>Q187*H187</f>
        <v>0</v>
      </c>
      <c r="S187" s="146">
        <v>0</v>
      </c>
      <c r="T187" s="147">
        <f>S187*H187</f>
        <v>0</v>
      </c>
      <c r="AR187" s="148" t="s">
        <v>300</v>
      </c>
      <c r="AT187" s="148" t="s">
        <v>295</v>
      </c>
      <c r="AU187" s="148" t="s">
        <v>83</v>
      </c>
      <c r="AY187" s="17" t="s">
        <v>293</v>
      </c>
      <c r="BE187" s="149">
        <f>IF(N187="základní",J187,0)</f>
        <v>0</v>
      </c>
      <c r="BF187" s="149">
        <f>IF(N187="snížená",J187,0)</f>
        <v>0</v>
      </c>
      <c r="BG187" s="149">
        <f>IF(N187="zákl. přenesená",J187,0)</f>
        <v>0</v>
      </c>
      <c r="BH187" s="149">
        <f>IF(N187="sníž. přenesená",J187,0)</f>
        <v>0</v>
      </c>
      <c r="BI187" s="149">
        <f>IF(N187="nulová",J187,0)</f>
        <v>0</v>
      </c>
      <c r="BJ187" s="17" t="s">
        <v>83</v>
      </c>
      <c r="BK187" s="149">
        <f>ROUND(I187*H187,2)</f>
        <v>0</v>
      </c>
      <c r="BL187" s="17" t="s">
        <v>300</v>
      </c>
      <c r="BM187" s="148" t="s">
        <v>1295</v>
      </c>
    </row>
    <row r="188" spans="2:65" s="1" customFormat="1" ht="16.5" customHeight="1">
      <c r="B188" s="32"/>
      <c r="C188" s="137" t="s">
        <v>862</v>
      </c>
      <c r="D188" s="137" t="s">
        <v>295</v>
      </c>
      <c r="E188" s="138" t="s">
        <v>6567</v>
      </c>
      <c r="F188" s="139" t="s">
        <v>6568</v>
      </c>
      <c r="G188" s="140" t="s">
        <v>909</v>
      </c>
      <c r="H188" s="141">
        <v>9</v>
      </c>
      <c r="I188" s="142"/>
      <c r="J188" s="143">
        <f>ROUND(I188*H188,2)</f>
        <v>0</v>
      </c>
      <c r="K188" s="139" t="s">
        <v>1</v>
      </c>
      <c r="L188" s="32"/>
      <c r="M188" s="144" t="s">
        <v>1</v>
      </c>
      <c r="N188" s="145" t="s">
        <v>41</v>
      </c>
      <c r="P188" s="146">
        <f>O188*H188</f>
        <v>0</v>
      </c>
      <c r="Q188" s="146">
        <v>0</v>
      </c>
      <c r="R188" s="146">
        <f>Q188*H188</f>
        <v>0</v>
      </c>
      <c r="S188" s="146">
        <v>0</v>
      </c>
      <c r="T188" s="147">
        <f>S188*H188</f>
        <v>0</v>
      </c>
      <c r="AR188" s="148" t="s">
        <v>300</v>
      </c>
      <c r="AT188" s="148" t="s">
        <v>295</v>
      </c>
      <c r="AU188" s="148" t="s">
        <v>83</v>
      </c>
      <c r="AY188" s="17" t="s">
        <v>293</v>
      </c>
      <c r="BE188" s="149">
        <f>IF(N188="základní",J188,0)</f>
        <v>0</v>
      </c>
      <c r="BF188" s="149">
        <f>IF(N188="snížená",J188,0)</f>
        <v>0</v>
      </c>
      <c r="BG188" s="149">
        <f>IF(N188="zákl. přenesená",J188,0)</f>
        <v>0</v>
      </c>
      <c r="BH188" s="149">
        <f>IF(N188="sníž. přenesená",J188,0)</f>
        <v>0</v>
      </c>
      <c r="BI188" s="149">
        <f>IF(N188="nulová",J188,0)</f>
        <v>0</v>
      </c>
      <c r="BJ188" s="17" t="s">
        <v>83</v>
      </c>
      <c r="BK188" s="149">
        <f>ROUND(I188*H188,2)</f>
        <v>0</v>
      </c>
      <c r="BL188" s="17" t="s">
        <v>300</v>
      </c>
      <c r="BM188" s="148" t="s">
        <v>1303</v>
      </c>
    </row>
    <row r="189" spans="2:65" s="1" customFormat="1" ht="16.5" customHeight="1">
      <c r="B189" s="32"/>
      <c r="C189" s="137" t="s">
        <v>890</v>
      </c>
      <c r="D189" s="137" t="s">
        <v>295</v>
      </c>
      <c r="E189" s="138" t="s">
        <v>6569</v>
      </c>
      <c r="F189" s="139" t="s">
        <v>6570</v>
      </c>
      <c r="G189" s="140" t="s">
        <v>3533</v>
      </c>
      <c r="H189" s="141">
        <v>1</v>
      </c>
      <c r="I189" s="142"/>
      <c r="J189" s="143">
        <f>ROUND(I189*H189,2)</f>
        <v>0</v>
      </c>
      <c r="K189" s="139" t="s">
        <v>1</v>
      </c>
      <c r="L189" s="32"/>
      <c r="M189" s="144" t="s">
        <v>1</v>
      </c>
      <c r="N189" s="145" t="s">
        <v>41</v>
      </c>
      <c r="P189" s="146">
        <f>O189*H189</f>
        <v>0</v>
      </c>
      <c r="Q189" s="146">
        <v>0</v>
      </c>
      <c r="R189" s="146">
        <f>Q189*H189</f>
        <v>0</v>
      </c>
      <c r="S189" s="146">
        <v>0</v>
      </c>
      <c r="T189" s="147">
        <f>S189*H189</f>
        <v>0</v>
      </c>
      <c r="AR189" s="148" t="s">
        <v>300</v>
      </c>
      <c r="AT189" s="148" t="s">
        <v>295</v>
      </c>
      <c r="AU189" s="148" t="s">
        <v>83</v>
      </c>
      <c r="AY189" s="17" t="s">
        <v>293</v>
      </c>
      <c r="BE189" s="149">
        <f>IF(N189="základní",J189,0)</f>
        <v>0</v>
      </c>
      <c r="BF189" s="149">
        <f>IF(N189="snížená",J189,0)</f>
        <v>0</v>
      </c>
      <c r="BG189" s="149">
        <f>IF(N189="zákl. přenesená",J189,0)</f>
        <v>0</v>
      </c>
      <c r="BH189" s="149">
        <f>IF(N189="sníž. přenesená",J189,0)</f>
        <v>0</v>
      </c>
      <c r="BI189" s="149">
        <f>IF(N189="nulová",J189,0)</f>
        <v>0</v>
      </c>
      <c r="BJ189" s="17" t="s">
        <v>83</v>
      </c>
      <c r="BK189" s="149">
        <f>ROUND(I189*H189,2)</f>
        <v>0</v>
      </c>
      <c r="BL189" s="17" t="s">
        <v>300</v>
      </c>
      <c r="BM189" s="148" t="s">
        <v>1348</v>
      </c>
    </row>
    <row r="190" spans="2:65" s="11" customFormat="1" ht="25.9" customHeight="1">
      <c r="B190" s="125"/>
      <c r="D190" s="126" t="s">
        <v>75</v>
      </c>
      <c r="E190" s="127" t="s">
        <v>1477</v>
      </c>
      <c r="F190" s="127" t="s">
        <v>6571</v>
      </c>
      <c r="I190" s="128"/>
      <c r="J190" s="129">
        <f>BK190</f>
        <v>0</v>
      </c>
      <c r="L190" s="125"/>
      <c r="M190" s="130"/>
      <c r="P190" s="131">
        <f>SUM(P191:P195)</f>
        <v>0</v>
      </c>
      <c r="R190" s="131">
        <f>SUM(R191:R195)</f>
        <v>0</v>
      </c>
      <c r="T190" s="132">
        <f>SUM(T191:T195)</f>
        <v>0</v>
      </c>
      <c r="AR190" s="126" t="s">
        <v>83</v>
      </c>
      <c r="AT190" s="133" t="s">
        <v>75</v>
      </c>
      <c r="AU190" s="133" t="s">
        <v>76</v>
      </c>
      <c r="AY190" s="126" t="s">
        <v>293</v>
      </c>
      <c r="BK190" s="134">
        <f>SUM(BK191:BK195)</f>
        <v>0</v>
      </c>
    </row>
    <row r="191" spans="2:65" s="1" customFormat="1" ht="16.5" customHeight="1">
      <c r="B191" s="32"/>
      <c r="C191" s="137" t="s">
        <v>901</v>
      </c>
      <c r="D191" s="137" t="s">
        <v>295</v>
      </c>
      <c r="E191" s="138" t="s">
        <v>6572</v>
      </c>
      <c r="F191" s="139" t="s">
        <v>6573</v>
      </c>
      <c r="G191" s="140" t="s">
        <v>909</v>
      </c>
      <c r="H191" s="141">
        <v>6</v>
      </c>
      <c r="I191" s="142"/>
      <c r="J191" s="143">
        <f>ROUND(I191*H191,2)</f>
        <v>0</v>
      </c>
      <c r="K191" s="139" t="s">
        <v>1</v>
      </c>
      <c r="L191" s="32"/>
      <c r="M191" s="144" t="s">
        <v>1</v>
      </c>
      <c r="N191" s="145" t="s">
        <v>41</v>
      </c>
      <c r="P191" s="146">
        <f>O191*H191</f>
        <v>0</v>
      </c>
      <c r="Q191" s="146">
        <v>0</v>
      </c>
      <c r="R191" s="146">
        <f>Q191*H191</f>
        <v>0</v>
      </c>
      <c r="S191" s="146">
        <v>0</v>
      </c>
      <c r="T191" s="147">
        <f>S191*H191</f>
        <v>0</v>
      </c>
      <c r="AR191" s="148" t="s">
        <v>300</v>
      </c>
      <c r="AT191" s="148" t="s">
        <v>295</v>
      </c>
      <c r="AU191" s="148" t="s">
        <v>83</v>
      </c>
      <c r="AY191" s="17" t="s">
        <v>293</v>
      </c>
      <c r="BE191" s="149">
        <f>IF(N191="základní",J191,0)</f>
        <v>0</v>
      </c>
      <c r="BF191" s="149">
        <f>IF(N191="snížená",J191,0)</f>
        <v>0</v>
      </c>
      <c r="BG191" s="149">
        <f>IF(N191="zákl. přenesená",J191,0)</f>
        <v>0</v>
      </c>
      <c r="BH191" s="149">
        <f>IF(N191="sníž. přenesená",J191,0)</f>
        <v>0</v>
      </c>
      <c r="BI191" s="149">
        <f>IF(N191="nulová",J191,0)</f>
        <v>0</v>
      </c>
      <c r="BJ191" s="17" t="s">
        <v>83</v>
      </c>
      <c r="BK191" s="149">
        <f>ROUND(I191*H191,2)</f>
        <v>0</v>
      </c>
      <c r="BL191" s="17" t="s">
        <v>300</v>
      </c>
      <c r="BM191" s="148" t="s">
        <v>1357</v>
      </c>
    </row>
    <row r="192" spans="2:65" s="1" customFormat="1" ht="21.75" customHeight="1">
      <c r="B192" s="32"/>
      <c r="C192" s="137" t="s">
        <v>906</v>
      </c>
      <c r="D192" s="137" t="s">
        <v>295</v>
      </c>
      <c r="E192" s="138" t="s">
        <v>6574</v>
      </c>
      <c r="F192" s="139" t="s">
        <v>6575</v>
      </c>
      <c r="G192" s="140" t="s">
        <v>909</v>
      </c>
      <c r="H192" s="141">
        <v>1</v>
      </c>
      <c r="I192" s="142"/>
      <c r="J192" s="143">
        <f>ROUND(I192*H192,2)</f>
        <v>0</v>
      </c>
      <c r="K192" s="139" t="s">
        <v>1</v>
      </c>
      <c r="L192" s="32"/>
      <c r="M192" s="144" t="s">
        <v>1</v>
      </c>
      <c r="N192" s="145" t="s">
        <v>41</v>
      </c>
      <c r="P192" s="146">
        <f>O192*H192</f>
        <v>0</v>
      </c>
      <c r="Q192" s="146">
        <v>0</v>
      </c>
      <c r="R192" s="146">
        <f>Q192*H192</f>
        <v>0</v>
      </c>
      <c r="S192" s="146">
        <v>0</v>
      </c>
      <c r="T192" s="147">
        <f>S192*H192</f>
        <v>0</v>
      </c>
      <c r="AR192" s="148" t="s">
        <v>300</v>
      </c>
      <c r="AT192" s="148" t="s">
        <v>295</v>
      </c>
      <c r="AU192" s="148" t="s">
        <v>83</v>
      </c>
      <c r="AY192" s="17" t="s">
        <v>293</v>
      </c>
      <c r="BE192" s="149">
        <f>IF(N192="základní",J192,0)</f>
        <v>0</v>
      </c>
      <c r="BF192" s="149">
        <f>IF(N192="snížená",J192,0)</f>
        <v>0</v>
      </c>
      <c r="BG192" s="149">
        <f>IF(N192="zákl. přenesená",J192,0)</f>
        <v>0</v>
      </c>
      <c r="BH192" s="149">
        <f>IF(N192="sníž. přenesená",J192,0)</f>
        <v>0</v>
      </c>
      <c r="BI192" s="149">
        <f>IF(N192="nulová",J192,0)</f>
        <v>0</v>
      </c>
      <c r="BJ192" s="17" t="s">
        <v>83</v>
      </c>
      <c r="BK192" s="149">
        <f>ROUND(I192*H192,2)</f>
        <v>0</v>
      </c>
      <c r="BL192" s="17" t="s">
        <v>300</v>
      </c>
      <c r="BM192" s="148" t="s">
        <v>1366</v>
      </c>
    </row>
    <row r="193" spans="2:65" s="1" customFormat="1" ht="21.75" customHeight="1">
      <c r="B193" s="32"/>
      <c r="C193" s="137" t="s">
        <v>912</v>
      </c>
      <c r="D193" s="137" t="s">
        <v>295</v>
      </c>
      <c r="E193" s="138" t="s">
        <v>6576</v>
      </c>
      <c r="F193" s="139" t="s">
        <v>6577</v>
      </c>
      <c r="G193" s="140" t="s">
        <v>909</v>
      </c>
      <c r="H193" s="141">
        <v>5</v>
      </c>
      <c r="I193" s="142"/>
      <c r="J193" s="143">
        <f>ROUND(I193*H193,2)</f>
        <v>0</v>
      </c>
      <c r="K193" s="139" t="s">
        <v>1</v>
      </c>
      <c r="L193" s="32"/>
      <c r="M193" s="144" t="s">
        <v>1</v>
      </c>
      <c r="N193" s="145" t="s">
        <v>41</v>
      </c>
      <c r="P193" s="146">
        <f>O193*H193</f>
        <v>0</v>
      </c>
      <c r="Q193" s="146">
        <v>0</v>
      </c>
      <c r="R193" s="146">
        <f>Q193*H193</f>
        <v>0</v>
      </c>
      <c r="S193" s="146">
        <v>0</v>
      </c>
      <c r="T193" s="147">
        <f>S193*H193</f>
        <v>0</v>
      </c>
      <c r="AR193" s="148" t="s">
        <v>300</v>
      </c>
      <c r="AT193" s="148" t="s">
        <v>295</v>
      </c>
      <c r="AU193" s="148" t="s">
        <v>83</v>
      </c>
      <c r="AY193" s="17" t="s">
        <v>293</v>
      </c>
      <c r="BE193" s="149">
        <f>IF(N193="základní",J193,0)</f>
        <v>0</v>
      </c>
      <c r="BF193" s="149">
        <f>IF(N193="snížená",J193,0)</f>
        <v>0</v>
      </c>
      <c r="BG193" s="149">
        <f>IF(N193="zákl. přenesená",J193,0)</f>
        <v>0</v>
      </c>
      <c r="BH193" s="149">
        <f>IF(N193="sníž. přenesená",J193,0)</f>
        <v>0</v>
      </c>
      <c r="BI193" s="149">
        <f>IF(N193="nulová",J193,0)</f>
        <v>0</v>
      </c>
      <c r="BJ193" s="17" t="s">
        <v>83</v>
      </c>
      <c r="BK193" s="149">
        <f>ROUND(I193*H193,2)</f>
        <v>0</v>
      </c>
      <c r="BL193" s="17" t="s">
        <v>300</v>
      </c>
      <c r="BM193" s="148" t="s">
        <v>1375</v>
      </c>
    </row>
    <row r="194" spans="2:65" s="1" customFormat="1" ht="16.5" customHeight="1">
      <c r="B194" s="32"/>
      <c r="C194" s="137" t="s">
        <v>958</v>
      </c>
      <c r="D194" s="137" t="s">
        <v>295</v>
      </c>
      <c r="E194" s="138" t="s">
        <v>6578</v>
      </c>
      <c r="F194" s="139" t="s">
        <v>6579</v>
      </c>
      <c r="G194" s="140" t="s">
        <v>909</v>
      </c>
      <c r="H194" s="141">
        <v>27</v>
      </c>
      <c r="I194" s="142"/>
      <c r="J194" s="143">
        <f>ROUND(I194*H194,2)</f>
        <v>0</v>
      </c>
      <c r="K194" s="139" t="s">
        <v>1</v>
      </c>
      <c r="L194" s="32"/>
      <c r="M194" s="144" t="s">
        <v>1</v>
      </c>
      <c r="N194" s="145" t="s">
        <v>41</v>
      </c>
      <c r="P194" s="146">
        <f>O194*H194</f>
        <v>0</v>
      </c>
      <c r="Q194" s="146">
        <v>0</v>
      </c>
      <c r="R194" s="146">
        <f>Q194*H194</f>
        <v>0</v>
      </c>
      <c r="S194" s="146">
        <v>0</v>
      </c>
      <c r="T194" s="147">
        <f>S194*H194</f>
        <v>0</v>
      </c>
      <c r="AR194" s="148" t="s">
        <v>300</v>
      </c>
      <c r="AT194" s="148" t="s">
        <v>295</v>
      </c>
      <c r="AU194" s="148" t="s">
        <v>83</v>
      </c>
      <c r="AY194" s="17" t="s">
        <v>293</v>
      </c>
      <c r="BE194" s="149">
        <f>IF(N194="základní",J194,0)</f>
        <v>0</v>
      </c>
      <c r="BF194" s="149">
        <f>IF(N194="snížená",J194,0)</f>
        <v>0</v>
      </c>
      <c r="BG194" s="149">
        <f>IF(N194="zákl. přenesená",J194,0)</f>
        <v>0</v>
      </c>
      <c r="BH194" s="149">
        <f>IF(N194="sníž. přenesená",J194,0)</f>
        <v>0</v>
      </c>
      <c r="BI194" s="149">
        <f>IF(N194="nulová",J194,0)</f>
        <v>0</v>
      </c>
      <c r="BJ194" s="17" t="s">
        <v>83</v>
      </c>
      <c r="BK194" s="149">
        <f>ROUND(I194*H194,2)</f>
        <v>0</v>
      </c>
      <c r="BL194" s="17" t="s">
        <v>300</v>
      </c>
      <c r="BM194" s="148" t="s">
        <v>1383</v>
      </c>
    </row>
    <row r="195" spans="2:65" s="1" customFormat="1" ht="16.5" customHeight="1">
      <c r="B195" s="32"/>
      <c r="C195" s="137" t="s">
        <v>975</v>
      </c>
      <c r="D195" s="137" t="s">
        <v>295</v>
      </c>
      <c r="E195" s="138" t="s">
        <v>6580</v>
      </c>
      <c r="F195" s="139" t="s">
        <v>6581</v>
      </c>
      <c r="G195" s="140" t="s">
        <v>711</v>
      </c>
      <c r="H195" s="141">
        <v>50</v>
      </c>
      <c r="I195" s="142"/>
      <c r="J195" s="143">
        <f>ROUND(I195*H195,2)</f>
        <v>0</v>
      </c>
      <c r="K195" s="139" t="s">
        <v>1</v>
      </c>
      <c r="L195" s="32"/>
      <c r="M195" s="144" t="s">
        <v>1</v>
      </c>
      <c r="N195" s="145" t="s">
        <v>41</v>
      </c>
      <c r="P195" s="146">
        <f>O195*H195</f>
        <v>0</v>
      </c>
      <c r="Q195" s="146">
        <v>0</v>
      </c>
      <c r="R195" s="146">
        <f>Q195*H195</f>
        <v>0</v>
      </c>
      <c r="S195" s="146">
        <v>0</v>
      </c>
      <c r="T195" s="147">
        <f>S195*H195</f>
        <v>0</v>
      </c>
      <c r="AR195" s="148" t="s">
        <v>300</v>
      </c>
      <c r="AT195" s="148" t="s">
        <v>295</v>
      </c>
      <c r="AU195" s="148" t="s">
        <v>83</v>
      </c>
      <c r="AY195" s="17" t="s">
        <v>293</v>
      </c>
      <c r="BE195" s="149">
        <f>IF(N195="základní",J195,0)</f>
        <v>0</v>
      </c>
      <c r="BF195" s="149">
        <f>IF(N195="snížená",J195,0)</f>
        <v>0</v>
      </c>
      <c r="BG195" s="149">
        <f>IF(N195="zákl. přenesená",J195,0)</f>
        <v>0</v>
      </c>
      <c r="BH195" s="149">
        <f>IF(N195="sníž. přenesená",J195,0)</f>
        <v>0</v>
      </c>
      <c r="BI195" s="149">
        <f>IF(N195="nulová",J195,0)</f>
        <v>0</v>
      </c>
      <c r="BJ195" s="17" t="s">
        <v>83</v>
      </c>
      <c r="BK195" s="149">
        <f>ROUND(I195*H195,2)</f>
        <v>0</v>
      </c>
      <c r="BL195" s="17" t="s">
        <v>300</v>
      </c>
      <c r="BM195" s="148" t="s">
        <v>1396</v>
      </c>
    </row>
    <row r="196" spans="2:65" s="11" customFormat="1" ht="25.9" customHeight="1">
      <c r="B196" s="125"/>
      <c r="D196" s="126" t="s">
        <v>75</v>
      </c>
      <c r="E196" s="127" t="s">
        <v>1540</v>
      </c>
      <c r="F196" s="127" t="s">
        <v>6582</v>
      </c>
      <c r="I196" s="128"/>
      <c r="J196" s="129">
        <f>BK196</f>
        <v>0</v>
      </c>
      <c r="L196" s="125"/>
      <c r="M196" s="130"/>
      <c r="P196" s="131">
        <f>SUM(P197:P198)</f>
        <v>0</v>
      </c>
      <c r="R196" s="131">
        <f>SUM(R197:R198)</f>
        <v>0</v>
      </c>
      <c r="T196" s="132">
        <f>SUM(T197:T198)</f>
        <v>0</v>
      </c>
      <c r="AR196" s="126" t="s">
        <v>83</v>
      </c>
      <c r="AT196" s="133" t="s">
        <v>75</v>
      </c>
      <c r="AU196" s="133" t="s">
        <v>76</v>
      </c>
      <c r="AY196" s="126" t="s">
        <v>293</v>
      </c>
      <c r="BK196" s="134">
        <f>SUM(BK197:BK198)</f>
        <v>0</v>
      </c>
    </row>
    <row r="197" spans="2:65" s="1" customFormat="1" ht="16.5" customHeight="1">
      <c r="B197" s="32"/>
      <c r="C197" s="137" t="s">
        <v>993</v>
      </c>
      <c r="D197" s="137" t="s">
        <v>295</v>
      </c>
      <c r="E197" s="138" t="s">
        <v>6583</v>
      </c>
      <c r="F197" s="139" t="s">
        <v>6584</v>
      </c>
      <c r="G197" s="140" t="s">
        <v>311</v>
      </c>
      <c r="H197" s="141">
        <v>6.75</v>
      </c>
      <c r="I197" s="142"/>
      <c r="J197" s="143">
        <f>ROUND(I197*H197,2)</f>
        <v>0</v>
      </c>
      <c r="K197" s="139" t="s">
        <v>1</v>
      </c>
      <c r="L197" s="32"/>
      <c r="M197" s="144" t="s">
        <v>1</v>
      </c>
      <c r="N197" s="145" t="s">
        <v>41</v>
      </c>
      <c r="P197" s="146">
        <f>O197*H197</f>
        <v>0</v>
      </c>
      <c r="Q197" s="146">
        <v>0</v>
      </c>
      <c r="R197" s="146">
        <f>Q197*H197</f>
        <v>0</v>
      </c>
      <c r="S197" s="146">
        <v>0</v>
      </c>
      <c r="T197" s="147">
        <f>S197*H197</f>
        <v>0</v>
      </c>
      <c r="AR197" s="148" t="s">
        <v>300</v>
      </c>
      <c r="AT197" s="148" t="s">
        <v>295</v>
      </c>
      <c r="AU197" s="148" t="s">
        <v>83</v>
      </c>
      <c r="AY197" s="17" t="s">
        <v>293</v>
      </c>
      <c r="BE197" s="149">
        <f>IF(N197="základní",J197,0)</f>
        <v>0</v>
      </c>
      <c r="BF197" s="149">
        <f>IF(N197="snížená",J197,0)</f>
        <v>0</v>
      </c>
      <c r="BG197" s="149">
        <f>IF(N197="zákl. přenesená",J197,0)</f>
        <v>0</v>
      </c>
      <c r="BH197" s="149">
        <f>IF(N197="sníž. přenesená",J197,0)</f>
        <v>0</v>
      </c>
      <c r="BI197" s="149">
        <f>IF(N197="nulová",J197,0)</f>
        <v>0</v>
      </c>
      <c r="BJ197" s="17" t="s">
        <v>83</v>
      </c>
      <c r="BK197" s="149">
        <f>ROUND(I197*H197,2)</f>
        <v>0</v>
      </c>
      <c r="BL197" s="17" t="s">
        <v>300</v>
      </c>
      <c r="BM197" s="148" t="s">
        <v>1406</v>
      </c>
    </row>
    <row r="198" spans="2:65" s="1" customFormat="1" ht="21.75" customHeight="1">
      <c r="B198" s="32"/>
      <c r="C198" s="137" t="s">
        <v>1034</v>
      </c>
      <c r="D198" s="137" t="s">
        <v>295</v>
      </c>
      <c r="E198" s="138" t="s">
        <v>6585</v>
      </c>
      <c r="F198" s="139" t="s">
        <v>6586</v>
      </c>
      <c r="G198" s="140" t="s">
        <v>711</v>
      </c>
      <c r="H198" s="141">
        <v>20</v>
      </c>
      <c r="I198" s="142"/>
      <c r="J198" s="143">
        <f>ROUND(I198*H198,2)</f>
        <v>0</v>
      </c>
      <c r="K198" s="139" t="s">
        <v>1</v>
      </c>
      <c r="L198" s="32"/>
      <c r="M198" s="144" t="s">
        <v>1</v>
      </c>
      <c r="N198" s="145" t="s">
        <v>41</v>
      </c>
      <c r="P198" s="146">
        <f>O198*H198</f>
        <v>0</v>
      </c>
      <c r="Q198" s="146">
        <v>0</v>
      </c>
      <c r="R198" s="146">
        <f>Q198*H198</f>
        <v>0</v>
      </c>
      <c r="S198" s="146">
        <v>0</v>
      </c>
      <c r="T198" s="147">
        <f>S198*H198</f>
        <v>0</v>
      </c>
      <c r="AR198" s="148" t="s">
        <v>300</v>
      </c>
      <c r="AT198" s="148" t="s">
        <v>295</v>
      </c>
      <c r="AU198" s="148" t="s">
        <v>83</v>
      </c>
      <c r="AY198" s="17" t="s">
        <v>293</v>
      </c>
      <c r="BE198" s="149">
        <f>IF(N198="základní",J198,0)</f>
        <v>0</v>
      </c>
      <c r="BF198" s="149">
        <f>IF(N198="snížená",J198,0)</f>
        <v>0</v>
      </c>
      <c r="BG198" s="149">
        <f>IF(N198="zákl. přenesená",J198,0)</f>
        <v>0</v>
      </c>
      <c r="BH198" s="149">
        <f>IF(N198="sníž. přenesená",J198,0)</f>
        <v>0</v>
      </c>
      <c r="BI198" s="149">
        <f>IF(N198="nulová",J198,0)</f>
        <v>0</v>
      </c>
      <c r="BJ198" s="17" t="s">
        <v>83</v>
      </c>
      <c r="BK198" s="149">
        <f>ROUND(I198*H198,2)</f>
        <v>0</v>
      </c>
      <c r="BL198" s="17" t="s">
        <v>300</v>
      </c>
      <c r="BM198" s="148" t="s">
        <v>1421</v>
      </c>
    </row>
    <row r="199" spans="2:65" s="11" customFormat="1" ht="25.9" customHeight="1">
      <c r="B199" s="125"/>
      <c r="D199" s="126" t="s">
        <v>75</v>
      </c>
      <c r="E199" s="127" t="s">
        <v>1553</v>
      </c>
      <c r="F199" s="127" t="s">
        <v>4964</v>
      </c>
      <c r="I199" s="128"/>
      <c r="J199" s="129">
        <f>BK199</f>
        <v>0</v>
      </c>
      <c r="L199" s="125"/>
      <c r="M199" s="130"/>
      <c r="P199" s="131">
        <f>SUM(P200:P203)</f>
        <v>0</v>
      </c>
      <c r="R199" s="131">
        <f>SUM(R200:R203)</f>
        <v>0</v>
      </c>
      <c r="T199" s="132">
        <f>SUM(T200:T203)</f>
        <v>0</v>
      </c>
      <c r="AR199" s="126" t="s">
        <v>83</v>
      </c>
      <c r="AT199" s="133" t="s">
        <v>75</v>
      </c>
      <c r="AU199" s="133" t="s">
        <v>76</v>
      </c>
      <c r="AY199" s="126" t="s">
        <v>293</v>
      </c>
      <c r="BK199" s="134">
        <f>SUM(BK200:BK203)</f>
        <v>0</v>
      </c>
    </row>
    <row r="200" spans="2:65" s="1" customFormat="1" ht="21.75" customHeight="1">
      <c r="B200" s="32"/>
      <c r="C200" s="137" t="s">
        <v>1053</v>
      </c>
      <c r="D200" s="137" t="s">
        <v>295</v>
      </c>
      <c r="E200" s="138" t="s">
        <v>6587</v>
      </c>
      <c r="F200" s="139" t="s">
        <v>6588</v>
      </c>
      <c r="G200" s="140" t="s">
        <v>909</v>
      </c>
      <c r="H200" s="141">
        <v>6</v>
      </c>
      <c r="I200" s="142"/>
      <c r="J200" s="143">
        <f>ROUND(I200*H200,2)</f>
        <v>0</v>
      </c>
      <c r="K200" s="139" t="s">
        <v>1</v>
      </c>
      <c r="L200" s="32"/>
      <c r="M200" s="144" t="s">
        <v>1</v>
      </c>
      <c r="N200" s="145" t="s">
        <v>41</v>
      </c>
      <c r="P200" s="146">
        <f>O200*H200</f>
        <v>0</v>
      </c>
      <c r="Q200" s="146">
        <v>0</v>
      </c>
      <c r="R200" s="146">
        <f>Q200*H200</f>
        <v>0</v>
      </c>
      <c r="S200" s="146">
        <v>0</v>
      </c>
      <c r="T200" s="147">
        <f>S200*H200</f>
        <v>0</v>
      </c>
      <c r="AR200" s="148" t="s">
        <v>300</v>
      </c>
      <c r="AT200" s="148" t="s">
        <v>295</v>
      </c>
      <c r="AU200" s="148" t="s">
        <v>83</v>
      </c>
      <c r="AY200" s="17" t="s">
        <v>293</v>
      </c>
      <c r="BE200" s="149">
        <f>IF(N200="základní",J200,0)</f>
        <v>0</v>
      </c>
      <c r="BF200" s="149">
        <f>IF(N200="snížená",J200,0)</f>
        <v>0</v>
      </c>
      <c r="BG200" s="149">
        <f>IF(N200="zákl. přenesená",J200,0)</f>
        <v>0</v>
      </c>
      <c r="BH200" s="149">
        <f>IF(N200="sníž. přenesená",J200,0)</f>
        <v>0</v>
      </c>
      <c r="BI200" s="149">
        <f>IF(N200="nulová",J200,0)</f>
        <v>0</v>
      </c>
      <c r="BJ200" s="17" t="s">
        <v>83</v>
      </c>
      <c r="BK200" s="149">
        <f>ROUND(I200*H200,2)</f>
        <v>0</v>
      </c>
      <c r="BL200" s="17" t="s">
        <v>300</v>
      </c>
      <c r="BM200" s="148" t="s">
        <v>1534</v>
      </c>
    </row>
    <row r="201" spans="2:65" s="1" customFormat="1" ht="21.75" customHeight="1">
      <c r="B201" s="32"/>
      <c r="C201" s="137" t="s">
        <v>1071</v>
      </c>
      <c r="D201" s="137" t="s">
        <v>295</v>
      </c>
      <c r="E201" s="138" t="s">
        <v>6589</v>
      </c>
      <c r="F201" s="139" t="s">
        <v>6590</v>
      </c>
      <c r="G201" s="140" t="s">
        <v>909</v>
      </c>
      <c r="H201" s="141">
        <v>8</v>
      </c>
      <c r="I201" s="142"/>
      <c r="J201" s="143">
        <f>ROUND(I201*H201,2)</f>
        <v>0</v>
      </c>
      <c r="K201" s="139" t="s">
        <v>1</v>
      </c>
      <c r="L201" s="32"/>
      <c r="M201" s="144" t="s">
        <v>1</v>
      </c>
      <c r="N201" s="145" t="s">
        <v>41</v>
      </c>
      <c r="P201" s="146">
        <f>O201*H201</f>
        <v>0</v>
      </c>
      <c r="Q201" s="146">
        <v>0</v>
      </c>
      <c r="R201" s="146">
        <f>Q201*H201</f>
        <v>0</v>
      </c>
      <c r="S201" s="146">
        <v>0</v>
      </c>
      <c r="T201" s="147">
        <f>S201*H201</f>
        <v>0</v>
      </c>
      <c r="AR201" s="148" t="s">
        <v>300</v>
      </c>
      <c r="AT201" s="148" t="s">
        <v>295</v>
      </c>
      <c r="AU201" s="148" t="s">
        <v>83</v>
      </c>
      <c r="AY201" s="17" t="s">
        <v>293</v>
      </c>
      <c r="BE201" s="149">
        <f>IF(N201="základní",J201,0)</f>
        <v>0</v>
      </c>
      <c r="BF201" s="149">
        <f>IF(N201="snížená",J201,0)</f>
        <v>0</v>
      </c>
      <c r="BG201" s="149">
        <f>IF(N201="zákl. přenesená",J201,0)</f>
        <v>0</v>
      </c>
      <c r="BH201" s="149">
        <f>IF(N201="sníž. přenesená",J201,0)</f>
        <v>0</v>
      </c>
      <c r="BI201" s="149">
        <f>IF(N201="nulová",J201,0)</f>
        <v>0</v>
      </c>
      <c r="BJ201" s="17" t="s">
        <v>83</v>
      </c>
      <c r="BK201" s="149">
        <f>ROUND(I201*H201,2)</f>
        <v>0</v>
      </c>
      <c r="BL201" s="17" t="s">
        <v>300</v>
      </c>
      <c r="BM201" s="148" t="s">
        <v>1545</v>
      </c>
    </row>
    <row r="202" spans="2:65" s="1" customFormat="1" ht="16.5" customHeight="1">
      <c r="B202" s="32"/>
      <c r="C202" s="137" t="s">
        <v>1089</v>
      </c>
      <c r="D202" s="137" t="s">
        <v>295</v>
      </c>
      <c r="E202" s="138" t="s">
        <v>6591</v>
      </c>
      <c r="F202" s="139" t="s">
        <v>6592</v>
      </c>
      <c r="G202" s="140" t="s">
        <v>3444</v>
      </c>
      <c r="H202" s="141">
        <v>9</v>
      </c>
      <c r="I202" s="142"/>
      <c r="J202" s="143">
        <f>ROUND(I202*H202,2)</f>
        <v>0</v>
      </c>
      <c r="K202" s="139" t="s">
        <v>1</v>
      </c>
      <c r="L202" s="32"/>
      <c r="M202" s="144" t="s">
        <v>1</v>
      </c>
      <c r="N202" s="145" t="s">
        <v>41</v>
      </c>
      <c r="P202" s="146">
        <f>O202*H202</f>
        <v>0</v>
      </c>
      <c r="Q202" s="146">
        <v>0</v>
      </c>
      <c r="R202" s="146">
        <f>Q202*H202</f>
        <v>0</v>
      </c>
      <c r="S202" s="146">
        <v>0</v>
      </c>
      <c r="T202" s="147">
        <f>S202*H202</f>
        <v>0</v>
      </c>
      <c r="AR202" s="148" t="s">
        <v>300</v>
      </c>
      <c r="AT202" s="148" t="s">
        <v>295</v>
      </c>
      <c r="AU202" s="148" t="s">
        <v>83</v>
      </c>
      <c r="AY202" s="17" t="s">
        <v>293</v>
      </c>
      <c r="BE202" s="149">
        <f>IF(N202="základní",J202,0)</f>
        <v>0</v>
      </c>
      <c r="BF202" s="149">
        <f>IF(N202="snížená",J202,0)</f>
        <v>0</v>
      </c>
      <c r="BG202" s="149">
        <f>IF(N202="zákl. přenesená",J202,0)</f>
        <v>0</v>
      </c>
      <c r="BH202" s="149">
        <f>IF(N202="sníž. přenesená",J202,0)</f>
        <v>0</v>
      </c>
      <c r="BI202" s="149">
        <f>IF(N202="nulová",J202,0)</f>
        <v>0</v>
      </c>
      <c r="BJ202" s="17" t="s">
        <v>83</v>
      </c>
      <c r="BK202" s="149">
        <f>ROUND(I202*H202,2)</f>
        <v>0</v>
      </c>
      <c r="BL202" s="17" t="s">
        <v>300</v>
      </c>
      <c r="BM202" s="148" t="s">
        <v>1553</v>
      </c>
    </row>
    <row r="203" spans="2:65" s="1" customFormat="1" ht="16.5" customHeight="1">
      <c r="B203" s="32"/>
      <c r="C203" s="137" t="s">
        <v>1105</v>
      </c>
      <c r="D203" s="137" t="s">
        <v>295</v>
      </c>
      <c r="E203" s="138" t="s">
        <v>6593</v>
      </c>
      <c r="F203" s="139" t="s">
        <v>6594</v>
      </c>
      <c r="G203" s="140" t="s">
        <v>3444</v>
      </c>
      <c r="H203" s="141">
        <v>8</v>
      </c>
      <c r="I203" s="142"/>
      <c r="J203" s="143">
        <f>ROUND(I203*H203,2)</f>
        <v>0</v>
      </c>
      <c r="K203" s="139" t="s">
        <v>1</v>
      </c>
      <c r="L203" s="32"/>
      <c r="M203" s="144" t="s">
        <v>1</v>
      </c>
      <c r="N203" s="145" t="s">
        <v>41</v>
      </c>
      <c r="P203" s="146">
        <f>O203*H203</f>
        <v>0</v>
      </c>
      <c r="Q203" s="146">
        <v>0</v>
      </c>
      <c r="R203" s="146">
        <f>Q203*H203</f>
        <v>0</v>
      </c>
      <c r="S203" s="146">
        <v>0</v>
      </c>
      <c r="T203" s="147">
        <f>S203*H203</f>
        <v>0</v>
      </c>
      <c r="AR203" s="148" t="s">
        <v>300</v>
      </c>
      <c r="AT203" s="148" t="s">
        <v>295</v>
      </c>
      <c r="AU203" s="148" t="s">
        <v>83</v>
      </c>
      <c r="AY203" s="17" t="s">
        <v>293</v>
      </c>
      <c r="BE203" s="149">
        <f>IF(N203="základní",J203,0)</f>
        <v>0</v>
      </c>
      <c r="BF203" s="149">
        <f>IF(N203="snížená",J203,0)</f>
        <v>0</v>
      </c>
      <c r="BG203" s="149">
        <f>IF(N203="zákl. přenesená",J203,0)</f>
        <v>0</v>
      </c>
      <c r="BH203" s="149">
        <f>IF(N203="sníž. přenesená",J203,0)</f>
        <v>0</v>
      </c>
      <c r="BI203" s="149">
        <f>IF(N203="nulová",J203,0)</f>
        <v>0</v>
      </c>
      <c r="BJ203" s="17" t="s">
        <v>83</v>
      </c>
      <c r="BK203" s="149">
        <f>ROUND(I203*H203,2)</f>
        <v>0</v>
      </c>
      <c r="BL203" s="17" t="s">
        <v>300</v>
      </c>
      <c r="BM203" s="148" t="s">
        <v>1987</v>
      </c>
    </row>
    <row r="204" spans="2:65" s="11" customFormat="1" ht="25.9" customHeight="1">
      <c r="B204" s="125"/>
      <c r="D204" s="126" t="s">
        <v>75</v>
      </c>
      <c r="E204" s="127" t="s">
        <v>6595</v>
      </c>
      <c r="F204" s="127" t="s">
        <v>6596</v>
      </c>
      <c r="I204" s="128"/>
      <c r="J204" s="129">
        <f>BK204</f>
        <v>0</v>
      </c>
      <c r="L204" s="125"/>
      <c r="M204" s="130"/>
      <c r="P204" s="131">
        <f>SUM(P205:P207)</f>
        <v>0</v>
      </c>
      <c r="R204" s="131">
        <f>SUM(R205:R207)</f>
        <v>0</v>
      </c>
      <c r="T204" s="132">
        <f>SUM(T205:T207)</f>
        <v>0</v>
      </c>
      <c r="AR204" s="126" t="s">
        <v>83</v>
      </c>
      <c r="AT204" s="133" t="s">
        <v>75</v>
      </c>
      <c r="AU204" s="133" t="s">
        <v>76</v>
      </c>
      <c r="AY204" s="126" t="s">
        <v>293</v>
      </c>
      <c r="BK204" s="134">
        <f>SUM(BK205:BK207)</f>
        <v>0</v>
      </c>
    </row>
    <row r="205" spans="2:65" s="1" customFormat="1" ht="21.75" customHeight="1">
      <c r="B205" s="32"/>
      <c r="C205" s="137" t="s">
        <v>1144</v>
      </c>
      <c r="D205" s="137" t="s">
        <v>295</v>
      </c>
      <c r="E205" s="138" t="s">
        <v>6597</v>
      </c>
      <c r="F205" s="139" t="s">
        <v>6598</v>
      </c>
      <c r="G205" s="140" t="s">
        <v>767</v>
      </c>
      <c r="H205" s="141">
        <v>431.4</v>
      </c>
      <c r="I205" s="142"/>
      <c r="J205" s="143">
        <f>ROUND(I205*H205,2)</f>
        <v>0</v>
      </c>
      <c r="K205" s="139" t="s">
        <v>1</v>
      </c>
      <c r="L205" s="32"/>
      <c r="M205" s="144" t="s">
        <v>1</v>
      </c>
      <c r="N205" s="145" t="s">
        <v>41</v>
      </c>
      <c r="P205" s="146">
        <f>O205*H205</f>
        <v>0</v>
      </c>
      <c r="Q205" s="146">
        <v>0</v>
      </c>
      <c r="R205" s="146">
        <f>Q205*H205</f>
        <v>0</v>
      </c>
      <c r="S205" s="146">
        <v>0</v>
      </c>
      <c r="T205" s="147">
        <f>S205*H205</f>
        <v>0</v>
      </c>
      <c r="AR205" s="148" t="s">
        <v>300</v>
      </c>
      <c r="AT205" s="148" t="s">
        <v>295</v>
      </c>
      <c r="AU205" s="148" t="s">
        <v>83</v>
      </c>
      <c r="AY205" s="17" t="s">
        <v>293</v>
      </c>
      <c r="BE205" s="149">
        <f>IF(N205="základní",J205,0)</f>
        <v>0</v>
      </c>
      <c r="BF205" s="149">
        <f>IF(N205="snížená",J205,0)</f>
        <v>0</v>
      </c>
      <c r="BG205" s="149">
        <f>IF(N205="zákl. přenesená",J205,0)</f>
        <v>0</v>
      </c>
      <c r="BH205" s="149">
        <f>IF(N205="sníž. přenesená",J205,0)</f>
        <v>0</v>
      </c>
      <c r="BI205" s="149">
        <f>IF(N205="nulová",J205,0)</f>
        <v>0</v>
      </c>
      <c r="BJ205" s="17" t="s">
        <v>83</v>
      </c>
      <c r="BK205" s="149">
        <f>ROUND(I205*H205,2)</f>
        <v>0</v>
      </c>
      <c r="BL205" s="17" t="s">
        <v>300</v>
      </c>
      <c r="BM205" s="148" t="s">
        <v>1996</v>
      </c>
    </row>
    <row r="206" spans="2:65" s="1" customFormat="1" ht="21.75" customHeight="1">
      <c r="B206" s="32"/>
      <c r="C206" s="137" t="s">
        <v>1148</v>
      </c>
      <c r="D206" s="137" t="s">
        <v>295</v>
      </c>
      <c r="E206" s="138" t="s">
        <v>6599</v>
      </c>
      <c r="F206" s="139" t="s">
        <v>6600</v>
      </c>
      <c r="G206" s="140" t="s">
        <v>767</v>
      </c>
      <c r="H206" s="141">
        <v>2818.1</v>
      </c>
      <c r="I206" s="142"/>
      <c r="J206" s="143">
        <f>ROUND(I206*H206,2)</f>
        <v>0</v>
      </c>
      <c r="K206" s="139" t="s">
        <v>1</v>
      </c>
      <c r="L206" s="32"/>
      <c r="M206" s="144" t="s">
        <v>1</v>
      </c>
      <c r="N206" s="145" t="s">
        <v>41</v>
      </c>
      <c r="P206" s="146">
        <f>O206*H206</f>
        <v>0</v>
      </c>
      <c r="Q206" s="146">
        <v>0</v>
      </c>
      <c r="R206" s="146">
        <f>Q206*H206</f>
        <v>0</v>
      </c>
      <c r="S206" s="146">
        <v>0</v>
      </c>
      <c r="T206" s="147">
        <f>S206*H206</f>
        <v>0</v>
      </c>
      <c r="AR206" s="148" t="s">
        <v>300</v>
      </c>
      <c r="AT206" s="148" t="s">
        <v>295</v>
      </c>
      <c r="AU206" s="148" t="s">
        <v>83</v>
      </c>
      <c r="AY206" s="17" t="s">
        <v>293</v>
      </c>
      <c r="BE206" s="149">
        <f>IF(N206="základní",J206,0)</f>
        <v>0</v>
      </c>
      <c r="BF206" s="149">
        <f>IF(N206="snížená",J206,0)</f>
        <v>0</v>
      </c>
      <c r="BG206" s="149">
        <f>IF(N206="zákl. přenesená",J206,0)</f>
        <v>0</v>
      </c>
      <c r="BH206" s="149">
        <f>IF(N206="sníž. přenesená",J206,0)</f>
        <v>0</v>
      </c>
      <c r="BI206" s="149">
        <f>IF(N206="nulová",J206,0)</f>
        <v>0</v>
      </c>
      <c r="BJ206" s="17" t="s">
        <v>83</v>
      </c>
      <c r="BK206" s="149">
        <f>ROUND(I206*H206,2)</f>
        <v>0</v>
      </c>
      <c r="BL206" s="17" t="s">
        <v>300</v>
      </c>
      <c r="BM206" s="148" t="s">
        <v>2009</v>
      </c>
    </row>
    <row r="207" spans="2:65" s="1" customFormat="1" ht="24.2" customHeight="1">
      <c r="B207" s="32"/>
      <c r="C207" s="137" t="s">
        <v>1153</v>
      </c>
      <c r="D207" s="137" t="s">
        <v>295</v>
      </c>
      <c r="E207" s="138" t="s">
        <v>6601</v>
      </c>
      <c r="F207" s="139" t="s">
        <v>6602</v>
      </c>
      <c r="G207" s="140" t="s">
        <v>533</v>
      </c>
      <c r="H207" s="141">
        <v>1646.7270000000001</v>
      </c>
      <c r="I207" s="142"/>
      <c r="J207" s="143">
        <f>ROUND(I207*H207,2)</f>
        <v>0</v>
      </c>
      <c r="K207" s="139" t="s">
        <v>1</v>
      </c>
      <c r="L207" s="32"/>
      <c r="M207" s="144" t="s">
        <v>1</v>
      </c>
      <c r="N207" s="145" t="s">
        <v>41</v>
      </c>
      <c r="P207" s="146">
        <f>O207*H207</f>
        <v>0</v>
      </c>
      <c r="Q207" s="146">
        <v>0</v>
      </c>
      <c r="R207" s="146">
        <f>Q207*H207</f>
        <v>0</v>
      </c>
      <c r="S207" s="146">
        <v>0</v>
      </c>
      <c r="T207" s="147">
        <f>S207*H207</f>
        <v>0</v>
      </c>
      <c r="AR207" s="148" t="s">
        <v>300</v>
      </c>
      <c r="AT207" s="148" t="s">
        <v>295</v>
      </c>
      <c r="AU207" s="148" t="s">
        <v>83</v>
      </c>
      <c r="AY207" s="17" t="s">
        <v>293</v>
      </c>
      <c r="BE207" s="149">
        <f>IF(N207="základní",J207,0)</f>
        <v>0</v>
      </c>
      <c r="BF207" s="149">
        <f>IF(N207="snížená",J207,0)</f>
        <v>0</v>
      </c>
      <c r="BG207" s="149">
        <f>IF(N207="zákl. přenesená",J207,0)</f>
        <v>0</v>
      </c>
      <c r="BH207" s="149">
        <f>IF(N207="sníž. přenesená",J207,0)</f>
        <v>0</v>
      </c>
      <c r="BI207" s="149">
        <f>IF(N207="nulová",J207,0)</f>
        <v>0</v>
      </c>
      <c r="BJ207" s="17" t="s">
        <v>83</v>
      </c>
      <c r="BK207" s="149">
        <f>ROUND(I207*H207,2)</f>
        <v>0</v>
      </c>
      <c r="BL207" s="17" t="s">
        <v>300</v>
      </c>
      <c r="BM207" s="148" t="s">
        <v>2019</v>
      </c>
    </row>
    <row r="208" spans="2:65" s="11" customFormat="1" ht="25.9" customHeight="1">
      <c r="B208" s="125"/>
      <c r="D208" s="126" t="s">
        <v>75</v>
      </c>
      <c r="E208" s="127" t="s">
        <v>6603</v>
      </c>
      <c r="F208" s="127" t="s">
        <v>6604</v>
      </c>
      <c r="I208" s="128"/>
      <c r="J208" s="129">
        <f>BK208</f>
        <v>0</v>
      </c>
      <c r="L208" s="125"/>
      <c r="M208" s="130"/>
      <c r="P208" s="131">
        <f>SUM(P209:P212)</f>
        <v>0</v>
      </c>
      <c r="R208" s="131">
        <f>SUM(R209:R212)</f>
        <v>0</v>
      </c>
      <c r="T208" s="132">
        <f>SUM(T209:T212)</f>
        <v>0</v>
      </c>
      <c r="AR208" s="126" t="s">
        <v>83</v>
      </c>
      <c r="AT208" s="133" t="s">
        <v>75</v>
      </c>
      <c r="AU208" s="133" t="s">
        <v>76</v>
      </c>
      <c r="AY208" s="126" t="s">
        <v>293</v>
      </c>
      <c r="BK208" s="134">
        <f>SUM(BK209:BK212)</f>
        <v>0</v>
      </c>
    </row>
    <row r="209" spans="2:65" s="1" customFormat="1" ht="21.75" customHeight="1">
      <c r="B209" s="32"/>
      <c r="C209" s="137" t="s">
        <v>1158</v>
      </c>
      <c r="D209" s="137" t="s">
        <v>295</v>
      </c>
      <c r="E209" s="138" t="s">
        <v>4852</v>
      </c>
      <c r="F209" s="139" t="s">
        <v>6605</v>
      </c>
      <c r="G209" s="140" t="s">
        <v>767</v>
      </c>
      <c r="H209" s="141">
        <v>11.8</v>
      </c>
      <c r="I209" s="142"/>
      <c r="J209" s="143">
        <f>ROUND(I209*H209,2)</f>
        <v>0</v>
      </c>
      <c r="K209" s="139" t="s">
        <v>1</v>
      </c>
      <c r="L209" s="32"/>
      <c r="M209" s="144" t="s">
        <v>1</v>
      </c>
      <c r="N209" s="145" t="s">
        <v>41</v>
      </c>
      <c r="P209" s="146">
        <f>O209*H209</f>
        <v>0</v>
      </c>
      <c r="Q209" s="146">
        <v>0</v>
      </c>
      <c r="R209" s="146">
        <f>Q209*H209</f>
        <v>0</v>
      </c>
      <c r="S209" s="146">
        <v>0</v>
      </c>
      <c r="T209" s="147">
        <f>S209*H209</f>
        <v>0</v>
      </c>
      <c r="AR209" s="148" t="s">
        <v>300</v>
      </c>
      <c r="AT209" s="148" t="s">
        <v>295</v>
      </c>
      <c r="AU209" s="148" t="s">
        <v>83</v>
      </c>
      <c r="AY209" s="17" t="s">
        <v>293</v>
      </c>
      <c r="BE209" s="149">
        <f>IF(N209="základní",J209,0)</f>
        <v>0</v>
      </c>
      <c r="BF209" s="149">
        <f>IF(N209="snížená",J209,0)</f>
        <v>0</v>
      </c>
      <c r="BG209" s="149">
        <f>IF(N209="zákl. přenesená",J209,0)</f>
        <v>0</v>
      </c>
      <c r="BH209" s="149">
        <f>IF(N209="sníž. přenesená",J209,0)</f>
        <v>0</v>
      </c>
      <c r="BI209" s="149">
        <f>IF(N209="nulová",J209,0)</f>
        <v>0</v>
      </c>
      <c r="BJ209" s="17" t="s">
        <v>83</v>
      </c>
      <c r="BK209" s="149">
        <f>ROUND(I209*H209,2)</f>
        <v>0</v>
      </c>
      <c r="BL209" s="17" t="s">
        <v>300</v>
      </c>
      <c r="BM209" s="148" t="s">
        <v>2028</v>
      </c>
    </row>
    <row r="210" spans="2:65" s="1" customFormat="1" ht="21.75" customHeight="1">
      <c r="B210" s="32"/>
      <c r="C210" s="137" t="s">
        <v>1163</v>
      </c>
      <c r="D210" s="137" t="s">
        <v>295</v>
      </c>
      <c r="E210" s="138" t="s">
        <v>6606</v>
      </c>
      <c r="F210" s="139" t="s">
        <v>6607</v>
      </c>
      <c r="G210" s="140" t="s">
        <v>767</v>
      </c>
      <c r="H210" s="141">
        <v>2159.8000000000002</v>
      </c>
      <c r="I210" s="142"/>
      <c r="J210" s="143">
        <f>ROUND(I210*H210,2)</f>
        <v>0</v>
      </c>
      <c r="K210" s="139" t="s">
        <v>1</v>
      </c>
      <c r="L210" s="32"/>
      <c r="M210" s="144" t="s">
        <v>1</v>
      </c>
      <c r="N210" s="145" t="s">
        <v>41</v>
      </c>
      <c r="P210" s="146">
        <f>O210*H210</f>
        <v>0</v>
      </c>
      <c r="Q210" s="146">
        <v>0</v>
      </c>
      <c r="R210" s="146">
        <f>Q210*H210</f>
        <v>0</v>
      </c>
      <c r="S210" s="146">
        <v>0</v>
      </c>
      <c r="T210" s="147">
        <f>S210*H210</f>
        <v>0</v>
      </c>
      <c r="AR210" s="148" t="s">
        <v>300</v>
      </c>
      <c r="AT210" s="148" t="s">
        <v>295</v>
      </c>
      <c r="AU210" s="148" t="s">
        <v>83</v>
      </c>
      <c r="AY210" s="17" t="s">
        <v>293</v>
      </c>
      <c r="BE210" s="149">
        <f>IF(N210="základní",J210,0)</f>
        <v>0</v>
      </c>
      <c r="BF210" s="149">
        <f>IF(N210="snížená",J210,0)</f>
        <v>0</v>
      </c>
      <c r="BG210" s="149">
        <f>IF(N210="zákl. přenesená",J210,0)</f>
        <v>0</v>
      </c>
      <c r="BH210" s="149">
        <f>IF(N210="sníž. přenesená",J210,0)</f>
        <v>0</v>
      </c>
      <c r="BI210" s="149">
        <f>IF(N210="nulová",J210,0)</f>
        <v>0</v>
      </c>
      <c r="BJ210" s="17" t="s">
        <v>83</v>
      </c>
      <c r="BK210" s="149">
        <f>ROUND(I210*H210,2)</f>
        <v>0</v>
      </c>
      <c r="BL210" s="17" t="s">
        <v>300</v>
      </c>
      <c r="BM210" s="148" t="s">
        <v>2037</v>
      </c>
    </row>
    <row r="211" spans="2:65" s="1" customFormat="1" ht="16.5" customHeight="1">
      <c r="B211" s="32"/>
      <c r="C211" s="137" t="s">
        <v>1182</v>
      </c>
      <c r="D211" s="137" t="s">
        <v>295</v>
      </c>
      <c r="E211" s="138" t="s">
        <v>6608</v>
      </c>
      <c r="F211" s="139" t="s">
        <v>6609</v>
      </c>
      <c r="G211" s="140" t="s">
        <v>767</v>
      </c>
      <c r="H211" s="141">
        <v>11.8</v>
      </c>
      <c r="I211" s="142"/>
      <c r="J211" s="143">
        <f>ROUND(I211*H211,2)</f>
        <v>0</v>
      </c>
      <c r="K211" s="139" t="s">
        <v>1</v>
      </c>
      <c r="L211" s="32"/>
      <c r="M211" s="144" t="s">
        <v>1</v>
      </c>
      <c r="N211" s="145" t="s">
        <v>41</v>
      </c>
      <c r="P211" s="146">
        <f>O211*H211</f>
        <v>0</v>
      </c>
      <c r="Q211" s="146">
        <v>0</v>
      </c>
      <c r="R211" s="146">
        <f>Q211*H211</f>
        <v>0</v>
      </c>
      <c r="S211" s="146">
        <v>0</v>
      </c>
      <c r="T211" s="147">
        <f>S211*H211</f>
        <v>0</v>
      </c>
      <c r="AR211" s="148" t="s">
        <v>300</v>
      </c>
      <c r="AT211" s="148" t="s">
        <v>295</v>
      </c>
      <c r="AU211" s="148" t="s">
        <v>83</v>
      </c>
      <c r="AY211" s="17" t="s">
        <v>293</v>
      </c>
      <c r="BE211" s="149">
        <f>IF(N211="základní",J211,0)</f>
        <v>0</v>
      </c>
      <c r="BF211" s="149">
        <f>IF(N211="snížená",J211,0)</f>
        <v>0</v>
      </c>
      <c r="BG211" s="149">
        <f>IF(N211="zákl. přenesená",J211,0)</f>
        <v>0</v>
      </c>
      <c r="BH211" s="149">
        <f>IF(N211="sníž. přenesená",J211,0)</f>
        <v>0</v>
      </c>
      <c r="BI211" s="149">
        <f>IF(N211="nulová",J211,0)</f>
        <v>0</v>
      </c>
      <c r="BJ211" s="17" t="s">
        <v>83</v>
      </c>
      <c r="BK211" s="149">
        <f>ROUND(I211*H211,2)</f>
        <v>0</v>
      </c>
      <c r="BL211" s="17" t="s">
        <v>300</v>
      </c>
      <c r="BM211" s="148" t="s">
        <v>2048</v>
      </c>
    </row>
    <row r="212" spans="2:65" s="1" customFormat="1" ht="24.2" customHeight="1">
      <c r="B212" s="32"/>
      <c r="C212" s="137" t="s">
        <v>1201</v>
      </c>
      <c r="D212" s="137" t="s">
        <v>295</v>
      </c>
      <c r="E212" s="138" t="s">
        <v>6610</v>
      </c>
      <c r="F212" s="139" t="s">
        <v>6611</v>
      </c>
      <c r="G212" s="140" t="s">
        <v>533</v>
      </c>
      <c r="H212" s="141">
        <v>716.10900000000004</v>
      </c>
      <c r="I212" s="142"/>
      <c r="J212" s="143">
        <f>ROUND(I212*H212,2)</f>
        <v>0</v>
      </c>
      <c r="K212" s="139" t="s">
        <v>1</v>
      </c>
      <c r="L212" s="32"/>
      <c r="M212" s="144" t="s">
        <v>1</v>
      </c>
      <c r="N212" s="145" t="s">
        <v>41</v>
      </c>
      <c r="P212" s="146">
        <f>O212*H212</f>
        <v>0</v>
      </c>
      <c r="Q212" s="146">
        <v>0</v>
      </c>
      <c r="R212" s="146">
        <f>Q212*H212</f>
        <v>0</v>
      </c>
      <c r="S212" s="146">
        <v>0</v>
      </c>
      <c r="T212" s="147">
        <f>S212*H212</f>
        <v>0</v>
      </c>
      <c r="AR212" s="148" t="s">
        <v>300</v>
      </c>
      <c r="AT212" s="148" t="s">
        <v>295</v>
      </c>
      <c r="AU212" s="148" t="s">
        <v>83</v>
      </c>
      <c r="AY212" s="17" t="s">
        <v>293</v>
      </c>
      <c r="BE212" s="149">
        <f>IF(N212="základní",J212,0)</f>
        <v>0</v>
      </c>
      <c r="BF212" s="149">
        <f>IF(N212="snížená",J212,0)</f>
        <v>0</v>
      </c>
      <c r="BG212" s="149">
        <f>IF(N212="zákl. přenesená",J212,0)</f>
        <v>0</v>
      </c>
      <c r="BH212" s="149">
        <f>IF(N212="sníž. přenesená",J212,0)</f>
        <v>0</v>
      </c>
      <c r="BI212" s="149">
        <f>IF(N212="nulová",J212,0)</f>
        <v>0</v>
      </c>
      <c r="BJ212" s="17" t="s">
        <v>83</v>
      </c>
      <c r="BK212" s="149">
        <f>ROUND(I212*H212,2)</f>
        <v>0</v>
      </c>
      <c r="BL212" s="17" t="s">
        <v>300</v>
      </c>
      <c r="BM212" s="148" t="s">
        <v>2053</v>
      </c>
    </row>
    <row r="213" spans="2:65" s="11" customFormat="1" ht="25.9" customHeight="1">
      <c r="B213" s="125"/>
      <c r="D213" s="126" t="s">
        <v>75</v>
      </c>
      <c r="E213" s="127" t="s">
        <v>1982</v>
      </c>
      <c r="F213" s="127" t="s">
        <v>5311</v>
      </c>
      <c r="I213" s="128"/>
      <c r="J213" s="129">
        <f>BK213</f>
        <v>0</v>
      </c>
      <c r="L213" s="125"/>
      <c r="M213" s="130"/>
      <c r="P213" s="131">
        <f>SUM(P214:P216)</f>
        <v>0</v>
      </c>
      <c r="R213" s="131">
        <f>SUM(R214:R216)</f>
        <v>0</v>
      </c>
      <c r="T213" s="132">
        <f>SUM(T214:T216)</f>
        <v>0</v>
      </c>
      <c r="AR213" s="126" t="s">
        <v>83</v>
      </c>
      <c r="AT213" s="133" t="s">
        <v>75</v>
      </c>
      <c r="AU213" s="133" t="s">
        <v>76</v>
      </c>
      <c r="AY213" s="126" t="s">
        <v>293</v>
      </c>
      <c r="BK213" s="134">
        <f>SUM(BK214:BK216)</f>
        <v>0</v>
      </c>
    </row>
    <row r="214" spans="2:65" s="1" customFormat="1" ht="16.5" customHeight="1">
      <c r="B214" s="32"/>
      <c r="C214" s="137" t="s">
        <v>1205</v>
      </c>
      <c r="D214" s="137" t="s">
        <v>295</v>
      </c>
      <c r="E214" s="138" t="s">
        <v>6612</v>
      </c>
      <c r="F214" s="139" t="s">
        <v>6613</v>
      </c>
      <c r="G214" s="140" t="s">
        <v>711</v>
      </c>
      <c r="H214" s="141">
        <v>117</v>
      </c>
      <c r="I214" s="142"/>
      <c r="J214" s="143">
        <f>ROUND(I214*H214,2)</f>
        <v>0</v>
      </c>
      <c r="K214" s="139" t="s">
        <v>1</v>
      </c>
      <c r="L214" s="32"/>
      <c r="M214" s="144" t="s">
        <v>1</v>
      </c>
      <c r="N214" s="145" t="s">
        <v>41</v>
      </c>
      <c r="P214" s="146">
        <f>O214*H214</f>
        <v>0</v>
      </c>
      <c r="Q214" s="146">
        <v>0</v>
      </c>
      <c r="R214" s="146">
        <f>Q214*H214</f>
        <v>0</v>
      </c>
      <c r="S214" s="146">
        <v>0</v>
      </c>
      <c r="T214" s="147">
        <f>S214*H214</f>
        <v>0</v>
      </c>
      <c r="AR214" s="148" t="s">
        <v>300</v>
      </c>
      <c r="AT214" s="148" t="s">
        <v>295</v>
      </c>
      <c r="AU214" s="148" t="s">
        <v>83</v>
      </c>
      <c r="AY214" s="17" t="s">
        <v>293</v>
      </c>
      <c r="BE214" s="149">
        <f>IF(N214="základní",J214,0)</f>
        <v>0</v>
      </c>
      <c r="BF214" s="149">
        <f>IF(N214="snížená",J214,0)</f>
        <v>0</v>
      </c>
      <c r="BG214" s="149">
        <f>IF(N214="zákl. přenesená",J214,0)</f>
        <v>0</v>
      </c>
      <c r="BH214" s="149">
        <f>IF(N214="sníž. přenesená",J214,0)</f>
        <v>0</v>
      </c>
      <c r="BI214" s="149">
        <f>IF(N214="nulová",J214,0)</f>
        <v>0</v>
      </c>
      <c r="BJ214" s="17" t="s">
        <v>83</v>
      </c>
      <c r="BK214" s="149">
        <f>ROUND(I214*H214,2)</f>
        <v>0</v>
      </c>
      <c r="BL214" s="17" t="s">
        <v>300</v>
      </c>
      <c r="BM214" s="148" t="s">
        <v>2061</v>
      </c>
    </row>
    <row r="215" spans="2:65" s="1" customFormat="1" ht="16.5" customHeight="1">
      <c r="B215" s="32"/>
      <c r="C215" s="137" t="s">
        <v>1211</v>
      </c>
      <c r="D215" s="137" t="s">
        <v>295</v>
      </c>
      <c r="E215" s="138" t="s">
        <v>6614</v>
      </c>
      <c r="F215" s="139" t="s">
        <v>6615</v>
      </c>
      <c r="G215" s="140" t="s">
        <v>767</v>
      </c>
      <c r="H215" s="141">
        <v>111.1</v>
      </c>
      <c r="I215" s="142"/>
      <c r="J215" s="143">
        <f>ROUND(I215*H215,2)</f>
        <v>0</v>
      </c>
      <c r="K215" s="139" t="s">
        <v>1</v>
      </c>
      <c r="L215" s="32"/>
      <c r="M215" s="144" t="s">
        <v>1</v>
      </c>
      <c r="N215" s="145" t="s">
        <v>41</v>
      </c>
      <c r="P215" s="146">
        <f>O215*H215</f>
        <v>0</v>
      </c>
      <c r="Q215" s="146">
        <v>0</v>
      </c>
      <c r="R215" s="146">
        <f>Q215*H215</f>
        <v>0</v>
      </c>
      <c r="S215" s="146">
        <v>0</v>
      </c>
      <c r="T215" s="147">
        <f>S215*H215</f>
        <v>0</v>
      </c>
      <c r="AR215" s="148" t="s">
        <v>300</v>
      </c>
      <c r="AT215" s="148" t="s">
        <v>295</v>
      </c>
      <c r="AU215" s="148" t="s">
        <v>83</v>
      </c>
      <c r="AY215" s="17" t="s">
        <v>293</v>
      </c>
      <c r="BE215" s="149">
        <f>IF(N215="základní",J215,0)</f>
        <v>0</v>
      </c>
      <c r="BF215" s="149">
        <f>IF(N215="snížená",J215,0)</f>
        <v>0</v>
      </c>
      <c r="BG215" s="149">
        <f>IF(N215="zákl. přenesená",J215,0)</f>
        <v>0</v>
      </c>
      <c r="BH215" s="149">
        <f>IF(N215="sníž. přenesená",J215,0)</f>
        <v>0</v>
      </c>
      <c r="BI215" s="149">
        <f>IF(N215="nulová",J215,0)</f>
        <v>0</v>
      </c>
      <c r="BJ215" s="17" t="s">
        <v>83</v>
      </c>
      <c r="BK215" s="149">
        <f>ROUND(I215*H215,2)</f>
        <v>0</v>
      </c>
      <c r="BL215" s="17" t="s">
        <v>300</v>
      </c>
      <c r="BM215" s="148" t="s">
        <v>2069</v>
      </c>
    </row>
    <row r="216" spans="2:65" s="1" customFormat="1" ht="21.75" customHeight="1">
      <c r="B216" s="32"/>
      <c r="C216" s="137" t="s">
        <v>1217</v>
      </c>
      <c r="D216" s="137" t="s">
        <v>295</v>
      </c>
      <c r="E216" s="138" t="s">
        <v>6616</v>
      </c>
      <c r="F216" s="139" t="s">
        <v>6617</v>
      </c>
      <c r="G216" s="140" t="s">
        <v>767</v>
      </c>
      <c r="H216" s="141">
        <v>129.5</v>
      </c>
      <c r="I216" s="142"/>
      <c r="J216" s="143">
        <f>ROUND(I216*H216,2)</f>
        <v>0</v>
      </c>
      <c r="K216" s="139" t="s">
        <v>1</v>
      </c>
      <c r="L216" s="32"/>
      <c r="M216" s="144" t="s">
        <v>1</v>
      </c>
      <c r="N216" s="145" t="s">
        <v>41</v>
      </c>
      <c r="P216" s="146">
        <f>O216*H216</f>
        <v>0</v>
      </c>
      <c r="Q216" s="146">
        <v>0</v>
      </c>
      <c r="R216" s="146">
        <f>Q216*H216</f>
        <v>0</v>
      </c>
      <c r="S216" s="146">
        <v>0</v>
      </c>
      <c r="T216" s="147">
        <f>S216*H216</f>
        <v>0</v>
      </c>
      <c r="AR216" s="148" t="s">
        <v>300</v>
      </c>
      <c r="AT216" s="148" t="s">
        <v>295</v>
      </c>
      <c r="AU216" s="148" t="s">
        <v>83</v>
      </c>
      <c r="AY216" s="17" t="s">
        <v>293</v>
      </c>
      <c r="BE216" s="149">
        <f>IF(N216="základní",J216,0)</f>
        <v>0</v>
      </c>
      <c r="BF216" s="149">
        <f>IF(N216="snížená",J216,0)</f>
        <v>0</v>
      </c>
      <c r="BG216" s="149">
        <f>IF(N216="zákl. přenesená",J216,0)</f>
        <v>0</v>
      </c>
      <c r="BH216" s="149">
        <f>IF(N216="sníž. přenesená",J216,0)</f>
        <v>0</v>
      </c>
      <c r="BI216" s="149">
        <f>IF(N216="nulová",J216,0)</f>
        <v>0</v>
      </c>
      <c r="BJ216" s="17" t="s">
        <v>83</v>
      </c>
      <c r="BK216" s="149">
        <f>ROUND(I216*H216,2)</f>
        <v>0</v>
      </c>
      <c r="BL216" s="17" t="s">
        <v>300</v>
      </c>
      <c r="BM216" s="148" t="s">
        <v>4029</v>
      </c>
    </row>
    <row r="217" spans="2:65" s="11" customFormat="1" ht="25.9" customHeight="1">
      <c r="B217" s="125"/>
      <c r="D217" s="126" t="s">
        <v>75</v>
      </c>
      <c r="E217" s="127" t="s">
        <v>1992</v>
      </c>
      <c r="F217" s="127" t="s">
        <v>6618</v>
      </c>
      <c r="I217" s="128"/>
      <c r="J217" s="129">
        <f>BK217</f>
        <v>0</v>
      </c>
      <c r="L217" s="125"/>
      <c r="M217" s="130"/>
      <c r="P217" s="131">
        <f>P218</f>
        <v>0</v>
      </c>
      <c r="R217" s="131">
        <f>R218</f>
        <v>0</v>
      </c>
      <c r="T217" s="132">
        <f>T218</f>
        <v>0</v>
      </c>
      <c r="AR217" s="126" t="s">
        <v>83</v>
      </c>
      <c r="AT217" s="133" t="s">
        <v>75</v>
      </c>
      <c r="AU217" s="133" t="s">
        <v>76</v>
      </c>
      <c r="AY217" s="126" t="s">
        <v>293</v>
      </c>
      <c r="BK217" s="134">
        <f>BK218</f>
        <v>0</v>
      </c>
    </row>
    <row r="218" spans="2:65" s="1" customFormat="1" ht="16.5" customHeight="1">
      <c r="B218" s="32"/>
      <c r="C218" s="137" t="s">
        <v>1222</v>
      </c>
      <c r="D218" s="137" t="s">
        <v>295</v>
      </c>
      <c r="E218" s="138" t="s">
        <v>6619</v>
      </c>
      <c r="F218" s="139" t="s">
        <v>6620</v>
      </c>
      <c r="G218" s="140" t="s">
        <v>533</v>
      </c>
      <c r="H218" s="141">
        <v>5643.7579999999998</v>
      </c>
      <c r="I218" s="142"/>
      <c r="J218" s="143">
        <f>ROUND(I218*H218,2)</f>
        <v>0</v>
      </c>
      <c r="K218" s="139" t="s">
        <v>1</v>
      </c>
      <c r="L218" s="32"/>
      <c r="M218" s="144" t="s">
        <v>1</v>
      </c>
      <c r="N218" s="145" t="s">
        <v>41</v>
      </c>
      <c r="P218" s="146">
        <f>O218*H218</f>
        <v>0</v>
      </c>
      <c r="Q218" s="146">
        <v>0</v>
      </c>
      <c r="R218" s="146">
        <f>Q218*H218</f>
        <v>0</v>
      </c>
      <c r="S218" s="146">
        <v>0</v>
      </c>
      <c r="T218" s="147">
        <f>S218*H218</f>
        <v>0</v>
      </c>
      <c r="AR218" s="148" t="s">
        <v>300</v>
      </c>
      <c r="AT218" s="148" t="s">
        <v>295</v>
      </c>
      <c r="AU218" s="148" t="s">
        <v>83</v>
      </c>
      <c r="AY218" s="17" t="s">
        <v>293</v>
      </c>
      <c r="BE218" s="149">
        <f>IF(N218="základní",J218,0)</f>
        <v>0</v>
      </c>
      <c r="BF218" s="149">
        <f>IF(N218="snížená",J218,0)</f>
        <v>0</v>
      </c>
      <c r="BG218" s="149">
        <f>IF(N218="zákl. přenesená",J218,0)</f>
        <v>0</v>
      </c>
      <c r="BH218" s="149">
        <f>IF(N218="sníž. přenesená",J218,0)</f>
        <v>0</v>
      </c>
      <c r="BI218" s="149">
        <f>IF(N218="nulová",J218,0)</f>
        <v>0</v>
      </c>
      <c r="BJ218" s="17" t="s">
        <v>83</v>
      </c>
      <c r="BK218" s="149">
        <f>ROUND(I218*H218,2)</f>
        <v>0</v>
      </c>
      <c r="BL218" s="17" t="s">
        <v>300</v>
      </c>
      <c r="BM218" s="148" t="s">
        <v>4037</v>
      </c>
    </row>
    <row r="219" spans="2:65" s="11" customFormat="1" ht="25.9" customHeight="1">
      <c r="B219" s="125"/>
      <c r="D219" s="126" t="s">
        <v>75</v>
      </c>
      <c r="E219" s="127" t="s">
        <v>4816</v>
      </c>
      <c r="F219" s="127" t="s">
        <v>4817</v>
      </c>
      <c r="I219" s="128"/>
      <c r="J219" s="129">
        <f>BK219</f>
        <v>0</v>
      </c>
      <c r="L219" s="125"/>
      <c r="M219" s="130"/>
      <c r="P219" s="131">
        <f>SUM(P220:P221)</f>
        <v>0</v>
      </c>
      <c r="R219" s="131">
        <f>SUM(R220:R221)</f>
        <v>0</v>
      </c>
      <c r="T219" s="132">
        <f>SUM(T220:T221)</f>
        <v>0</v>
      </c>
      <c r="AR219" s="126" t="s">
        <v>85</v>
      </c>
      <c r="AT219" s="133" t="s">
        <v>75</v>
      </c>
      <c r="AU219" s="133" t="s">
        <v>76</v>
      </c>
      <c r="AY219" s="126" t="s">
        <v>293</v>
      </c>
      <c r="BK219" s="134">
        <f>SUM(BK220:BK221)</f>
        <v>0</v>
      </c>
    </row>
    <row r="220" spans="2:65" s="1" customFormat="1" ht="16.5" customHeight="1">
      <c r="B220" s="32"/>
      <c r="C220" s="137" t="s">
        <v>1227</v>
      </c>
      <c r="D220" s="137" t="s">
        <v>295</v>
      </c>
      <c r="E220" s="138" t="s">
        <v>6621</v>
      </c>
      <c r="F220" s="139" t="s">
        <v>6622</v>
      </c>
      <c r="G220" s="140" t="s">
        <v>767</v>
      </c>
      <c r="H220" s="141">
        <v>42</v>
      </c>
      <c r="I220" s="142"/>
      <c r="J220" s="143">
        <f>ROUND(I220*H220,2)</f>
        <v>0</v>
      </c>
      <c r="K220" s="139" t="s">
        <v>1</v>
      </c>
      <c r="L220" s="32"/>
      <c r="M220" s="144" t="s">
        <v>1</v>
      </c>
      <c r="N220" s="145" t="s">
        <v>41</v>
      </c>
      <c r="P220" s="146">
        <f>O220*H220</f>
        <v>0</v>
      </c>
      <c r="Q220" s="146">
        <v>0</v>
      </c>
      <c r="R220" s="146">
        <f>Q220*H220</f>
        <v>0</v>
      </c>
      <c r="S220" s="146">
        <v>0</v>
      </c>
      <c r="T220" s="147">
        <f>S220*H220</f>
        <v>0</v>
      </c>
      <c r="AR220" s="148" t="s">
        <v>624</v>
      </c>
      <c r="AT220" s="148" t="s">
        <v>295</v>
      </c>
      <c r="AU220" s="148" t="s">
        <v>83</v>
      </c>
      <c r="AY220" s="17" t="s">
        <v>293</v>
      </c>
      <c r="BE220" s="149">
        <f>IF(N220="základní",J220,0)</f>
        <v>0</v>
      </c>
      <c r="BF220" s="149">
        <f>IF(N220="snížená",J220,0)</f>
        <v>0</v>
      </c>
      <c r="BG220" s="149">
        <f>IF(N220="zákl. přenesená",J220,0)</f>
        <v>0</v>
      </c>
      <c r="BH220" s="149">
        <f>IF(N220="sníž. přenesená",J220,0)</f>
        <v>0</v>
      </c>
      <c r="BI220" s="149">
        <f>IF(N220="nulová",J220,0)</f>
        <v>0</v>
      </c>
      <c r="BJ220" s="17" t="s">
        <v>83</v>
      </c>
      <c r="BK220" s="149">
        <f>ROUND(I220*H220,2)</f>
        <v>0</v>
      </c>
      <c r="BL220" s="17" t="s">
        <v>624</v>
      </c>
      <c r="BM220" s="148" t="s">
        <v>4045</v>
      </c>
    </row>
    <row r="221" spans="2:65" s="1" customFormat="1" ht="21.75" customHeight="1">
      <c r="B221" s="32"/>
      <c r="C221" s="174" t="s">
        <v>1233</v>
      </c>
      <c r="D221" s="174" t="s">
        <v>530</v>
      </c>
      <c r="E221" s="175" t="s">
        <v>6623</v>
      </c>
      <c r="F221" s="176" t="s">
        <v>6624</v>
      </c>
      <c r="G221" s="177" t="s">
        <v>711</v>
      </c>
      <c r="H221" s="178">
        <v>385</v>
      </c>
      <c r="I221" s="179"/>
      <c r="J221" s="180">
        <f>ROUND(I221*H221,2)</f>
        <v>0</v>
      </c>
      <c r="K221" s="176" t="s">
        <v>1</v>
      </c>
      <c r="L221" s="181"/>
      <c r="M221" s="182" t="s">
        <v>1</v>
      </c>
      <c r="N221" s="183" t="s">
        <v>41</v>
      </c>
      <c r="P221" s="146">
        <f>O221*H221</f>
        <v>0</v>
      </c>
      <c r="Q221" s="146">
        <v>0</v>
      </c>
      <c r="R221" s="146">
        <f>Q221*H221</f>
        <v>0</v>
      </c>
      <c r="S221" s="146">
        <v>0</v>
      </c>
      <c r="T221" s="147">
        <f>S221*H221</f>
        <v>0</v>
      </c>
      <c r="AR221" s="148" t="s">
        <v>787</v>
      </c>
      <c r="AT221" s="148" t="s">
        <v>530</v>
      </c>
      <c r="AU221" s="148" t="s">
        <v>83</v>
      </c>
      <c r="AY221" s="17" t="s">
        <v>293</v>
      </c>
      <c r="BE221" s="149">
        <f>IF(N221="základní",J221,0)</f>
        <v>0</v>
      </c>
      <c r="BF221" s="149">
        <f>IF(N221="snížená",J221,0)</f>
        <v>0</v>
      </c>
      <c r="BG221" s="149">
        <f>IF(N221="zákl. přenesená",J221,0)</f>
        <v>0</v>
      </c>
      <c r="BH221" s="149">
        <f>IF(N221="sníž. přenesená",J221,0)</f>
        <v>0</v>
      </c>
      <c r="BI221" s="149">
        <f>IF(N221="nulová",J221,0)</f>
        <v>0</v>
      </c>
      <c r="BJ221" s="17" t="s">
        <v>83</v>
      </c>
      <c r="BK221" s="149">
        <f>ROUND(I221*H221,2)</f>
        <v>0</v>
      </c>
      <c r="BL221" s="17" t="s">
        <v>624</v>
      </c>
      <c r="BM221" s="148" t="s">
        <v>4050</v>
      </c>
    </row>
    <row r="222" spans="2:65" s="11" customFormat="1" ht="25.9" customHeight="1">
      <c r="B222" s="125"/>
      <c r="D222" s="126" t="s">
        <v>75</v>
      </c>
      <c r="E222" s="127" t="s">
        <v>6625</v>
      </c>
      <c r="F222" s="127" t="s">
        <v>6626</v>
      </c>
      <c r="I222" s="128"/>
      <c r="J222" s="129">
        <f>BK222</f>
        <v>0</v>
      </c>
      <c r="L222" s="125"/>
      <c r="M222" s="130"/>
      <c r="P222" s="131">
        <f>P223</f>
        <v>0</v>
      </c>
      <c r="R222" s="131">
        <f>R223</f>
        <v>0</v>
      </c>
      <c r="T222" s="132">
        <f>T223</f>
        <v>0</v>
      </c>
      <c r="AR222" s="126" t="s">
        <v>85</v>
      </c>
      <c r="AT222" s="133" t="s">
        <v>75</v>
      </c>
      <c r="AU222" s="133" t="s">
        <v>76</v>
      </c>
      <c r="AY222" s="126" t="s">
        <v>293</v>
      </c>
      <c r="BK222" s="134">
        <f>BK223</f>
        <v>0</v>
      </c>
    </row>
    <row r="223" spans="2:65" s="1" customFormat="1" ht="16.5" customHeight="1">
      <c r="B223" s="32"/>
      <c r="C223" s="137" t="s">
        <v>1250</v>
      </c>
      <c r="D223" s="137" t="s">
        <v>295</v>
      </c>
      <c r="E223" s="138" t="s">
        <v>6627</v>
      </c>
      <c r="F223" s="139" t="s">
        <v>6628</v>
      </c>
      <c r="G223" s="140" t="s">
        <v>711</v>
      </c>
      <c r="H223" s="141">
        <v>157</v>
      </c>
      <c r="I223" s="142"/>
      <c r="J223" s="143">
        <f>ROUND(I223*H223,2)</f>
        <v>0</v>
      </c>
      <c r="K223" s="139" t="s">
        <v>1</v>
      </c>
      <c r="L223" s="32"/>
      <c r="M223" s="144" t="s">
        <v>1</v>
      </c>
      <c r="N223" s="145" t="s">
        <v>41</v>
      </c>
      <c r="P223" s="146">
        <f>O223*H223</f>
        <v>0</v>
      </c>
      <c r="Q223" s="146">
        <v>0</v>
      </c>
      <c r="R223" s="146">
        <f>Q223*H223</f>
        <v>0</v>
      </c>
      <c r="S223" s="146">
        <v>0</v>
      </c>
      <c r="T223" s="147">
        <f>S223*H223</f>
        <v>0</v>
      </c>
      <c r="AR223" s="148" t="s">
        <v>624</v>
      </c>
      <c r="AT223" s="148" t="s">
        <v>295</v>
      </c>
      <c r="AU223" s="148" t="s">
        <v>83</v>
      </c>
      <c r="AY223" s="17" t="s">
        <v>293</v>
      </c>
      <c r="BE223" s="149">
        <f>IF(N223="základní",J223,0)</f>
        <v>0</v>
      </c>
      <c r="BF223" s="149">
        <f>IF(N223="snížená",J223,0)</f>
        <v>0</v>
      </c>
      <c r="BG223" s="149">
        <f>IF(N223="zákl. přenesená",J223,0)</f>
        <v>0</v>
      </c>
      <c r="BH223" s="149">
        <f>IF(N223="sníž. přenesená",J223,0)</f>
        <v>0</v>
      </c>
      <c r="BI223" s="149">
        <f>IF(N223="nulová",J223,0)</f>
        <v>0</v>
      </c>
      <c r="BJ223" s="17" t="s">
        <v>83</v>
      </c>
      <c r="BK223" s="149">
        <f>ROUND(I223*H223,2)</f>
        <v>0</v>
      </c>
      <c r="BL223" s="17" t="s">
        <v>624</v>
      </c>
      <c r="BM223" s="148" t="s">
        <v>4055</v>
      </c>
    </row>
    <row r="224" spans="2:65" s="11" customFormat="1" ht="25.9" customHeight="1">
      <c r="B224" s="125"/>
      <c r="D224" s="126" t="s">
        <v>75</v>
      </c>
      <c r="E224" s="127" t="s">
        <v>6056</v>
      </c>
      <c r="F224" s="127" t="s">
        <v>3441</v>
      </c>
      <c r="I224" s="128"/>
      <c r="J224" s="129">
        <f>BK224</f>
        <v>0</v>
      </c>
      <c r="L224" s="125"/>
      <c r="M224" s="130"/>
      <c r="P224" s="131">
        <f>SUM(P225:P226)</f>
        <v>0</v>
      </c>
      <c r="R224" s="131">
        <f>SUM(R225:R226)</f>
        <v>0</v>
      </c>
      <c r="T224" s="132">
        <f>SUM(T225:T226)</f>
        <v>0</v>
      </c>
      <c r="AR224" s="126" t="s">
        <v>83</v>
      </c>
      <c r="AT224" s="133" t="s">
        <v>75</v>
      </c>
      <c r="AU224" s="133" t="s">
        <v>76</v>
      </c>
      <c r="AY224" s="126" t="s">
        <v>293</v>
      </c>
      <c r="BK224" s="134">
        <f>SUM(BK225:BK226)</f>
        <v>0</v>
      </c>
    </row>
    <row r="225" spans="2:65" s="1" customFormat="1" ht="24.2" customHeight="1">
      <c r="B225" s="32"/>
      <c r="C225" s="137" t="s">
        <v>1255</v>
      </c>
      <c r="D225" s="137" t="s">
        <v>295</v>
      </c>
      <c r="E225" s="138" t="s">
        <v>6629</v>
      </c>
      <c r="F225" s="139" t="s">
        <v>6630</v>
      </c>
      <c r="G225" s="140" t="s">
        <v>909</v>
      </c>
      <c r="H225" s="141">
        <v>3</v>
      </c>
      <c r="I225" s="142"/>
      <c r="J225" s="143">
        <f>ROUND(I225*H225,2)</f>
        <v>0</v>
      </c>
      <c r="K225" s="139" t="s">
        <v>1</v>
      </c>
      <c r="L225" s="32"/>
      <c r="M225" s="144" t="s">
        <v>1</v>
      </c>
      <c r="N225" s="145" t="s">
        <v>41</v>
      </c>
      <c r="P225" s="146">
        <f>O225*H225</f>
        <v>0</v>
      </c>
      <c r="Q225" s="146">
        <v>0</v>
      </c>
      <c r="R225" s="146">
        <f>Q225*H225</f>
        <v>0</v>
      </c>
      <c r="S225" s="146">
        <v>0</v>
      </c>
      <c r="T225" s="147">
        <f>S225*H225</f>
        <v>0</v>
      </c>
      <c r="AR225" s="148" t="s">
        <v>300</v>
      </c>
      <c r="AT225" s="148" t="s">
        <v>295</v>
      </c>
      <c r="AU225" s="148" t="s">
        <v>83</v>
      </c>
      <c r="AY225" s="17" t="s">
        <v>293</v>
      </c>
      <c r="BE225" s="149">
        <f>IF(N225="základní",J225,0)</f>
        <v>0</v>
      </c>
      <c r="BF225" s="149">
        <f>IF(N225="snížená",J225,0)</f>
        <v>0</v>
      </c>
      <c r="BG225" s="149">
        <f>IF(N225="zákl. přenesená",J225,0)</f>
        <v>0</v>
      </c>
      <c r="BH225" s="149">
        <f>IF(N225="sníž. přenesená",J225,0)</f>
        <v>0</v>
      </c>
      <c r="BI225" s="149">
        <f>IF(N225="nulová",J225,0)</f>
        <v>0</v>
      </c>
      <c r="BJ225" s="17" t="s">
        <v>83</v>
      </c>
      <c r="BK225" s="149">
        <f>ROUND(I225*H225,2)</f>
        <v>0</v>
      </c>
      <c r="BL225" s="17" t="s">
        <v>300</v>
      </c>
      <c r="BM225" s="148" t="s">
        <v>4061</v>
      </c>
    </row>
    <row r="226" spans="2:65" s="1" customFormat="1" ht="24.2" customHeight="1">
      <c r="B226" s="32"/>
      <c r="C226" s="137" t="s">
        <v>1261</v>
      </c>
      <c r="D226" s="137" t="s">
        <v>295</v>
      </c>
      <c r="E226" s="138" t="s">
        <v>6631</v>
      </c>
      <c r="F226" s="139" t="s">
        <v>6632</v>
      </c>
      <c r="G226" s="140" t="s">
        <v>3533</v>
      </c>
      <c r="H226" s="141">
        <v>3</v>
      </c>
      <c r="I226" s="142"/>
      <c r="J226" s="143">
        <f>ROUND(I226*H226,2)</f>
        <v>0</v>
      </c>
      <c r="K226" s="139" t="s">
        <v>1</v>
      </c>
      <c r="L226" s="32"/>
      <c r="M226" s="144" t="s">
        <v>1</v>
      </c>
      <c r="N226" s="145" t="s">
        <v>41</v>
      </c>
      <c r="P226" s="146">
        <f>O226*H226</f>
        <v>0</v>
      </c>
      <c r="Q226" s="146">
        <v>0</v>
      </c>
      <c r="R226" s="146">
        <f>Q226*H226</f>
        <v>0</v>
      </c>
      <c r="S226" s="146">
        <v>0</v>
      </c>
      <c r="T226" s="147">
        <f>S226*H226</f>
        <v>0</v>
      </c>
      <c r="AR226" s="148" t="s">
        <v>300</v>
      </c>
      <c r="AT226" s="148" t="s">
        <v>295</v>
      </c>
      <c r="AU226" s="148" t="s">
        <v>83</v>
      </c>
      <c r="AY226" s="17" t="s">
        <v>293</v>
      </c>
      <c r="BE226" s="149">
        <f>IF(N226="základní",J226,0)</f>
        <v>0</v>
      </c>
      <c r="BF226" s="149">
        <f>IF(N226="snížená",J226,0)</f>
        <v>0</v>
      </c>
      <c r="BG226" s="149">
        <f>IF(N226="zákl. přenesená",J226,0)</f>
        <v>0</v>
      </c>
      <c r="BH226" s="149">
        <f>IF(N226="sníž. přenesená",J226,0)</f>
        <v>0</v>
      </c>
      <c r="BI226" s="149">
        <f>IF(N226="nulová",J226,0)</f>
        <v>0</v>
      </c>
      <c r="BJ226" s="17" t="s">
        <v>83</v>
      </c>
      <c r="BK226" s="149">
        <f>ROUND(I226*H226,2)</f>
        <v>0</v>
      </c>
      <c r="BL226" s="17" t="s">
        <v>300</v>
      </c>
      <c r="BM226" s="148" t="s">
        <v>4067</v>
      </c>
    </row>
    <row r="227" spans="2:65" s="11" customFormat="1" ht="25.9" customHeight="1">
      <c r="B227" s="125"/>
      <c r="D227" s="126" t="s">
        <v>75</v>
      </c>
      <c r="E227" s="127" t="s">
        <v>5310</v>
      </c>
      <c r="F227" s="127" t="s">
        <v>5311</v>
      </c>
      <c r="I227" s="128"/>
      <c r="J227" s="129">
        <f>BK227</f>
        <v>0</v>
      </c>
      <c r="L227" s="125"/>
      <c r="M227" s="130"/>
      <c r="P227" s="131">
        <f>SUM(P228:P233)</f>
        <v>0</v>
      </c>
      <c r="R227" s="131">
        <f>SUM(R228:R233)</f>
        <v>0</v>
      </c>
      <c r="T227" s="132">
        <f>SUM(T228:T233)</f>
        <v>0</v>
      </c>
      <c r="AR227" s="126" t="s">
        <v>83</v>
      </c>
      <c r="AT227" s="133" t="s">
        <v>75</v>
      </c>
      <c r="AU227" s="133" t="s">
        <v>76</v>
      </c>
      <c r="AY227" s="126" t="s">
        <v>293</v>
      </c>
      <c r="BK227" s="134">
        <f>SUM(BK228:BK233)</f>
        <v>0</v>
      </c>
    </row>
    <row r="228" spans="2:65" s="1" customFormat="1" ht="16.5" customHeight="1">
      <c r="B228" s="32"/>
      <c r="C228" s="137" t="s">
        <v>1266</v>
      </c>
      <c r="D228" s="137" t="s">
        <v>295</v>
      </c>
      <c r="E228" s="138" t="s">
        <v>6633</v>
      </c>
      <c r="F228" s="139" t="s">
        <v>6634</v>
      </c>
      <c r="G228" s="140" t="s">
        <v>533</v>
      </c>
      <c r="H228" s="141">
        <v>129.88900000000001</v>
      </c>
      <c r="I228" s="142"/>
      <c r="J228" s="143">
        <f>ROUND(I228*H228,2)</f>
        <v>0</v>
      </c>
      <c r="K228" s="139" t="s">
        <v>1</v>
      </c>
      <c r="L228" s="32"/>
      <c r="M228" s="144" t="s">
        <v>1</v>
      </c>
      <c r="N228" s="145" t="s">
        <v>41</v>
      </c>
      <c r="P228" s="146">
        <f>O228*H228</f>
        <v>0</v>
      </c>
      <c r="Q228" s="146">
        <v>0</v>
      </c>
      <c r="R228" s="146">
        <f>Q228*H228</f>
        <v>0</v>
      </c>
      <c r="S228" s="146">
        <v>0</v>
      </c>
      <c r="T228" s="147">
        <f>S228*H228</f>
        <v>0</v>
      </c>
      <c r="AR228" s="148" t="s">
        <v>300</v>
      </c>
      <c r="AT228" s="148" t="s">
        <v>295</v>
      </c>
      <c r="AU228" s="148" t="s">
        <v>83</v>
      </c>
      <c r="AY228" s="17" t="s">
        <v>293</v>
      </c>
      <c r="BE228" s="149">
        <f>IF(N228="základní",J228,0)</f>
        <v>0</v>
      </c>
      <c r="BF228" s="149">
        <f>IF(N228="snížená",J228,0)</f>
        <v>0</v>
      </c>
      <c r="BG228" s="149">
        <f>IF(N228="zákl. přenesená",J228,0)</f>
        <v>0</v>
      </c>
      <c r="BH228" s="149">
        <f>IF(N228="sníž. přenesená",J228,0)</f>
        <v>0</v>
      </c>
      <c r="BI228" s="149">
        <f>IF(N228="nulová",J228,0)</f>
        <v>0</v>
      </c>
      <c r="BJ228" s="17" t="s">
        <v>83</v>
      </c>
      <c r="BK228" s="149">
        <f>ROUND(I228*H228,2)</f>
        <v>0</v>
      </c>
      <c r="BL228" s="17" t="s">
        <v>300</v>
      </c>
      <c r="BM228" s="148" t="s">
        <v>4581</v>
      </c>
    </row>
    <row r="229" spans="2:65" s="13" customFormat="1" ht="11.25">
      <c r="B229" s="158"/>
      <c r="D229" s="151" t="s">
        <v>302</v>
      </c>
      <c r="E229" s="159" t="s">
        <v>1</v>
      </c>
      <c r="F229" s="160" t="s">
        <v>6635</v>
      </c>
      <c r="H229" s="159" t="s">
        <v>1</v>
      </c>
      <c r="I229" s="161"/>
      <c r="L229" s="158"/>
      <c r="M229" s="162"/>
      <c r="T229" s="163"/>
      <c r="AT229" s="159" t="s">
        <v>302</v>
      </c>
      <c r="AU229" s="159" t="s">
        <v>83</v>
      </c>
      <c r="AV229" s="13" t="s">
        <v>83</v>
      </c>
      <c r="AW229" s="13" t="s">
        <v>32</v>
      </c>
      <c r="AX229" s="13" t="s">
        <v>76</v>
      </c>
      <c r="AY229" s="159" t="s">
        <v>293</v>
      </c>
    </row>
    <row r="230" spans="2:65" s="12" customFormat="1" ht="11.25">
      <c r="B230" s="150"/>
      <c r="D230" s="151" t="s">
        <v>302</v>
      </c>
      <c r="E230" s="152" t="s">
        <v>1</v>
      </c>
      <c r="F230" s="153" t="s">
        <v>6636</v>
      </c>
      <c r="H230" s="154">
        <v>129.88900000000001</v>
      </c>
      <c r="I230" s="155"/>
      <c r="L230" s="150"/>
      <c r="M230" s="156"/>
      <c r="T230" s="157"/>
      <c r="AT230" s="152" t="s">
        <v>302</v>
      </c>
      <c r="AU230" s="152" t="s">
        <v>83</v>
      </c>
      <c r="AV230" s="12" t="s">
        <v>85</v>
      </c>
      <c r="AW230" s="12" t="s">
        <v>32</v>
      </c>
      <c r="AX230" s="12" t="s">
        <v>76</v>
      </c>
      <c r="AY230" s="152" t="s">
        <v>293</v>
      </c>
    </row>
    <row r="231" spans="2:65" s="14" customFormat="1" ht="11.25">
      <c r="B231" s="167"/>
      <c r="D231" s="151" t="s">
        <v>302</v>
      </c>
      <c r="E231" s="168" t="s">
        <v>1</v>
      </c>
      <c r="F231" s="169" t="s">
        <v>371</v>
      </c>
      <c r="H231" s="170">
        <v>129.88900000000001</v>
      </c>
      <c r="I231" s="171"/>
      <c r="L231" s="167"/>
      <c r="M231" s="172"/>
      <c r="T231" s="173"/>
      <c r="AT231" s="168" t="s">
        <v>302</v>
      </c>
      <c r="AU231" s="168" t="s">
        <v>83</v>
      </c>
      <c r="AV231" s="14" t="s">
        <v>300</v>
      </c>
      <c r="AW231" s="14" t="s">
        <v>32</v>
      </c>
      <c r="AX231" s="14" t="s">
        <v>83</v>
      </c>
      <c r="AY231" s="168" t="s">
        <v>293</v>
      </c>
    </row>
    <row r="232" spans="2:65" s="1" customFormat="1" ht="21.75" customHeight="1">
      <c r="B232" s="32"/>
      <c r="C232" s="137" t="s">
        <v>1271</v>
      </c>
      <c r="D232" s="137" t="s">
        <v>295</v>
      </c>
      <c r="E232" s="138" t="s">
        <v>6637</v>
      </c>
      <c r="F232" s="139" t="s">
        <v>6638</v>
      </c>
      <c r="G232" s="140" t="s">
        <v>533</v>
      </c>
      <c r="H232" s="141">
        <v>779.33399999999995</v>
      </c>
      <c r="I232" s="142"/>
      <c r="J232" s="143">
        <f>ROUND(I232*H232,2)</f>
        <v>0</v>
      </c>
      <c r="K232" s="139" t="s">
        <v>1</v>
      </c>
      <c r="L232" s="32"/>
      <c r="M232" s="144" t="s">
        <v>1</v>
      </c>
      <c r="N232" s="145" t="s">
        <v>41</v>
      </c>
      <c r="P232" s="146">
        <f>O232*H232</f>
        <v>0</v>
      </c>
      <c r="Q232" s="146">
        <v>0</v>
      </c>
      <c r="R232" s="146">
        <f>Q232*H232</f>
        <v>0</v>
      </c>
      <c r="S232" s="146">
        <v>0</v>
      </c>
      <c r="T232" s="147">
        <f>S232*H232</f>
        <v>0</v>
      </c>
      <c r="AR232" s="148" t="s">
        <v>300</v>
      </c>
      <c r="AT232" s="148" t="s">
        <v>295</v>
      </c>
      <c r="AU232" s="148" t="s">
        <v>83</v>
      </c>
      <c r="AY232" s="17" t="s">
        <v>293</v>
      </c>
      <c r="BE232" s="149">
        <f>IF(N232="základní",J232,0)</f>
        <v>0</v>
      </c>
      <c r="BF232" s="149">
        <f>IF(N232="snížená",J232,0)</f>
        <v>0</v>
      </c>
      <c r="BG232" s="149">
        <f>IF(N232="zákl. přenesená",J232,0)</f>
        <v>0</v>
      </c>
      <c r="BH232" s="149">
        <f>IF(N232="sníž. přenesená",J232,0)</f>
        <v>0</v>
      </c>
      <c r="BI232" s="149">
        <f>IF(N232="nulová",J232,0)</f>
        <v>0</v>
      </c>
      <c r="BJ232" s="17" t="s">
        <v>83</v>
      </c>
      <c r="BK232" s="149">
        <f>ROUND(I232*H232,2)</f>
        <v>0</v>
      </c>
      <c r="BL232" s="17" t="s">
        <v>300</v>
      </c>
      <c r="BM232" s="148" t="s">
        <v>4585</v>
      </c>
    </row>
    <row r="233" spans="2:65" s="1" customFormat="1" ht="16.5" customHeight="1">
      <c r="B233" s="32"/>
      <c r="C233" s="137" t="s">
        <v>1276</v>
      </c>
      <c r="D233" s="137" t="s">
        <v>295</v>
      </c>
      <c r="E233" s="138" t="s">
        <v>6639</v>
      </c>
      <c r="F233" s="139" t="s">
        <v>6640</v>
      </c>
      <c r="G233" s="140" t="s">
        <v>533</v>
      </c>
      <c r="H233" s="141">
        <v>129.88900000000001</v>
      </c>
      <c r="I233" s="142"/>
      <c r="J233" s="143">
        <f>ROUND(I233*H233,2)</f>
        <v>0</v>
      </c>
      <c r="K233" s="139" t="s">
        <v>1</v>
      </c>
      <c r="L233" s="32"/>
      <c r="M233" s="192" t="s">
        <v>1</v>
      </c>
      <c r="N233" s="193" t="s">
        <v>41</v>
      </c>
      <c r="O233" s="194"/>
      <c r="P233" s="195">
        <f>O233*H233</f>
        <v>0</v>
      </c>
      <c r="Q233" s="195">
        <v>0</v>
      </c>
      <c r="R233" s="195">
        <f>Q233*H233</f>
        <v>0</v>
      </c>
      <c r="S233" s="195">
        <v>0</v>
      </c>
      <c r="T233" s="196">
        <f>S233*H233</f>
        <v>0</v>
      </c>
      <c r="AR233" s="148" t="s">
        <v>300</v>
      </c>
      <c r="AT233" s="148" t="s">
        <v>295</v>
      </c>
      <c r="AU233" s="148" t="s">
        <v>83</v>
      </c>
      <c r="AY233" s="17" t="s">
        <v>293</v>
      </c>
      <c r="BE233" s="149">
        <f>IF(N233="základní",J233,0)</f>
        <v>0</v>
      </c>
      <c r="BF233" s="149">
        <f>IF(N233="snížená",J233,0)</f>
        <v>0</v>
      </c>
      <c r="BG233" s="149">
        <f>IF(N233="zákl. přenesená",J233,0)</f>
        <v>0</v>
      </c>
      <c r="BH233" s="149">
        <f>IF(N233="sníž. přenesená",J233,0)</f>
        <v>0</v>
      </c>
      <c r="BI233" s="149">
        <f>IF(N233="nulová",J233,0)</f>
        <v>0</v>
      </c>
      <c r="BJ233" s="17" t="s">
        <v>83</v>
      </c>
      <c r="BK233" s="149">
        <f>ROUND(I233*H233,2)</f>
        <v>0</v>
      </c>
      <c r="BL233" s="17" t="s">
        <v>300</v>
      </c>
      <c r="BM233" s="148" t="s">
        <v>4589</v>
      </c>
    </row>
    <row r="234" spans="2:65" s="1" customFormat="1" ht="6.95" customHeight="1">
      <c r="B234" s="44"/>
      <c r="C234" s="45"/>
      <c r="D234" s="45"/>
      <c r="E234" s="45"/>
      <c r="F234" s="45"/>
      <c r="G234" s="45"/>
      <c r="H234" s="45"/>
      <c r="I234" s="45"/>
      <c r="J234" s="45"/>
      <c r="K234" s="45"/>
      <c r="L234" s="32"/>
    </row>
  </sheetData>
  <sheetProtection algorithmName="SHA-512" hashValue="guPJkwibdts8b4Moloz1kPos0DN5v7zDLvC0jnNa63fDQLtVTIYwMRE6JZWVv3YOBWw4LO5f/D8Auk2IWCLK2w==" saltValue="NhA3YTUCqyCZDJPebC1PxuYrSltIUD+jESrlgfTO9GeeZyt/OoVcnKppIOSfIJYwkaD8+0rCV8V0Kw03dGE0RQ==" spinCount="100000" sheet="1" objects="1" scenarios="1" formatColumns="0" formatRows="0" autoFilter="0"/>
  <autoFilter ref="C138:K233" xr:uid="{00000000-0009-0000-0000-00001A000000}"/>
  <mergeCells count="12">
    <mergeCell ref="E131:H131"/>
    <mergeCell ref="L2:V2"/>
    <mergeCell ref="E85:H85"/>
    <mergeCell ref="E87:H87"/>
    <mergeCell ref="E89:H89"/>
    <mergeCell ref="E127:H127"/>
    <mergeCell ref="E129:H129"/>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178"/>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190</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6485</v>
      </c>
      <c r="F9" s="258"/>
      <c r="G9" s="258"/>
      <c r="H9" s="258"/>
      <c r="L9" s="32"/>
    </row>
    <row r="10" spans="2:46" s="1" customFormat="1" ht="12" customHeight="1">
      <c r="B10" s="32"/>
      <c r="D10" s="27" t="s">
        <v>231</v>
      </c>
      <c r="L10" s="32"/>
    </row>
    <row r="11" spans="2:46" s="1" customFormat="1" ht="16.5" customHeight="1">
      <c r="B11" s="32"/>
      <c r="E11" s="238" t="s">
        <v>6641</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ROUND(J126,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ROUND((SUM(BE126:BE177)),  2)</f>
        <v>0</v>
      </c>
      <c r="I35" s="97">
        <v>0.21</v>
      </c>
      <c r="J35" s="86">
        <f>ROUND(((SUM(BE126:BE177))*I35),  2)</f>
        <v>0</v>
      </c>
      <c r="L35" s="32"/>
    </row>
    <row r="36" spans="2:12" s="1" customFormat="1" ht="14.45" customHeight="1">
      <c r="B36" s="32"/>
      <c r="E36" s="27" t="s">
        <v>42</v>
      </c>
      <c r="F36" s="86">
        <f>ROUND((SUM(BF126:BF177)),  2)</f>
        <v>0</v>
      </c>
      <c r="I36" s="97">
        <v>0.12</v>
      </c>
      <c r="J36" s="86">
        <f>ROUND(((SUM(BF126:BF177))*I36),  2)</f>
        <v>0</v>
      </c>
      <c r="L36" s="32"/>
    </row>
    <row r="37" spans="2:12" s="1" customFormat="1" ht="14.45" hidden="1" customHeight="1">
      <c r="B37" s="32"/>
      <c r="E37" s="27" t="s">
        <v>43</v>
      </c>
      <c r="F37" s="86">
        <f>ROUND((SUM(BG126:BG177)),  2)</f>
        <v>0</v>
      </c>
      <c r="I37" s="97">
        <v>0.21</v>
      </c>
      <c r="J37" s="86">
        <f>0</f>
        <v>0</v>
      </c>
      <c r="L37" s="32"/>
    </row>
    <row r="38" spans="2:12" s="1" customFormat="1" ht="14.45" hidden="1" customHeight="1">
      <c r="B38" s="32"/>
      <c r="E38" s="27" t="s">
        <v>44</v>
      </c>
      <c r="F38" s="86">
        <f>ROUND((SUM(BH126:BH177)),  2)</f>
        <v>0</v>
      </c>
      <c r="I38" s="97">
        <v>0.12</v>
      </c>
      <c r="J38" s="86">
        <f>0</f>
        <v>0</v>
      </c>
      <c r="L38" s="32"/>
    </row>
    <row r="39" spans="2:12" s="1" customFormat="1" ht="14.45" hidden="1" customHeight="1">
      <c r="B39" s="32"/>
      <c r="E39" s="27" t="s">
        <v>45</v>
      </c>
      <c r="F39" s="86">
        <f>ROUND((SUM(BI126:BI177)),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6485</v>
      </c>
      <c r="F87" s="258"/>
      <c r="G87" s="258"/>
      <c r="H87" s="258"/>
      <c r="L87" s="32"/>
    </row>
    <row r="88" spans="2:12" s="1" customFormat="1" ht="12" customHeight="1">
      <c r="B88" s="32"/>
      <c r="C88" s="27" t="s">
        <v>231</v>
      </c>
      <c r="L88" s="32"/>
    </row>
    <row r="89" spans="2:12" s="1" customFormat="1" ht="16.5" customHeight="1">
      <c r="B89" s="32"/>
      <c r="E89" s="238" t="str">
        <f>E11</f>
        <v>SO 1.5.2 - Úprava uličních vpustí</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J126</f>
        <v>0</v>
      </c>
      <c r="L98" s="32"/>
      <c r="AU98" s="17" t="s">
        <v>264</v>
      </c>
    </row>
    <row r="99" spans="2:47" s="8" customFormat="1" ht="24.95" customHeight="1">
      <c r="B99" s="109"/>
      <c r="D99" s="110" t="s">
        <v>4827</v>
      </c>
      <c r="E99" s="111"/>
      <c r="F99" s="111"/>
      <c r="G99" s="111"/>
      <c r="H99" s="111"/>
      <c r="I99" s="111"/>
      <c r="J99" s="112">
        <f>J127</f>
        <v>0</v>
      </c>
      <c r="L99" s="109"/>
    </row>
    <row r="100" spans="2:47" s="8" customFormat="1" ht="24.95" customHeight="1">
      <c r="B100" s="109"/>
      <c r="D100" s="110" t="s">
        <v>4829</v>
      </c>
      <c r="E100" s="111"/>
      <c r="F100" s="111"/>
      <c r="G100" s="111"/>
      <c r="H100" s="111"/>
      <c r="I100" s="111"/>
      <c r="J100" s="112">
        <f>J139</f>
        <v>0</v>
      </c>
      <c r="L100" s="109"/>
    </row>
    <row r="101" spans="2:47" s="8" customFormat="1" ht="24.95" customHeight="1">
      <c r="B101" s="109"/>
      <c r="D101" s="110" t="s">
        <v>6488</v>
      </c>
      <c r="E101" s="111"/>
      <c r="F101" s="111"/>
      <c r="G101" s="111"/>
      <c r="H101" s="111"/>
      <c r="I101" s="111"/>
      <c r="J101" s="112">
        <f>J147</f>
        <v>0</v>
      </c>
      <c r="L101" s="109"/>
    </row>
    <row r="102" spans="2:47" s="8" customFormat="1" ht="24.95" customHeight="1">
      <c r="B102" s="109"/>
      <c r="D102" s="110" t="s">
        <v>6491</v>
      </c>
      <c r="E102" s="111"/>
      <c r="F102" s="111"/>
      <c r="G102" s="111"/>
      <c r="H102" s="111"/>
      <c r="I102" s="111"/>
      <c r="J102" s="112">
        <f>J151</f>
        <v>0</v>
      </c>
      <c r="L102" s="109"/>
    </row>
    <row r="103" spans="2:47" s="8" customFormat="1" ht="24.95" customHeight="1">
      <c r="B103" s="109"/>
      <c r="D103" s="110" t="s">
        <v>6493</v>
      </c>
      <c r="E103" s="111"/>
      <c r="F103" s="111"/>
      <c r="G103" s="111"/>
      <c r="H103" s="111"/>
      <c r="I103" s="111"/>
      <c r="J103" s="112">
        <f>J174</f>
        <v>0</v>
      </c>
      <c r="L103" s="109"/>
    </row>
    <row r="104" spans="2:47" s="8" customFormat="1" ht="24.95" customHeight="1">
      <c r="B104" s="109"/>
      <c r="D104" s="110" t="s">
        <v>6497</v>
      </c>
      <c r="E104" s="111"/>
      <c r="F104" s="111"/>
      <c r="G104" s="111"/>
      <c r="H104" s="111"/>
      <c r="I104" s="111"/>
      <c r="J104" s="112">
        <f>J176</f>
        <v>0</v>
      </c>
      <c r="L104" s="109"/>
    </row>
    <row r="105" spans="2:47" s="1" customFormat="1" ht="21.75" customHeight="1">
      <c r="B105" s="32"/>
      <c r="L105" s="32"/>
    </row>
    <row r="106" spans="2:47" s="1" customFormat="1" ht="6.95" customHeight="1">
      <c r="B106" s="44"/>
      <c r="C106" s="45"/>
      <c r="D106" s="45"/>
      <c r="E106" s="45"/>
      <c r="F106" s="45"/>
      <c r="G106" s="45"/>
      <c r="H106" s="45"/>
      <c r="I106" s="45"/>
      <c r="J106" s="45"/>
      <c r="K106" s="45"/>
      <c r="L106" s="32"/>
    </row>
    <row r="110" spans="2:47" s="1" customFormat="1" ht="6.95" customHeight="1">
      <c r="B110" s="46"/>
      <c r="C110" s="47"/>
      <c r="D110" s="47"/>
      <c r="E110" s="47"/>
      <c r="F110" s="47"/>
      <c r="G110" s="47"/>
      <c r="H110" s="47"/>
      <c r="I110" s="47"/>
      <c r="J110" s="47"/>
      <c r="K110" s="47"/>
      <c r="L110" s="32"/>
    </row>
    <row r="111" spans="2:47" s="1" customFormat="1" ht="24.95" customHeight="1">
      <c r="B111" s="32"/>
      <c r="C111" s="21" t="s">
        <v>278</v>
      </c>
      <c r="L111" s="32"/>
    </row>
    <row r="112" spans="2:47" s="1" customFormat="1" ht="6.95" customHeight="1">
      <c r="B112" s="32"/>
      <c r="L112" s="32"/>
    </row>
    <row r="113" spans="2:65" s="1" customFormat="1" ht="12" customHeight="1">
      <c r="B113" s="32"/>
      <c r="C113" s="27" t="s">
        <v>16</v>
      </c>
      <c r="L113" s="32"/>
    </row>
    <row r="114" spans="2:65" s="1" customFormat="1" ht="16.5" customHeight="1">
      <c r="B114" s="32"/>
      <c r="E114" s="256" t="str">
        <f>E7</f>
        <v>Stavba sekundárního kolektoru Česká-Středova - 2024</v>
      </c>
      <c r="F114" s="257"/>
      <c r="G114" s="257"/>
      <c r="H114" s="257"/>
      <c r="L114" s="32"/>
    </row>
    <row r="115" spans="2:65" ht="12" customHeight="1">
      <c r="B115" s="20"/>
      <c r="C115" s="27" t="s">
        <v>225</v>
      </c>
      <c r="L115" s="20"/>
    </row>
    <row r="116" spans="2:65" s="1" customFormat="1" ht="16.5" customHeight="1">
      <c r="B116" s="32"/>
      <c r="E116" s="256" t="s">
        <v>6485</v>
      </c>
      <c r="F116" s="258"/>
      <c r="G116" s="258"/>
      <c r="H116" s="258"/>
      <c r="L116" s="32"/>
    </row>
    <row r="117" spans="2:65" s="1" customFormat="1" ht="12" customHeight="1">
      <c r="B117" s="32"/>
      <c r="C117" s="27" t="s">
        <v>231</v>
      </c>
      <c r="L117" s="32"/>
    </row>
    <row r="118" spans="2:65" s="1" customFormat="1" ht="16.5" customHeight="1">
      <c r="B118" s="32"/>
      <c r="E118" s="238" t="str">
        <f>E11</f>
        <v>SO 1.5.2 - Úprava uličních vpustí</v>
      </c>
      <c r="F118" s="258"/>
      <c r="G118" s="258"/>
      <c r="H118" s="258"/>
      <c r="L118" s="32"/>
    </row>
    <row r="119" spans="2:65" s="1" customFormat="1" ht="6.95" customHeight="1">
      <c r="B119" s="32"/>
      <c r="L119" s="32"/>
    </row>
    <row r="120" spans="2:65" s="1" customFormat="1" ht="12" customHeight="1">
      <c r="B120" s="32"/>
      <c r="C120" s="27" t="s">
        <v>20</v>
      </c>
      <c r="F120" s="25" t="str">
        <f>F14</f>
        <v>Brno</v>
      </c>
      <c r="I120" s="27" t="s">
        <v>22</v>
      </c>
      <c r="J120" s="52" t="str">
        <f>IF(J14="","",J14)</f>
        <v>8. 8. 2024</v>
      </c>
      <c r="L120" s="32"/>
    </row>
    <row r="121" spans="2:65" s="1" customFormat="1" ht="6.95" customHeight="1">
      <c r="B121" s="32"/>
      <c r="L121" s="32"/>
    </row>
    <row r="122" spans="2:65" s="1" customFormat="1" ht="15.2" customHeight="1">
      <c r="B122" s="32"/>
      <c r="C122" s="27" t="s">
        <v>24</v>
      </c>
      <c r="F122" s="25" t="str">
        <f>E17</f>
        <v>Statutární město Brno</v>
      </c>
      <c r="I122" s="27" t="s">
        <v>30</v>
      </c>
      <c r="J122" s="30" t="str">
        <f>E23</f>
        <v>INGUTIS, spol. s r.o.</v>
      </c>
      <c r="L122" s="32"/>
    </row>
    <row r="123" spans="2:65" s="1" customFormat="1" ht="15.2" customHeight="1">
      <c r="B123" s="32"/>
      <c r="C123" s="27" t="s">
        <v>28</v>
      </c>
      <c r="F123" s="25" t="str">
        <f>IF(E20="","",E20)</f>
        <v>Vyplň údaj</v>
      </c>
      <c r="I123" s="27" t="s">
        <v>33</v>
      </c>
      <c r="J123" s="30" t="str">
        <f>E26</f>
        <v>Ing. J. Duben</v>
      </c>
      <c r="L123" s="32"/>
    </row>
    <row r="124" spans="2:65" s="1" customFormat="1" ht="10.35" customHeight="1">
      <c r="B124" s="32"/>
      <c r="L124" s="32"/>
    </row>
    <row r="125" spans="2:65" s="10" customFormat="1" ht="29.25" customHeight="1">
      <c r="B125" s="117"/>
      <c r="C125" s="118" t="s">
        <v>279</v>
      </c>
      <c r="D125" s="119" t="s">
        <v>61</v>
      </c>
      <c r="E125" s="119" t="s">
        <v>57</v>
      </c>
      <c r="F125" s="119" t="s">
        <v>58</v>
      </c>
      <c r="G125" s="119" t="s">
        <v>280</v>
      </c>
      <c r="H125" s="119" t="s">
        <v>281</v>
      </c>
      <c r="I125" s="119" t="s">
        <v>282</v>
      </c>
      <c r="J125" s="119" t="s">
        <v>262</v>
      </c>
      <c r="K125" s="120" t="s">
        <v>283</v>
      </c>
      <c r="L125" s="117"/>
      <c r="M125" s="59" t="s">
        <v>1</v>
      </c>
      <c r="N125" s="60" t="s">
        <v>40</v>
      </c>
      <c r="O125" s="60" t="s">
        <v>284</v>
      </c>
      <c r="P125" s="60" t="s">
        <v>285</v>
      </c>
      <c r="Q125" s="60" t="s">
        <v>286</v>
      </c>
      <c r="R125" s="60" t="s">
        <v>287</v>
      </c>
      <c r="S125" s="60" t="s">
        <v>288</v>
      </c>
      <c r="T125" s="61" t="s">
        <v>289</v>
      </c>
    </row>
    <row r="126" spans="2:65" s="1" customFormat="1" ht="22.9" customHeight="1">
      <c r="B126" s="32"/>
      <c r="C126" s="64" t="s">
        <v>290</v>
      </c>
      <c r="J126" s="121">
        <f>BK126</f>
        <v>0</v>
      </c>
      <c r="L126" s="32"/>
      <c r="M126" s="62"/>
      <c r="N126" s="53"/>
      <c r="O126" s="53"/>
      <c r="P126" s="122">
        <f>P127+P139+P147+P151+P174+P176</f>
        <v>0</v>
      </c>
      <c r="Q126" s="53"/>
      <c r="R126" s="122">
        <f>R127+R139+R147+R151+R174+R176</f>
        <v>0</v>
      </c>
      <c r="S126" s="53"/>
      <c r="T126" s="123">
        <f>T127+T139+T147+T151+T174+T176</f>
        <v>0</v>
      </c>
      <c r="AT126" s="17" t="s">
        <v>75</v>
      </c>
      <c r="AU126" s="17" t="s">
        <v>264</v>
      </c>
      <c r="BK126" s="124">
        <f>BK127+BK139+BK147+BK151+BK174+BK176</f>
        <v>0</v>
      </c>
    </row>
    <row r="127" spans="2:65" s="11" customFormat="1" ht="25.9" customHeight="1">
      <c r="B127" s="125"/>
      <c r="D127" s="126" t="s">
        <v>75</v>
      </c>
      <c r="E127" s="127" t="s">
        <v>83</v>
      </c>
      <c r="F127" s="127" t="s">
        <v>294</v>
      </c>
      <c r="I127" s="128"/>
      <c r="J127" s="129">
        <f>BK127</f>
        <v>0</v>
      </c>
      <c r="L127" s="125"/>
      <c r="M127" s="130"/>
      <c r="P127" s="131">
        <f>SUM(P128:P138)</f>
        <v>0</v>
      </c>
      <c r="R127" s="131">
        <f>SUM(R128:R138)</f>
        <v>0</v>
      </c>
      <c r="T127" s="132">
        <f>SUM(T128:T138)</f>
        <v>0</v>
      </c>
      <c r="AR127" s="126" t="s">
        <v>83</v>
      </c>
      <c r="AT127" s="133" t="s">
        <v>75</v>
      </c>
      <c r="AU127" s="133" t="s">
        <v>76</v>
      </c>
      <c r="AY127" s="126" t="s">
        <v>293</v>
      </c>
      <c r="BK127" s="134">
        <f>SUM(BK128:BK138)</f>
        <v>0</v>
      </c>
    </row>
    <row r="128" spans="2:65" s="1" customFormat="1" ht="21.75" customHeight="1">
      <c r="B128" s="32"/>
      <c r="C128" s="137" t="s">
        <v>83</v>
      </c>
      <c r="D128" s="137" t="s">
        <v>295</v>
      </c>
      <c r="E128" s="138" t="s">
        <v>6642</v>
      </c>
      <c r="F128" s="139" t="s">
        <v>6643</v>
      </c>
      <c r="G128" s="140" t="s">
        <v>311</v>
      </c>
      <c r="H128" s="141">
        <v>80.099999999999994</v>
      </c>
      <c r="I128" s="142"/>
      <c r="J128" s="143">
        <f t="shared" ref="J128:J138" si="0">ROUND(I128*H128,2)</f>
        <v>0</v>
      </c>
      <c r="K128" s="139" t="s">
        <v>1</v>
      </c>
      <c r="L128" s="32"/>
      <c r="M128" s="144" t="s">
        <v>1</v>
      </c>
      <c r="N128" s="145" t="s">
        <v>41</v>
      </c>
      <c r="P128" s="146">
        <f t="shared" ref="P128:P138" si="1">O128*H128</f>
        <v>0</v>
      </c>
      <c r="Q128" s="146">
        <v>0</v>
      </c>
      <c r="R128" s="146">
        <f t="shared" ref="R128:R138" si="2">Q128*H128</f>
        <v>0</v>
      </c>
      <c r="S128" s="146">
        <v>0</v>
      </c>
      <c r="T128" s="147">
        <f t="shared" ref="T128:T138" si="3">S128*H128</f>
        <v>0</v>
      </c>
      <c r="AR128" s="148" t="s">
        <v>300</v>
      </c>
      <c r="AT128" s="148" t="s">
        <v>295</v>
      </c>
      <c r="AU128" s="148" t="s">
        <v>83</v>
      </c>
      <c r="AY128" s="17" t="s">
        <v>293</v>
      </c>
      <c r="BE128" s="149">
        <f t="shared" ref="BE128:BE138" si="4">IF(N128="základní",J128,0)</f>
        <v>0</v>
      </c>
      <c r="BF128" s="149">
        <f t="shared" ref="BF128:BF138" si="5">IF(N128="snížená",J128,0)</f>
        <v>0</v>
      </c>
      <c r="BG128" s="149">
        <f t="shared" ref="BG128:BG138" si="6">IF(N128="zákl. přenesená",J128,0)</f>
        <v>0</v>
      </c>
      <c r="BH128" s="149">
        <f t="shared" ref="BH128:BH138" si="7">IF(N128="sníž. přenesená",J128,0)</f>
        <v>0</v>
      </c>
      <c r="BI128" s="149">
        <f t="shared" ref="BI128:BI138" si="8">IF(N128="nulová",J128,0)</f>
        <v>0</v>
      </c>
      <c r="BJ128" s="17" t="s">
        <v>83</v>
      </c>
      <c r="BK128" s="149">
        <f t="shared" ref="BK128:BK138" si="9">ROUND(I128*H128,2)</f>
        <v>0</v>
      </c>
      <c r="BL128" s="17" t="s">
        <v>300</v>
      </c>
      <c r="BM128" s="148" t="s">
        <v>85</v>
      </c>
    </row>
    <row r="129" spans="2:65" s="1" customFormat="1" ht="16.5" customHeight="1">
      <c r="B129" s="32"/>
      <c r="C129" s="137" t="s">
        <v>85</v>
      </c>
      <c r="D129" s="137" t="s">
        <v>295</v>
      </c>
      <c r="E129" s="138" t="s">
        <v>6644</v>
      </c>
      <c r="F129" s="139" t="s">
        <v>6645</v>
      </c>
      <c r="G129" s="140" t="s">
        <v>311</v>
      </c>
      <c r="H129" s="141">
        <v>25.114000000000001</v>
      </c>
      <c r="I129" s="142"/>
      <c r="J129" s="143">
        <f t="shared" si="0"/>
        <v>0</v>
      </c>
      <c r="K129" s="139" t="s">
        <v>1</v>
      </c>
      <c r="L129" s="32"/>
      <c r="M129" s="144" t="s">
        <v>1</v>
      </c>
      <c r="N129" s="145" t="s">
        <v>41</v>
      </c>
      <c r="P129" s="146">
        <f t="shared" si="1"/>
        <v>0</v>
      </c>
      <c r="Q129" s="146">
        <v>0</v>
      </c>
      <c r="R129" s="146">
        <f t="shared" si="2"/>
        <v>0</v>
      </c>
      <c r="S129" s="146">
        <v>0</v>
      </c>
      <c r="T129" s="147">
        <f t="shared" si="3"/>
        <v>0</v>
      </c>
      <c r="AR129" s="148" t="s">
        <v>300</v>
      </c>
      <c r="AT129" s="148" t="s">
        <v>295</v>
      </c>
      <c r="AU129" s="148" t="s">
        <v>83</v>
      </c>
      <c r="AY129" s="17" t="s">
        <v>293</v>
      </c>
      <c r="BE129" s="149">
        <f t="shared" si="4"/>
        <v>0</v>
      </c>
      <c r="BF129" s="149">
        <f t="shared" si="5"/>
        <v>0</v>
      </c>
      <c r="BG129" s="149">
        <f t="shared" si="6"/>
        <v>0</v>
      </c>
      <c r="BH129" s="149">
        <f t="shared" si="7"/>
        <v>0</v>
      </c>
      <c r="BI129" s="149">
        <f t="shared" si="8"/>
        <v>0</v>
      </c>
      <c r="BJ129" s="17" t="s">
        <v>83</v>
      </c>
      <c r="BK129" s="149">
        <f t="shared" si="9"/>
        <v>0</v>
      </c>
      <c r="BL129" s="17" t="s">
        <v>300</v>
      </c>
      <c r="BM129" s="148" t="s">
        <v>300</v>
      </c>
    </row>
    <row r="130" spans="2:65" s="1" customFormat="1" ht="21.75" customHeight="1">
      <c r="B130" s="32"/>
      <c r="C130" s="137" t="s">
        <v>156</v>
      </c>
      <c r="D130" s="137" t="s">
        <v>295</v>
      </c>
      <c r="E130" s="138" t="s">
        <v>6646</v>
      </c>
      <c r="F130" s="139" t="s">
        <v>6647</v>
      </c>
      <c r="G130" s="140" t="s">
        <v>767</v>
      </c>
      <c r="H130" s="141">
        <v>68.168000000000006</v>
      </c>
      <c r="I130" s="142"/>
      <c r="J130" s="143">
        <f t="shared" si="0"/>
        <v>0</v>
      </c>
      <c r="K130" s="139" t="s">
        <v>1</v>
      </c>
      <c r="L130" s="32"/>
      <c r="M130" s="144" t="s">
        <v>1</v>
      </c>
      <c r="N130" s="145" t="s">
        <v>41</v>
      </c>
      <c r="P130" s="146">
        <f t="shared" si="1"/>
        <v>0</v>
      </c>
      <c r="Q130" s="146">
        <v>0</v>
      </c>
      <c r="R130" s="146">
        <f t="shared" si="2"/>
        <v>0</v>
      </c>
      <c r="S130" s="146">
        <v>0</v>
      </c>
      <c r="T130" s="147">
        <f t="shared" si="3"/>
        <v>0</v>
      </c>
      <c r="AR130" s="148" t="s">
        <v>300</v>
      </c>
      <c r="AT130" s="148" t="s">
        <v>295</v>
      </c>
      <c r="AU130" s="148" t="s">
        <v>83</v>
      </c>
      <c r="AY130" s="17" t="s">
        <v>293</v>
      </c>
      <c r="BE130" s="149">
        <f t="shared" si="4"/>
        <v>0</v>
      </c>
      <c r="BF130" s="149">
        <f t="shared" si="5"/>
        <v>0</v>
      </c>
      <c r="BG130" s="149">
        <f t="shared" si="6"/>
        <v>0</v>
      </c>
      <c r="BH130" s="149">
        <f t="shared" si="7"/>
        <v>0</v>
      </c>
      <c r="BI130" s="149">
        <f t="shared" si="8"/>
        <v>0</v>
      </c>
      <c r="BJ130" s="17" t="s">
        <v>83</v>
      </c>
      <c r="BK130" s="149">
        <f t="shared" si="9"/>
        <v>0</v>
      </c>
      <c r="BL130" s="17" t="s">
        <v>300</v>
      </c>
      <c r="BM130" s="148" t="s">
        <v>327</v>
      </c>
    </row>
    <row r="131" spans="2:65" s="1" customFormat="1" ht="16.5" customHeight="1">
      <c r="B131" s="32"/>
      <c r="C131" s="137" t="s">
        <v>300</v>
      </c>
      <c r="D131" s="137" t="s">
        <v>295</v>
      </c>
      <c r="E131" s="138" t="s">
        <v>6648</v>
      </c>
      <c r="F131" s="139" t="s">
        <v>6649</v>
      </c>
      <c r="G131" s="140" t="s">
        <v>767</v>
      </c>
      <c r="H131" s="141">
        <v>68.168000000000006</v>
      </c>
      <c r="I131" s="142"/>
      <c r="J131" s="143">
        <f t="shared" si="0"/>
        <v>0</v>
      </c>
      <c r="K131" s="139" t="s">
        <v>1</v>
      </c>
      <c r="L131" s="32"/>
      <c r="M131" s="144" t="s">
        <v>1</v>
      </c>
      <c r="N131" s="145" t="s">
        <v>41</v>
      </c>
      <c r="P131" s="146">
        <f t="shared" si="1"/>
        <v>0</v>
      </c>
      <c r="Q131" s="146">
        <v>0</v>
      </c>
      <c r="R131" s="146">
        <f t="shared" si="2"/>
        <v>0</v>
      </c>
      <c r="S131" s="146">
        <v>0</v>
      </c>
      <c r="T131" s="147">
        <f t="shared" si="3"/>
        <v>0</v>
      </c>
      <c r="AR131" s="148" t="s">
        <v>300</v>
      </c>
      <c r="AT131" s="148" t="s">
        <v>295</v>
      </c>
      <c r="AU131" s="148" t="s">
        <v>83</v>
      </c>
      <c r="AY131" s="17" t="s">
        <v>293</v>
      </c>
      <c r="BE131" s="149">
        <f t="shared" si="4"/>
        <v>0</v>
      </c>
      <c r="BF131" s="149">
        <f t="shared" si="5"/>
        <v>0</v>
      </c>
      <c r="BG131" s="149">
        <f t="shared" si="6"/>
        <v>0</v>
      </c>
      <c r="BH131" s="149">
        <f t="shared" si="7"/>
        <v>0</v>
      </c>
      <c r="BI131" s="149">
        <f t="shared" si="8"/>
        <v>0</v>
      </c>
      <c r="BJ131" s="17" t="s">
        <v>83</v>
      </c>
      <c r="BK131" s="149">
        <f t="shared" si="9"/>
        <v>0</v>
      </c>
      <c r="BL131" s="17" t="s">
        <v>300</v>
      </c>
      <c r="BM131" s="148" t="s">
        <v>396</v>
      </c>
    </row>
    <row r="132" spans="2:65" s="1" customFormat="1" ht="21.75" customHeight="1">
      <c r="B132" s="32"/>
      <c r="C132" s="137" t="s">
        <v>320</v>
      </c>
      <c r="D132" s="137" t="s">
        <v>295</v>
      </c>
      <c r="E132" s="138" t="s">
        <v>6650</v>
      </c>
      <c r="F132" s="139" t="s">
        <v>6651</v>
      </c>
      <c r="G132" s="140" t="s">
        <v>311</v>
      </c>
      <c r="H132" s="141">
        <v>25.114000000000001</v>
      </c>
      <c r="I132" s="142"/>
      <c r="J132" s="143">
        <f t="shared" si="0"/>
        <v>0</v>
      </c>
      <c r="K132" s="139" t="s">
        <v>1</v>
      </c>
      <c r="L132" s="32"/>
      <c r="M132" s="144" t="s">
        <v>1</v>
      </c>
      <c r="N132" s="145" t="s">
        <v>41</v>
      </c>
      <c r="P132" s="146">
        <f t="shared" si="1"/>
        <v>0</v>
      </c>
      <c r="Q132" s="146">
        <v>0</v>
      </c>
      <c r="R132" s="146">
        <f t="shared" si="2"/>
        <v>0</v>
      </c>
      <c r="S132" s="146">
        <v>0</v>
      </c>
      <c r="T132" s="147">
        <f t="shared" si="3"/>
        <v>0</v>
      </c>
      <c r="AR132" s="148" t="s">
        <v>300</v>
      </c>
      <c r="AT132" s="148" t="s">
        <v>295</v>
      </c>
      <c r="AU132" s="148" t="s">
        <v>83</v>
      </c>
      <c r="AY132" s="17" t="s">
        <v>293</v>
      </c>
      <c r="BE132" s="149">
        <f t="shared" si="4"/>
        <v>0</v>
      </c>
      <c r="BF132" s="149">
        <f t="shared" si="5"/>
        <v>0</v>
      </c>
      <c r="BG132" s="149">
        <f t="shared" si="6"/>
        <v>0</v>
      </c>
      <c r="BH132" s="149">
        <f t="shared" si="7"/>
        <v>0</v>
      </c>
      <c r="BI132" s="149">
        <f t="shared" si="8"/>
        <v>0</v>
      </c>
      <c r="BJ132" s="17" t="s">
        <v>83</v>
      </c>
      <c r="BK132" s="149">
        <f t="shared" si="9"/>
        <v>0</v>
      </c>
      <c r="BL132" s="17" t="s">
        <v>300</v>
      </c>
      <c r="BM132" s="148" t="s">
        <v>449</v>
      </c>
    </row>
    <row r="133" spans="2:65" s="1" customFormat="1" ht="21.75" customHeight="1">
      <c r="B133" s="32"/>
      <c r="C133" s="137" t="s">
        <v>327</v>
      </c>
      <c r="D133" s="137" t="s">
        <v>295</v>
      </c>
      <c r="E133" s="138" t="s">
        <v>6652</v>
      </c>
      <c r="F133" s="139" t="s">
        <v>6653</v>
      </c>
      <c r="G133" s="140" t="s">
        <v>311</v>
      </c>
      <c r="H133" s="141">
        <v>25.114000000000001</v>
      </c>
      <c r="I133" s="142"/>
      <c r="J133" s="143">
        <f t="shared" si="0"/>
        <v>0</v>
      </c>
      <c r="K133" s="139" t="s">
        <v>1</v>
      </c>
      <c r="L133" s="32"/>
      <c r="M133" s="144" t="s">
        <v>1</v>
      </c>
      <c r="N133" s="145" t="s">
        <v>41</v>
      </c>
      <c r="P133" s="146">
        <f t="shared" si="1"/>
        <v>0</v>
      </c>
      <c r="Q133" s="146">
        <v>0</v>
      </c>
      <c r="R133" s="146">
        <f t="shared" si="2"/>
        <v>0</v>
      </c>
      <c r="S133" s="146">
        <v>0</v>
      </c>
      <c r="T133" s="147">
        <f t="shared" si="3"/>
        <v>0</v>
      </c>
      <c r="AR133" s="148" t="s">
        <v>300</v>
      </c>
      <c r="AT133" s="148" t="s">
        <v>295</v>
      </c>
      <c r="AU133" s="148" t="s">
        <v>83</v>
      </c>
      <c r="AY133" s="17" t="s">
        <v>293</v>
      </c>
      <c r="BE133" s="149">
        <f t="shared" si="4"/>
        <v>0</v>
      </c>
      <c r="BF133" s="149">
        <f t="shared" si="5"/>
        <v>0</v>
      </c>
      <c r="BG133" s="149">
        <f t="shared" si="6"/>
        <v>0</v>
      </c>
      <c r="BH133" s="149">
        <f t="shared" si="7"/>
        <v>0</v>
      </c>
      <c r="BI133" s="149">
        <f t="shared" si="8"/>
        <v>0</v>
      </c>
      <c r="BJ133" s="17" t="s">
        <v>83</v>
      </c>
      <c r="BK133" s="149">
        <f t="shared" si="9"/>
        <v>0</v>
      </c>
      <c r="BL133" s="17" t="s">
        <v>300</v>
      </c>
      <c r="BM133" s="148" t="s">
        <v>8</v>
      </c>
    </row>
    <row r="134" spans="2:65" s="1" customFormat="1" ht="21.75" customHeight="1">
      <c r="B134" s="32"/>
      <c r="C134" s="137" t="s">
        <v>372</v>
      </c>
      <c r="D134" s="137" t="s">
        <v>295</v>
      </c>
      <c r="E134" s="138" t="s">
        <v>6517</v>
      </c>
      <c r="F134" s="139" t="s">
        <v>6518</v>
      </c>
      <c r="G134" s="140" t="s">
        <v>311</v>
      </c>
      <c r="H134" s="141">
        <v>105.214</v>
      </c>
      <c r="I134" s="142"/>
      <c r="J134" s="143">
        <f t="shared" si="0"/>
        <v>0</v>
      </c>
      <c r="K134" s="139" t="s">
        <v>1</v>
      </c>
      <c r="L134" s="32"/>
      <c r="M134" s="144" t="s">
        <v>1</v>
      </c>
      <c r="N134" s="145" t="s">
        <v>41</v>
      </c>
      <c r="P134" s="146">
        <f t="shared" si="1"/>
        <v>0</v>
      </c>
      <c r="Q134" s="146">
        <v>0</v>
      </c>
      <c r="R134" s="146">
        <f t="shared" si="2"/>
        <v>0</v>
      </c>
      <c r="S134" s="146">
        <v>0</v>
      </c>
      <c r="T134" s="147">
        <f t="shared" si="3"/>
        <v>0</v>
      </c>
      <c r="AR134" s="148" t="s">
        <v>300</v>
      </c>
      <c r="AT134" s="148" t="s">
        <v>295</v>
      </c>
      <c r="AU134" s="148" t="s">
        <v>83</v>
      </c>
      <c r="AY134" s="17" t="s">
        <v>293</v>
      </c>
      <c r="BE134" s="149">
        <f t="shared" si="4"/>
        <v>0</v>
      </c>
      <c r="BF134" s="149">
        <f t="shared" si="5"/>
        <v>0</v>
      </c>
      <c r="BG134" s="149">
        <f t="shared" si="6"/>
        <v>0</v>
      </c>
      <c r="BH134" s="149">
        <f t="shared" si="7"/>
        <v>0</v>
      </c>
      <c r="BI134" s="149">
        <f t="shared" si="8"/>
        <v>0</v>
      </c>
      <c r="BJ134" s="17" t="s">
        <v>83</v>
      </c>
      <c r="BK134" s="149">
        <f t="shared" si="9"/>
        <v>0</v>
      </c>
      <c r="BL134" s="17" t="s">
        <v>300</v>
      </c>
      <c r="BM134" s="148" t="s">
        <v>584</v>
      </c>
    </row>
    <row r="135" spans="2:65" s="1" customFormat="1" ht="21.75" customHeight="1">
      <c r="B135" s="32"/>
      <c r="C135" s="137" t="s">
        <v>396</v>
      </c>
      <c r="D135" s="137" t="s">
        <v>295</v>
      </c>
      <c r="E135" s="138" t="s">
        <v>6519</v>
      </c>
      <c r="F135" s="139" t="s">
        <v>6520</v>
      </c>
      <c r="G135" s="140" t="s">
        <v>311</v>
      </c>
      <c r="H135" s="141">
        <v>6.48</v>
      </c>
      <c r="I135" s="142"/>
      <c r="J135" s="143">
        <f t="shared" si="0"/>
        <v>0</v>
      </c>
      <c r="K135" s="139" t="s">
        <v>1</v>
      </c>
      <c r="L135" s="32"/>
      <c r="M135" s="144" t="s">
        <v>1</v>
      </c>
      <c r="N135" s="145" t="s">
        <v>41</v>
      </c>
      <c r="P135" s="146">
        <f t="shared" si="1"/>
        <v>0</v>
      </c>
      <c r="Q135" s="146">
        <v>0</v>
      </c>
      <c r="R135" s="146">
        <f t="shared" si="2"/>
        <v>0</v>
      </c>
      <c r="S135" s="146">
        <v>0</v>
      </c>
      <c r="T135" s="147">
        <f t="shared" si="3"/>
        <v>0</v>
      </c>
      <c r="AR135" s="148" t="s">
        <v>300</v>
      </c>
      <c r="AT135" s="148" t="s">
        <v>295</v>
      </c>
      <c r="AU135" s="148" t="s">
        <v>83</v>
      </c>
      <c r="AY135" s="17" t="s">
        <v>293</v>
      </c>
      <c r="BE135" s="149">
        <f t="shared" si="4"/>
        <v>0</v>
      </c>
      <c r="BF135" s="149">
        <f t="shared" si="5"/>
        <v>0</v>
      </c>
      <c r="BG135" s="149">
        <f t="shared" si="6"/>
        <v>0</v>
      </c>
      <c r="BH135" s="149">
        <f t="shared" si="7"/>
        <v>0</v>
      </c>
      <c r="BI135" s="149">
        <f t="shared" si="8"/>
        <v>0</v>
      </c>
      <c r="BJ135" s="17" t="s">
        <v>83</v>
      </c>
      <c r="BK135" s="149">
        <f t="shared" si="9"/>
        <v>0</v>
      </c>
      <c r="BL135" s="17" t="s">
        <v>300</v>
      </c>
      <c r="BM135" s="148" t="s">
        <v>624</v>
      </c>
    </row>
    <row r="136" spans="2:65" s="1" customFormat="1" ht="16.5" customHeight="1">
      <c r="B136" s="32"/>
      <c r="C136" s="137" t="s">
        <v>415</v>
      </c>
      <c r="D136" s="137" t="s">
        <v>295</v>
      </c>
      <c r="E136" s="138" t="s">
        <v>6654</v>
      </c>
      <c r="F136" s="139" t="s">
        <v>6655</v>
      </c>
      <c r="G136" s="140" t="s">
        <v>311</v>
      </c>
      <c r="H136" s="141">
        <v>11.122</v>
      </c>
      <c r="I136" s="142"/>
      <c r="J136" s="143">
        <f t="shared" si="0"/>
        <v>0</v>
      </c>
      <c r="K136" s="139" t="s">
        <v>1</v>
      </c>
      <c r="L136" s="32"/>
      <c r="M136" s="144" t="s">
        <v>1</v>
      </c>
      <c r="N136" s="145" t="s">
        <v>41</v>
      </c>
      <c r="P136" s="146">
        <f t="shared" si="1"/>
        <v>0</v>
      </c>
      <c r="Q136" s="146">
        <v>0</v>
      </c>
      <c r="R136" s="146">
        <f t="shared" si="2"/>
        <v>0</v>
      </c>
      <c r="S136" s="146">
        <v>0</v>
      </c>
      <c r="T136" s="147">
        <f t="shared" si="3"/>
        <v>0</v>
      </c>
      <c r="AR136" s="148" t="s">
        <v>300</v>
      </c>
      <c r="AT136" s="148" t="s">
        <v>295</v>
      </c>
      <c r="AU136" s="148" t="s">
        <v>83</v>
      </c>
      <c r="AY136" s="17" t="s">
        <v>293</v>
      </c>
      <c r="BE136" s="149">
        <f t="shared" si="4"/>
        <v>0</v>
      </c>
      <c r="BF136" s="149">
        <f t="shared" si="5"/>
        <v>0</v>
      </c>
      <c r="BG136" s="149">
        <f t="shared" si="6"/>
        <v>0</v>
      </c>
      <c r="BH136" s="149">
        <f t="shared" si="7"/>
        <v>0</v>
      </c>
      <c r="BI136" s="149">
        <f t="shared" si="8"/>
        <v>0</v>
      </c>
      <c r="BJ136" s="17" t="s">
        <v>83</v>
      </c>
      <c r="BK136" s="149">
        <f t="shared" si="9"/>
        <v>0</v>
      </c>
      <c r="BL136" s="17" t="s">
        <v>300</v>
      </c>
      <c r="BM136" s="148" t="s">
        <v>660</v>
      </c>
    </row>
    <row r="137" spans="2:65" s="1" customFormat="1" ht="24.2" customHeight="1">
      <c r="B137" s="32"/>
      <c r="C137" s="137" t="s">
        <v>449</v>
      </c>
      <c r="D137" s="137" t="s">
        <v>295</v>
      </c>
      <c r="E137" s="138" t="s">
        <v>6521</v>
      </c>
      <c r="F137" s="139" t="s">
        <v>6522</v>
      </c>
      <c r="G137" s="140" t="s">
        <v>311</v>
      </c>
      <c r="H137" s="141">
        <v>105.214</v>
      </c>
      <c r="I137" s="142"/>
      <c r="J137" s="143">
        <f t="shared" si="0"/>
        <v>0</v>
      </c>
      <c r="K137" s="139" t="s">
        <v>1</v>
      </c>
      <c r="L137" s="32"/>
      <c r="M137" s="144" t="s">
        <v>1</v>
      </c>
      <c r="N137" s="145" t="s">
        <v>41</v>
      </c>
      <c r="P137" s="146">
        <f t="shared" si="1"/>
        <v>0</v>
      </c>
      <c r="Q137" s="146">
        <v>0</v>
      </c>
      <c r="R137" s="146">
        <f t="shared" si="2"/>
        <v>0</v>
      </c>
      <c r="S137" s="146">
        <v>0</v>
      </c>
      <c r="T137" s="147">
        <f t="shared" si="3"/>
        <v>0</v>
      </c>
      <c r="AR137" s="148" t="s">
        <v>300</v>
      </c>
      <c r="AT137" s="148" t="s">
        <v>295</v>
      </c>
      <c r="AU137" s="148" t="s">
        <v>83</v>
      </c>
      <c r="AY137" s="17" t="s">
        <v>293</v>
      </c>
      <c r="BE137" s="149">
        <f t="shared" si="4"/>
        <v>0</v>
      </c>
      <c r="BF137" s="149">
        <f t="shared" si="5"/>
        <v>0</v>
      </c>
      <c r="BG137" s="149">
        <f t="shared" si="6"/>
        <v>0</v>
      </c>
      <c r="BH137" s="149">
        <f t="shared" si="7"/>
        <v>0</v>
      </c>
      <c r="BI137" s="149">
        <f t="shared" si="8"/>
        <v>0</v>
      </c>
      <c r="BJ137" s="17" t="s">
        <v>83</v>
      </c>
      <c r="BK137" s="149">
        <f t="shared" si="9"/>
        <v>0</v>
      </c>
      <c r="BL137" s="17" t="s">
        <v>300</v>
      </c>
      <c r="BM137" s="148" t="s">
        <v>686</v>
      </c>
    </row>
    <row r="138" spans="2:65" s="1" customFormat="1" ht="24.2" customHeight="1">
      <c r="B138" s="32"/>
      <c r="C138" s="137" t="s">
        <v>529</v>
      </c>
      <c r="D138" s="137" t="s">
        <v>295</v>
      </c>
      <c r="E138" s="138" t="s">
        <v>6523</v>
      </c>
      <c r="F138" s="139" t="s">
        <v>6524</v>
      </c>
      <c r="G138" s="140" t="s">
        <v>311</v>
      </c>
      <c r="H138" s="141">
        <v>6.48</v>
      </c>
      <c r="I138" s="142"/>
      <c r="J138" s="143">
        <f t="shared" si="0"/>
        <v>0</v>
      </c>
      <c r="K138" s="139" t="s">
        <v>1</v>
      </c>
      <c r="L138" s="32"/>
      <c r="M138" s="144" t="s">
        <v>1</v>
      </c>
      <c r="N138" s="145" t="s">
        <v>41</v>
      </c>
      <c r="P138" s="146">
        <f t="shared" si="1"/>
        <v>0</v>
      </c>
      <c r="Q138" s="146">
        <v>0</v>
      </c>
      <c r="R138" s="146">
        <f t="shared" si="2"/>
        <v>0</v>
      </c>
      <c r="S138" s="146">
        <v>0</v>
      </c>
      <c r="T138" s="147">
        <f t="shared" si="3"/>
        <v>0</v>
      </c>
      <c r="AR138" s="148" t="s">
        <v>300</v>
      </c>
      <c r="AT138" s="148" t="s">
        <v>295</v>
      </c>
      <c r="AU138" s="148" t="s">
        <v>83</v>
      </c>
      <c r="AY138" s="17" t="s">
        <v>293</v>
      </c>
      <c r="BE138" s="149">
        <f t="shared" si="4"/>
        <v>0</v>
      </c>
      <c r="BF138" s="149">
        <f t="shared" si="5"/>
        <v>0</v>
      </c>
      <c r="BG138" s="149">
        <f t="shared" si="6"/>
        <v>0</v>
      </c>
      <c r="BH138" s="149">
        <f t="shared" si="7"/>
        <v>0</v>
      </c>
      <c r="BI138" s="149">
        <f t="shared" si="8"/>
        <v>0</v>
      </c>
      <c r="BJ138" s="17" t="s">
        <v>83</v>
      </c>
      <c r="BK138" s="149">
        <f t="shared" si="9"/>
        <v>0</v>
      </c>
      <c r="BL138" s="17" t="s">
        <v>300</v>
      </c>
      <c r="BM138" s="148" t="s">
        <v>694</v>
      </c>
    </row>
    <row r="139" spans="2:65" s="11" customFormat="1" ht="25.9" customHeight="1">
      <c r="B139" s="125"/>
      <c r="D139" s="126" t="s">
        <v>75</v>
      </c>
      <c r="E139" s="127" t="s">
        <v>85</v>
      </c>
      <c r="F139" s="127" t="s">
        <v>4900</v>
      </c>
      <c r="I139" s="128"/>
      <c r="J139" s="129">
        <f>BK139</f>
        <v>0</v>
      </c>
      <c r="L139" s="125"/>
      <c r="M139" s="130"/>
      <c r="P139" s="131">
        <f>SUM(P140:P146)</f>
        <v>0</v>
      </c>
      <c r="R139" s="131">
        <f>SUM(R140:R146)</f>
        <v>0</v>
      </c>
      <c r="T139" s="132">
        <f>SUM(T140:T146)</f>
        <v>0</v>
      </c>
      <c r="AR139" s="126" t="s">
        <v>83</v>
      </c>
      <c r="AT139" s="133" t="s">
        <v>75</v>
      </c>
      <c r="AU139" s="133" t="s">
        <v>76</v>
      </c>
      <c r="AY139" s="126" t="s">
        <v>293</v>
      </c>
      <c r="BK139" s="134">
        <f>SUM(BK140:BK146)</f>
        <v>0</v>
      </c>
    </row>
    <row r="140" spans="2:65" s="1" customFormat="1" ht="16.5" customHeight="1">
      <c r="B140" s="32"/>
      <c r="C140" s="137" t="s">
        <v>8</v>
      </c>
      <c r="D140" s="137" t="s">
        <v>295</v>
      </c>
      <c r="E140" s="138" t="s">
        <v>6656</v>
      </c>
      <c r="F140" s="139" t="s">
        <v>6657</v>
      </c>
      <c r="G140" s="140" t="s">
        <v>311</v>
      </c>
      <c r="H140" s="141">
        <v>13.35</v>
      </c>
      <c r="I140" s="142"/>
      <c r="J140" s="143">
        <f>ROUND(I140*H140,2)</f>
        <v>0</v>
      </c>
      <c r="K140" s="139" t="s">
        <v>1</v>
      </c>
      <c r="L140" s="32"/>
      <c r="M140" s="144" t="s">
        <v>1</v>
      </c>
      <c r="N140" s="145" t="s">
        <v>41</v>
      </c>
      <c r="P140" s="146">
        <f>O140*H140</f>
        <v>0</v>
      </c>
      <c r="Q140" s="146">
        <v>0</v>
      </c>
      <c r="R140" s="146">
        <f>Q140*H140</f>
        <v>0</v>
      </c>
      <c r="S140" s="146">
        <v>0</v>
      </c>
      <c r="T140" s="147">
        <f>S140*H140</f>
        <v>0</v>
      </c>
      <c r="AR140" s="148" t="s">
        <v>300</v>
      </c>
      <c r="AT140" s="148" t="s">
        <v>295</v>
      </c>
      <c r="AU140" s="148" t="s">
        <v>83</v>
      </c>
      <c r="AY140" s="17" t="s">
        <v>293</v>
      </c>
      <c r="BE140" s="149">
        <f>IF(N140="základní",J140,0)</f>
        <v>0</v>
      </c>
      <c r="BF140" s="149">
        <f>IF(N140="snížená",J140,0)</f>
        <v>0</v>
      </c>
      <c r="BG140" s="149">
        <f>IF(N140="zákl. přenesená",J140,0)</f>
        <v>0</v>
      </c>
      <c r="BH140" s="149">
        <f>IF(N140="sníž. přenesená",J140,0)</f>
        <v>0</v>
      </c>
      <c r="BI140" s="149">
        <f>IF(N140="nulová",J140,0)</f>
        <v>0</v>
      </c>
      <c r="BJ140" s="17" t="s">
        <v>83</v>
      </c>
      <c r="BK140" s="149">
        <f>ROUND(I140*H140,2)</f>
        <v>0</v>
      </c>
      <c r="BL140" s="17" t="s">
        <v>300</v>
      </c>
      <c r="BM140" s="148" t="s">
        <v>704</v>
      </c>
    </row>
    <row r="141" spans="2:65" s="1" customFormat="1" ht="24.2" customHeight="1">
      <c r="B141" s="32"/>
      <c r="C141" s="137" t="s">
        <v>573</v>
      </c>
      <c r="D141" s="137" t="s">
        <v>295</v>
      </c>
      <c r="E141" s="138" t="s">
        <v>6658</v>
      </c>
      <c r="F141" s="139" t="s">
        <v>6659</v>
      </c>
      <c r="G141" s="140" t="s">
        <v>311</v>
      </c>
      <c r="H141" s="141">
        <v>57.216000000000001</v>
      </c>
      <c r="I141" s="142"/>
      <c r="J141" s="143">
        <f>ROUND(I141*H141,2)</f>
        <v>0</v>
      </c>
      <c r="K141" s="139" t="s">
        <v>1</v>
      </c>
      <c r="L141" s="32"/>
      <c r="M141" s="144" t="s">
        <v>1</v>
      </c>
      <c r="N141" s="145" t="s">
        <v>41</v>
      </c>
      <c r="P141" s="146">
        <f>O141*H141</f>
        <v>0</v>
      </c>
      <c r="Q141" s="146">
        <v>0</v>
      </c>
      <c r="R141" s="146">
        <f>Q141*H141</f>
        <v>0</v>
      </c>
      <c r="S141" s="146">
        <v>0</v>
      </c>
      <c r="T141" s="147">
        <f>S141*H141</f>
        <v>0</v>
      </c>
      <c r="AR141" s="148" t="s">
        <v>300</v>
      </c>
      <c r="AT141" s="148" t="s">
        <v>295</v>
      </c>
      <c r="AU141" s="148" t="s">
        <v>83</v>
      </c>
      <c r="AY141" s="17" t="s">
        <v>293</v>
      </c>
      <c r="BE141" s="149">
        <f>IF(N141="základní",J141,0)</f>
        <v>0</v>
      </c>
      <c r="BF141" s="149">
        <f>IF(N141="snížená",J141,0)</f>
        <v>0</v>
      </c>
      <c r="BG141" s="149">
        <f>IF(N141="zákl. přenesená",J141,0)</f>
        <v>0</v>
      </c>
      <c r="BH141" s="149">
        <f>IF(N141="sníž. přenesená",J141,0)</f>
        <v>0</v>
      </c>
      <c r="BI141" s="149">
        <f>IF(N141="nulová",J141,0)</f>
        <v>0</v>
      </c>
      <c r="BJ141" s="17" t="s">
        <v>83</v>
      </c>
      <c r="BK141" s="149">
        <f>ROUND(I141*H141,2)</f>
        <v>0</v>
      </c>
      <c r="BL141" s="17" t="s">
        <v>300</v>
      </c>
      <c r="BM141" s="148" t="s">
        <v>737</v>
      </c>
    </row>
    <row r="142" spans="2:65" s="1" customFormat="1" ht="16.5" customHeight="1">
      <c r="B142" s="32"/>
      <c r="C142" s="137" t="s">
        <v>584</v>
      </c>
      <c r="D142" s="137" t="s">
        <v>295</v>
      </c>
      <c r="E142" s="138" t="s">
        <v>6660</v>
      </c>
      <c r="F142" s="139" t="s">
        <v>6661</v>
      </c>
      <c r="G142" s="140" t="s">
        <v>767</v>
      </c>
      <c r="H142" s="141">
        <v>801</v>
      </c>
      <c r="I142" s="142"/>
      <c r="J142" s="143">
        <f>ROUND(I142*H142,2)</f>
        <v>0</v>
      </c>
      <c r="K142" s="139" t="s">
        <v>1</v>
      </c>
      <c r="L142" s="32"/>
      <c r="M142" s="144" t="s">
        <v>1</v>
      </c>
      <c r="N142" s="145" t="s">
        <v>41</v>
      </c>
      <c r="P142" s="146">
        <f>O142*H142</f>
        <v>0</v>
      </c>
      <c r="Q142" s="146">
        <v>0</v>
      </c>
      <c r="R142" s="146">
        <f>Q142*H142</f>
        <v>0</v>
      </c>
      <c r="S142" s="146">
        <v>0</v>
      </c>
      <c r="T142" s="147">
        <f>S142*H142</f>
        <v>0</v>
      </c>
      <c r="AR142" s="148" t="s">
        <v>300</v>
      </c>
      <c r="AT142" s="148" t="s">
        <v>295</v>
      </c>
      <c r="AU142" s="148" t="s">
        <v>83</v>
      </c>
      <c r="AY142" s="17" t="s">
        <v>293</v>
      </c>
      <c r="BE142" s="149">
        <f>IF(N142="základní",J142,0)</f>
        <v>0</v>
      </c>
      <c r="BF142" s="149">
        <f>IF(N142="snížená",J142,0)</f>
        <v>0</v>
      </c>
      <c r="BG142" s="149">
        <f>IF(N142="zákl. přenesená",J142,0)</f>
        <v>0</v>
      </c>
      <c r="BH142" s="149">
        <f>IF(N142="sníž. přenesená",J142,0)</f>
        <v>0</v>
      </c>
      <c r="BI142" s="149">
        <f>IF(N142="nulová",J142,0)</f>
        <v>0</v>
      </c>
      <c r="BJ142" s="17" t="s">
        <v>83</v>
      </c>
      <c r="BK142" s="149">
        <f>ROUND(I142*H142,2)</f>
        <v>0</v>
      </c>
      <c r="BL142" s="17" t="s">
        <v>300</v>
      </c>
      <c r="BM142" s="148" t="s">
        <v>764</v>
      </c>
    </row>
    <row r="143" spans="2:65" s="12" customFormat="1" ht="11.25">
      <c r="B143" s="150"/>
      <c r="D143" s="151" t="s">
        <v>302</v>
      </c>
      <c r="E143" s="152" t="s">
        <v>1</v>
      </c>
      <c r="F143" s="153" t="s">
        <v>6662</v>
      </c>
      <c r="H143" s="154">
        <v>801</v>
      </c>
      <c r="I143" s="155"/>
      <c r="L143" s="150"/>
      <c r="M143" s="156"/>
      <c r="T143" s="157"/>
      <c r="AT143" s="152" t="s">
        <v>302</v>
      </c>
      <c r="AU143" s="152" t="s">
        <v>83</v>
      </c>
      <c r="AV143" s="12" t="s">
        <v>85</v>
      </c>
      <c r="AW143" s="12" t="s">
        <v>32</v>
      </c>
      <c r="AX143" s="12" t="s">
        <v>76</v>
      </c>
      <c r="AY143" s="152" t="s">
        <v>293</v>
      </c>
    </row>
    <row r="144" spans="2:65" s="14" customFormat="1" ht="11.25">
      <c r="B144" s="167"/>
      <c r="D144" s="151" t="s">
        <v>302</v>
      </c>
      <c r="E144" s="168" t="s">
        <v>1</v>
      </c>
      <c r="F144" s="169" t="s">
        <v>371</v>
      </c>
      <c r="H144" s="170">
        <v>801</v>
      </c>
      <c r="I144" s="171"/>
      <c r="L144" s="167"/>
      <c r="M144" s="172"/>
      <c r="T144" s="173"/>
      <c r="AT144" s="168" t="s">
        <v>302</v>
      </c>
      <c r="AU144" s="168" t="s">
        <v>83</v>
      </c>
      <c r="AV144" s="14" t="s">
        <v>300</v>
      </c>
      <c r="AW144" s="14" t="s">
        <v>32</v>
      </c>
      <c r="AX144" s="14" t="s">
        <v>83</v>
      </c>
      <c r="AY144" s="168" t="s">
        <v>293</v>
      </c>
    </row>
    <row r="145" spans="2:65" s="1" customFormat="1" ht="16.5" customHeight="1">
      <c r="B145" s="32"/>
      <c r="C145" s="174" t="s">
        <v>606</v>
      </c>
      <c r="D145" s="174" t="s">
        <v>530</v>
      </c>
      <c r="E145" s="175" t="s">
        <v>6663</v>
      </c>
      <c r="F145" s="176" t="s">
        <v>6664</v>
      </c>
      <c r="G145" s="177" t="s">
        <v>711</v>
      </c>
      <c r="H145" s="178">
        <v>539.34</v>
      </c>
      <c r="I145" s="179"/>
      <c r="J145" s="180">
        <f>ROUND(I145*H145,2)</f>
        <v>0</v>
      </c>
      <c r="K145" s="176" t="s">
        <v>1</v>
      </c>
      <c r="L145" s="181"/>
      <c r="M145" s="182" t="s">
        <v>1</v>
      </c>
      <c r="N145" s="183" t="s">
        <v>41</v>
      </c>
      <c r="P145" s="146">
        <f>O145*H145</f>
        <v>0</v>
      </c>
      <c r="Q145" s="146">
        <v>0</v>
      </c>
      <c r="R145" s="146">
        <f>Q145*H145</f>
        <v>0</v>
      </c>
      <c r="S145" s="146">
        <v>0</v>
      </c>
      <c r="T145" s="147">
        <f>S145*H145</f>
        <v>0</v>
      </c>
      <c r="AR145" s="148" t="s">
        <v>396</v>
      </c>
      <c r="AT145" s="148" t="s">
        <v>530</v>
      </c>
      <c r="AU145" s="148" t="s">
        <v>83</v>
      </c>
      <c r="AY145" s="17" t="s">
        <v>293</v>
      </c>
      <c r="BE145" s="149">
        <f>IF(N145="základní",J145,0)</f>
        <v>0</v>
      </c>
      <c r="BF145" s="149">
        <f>IF(N145="snížená",J145,0)</f>
        <v>0</v>
      </c>
      <c r="BG145" s="149">
        <f>IF(N145="zákl. přenesená",J145,0)</f>
        <v>0</v>
      </c>
      <c r="BH145" s="149">
        <f>IF(N145="sníž. přenesená",J145,0)</f>
        <v>0</v>
      </c>
      <c r="BI145" s="149">
        <f>IF(N145="nulová",J145,0)</f>
        <v>0</v>
      </c>
      <c r="BJ145" s="17" t="s">
        <v>83</v>
      </c>
      <c r="BK145" s="149">
        <f>ROUND(I145*H145,2)</f>
        <v>0</v>
      </c>
      <c r="BL145" s="17" t="s">
        <v>300</v>
      </c>
      <c r="BM145" s="148" t="s">
        <v>777</v>
      </c>
    </row>
    <row r="146" spans="2:65" s="1" customFormat="1" ht="16.5" customHeight="1">
      <c r="B146" s="32"/>
      <c r="C146" s="174" t="s">
        <v>624</v>
      </c>
      <c r="D146" s="174" t="s">
        <v>530</v>
      </c>
      <c r="E146" s="175" t="s">
        <v>6665</v>
      </c>
      <c r="F146" s="176" t="s">
        <v>6666</v>
      </c>
      <c r="G146" s="177" t="s">
        <v>767</v>
      </c>
      <c r="H146" s="178">
        <v>980.42399999999998</v>
      </c>
      <c r="I146" s="179"/>
      <c r="J146" s="180">
        <f>ROUND(I146*H146,2)</f>
        <v>0</v>
      </c>
      <c r="K146" s="176" t="s">
        <v>1</v>
      </c>
      <c r="L146" s="181"/>
      <c r="M146" s="182" t="s">
        <v>1</v>
      </c>
      <c r="N146" s="183" t="s">
        <v>41</v>
      </c>
      <c r="P146" s="146">
        <f>O146*H146</f>
        <v>0</v>
      </c>
      <c r="Q146" s="146">
        <v>0</v>
      </c>
      <c r="R146" s="146">
        <f>Q146*H146</f>
        <v>0</v>
      </c>
      <c r="S146" s="146">
        <v>0</v>
      </c>
      <c r="T146" s="147">
        <f>S146*H146</f>
        <v>0</v>
      </c>
      <c r="AR146" s="148" t="s">
        <v>396</v>
      </c>
      <c r="AT146" s="148" t="s">
        <v>530</v>
      </c>
      <c r="AU146" s="148" t="s">
        <v>83</v>
      </c>
      <c r="AY146" s="17" t="s">
        <v>293</v>
      </c>
      <c r="BE146" s="149">
        <f>IF(N146="základní",J146,0)</f>
        <v>0</v>
      </c>
      <c r="BF146" s="149">
        <f>IF(N146="snížená",J146,0)</f>
        <v>0</v>
      </c>
      <c r="BG146" s="149">
        <f>IF(N146="zákl. přenesená",J146,0)</f>
        <v>0</v>
      </c>
      <c r="BH146" s="149">
        <f>IF(N146="sníž. přenesená",J146,0)</f>
        <v>0</v>
      </c>
      <c r="BI146" s="149">
        <f>IF(N146="nulová",J146,0)</f>
        <v>0</v>
      </c>
      <c r="BJ146" s="17" t="s">
        <v>83</v>
      </c>
      <c r="BK146" s="149">
        <f>ROUND(I146*H146,2)</f>
        <v>0</v>
      </c>
      <c r="BL146" s="17" t="s">
        <v>300</v>
      </c>
      <c r="BM146" s="148" t="s">
        <v>787</v>
      </c>
    </row>
    <row r="147" spans="2:65" s="11" customFormat="1" ht="25.9" customHeight="1">
      <c r="B147" s="125"/>
      <c r="D147" s="126" t="s">
        <v>75</v>
      </c>
      <c r="E147" s="127" t="s">
        <v>300</v>
      </c>
      <c r="F147" s="127" t="s">
        <v>1210</v>
      </c>
      <c r="I147" s="128"/>
      <c r="J147" s="129">
        <f>BK147</f>
        <v>0</v>
      </c>
      <c r="L147" s="125"/>
      <c r="M147" s="130"/>
      <c r="P147" s="131">
        <f>SUM(P148:P150)</f>
        <v>0</v>
      </c>
      <c r="R147" s="131">
        <f>SUM(R148:R150)</f>
        <v>0</v>
      </c>
      <c r="T147" s="132">
        <f>SUM(T148:T150)</f>
        <v>0</v>
      </c>
      <c r="AR147" s="126" t="s">
        <v>83</v>
      </c>
      <c r="AT147" s="133" t="s">
        <v>75</v>
      </c>
      <c r="AU147" s="133" t="s">
        <v>76</v>
      </c>
      <c r="AY147" s="126" t="s">
        <v>293</v>
      </c>
      <c r="BK147" s="134">
        <f>SUM(BK148:BK150)</f>
        <v>0</v>
      </c>
    </row>
    <row r="148" spans="2:65" s="1" customFormat="1" ht="16.5" customHeight="1">
      <c r="B148" s="32"/>
      <c r="C148" s="137" t="s">
        <v>645</v>
      </c>
      <c r="D148" s="137" t="s">
        <v>295</v>
      </c>
      <c r="E148" s="138" t="s">
        <v>6667</v>
      </c>
      <c r="F148" s="139" t="s">
        <v>6668</v>
      </c>
      <c r="G148" s="140" t="s">
        <v>311</v>
      </c>
      <c r="H148" s="141">
        <v>3.0720000000000001</v>
      </c>
      <c r="I148" s="142"/>
      <c r="J148" s="143">
        <f>ROUND(I148*H148,2)</f>
        <v>0</v>
      </c>
      <c r="K148" s="139" t="s">
        <v>1</v>
      </c>
      <c r="L148" s="32"/>
      <c r="M148" s="144" t="s">
        <v>1</v>
      </c>
      <c r="N148" s="145" t="s">
        <v>41</v>
      </c>
      <c r="P148" s="146">
        <f>O148*H148</f>
        <v>0</v>
      </c>
      <c r="Q148" s="146">
        <v>0</v>
      </c>
      <c r="R148" s="146">
        <f>Q148*H148</f>
        <v>0</v>
      </c>
      <c r="S148" s="146">
        <v>0</v>
      </c>
      <c r="T148" s="147">
        <f>S148*H148</f>
        <v>0</v>
      </c>
      <c r="AR148" s="148" t="s">
        <v>300</v>
      </c>
      <c r="AT148" s="148" t="s">
        <v>295</v>
      </c>
      <c r="AU148" s="148" t="s">
        <v>83</v>
      </c>
      <c r="AY148" s="17" t="s">
        <v>293</v>
      </c>
      <c r="BE148" s="149">
        <f>IF(N148="základní",J148,0)</f>
        <v>0</v>
      </c>
      <c r="BF148" s="149">
        <f>IF(N148="snížená",J148,0)</f>
        <v>0</v>
      </c>
      <c r="BG148" s="149">
        <f>IF(N148="zákl. přenesená",J148,0)</f>
        <v>0</v>
      </c>
      <c r="BH148" s="149">
        <f>IF(N148="sníž. přenesená",J148,0)</f>
        <v>0</v>
      </c>
      <c r="BI148" s="149">
        <f>IF(N148="nulová",J148,0)</f>
        <v>0</v>
      </c>
      <c r="BJ148" s="17" t="s">
        <v>83</v>
      </c>
      <c r="BK148" s="149">
        <f>ROUND(I148*H148,2)</f>
        <v>0</v>
      </c>
      <c r="BL148" s="17" t="s">
        <v>300</v>
      </c>
      <c r="BM148" s="148" t="s">
        <v>809</v>
      </c>
    </row>
    <row r="149" spans="2:65" s="1" customFormat="1" ht="21.75" customHeight="1">
      <c r="B149" s="32"/>
      <c r="C149" s="137" t="s">
        <v>660</v>
      </c>
      <c r="D149" s="137" t="s">
        <v>295</v>
      </c>
      <c r="E149" s="138" t="s">
        <v>6669</v>
      </c>
      <c r="F149" s="139" t="s">
        <v>6670</v>
      </c>
      <c r="G149" s="140" t="s">
        <v>909</v>
      </c>
      <c r="H149" s="141">
        <v>3</v>
      </c>
      <c r="I149" s="142"/>
      <c r="J149" s="143">
        <f>ROUND(I149*H149,2)</f>
        <v>0</v>
      </c>
      <c r="K149" s="139" t="s">
        <v>1</v>
      </c>
      <c r="L149" s="32"/>
      <c r="M149" s="144" t="s">
        <v>1</v>
      </c>
      <c r="N149" s="145" t="s">
        <v>41</v>
      </c>
      <c r="P149" s="146">
        <f>O149*H149</f>
        <v>0</v>
      </c>
      <c r="Q149" s="146">
        <v>0</v>
      </c>
      <c r="R149" s="146">
        <f>Q149*H149</f>
        <v>0</v>
      </c>
      <c r="S149" s="146">
        <v>0</v>
      </c>
      <c r="T149" s="147">
        <f>S149*H149</f>
        <v>0</v>
      </c>
      <c r="AR149" s="148" t="s">
        <v>300</v>
      </c>
      <c r="AT149" s="148" t="s">
        <v>295</v>
      </c>
      <c r="AU149" s="148" t="s">
        <v>83</v>
      </c>
      <c r="AY149" s="17" t="s">
        <v>293</v>
      </c>
      <c r="BE149" s="149">
        <f>IF(N149="základní",J149,0)</f>
        <v>0</v>
      </c>
      <c r="BF149" s="149">
        <f>IF(N149="snížená",J149,0)</f>
        <v>0</v>
      </c>
      <c r="BG149" s="149">
        <f>IF(N149="zákl. přenesená",J149,0)</f>
        <v>0</v>
      </c>
      <c r="BH149" s="149">
        <f>IF(N149="sníž. přenesená",J149,0)</f>
        <v>0</v>
      </c>
      <c r="BI149" s="149">
        <f>IF(N149="nulová",J149,0)</f>
        <v>0</v>
      </c>
      <c r="BJ149" s="17" t="s">
        <v>83</v>
      </c>
      <c r="BK149" s="149">
        <f>ROUND(I149*H149,2)</f>
        <v>0</v>
      </c>
      <c r="BL149" s="17" t="s">
        <v>300</v>
      </c>
      <c r="BM149" s="148" t="s">
        <v>834</v>
      </c>
    </row>
    <row r="150" spans="2:65" s="1" customFormat="1" ht="16.5" customHeight="1">
      <c r="B150" s="32"/>
      <c r="C150" s="137" t="s">
        <v>680</v>
      </c>
      <c r="D150" s="137" t="s">
        <v>295</v>
      </c>
      <c r="E150" s="138" t="s">
        <v>6671</v>
      </c>
      <c r="F150" s="139" t="s">
        <v>6672</v>
      </c>
      <c r="G150" s="140" t="s">
        <v>311</v>
      </c>
      <c r="H150" s="141">
        <v>3.0720000000000001</v>
      </c>
      <c r="I150" s="142"/>
      <c r="J150" s="143">
        <f>ROUND(I150*H150,2)</f>
        <v>0</v>
      </c>
      <c r="K150" s="139" t="s">
        <v>1</v>
      </c>
      <c r="L150" s="32"/>
      <c r="M150" s="144" t="s">
        <v>1</v>
      </c>
      <c r="N150" s="145" t="s">
        <v>41</v>
      </c>
      <c r="P150" s="146">
        <f>O150*H150</f>
        <v>0</v>
      </c>
      <c r="Q150" s="146">
        <v>0</v>
      </c>
      <c r="R150" s="146">
        <f>Q150*H150</f>
        <v>0</v>
      </c>
      <c r="S150" s="146">
        <v>0</v>
      </c>
      <c r="T150" s="147">
        <f>S150*H150</f>
        <v>0</v>
      </c>
      <c r="AR150" s="148" t="s">
        <v>300</v>
      </c>
      <c r="AT150" s="148" t="s">
        <v>295</v>
      </c>
      <c r="AU150" s="148" t="s">
        <v>83</v>
      </c>
      <c r="AY150" s="17" t="s">
        <v>293</v>
      </c>
      <c r="BE150" s="149">
        <f>IF(N150="základní",J150,0)</f>
        <v>0</v>
      </c>
      <c r="BF150" s="149">
        <f>IF(N150="snížená",J150,0)</f>
        <v>0</v>
      </c>
      <c r="BG150" s="149">
        <f>IF(N150="zákl. přenesená",J150,0)</f>
        <v>0</v>
      </c>
      <c r="BH150" s="149">
        <f>IF(N150="sníž. přenesená",J150,0)</f>
        <v>0</v>
      </c>
      <c r="BI150" s="149">
        <f>IF(N150="nulová",J150,0)</f>
        <v>0</v>
      </c>
      <c r="BJ150" s="17" t="s">
        <v>83</v>
      </c>
      <c r="BK150" s="149">
        <f>ROUND(I150*H150,2)</f>
        <v>0</v>
      </c>
      <c r="BL150" s="17" t="s">
        <v>300</v>
      </c>
      <c r="BM150" s="148" t="s">
        <v>890</v>
      </c>
    </row>
    <row r="151" spans="2:65" s="11" customFormat="1" ht="25.9" customHeight="1">
      <c r="B151" s="125"/>
      <c r="D151" s="126" t="s">
        <v>75</v>
      </c>
      <c r="E151" s="127" t="s">
        <v>396</v>
      </c>
      <c r="F151" s="127" t="s">
        <v>1260</v>
      </c>
      <c r="I151" s="128"/>
      <c r="J151" s="129">
        <f>BK151</f>
        <v>0</v>
      </c>
      <c r="L151" s="125"/>
      <c r="M151" s="130"/>
      <c r="P151" s="131">
        <f>SUM(P152:P173)</f>
        <v>0</v>
      </c>
      <c r="R151" s="131">
        <f>SUM(R152:R173)</f>
        <v>0</v>
      </c>
      <c r="T151" s="132">
        <f>SUM(T152:T173)</f>
        <v>0</v>
      </c>
      <c r="AR151" s="126" t="s">
        <v>83</v>
      </c>
      <c r="AT151" s="133" t="s">
        <v>75</v>
      </c>
      <c r="AU151" s="133" t="s">
        <v>76</v>
      </c>
      <c r="AY151" s="126" t="s">
        <v>293</v>
      </c>
      <c r="BK151" s="134">
        <f>SUM(BK152:BK173)</f>
        <v>0</v>
      </c>
    </row>
    <row r="152" spans="2:65" s="1" customFormat="1" ht="21.75" customHeight="1">
      <c r="B152" s="32"/>
      <c r="C152" s="137" t="s">
        <v>686</v>
      </c>
      <c r="D152" s="137" t="s">
        <v>295</v>
      </c>
      <c r="E152" s="138" t="s">
        <v>6673</v>
      </c>
      <c r="F152" s="139" t="s">
        <v>6674</v>
      </c>
      <c r="G152" s="140" t="s">
        <v>909</v>
      </c>
      <c r="H152" s="141">
        <v>10</v>
      </c>
      <c r="I152" s="142"/>
      <c r="J152" s="143">
        <f t="shared" ref="J152:J173" si="10">ROUND(I152*H152,2)</f>
        <v>0</v>
      </c>
      <c r="K152" s="139" t="s">
        <v>1</v>
      </c>
      <c r="L152" s="32"/>
      <c r="M152" s="144" t="s">
        <v>1</v>
      </c>
      <c r="N152" s="145" t="s">
        <v>41</v>
      </c>
      <c r="P152" s="146">
        <f t="shared" ref="P152:P173" si="11">O152*H152</f>
        <v>0</v>
      </c>
      <c r="Q152" s="146">
        <v>0</v>
      </c>
      <c r="R152" s="146">
        <f t="shared" ref="R152:R173" si="12">Q152*H152</f>
        <v>0</v>
      </c>
      <c r="S152" s="146">
        <v>0</v>
      </c>
      <c r="T152" s="147">
        <f t="shared" ref="T152:T173" si="13">S152*H152</f>
        <v>0</v>
      </c>
      <c r="AR152" s="148" t="s">
        <v>300</v>
      </c>
      <c r="AT152" s="148" t="s">
        <v>295</v>
      </c>
      <c r="AU152" s="148" t="s">
        <v>83</v>
      </c>
      <c r="AY152" s="17" t="s">
        <v>293</v>
      </c>
      <c r="BE152" s="149">
        <f t="shared" ref="BE152:BE173" si="14">IF(N152="základní",J152,0)</f>
        <v>0</v>
      </c>
      <c r="BF152" s="149">
        <f t="shared" ref="BF152:BF173" si="15">IF(N152="snížená",J152,0)</f>
        <v>0</v>
      </c>
      <c r="BG152" s="149">
        <f t="shared" ref="BG152:BG173" si="16">IF(N152="zákl. přenesená",J152,0)</f>
        <v>0</v>
      </c>
      <c r="BH152" s="149">
        <f t="shared" ref="BH152:BH173" si="17">IF(N152="sníž. přenesená",J152,0)</f>
        <v>0</v>
      </c>
      <c r="BI152" s="149">
        <f t="shared" ref="BI152:BI173" si="18">IF(N152="nulová",J152,0)</f>
        <v>0</v>
      </c>
      <c r="BJ152" s="17" t="s">
        <v>83</v>
      </c>
      <c r="BK152" s="149">
        <f t="shared" ref="BK152:BK173" si="19">ROUND(I152*H152,2)</f>
        <v>0</v>
      </c>
      <c r="BL152" s="17" t="s">
        <v>300</v>
      </c>
      <c r="BM152" s="148" t="s">
        <v>906</v>
      </c>
    </row>
    <row r="153" spans="2:65" s="1" customFormat="1" ht="21.75" customHeight="1">
      <c r="B153" s="32"/>
      <c r="C153" s="137" t="s">
        <v>7</v>
      </c>
      <c r="D153" s="137" t="s">
        <v>295</v>
      </c>
      <c r="E153" s="138" t="s">
        <v>6675</v>
      </c>
      <c r="F153" s="139" t="s">
        <v>6676</v>
      </c>
      <c r="G153" s="140" t="s">
        <v>909</v>
      </c>
      <c r="H153" s="141">
        <v>30</v>
      </c>
      <c r="I153" s="142"/>
      <c r="J153" s="143">
        <f t="shared" si="10"/>
        <v>0</v>
      </c>
      <c r="K153" s="139" t="s">
        <v>1</v>
      </c>
      <c r="L153" s="32"/>
      <c r="M153" s="144" t="s">
        <v>1</v>
      </c>
      <c r="N153" s="145" t="s">
        <v>41</v>
      </c>
      <c r="P153" s="146">
        <f t="shared" si="11"/>
        <v>0</v>
      </c>
      <c r="Q153" s="146">
        <v>0</v>
      </c>
      <c r="R153" s="146">
        <f t="shared" si="12"/>
        <v>0</v>
      </c>
      <c r="S153" s="146">
        <v>0</v>
      </c>
      <c r="T153" s="147">
        <f t="shared" si="13"/>
        <v>0</v>
      </c>
      <c r="AR153" s="148" t="s">
        <v>300</v>
      </c>
      <c r="AT153" s="148" t="s">
        <v>295</v>
      </c>
      <c r="AU153" s="148" t="s">
        <v>83</v>
      </c>
      <c r="AY153" s="17" t="s">
        <v>293</v>
      </c>
      <c r="BE153" s="149">
        <f t="shared" si="14"/>
        <v>0</v>
      </c>
      <c r="BF153" s="149">
        <f t="shared" si="15"/>
        <v>0</v>
      </c>
      <c r="BG153" s="149">
        <f t="shared" si="16"/>
        <v>0</v>
      </c>
      <c r="BH153" s="149">
        <f t="shared" si="17"/>
        <v>0</v>
      </c>
      <c r="BI153" s="149">
        <f t="shared" si="18"/>
        <v>0</v>
      </c>
      <c r="BJ153" s="17" t="s">
        <v>83</v>
      </c>
      <c r="BK153" s="149">
        <f t="shared" si="19"/>
        <v>0</v>
      </c>
      <c r="BL153" s="17" t="s">
        <v>300</v>
      </c>
      <c r="BM153" s="148" t="s">
        <v>958</v>
      </c>
    </row>
    <row r="154" spans="2:65" s="1" customFormat="1" ht="21.75" customHeight="1">
      <c r="B154" s="32"/>
      <c r="C154" s="137" t="s">
        <v>694</v>
      </c>
      <c r="D154" s="137" t="s">
        <v>295</v>
      </c>
      <c r="E154" s="138" t="s">
        <v>6677</v>
      </c>
      <c r="F154" s="139" t="s">
        <v>6678</v>
      </c>
      <c r="G154" s="140" t="s">
        <v>711</v>
      </c>
      <c r="H154" s="141">
        <v>534</v>
      </c>
      <c r="I154" s="142"/>
      <c r="J154" s="143">
        <f t="shared" si="10"/>
        <v>0</v>
      </c>
      <c r="K154" s="139" t="s">
        <v>1</v>
      </c>
      <c r="L154" s="32"/>
      <c r="M154" s="144" t="s">
        <v>1</v>
      </c>
      <c r="N154" s="145" t="s">
        <v>41</v>
      </c>
      <c r="P154" s="146">
        <f t="shared" si="11"/>
        <v>0</v>
      </c>
      <c r="Q154" s="146">
        <v>0</v>
      </c>
      <c r="R154" s="146">
        <f t="shared" si="12"/>
        <v>0</v>
      </c>
      <c r="S154" s="146">
        <v>0</v>
      </c>
      <c r="T154" s="147">
        <f t="shared" si="13"/>
        <v>0</v>
      </c>
      <c r="AR154" s="148" t="s">
        <v>300</v>
      </c>
      <c r="AT154" s="148" t="s">
        <v>295</v>
      </c>
      <c r="AU154" s="148" t="s">
        <v>83</v>
      </c>
      <c r="AY154" s="17" t="s">
        <v>293</v>
      </c>
      <c r="BE154" s="149">
        <f t="shared" si="14"/>
        <v>0</v>
      </c>
      <c r="BF154" s="149">
        <f t="shared" si="15"/>
        <v>0</v>
      </c>
      <c r="BG154" s="149">
        <f t="shared" si="16"/>
        <v>0</v>
      </c>
      <c r="BH154" s="149">
        <f t="shared" si="17"/>
        <v>0</v>
      </c>
      <c r="BI154" s="149">
        <f t="shared" si="18"/>
        <v>0</v>
      </c>
      <c r="BJ154" s="17" t="s">
        <v>83</v>
      </c>
      <c r="BK154" s="149">
        <f t="shared" si="19"/>
        <v>0</v>
      </c>
      <c r="BL154" s="17" t="s">
        <v>300</v>
      </c>
      <c r="BM154" s="148" t="s">
        <v>993</v>
      </c>
    </row>
    <row r="155" spans="2:65" s="1" customFormat="1" ht="16.5" customHeight="1">
      <c r="B155" s="32"/>
      <c r="C155" s="137" t="s">
        <v>699</v>
      </c>
      <c r="D155" s="137" t="s">
        <v>295</v>
      </c>
      <c r="E155" s="138" t="s">
        <v>6679</v>
      </c>
      <c r="F155" s="139" t="s">
        <v>6680</v>
      </c>
      <c r="G155" s="140" t="s">
        <v>909</v>
      </c>
      <c r="H155" s="141">
        <v>20</v>
      </c>
      <c r="I155" s="142"/>
      <c r="J155" s="143">
        <f t="shared" si="10"/>
        <v>0</v>
      </c>
      <c r="K155" s="139" t="s">
        <v>1</v>
      </c>
      <c r="L155" s="32"/>
      <c r="M155" s="144" t="s">
        <v>1</v>
      </c>
      <c r="N155" s="145" t="s">
        <v>41</v>
      </c>
      <c r="P155" s="146">
        <f t="shared" si="11"/>
        <v>0</v>
      </c>
      <c r="Q155" s="146">
        <v>0</v>
      </c>
      <c r="R155" s="146">
        <f t="shared" si="12"/>
        <v>0</v>
      </c>
      <c r="S155" s="146">
        <v>0</v>
      </c>
      <c r="T155" s="147">
        <f t="shared" si="13"/>
        <v>0</v>
      </c>
      <c r="AR155" s="148" t="s">
        <v>300</v>
      </c>
      <c r="AT155" s="148" t="s">
        <v>295</v>
      </c>
      <c r="AU155" s="148" t="s">
        <v>83</v>
      </c>
      <c r="AY155" s="17" t="s">
        <v>293</v>
      </c>
      <c r="BE155" s="149">
        <f t="shared" si="14"/>
        <v>0</v>
      </c>
      <c r="BF155" s="149">
        <f t="shared" si="15"/>
        <v>0</v>
      </c>
      <c r="BG155" s="149">
        <f t="shared" si="16"/>
        <v>0</v>
      </c>
      <c r="BH155" s="149">
        <f t="shared" si="17"/>
        <v>0</v>
      </c>
      <c r="BI155" s="149">
        <f t="shared" si="18"/>
        <v>0</v>
      </c>
      <c r="BJ155" s="17" t="s">
        <v>83</v>
      </c>
      <c r="BK155" s="149">
        <f t="shared" si="19"/>
        <v>0</v>
      </c>
      <c r="BL155" s="17" t="s">
        <v>300</v>
      </c>
      <c r="BM155" s="148" t="s">
        <v>1053</v>
      </c>
    </row>
    <row r="156" spans="2:65" s="1" customFormat="1" ht="16.5" customHeight="1">
      <c r="B156" s="32"/>
      <c r="C156" s="137" t="s">
        <v>704</v>
      </c>
      <c r="D156" s="137" t="s">
        <v>295</v>
      </c>
      <c r="E156" s="138" t="s">
        <v>6681</v>
      </c>
      <c r="F156" s="139" t="s">
        <v>6682</v>
      </c>
      <c r="G156" s="140" t="s">
        <v>909</v>
      </c>
      <c r="H156" s="141">
        <v>3</v>
      </c>
      <c r="I156" s="142"/>
      <c r="J156" s="143">
        <f t="shared" si="10"/>
        <v>0</v>
      </c>
      <c r="K156" s="139" t="s">
        <v>1</v>
      </c>
      <c r="L156" s="32"/>
      <c r="M156" s="144" t="s">
        <v>1</v>
      </c>
      <c r="N156" s="145" t="s">
        <v>41</v>
      </c>
      <c r="P156" s="146">
        <f t="shared" si="11"/>
        <v>0</v>
      </c>
      <c r="Q156" s="146">
        <v>0</v>
      </c>
      <c r="R156" s="146">
        <f t="shared" si="12"/>
        <v>0</v>
      </c>
      <c r="S156" s="146">
        <v>0</v>
      </c>
      <c r="T156" s="147">
        <f t="shared" si="13"/>
        <v>0</v>
      </c>
      <c r="AR156" s="148" t="s">
        <v>300</v>
      </c>
      <c r="AT156" s="148" t="s">
        <v>295</v>
      </c>
      <c r="AU156" s="148" t="s">
        <v>83</v>
      </c>
      <c r="AY156" s="17" t="s">
        <v>293</v>
      </c>
      <c r="BE156" s="149">
        <f t="shared" si="14"/>
        <v>0</v>
      </c>
      <c r="BF156" s="149">
        <f t="shared" si="15"/>
        <v>0</v>
      </c>
      <c r="BG156" s="149">
        <f t="shared" si="16"/>
        <v>0</v>
      </c>
      <c r="BH156" s="149">
        <f t="shared" si="17"/>
        <v>0</v>
      </c>
      <c r="BI156" s="149">
        <f t="shared" si="18"/>
        <v>0</v>
      </c>
      <c r="BJ156" s="17" t="s">
        <v>83</v>
      </c>
      <c r="BK156" s="149">
        <f t="shared" si="19"/>
        <v>0</v>
      </c>
      <c r="BL156" s="17" t="s">
        <v>300</v>
      </c>
      <c r="BM156" s="148" t="s">
        <v>1089</v>
      </c>
    </row>
    <row r="157" spans="2:65" s="1" customFormat="1" ht="16.5" customHeight="1">
      <c r="B157" s="32"/>
      <c r="C157" s="137" t="s">
        <v>708</v>
      </c>
      <c r="D157" s="137" t="s">
        <v>295</v>
      </c>
      <c r="E157" s="138" t="s">
        <v>6683</v>
      </c>
      <c r="F157" s="139" t="s">
        <v>6684</v>
      </c>
      <c r="G157" s="140" t="s">
        <v>909</v>
      </c>
      <c r="H157" s="141">
        <v>3</v>
      </c>
      <c r="I157" s="142"/>
      <c r="J157" s="143">
        <f t="shared" si="10"/>
        <v>0</v>
      </c>
      <c r="K157" s="139" t="s">
        <v>1</v>
      </c>
      <c r="L157" s="32"/>
      <c r="M157" s="144" t="s">
        <v>1</v>
      </c>
      <c r="N157" s="145" t="s">
        <v>41</v>
      </c>
      <c r="P157" s="146">
        <f t="shared" si="11"/>
        <v>0</v>
      </c>
      <c r="Q157" s="146">
        <v>0</v>
      </c>
      <c r="R157" s="146">
        <f t="shared" si="12"/>
        <v>0</v>
      </c>
      <c r="S157" s="146">
        <v>0</v>
      </c>
      <c r="T157" s="147">
        <f t="shared" si="13"/>
        <v>0</v>
      </c>
      <c r="AR157" s="148" t="s">
        <v>300</v>
      </c>
      <c r="AT157" s="148" t="s">
        <v>295</v>
      </c>
      <c r="AU157" s="148" t="s">
        <v>83</v>
      </c>
      <c r="AY157" s="17" t="s">
        <v>293</v>
      </c>
      <c r="BE157" s="149">
        <f t="shared" si="14"/>
        <v>0</v>
      </c>
      <c r="BF157" s="149">
        <f t="shared" si="15"/>
        <v>0</v>
      </c>
      <c r="BG157" s="149">
        <f t="shared" si="16"/>
        <v>0</v>
      </c>
      <c r="BH157" s="149">
        <f t="shared" si="17"/>
        <v>0</v>
      </c>
      <c r="BI157" s="149">
        <f t="shared" si="18"/>
        <v>0</v>
      </c>
      <c r="BJ157" s="17" t="s">
        <v>83</v>
      </c>
      <c r="BK157" s="149">
        <f t="shared" si="19"/>
        <v>0</v>
      </c>
      <c r="BL157" s="17" t="s">
        <v>300</v>
      </c>
      <c r="BM157" s="148" t="s">
        <v>1144</v>
      </c>
    </row>
    <row r="158" spans="2:65" s="1" customFormat="1" ht="21.75" customHeight="1">
      <c r="B158" s="32"/>
      <c r="C158" s="137" t="s">
        <v>737</v>
      </c>
      <c r="D158" s="137" t="s">
        <v>295</v>
      </c>
      <c r="E158" s="138" t="s">
        <v>6685</v>
      </c>
      <c r="F158" s="139" t="s">
        <v>6686</v>
      </c>
      <c r="G158" s="140" t="s">
        <v>311</v>
      </c>
      <c r="H158" s="141">
        <v>4.7089999999999996</v>
      </c>
      <c r="I158" s="142"/>
      <c r="J158" s="143">
        <f t="shared" si="10"/>
        <v>0</v>
      </c>
      <c r="K158" s="139" t="s">
        <v>1</v>
      </c>
      <c r="L158" s="32"/>
      <c r="M158" s="144" t="s">
        <v>1</v>
      </c>
      <c r="N158" s="145" t="s">
        <v>41</v>
      </c>
      <c r="P158" s="146">
        <f t="shared" si="11"/>
        <v>0</v>
      </c>
      <c r="Q158" s="146">
        <v>0</v>
      </c>
      <c r="R158" s="146">
        <f t="shared" si="12"/>
        <v>0</v>
      </c>
      <c r="S158" s="146">
        <v>0</v>
      </c>
      <c r="T158" s="147">
        <f t="shared" si="13"/>
        <v>0</v>
      </c>
      <c r="AR158" s="148" t="s">
        <v>300</v>
      </c>
      <c r="AT158" s="148" t="s">
        <v>295</v>
      </c>
      <c r="AU158" s="148" t="s">
        <v>83</v>
      </c>
      <c r="AY158" s="17" t="s">
        <v>293</v>
      </c>
      <c r="BE158" s="149">
        <f t="shared" si="14"/>
        <v>0</v>
      </c>
      <c r="BF158" s="149">
        <f t="shared" si="15"/>
        <v>0</v>
      </c>
      <c r="BG158" s="149">
        <f t="shared" si="16"/>
        <v>0</v>
      </c>
      <c r="BH158" s="149">
        <f t="shared" si="17"/>
        <v>0</v>
      </c>
      <c r="BI158" s="149">
        <f t="shared" si="18"/>
        <v>0</v>
      </c>
      <c r="BJ158" s="17" t="s">
        <v>83</v>
      </c>
      <c r="BK158" s="149">
        <f t="shared" si="19"/>
        <v>0</v>
      </c>
      <c r="BL158" s="17" t="s">
        <v>300</v>
      </c>
      <c r="BM158" s="148" t="s">
        <v>1153</v>
      </c>
    </row>
    <row r="159" spans="2:65" s="1" customFormat="1" ht="21.75" customHeight="1">
      <c r="B159" s="32"/>
      <c r="C159" s="137" t="s">
        <v>746</v>
      </c>
      <c r="D159" s="137" t="s">
        <v>295</v>
      </c>
      <c r="E159" s="138" t="s">
        <v>6687</v>
      </c>
      <c r="F159" s="139" t="s">
        <v>6688</v>
      </c>
      <c r="G159" s="140" t="s">
        <v>767</v>
      </c>
      <c r="H159" s="141">
        <v>23.544</v>
      </c>
      <c r="I159" s="142"/>
      <c r="J159" s="143">
        <f t="shared" si="10"/>
        <v>0</v>
      </c>
      <c r="K159" s="139" t="s">
        <v>1</v>
      </c>
      <c r="L159" s="32"/>
      <c r="M159" s="144" t="s">
        <v>1</v>
      </c>
      <c r="N159" s="145" t="s">
        <v>41</v>
      </c>
      <c r="P159" s="146">
        <f t="shared" si="11"/>
        <v>0</v>
      </c>
      <c r="Q159" s="146">
        <v>0</v>
      </c>
      <c r="R159" s="146">
        <f t="shared" si="12"/>
        <v>0</v>
      </c>
      <c r="S159" s="146">
        <v>0</v>
      </c>
      <c r="T159" s="147">
        <f t="shared" si="13"/>
        <v>0</v>
      </c>
      <c r="AR159" s="148" t="s">
        <v>300</v>
      </c>
      <c r="AT159" s="148" t="s">
        <v>295</v>
      </c>
      <c r="AU159" s="148" t="s">
        <v>83</v>
      </c>
      <c r="AY159" s="17" t="s">
        <v>293</v>
      </c>
      <c r="BE159" s="149">
        <f t="shared" si="14"/>
        <v>0</v>
      </c>
      <c r="BF159" s="149">
        <f t="shared" si="15"/>
        <v>0</v>
      </c>
      <c r="BG159" s="149">
        <f t="shared" si="16"/>
        <v>0</v>
      </c>
      <c r="BH159" s="149">
        <f t="shared" si="17"/>
        <v>0</v>
      </c>
      <c r="BI159" s="149">
        <f t="shared" si="18"/>
        <v>0</v>
      </c>
      <c r="BJ159" s="17" t="s">
        <v>83</v>
      </c>
      <c r="BK159" s="149">
        <f t="shared" si="19"/>
        <v>0</v>
      </c>
      <c r="BL159" s="17" t="s">
        <v>300</v>
      </c>
      <c r="BM159" s="148" t="s">
        <v>1163</v>
      </c>
    </row>
    <row r="160" spans="2:65" s="1" customFormat="1" ht="24.2" customHeight="1">
      <c r="B160" s="32"/>
      <c r="C160" s="137" t="s">
        <v>764</v>
      </c>
      <c r="D160" s="137" t="s">
        <v>295</v>
      </c>
      <c r="E160" s="138" t="s">
        <v>6689</v>
      </c>
      <c r="F160" s="139" t="s">
        <v>6690</v>
      </c>
      <c r="G160" s="140" t="s">
        <v>909</v>
      </c>
      <c r="H160" s="141">
        <v>7</v>
      </c>
      <c r="I160" s="142"/>
      <c r="J160" s="143">
        <f t="shared" si="10"/>
        <v>0</v>
      </c>
      <c r="K160" s="139" t="s">
        <v>1</v>
      </c>
      <c r="L160" s="32"/>
      <c r="M160" s="144" t="s">
        <v>1</v>
      </c>
      <c r="N160" s="145" t="s">
        <v>41</v>
      </c>
      <c r="P160" s="146">
        <f t="shared" si="11"/>
        <v>0</v>
      </c>
      <c r="Q160" s="146">
        <v>0</v>
      </c>
      <c r="R160" s="146">
        <f t="shared" si="12"/>
        <v>0</v>
      </c>
      <c r="S160" s="146">
        <v>0</v>
      </c>
      <c r="T160" s="147">
        <f t="shared" si="13"/>
        <v>0</v>
      </c>
      <c r="AR160" s="148" t="s">
        <v>300</v>
      </c>
      <c r="AT160" s="148" t="s">
        <v>295</v>
      </c>
      <c r="AU160" s="148" t="s">
        <v>83</v>
      </c>
      <c r="AY160" s="17" t="s">
        <v>293</v>
      </c>
      <c r="BE160" s="149">
        <f t="shared" si="14"/>
        <v>0</v>
      </c>
      <c r="BF160" s="149">
        <f t="shared" si="15"/>
        <v>0</v>
      </c>
      <c r="BG160" s="149">
        <f t="shared" si="16"/>
        <v>0</v>
      </c>
      <c r="BH160" s="149">
        <f t="shared" si="17"/>
        <v>0</v>
      </c>
      <c r="BI160" s="149">
        <f t="shared" si="18"/>
        <v>0</v>
      </c>
      <c r="BJ160" s="17" t="s">
        <v>83</v>
      </c>
      <c r="BK160" s="149">
        <f t="shared" si="19"/>
        <v>0</v>
      </c>
      <c r="BL160" s="17" t="s">
        <v>300</v>
      </c>
      <c r="BM160" s="148" t="s">
        <v>1201</v>
      </c>
    </row>
    <row r="161" spans="2:65" s="1" customFormat="1" ht="24.2" customHeight="1">
      <c r="B161" s="32"/>
      <c r="C161" s="137" t="s">
        <v>773</v>
      </c>
      <c r="D161" s="137" t="s">
        <v>295</v>
      </c>
      <c r="E161" s="138" t="s">
        <v>6691</v>
      </c>
      <c r="F161" s="139" t="s">
        <v>6692</v>
      </c>
      <c r="G161" s="140" t="s">
        <v>909</v>
      </c>
      <c r="H161" s="141">
        <v>6</v>
      </c>
      <c r="I161" s="142"/>
      <c r="J161" s="143">
        <f t="shared" si="10"/>
        <v>0</v>
      </c>
      <c r="K161" s="139" t="s">
        <v>1</v>
      </c>
      <c r="L161" s="32"/>
      <c r="M161" s="144" t="s">
        <v>1</v>
      </c>
      <c r="N161" s="145" t="s">
        <v>41</v>
      </c>
      <c r="P161" s="146">
        <f t="shared" si="11"/>
        <v>0</v>
      </c>
      <c r="Q161" s="146">
        <v>0</v>
      </c>
      <c r="R161" s="146">
        <f t="shared" si="12"/>
        <v>0</v>
      </c>
      <c r="S161" s="146">
        <v>0</v>
      </c>
      <c r="T161" s="147">
        <f t="shared" si="13"/>
        <v>0</v>
      </c>
      <c r="AR161" s="148" t="s">
        <v>300</v>
      </c>
      <c r="AT161" s="148" t="s">
        <v>295</v>
      </c>
      <c r="AU161" s="148" t="s">
        <v>83</v>
      </c>
      <c r="AY161" s="17" t="s">
        <v>293</v>
      </c>
      <c r="BE161" s="149">
        <f t="shared" si="14"/>
        <v>0</v>
      </c>
      <c r="BF161" s="149">
        <f t="shared" si="15"/>
        <v>0</v>
      </c>
      <c r="BG161" s="149">
        <f t="shared" si="16"/>
        <v>0</v>
      </c>
      <c r="BH161" s="149">
        <f t="shared" si="17"/>
        <v>0</v>
      </c>
      <c r="BI161" s="149">
        <f t="shared" si="18"/>
        <v>0</v>
      </c>
      <c r="BJ161" s="17" t="s">
        <v>83</v>
      </c>
      <c r="BK161" s="149">
        <f t="shared" si="19"/>
        <v>0</v>
      </c>
      <c r="BL161" s="17" t="s">
        <v>300</v>
      </c>
      <c r="BM161" s="148" t="s">
        <v>1211</v>
      </c>
    </row>
    <row r="162" spans="2:65" s="1" customFormat="1" ht="16.5" customHeight="1">
      <c r="B162" s="32"/>
      <c r="C162" s="174" t="s">
        <v>777</v>
      </c>
      <c r="D162" s="174" t="s">
        <v>530</v>
      </c>
      <c r="E162" s="175" t="s">
        <v>6693</v>
      </c>
      <c r="F162" s="176" t="s">
        <v>6694</v>
      </c>
      <c r="G162" s="177" t="s">
        <v>909</v>
      </c>
      <c r="H162" s="178">
        <v>3</v>
      </c>
      <c r="I162" s="179"/>
      <c r="J162" s="180">
        <f t="shared" si="10"/>
        <v>0</v>
      </c>
      <c r="K162" s="176" t="s">
        <v>1</v>
      </c>
      <c r="L162" s="181"/>
      <c r="M162" s="182" t="s">
        <v>1</v>
      </c>
      <c r="N162" s="183" t="s">
        <v>41</v>
      </c>
      <c r="P162" s="146">
        <f t="shared" si="11"/>
        <v>0</v>
      </c>
      <c r="Q162" s="146">
        <v>0</v>
      </c>
      <c r="R162" s="146">
        <f t="shared" si="12"/>
        <v>0</v>
      </c>
      <c r="S162" s="146">
        <v>0</v>
      </c>
      <c r="T162" s="147">
        <f t="shared" si="13"/>
        <v>0</v>
      </c>
      <c r="AR162" s="148" t="s">
        <v>396</v>
      </c>
      <c r="AT162" s="148" t="s">
        <v>530</v>
      </c>
      <c r="AU162" s="148" t="s">
        <v>83</v>
      </c>
      <c r="AY162" s="17" t="s">
        <v>293</v>
      </c>
      <c r="BE162" s="149">
        <f t="shared" si="14"/>
        <v>0</v>
      </c>
      <c r="BF162" s="149">
        <f t="shared" si="15"/>
        <v>0</v>
      </c>
      <c r="BG162" s="149">
        <f t="shared" si="16"/>
        <v>0</v>
      </c>
      <c r="BH162" s="149">
        <f t="shared" si="17"/>
        <v>0</v>
      </c>
      <c r="BI162" s="149">
        <f t="shared" si="18"/>
        <v>0</v>
      </c>
      <c r="BJ162" s="17" t="s">
        <v>83</v>
      </c>
      <c r="BK162" s="149">
        <f t="shared" si="19"/>
        <v>0</v>
      </c>
      <c r="BL162" s="17" t="s">
        <v>300</v>
      </c>
      <c r="BM162" s="148" t="s">
        <v>1222</v>
      </c>
    </row>
    <row r="163" spans="2:65" s="1" customFormat="1" ht="21.75" customHeight="1">
      <c r="B163" s="32"/>
      <c r="C163" s="174" t="s">
        <v>782</v>
      </c>
      <c r="D163" s="174" t="s">
        <v>530</v>
      </c>
      <c r="E163" s="175" t="s">
        <v>6695</v>
      </c>
      <c r="F163" s="176" t="s">
        <v>6696</v>
      </c>
      <c r="G163" s="177" t="s">
        <v>909</v>
      </c>
      <c r="H163" s="178">
        <v>3</v>
      </c>
      <c r="I163" s="179"/>
      <c r="J163" s="180">
        <f t="shared" si="10"/>
        <v>0</v>
      </c>
      <c r="K163" s="176" t="s">
        <v>1</v>
      </c>
      <c r="L163" s="181"/>
      <c r="M163" s="182" t="s">
        <v>1</v>
      </c>
      <c r="N163" s="183" t="s">
        <v>41</v>
      </c>
      <c r="P163" s="146">
        <f t="shared" si="11"/>
        <v>0</v>
      </c>
      <c r="Q163" s="146">
        <v>0</v>
      </c>
      <c r="R163" s="146">
        <f t="shared" si="12"/>
        <v>0</v>
      </c>
      <c r="S163" s="146">
        <v>0</v>
      </c>
      <c r="T163" s="147">
        <f t="shared" si="13"/>
        <v>0</v>
      </c>
      <c r="AR163" s="148" t="s">
        <v>396</v>
      </c>
      <c r="AT163" s="148" t="s">
        <v>530</v>
      </c>
      <c r="AU163" s="148" t="s">
        <v>83</v>
      </c>
      <c r="AY163" s="17" t="s">
        <v>293</v>
      </c>
      <c r="BE163" s="149">
        <f t="shared" si="14"/>
        <v>0</v>
      </c>
      <c r="BF163" s="149">
        <f t="shared" si="15"/>
        <v>0</v>
      </c>
      <c r="BG163" s="149">
        <f t="shared" si="16"/>
        <v>0</v>
      </c>
      <c r="BH163" s="149">
        <f t="shared" si="17"/>
        <v>0</v>
      </c>
      <c r="BI163" s="149">
        <f t="shared" si="18"/>
        <v>0</v>
      </c>
      <c r="BJ163" s="17" t="s">
        <v>83</v>
      </c>
      <c r="BK163" s="149">
        <f t="shared" si="19"/>
        <v>0</v>
      </c>
      <c r="BL163" s="17" t="s">
        <v>300</v>
      </c>
      <c r="BM163" s="148" t="s">
        <v>1233</v>
      </c>
    </row>
    <row r="164" spans="2:65" s="1" customFormat="1" ht="24.2" customHeight="1">
      <c r="B164" s="32"/>
      <c r="C164" s="174" t="s">
        <v>787</v>
      </c>
      <c r="D164" s="174" t="s">
        <v>530</v>
      </c>
      <c r="E164" s="175" t="s">
        <v>6697</v>
      </c>
      <c r="F164" s="176" t="s">
        <v>6698</v>
      </c>
      <c r="G164" s="177" t="s">
        <v>909</v>
      </c>
      <c r="H164" s="178">
        <v>3</v>
      </c>
      <c r="I164" s="179"/>
      <c r="J164" s="180">
        <f t="shared" si="10"/>
        <v>0</v>
      </c>
      <c r="K164" s="176" t="s">
        <v>1</v>
      </c>
      <c r="L164" s="181"/>
      <c r="M164" s="182" t="s">
        <v>1</v>
      </c>
      <c r="N164" s="183" t="s">
        <v>41</v>
      </c>
      <c r="P164" s="146">
        <f t="shared" si="11"/>
        <v>0</v>
      </c>
      <c r="Q164" s="146">
        <v>0</v>
      </c>
      <c r="R164" s="146">
        <f t="shared" si="12"/>
        <v>0</v>
      </c>
      <c r="S164" s="146">
        <v>0</v>
      </c>
      <c r="T164" s="147">
        <f t="shared" si="13"/>
        <v>0</v>
      </c>
      <c r="AR164" s="148" t="s">
        <v>396</v>
      </c>
      <c r="AT164" s="148" t="s">
        <v>530</v>
      </c>
      <c r="AU164" s="148" t="s">
        <v>83</v>
      </c>
      <c r="AY164" s="17" t="s">
        <v>293</v>
      </c>
      <c r="BE164" s="149">
        <f t="shared" si="14"/>
        <v>0</v>
      </c>
      <c r="BF164" s="149">
        <f t="shared" si="15"/>
        <v>0</v>
      </c>
      <c r="BG164" s="149">
        <f t="shared" si="16"/>
        <v>0</v>
      </c>
      <c r="BH164" s="149">
        <f t="shared" si="17"/>
        <v>0</v>
      </c>
      <c r="BI164" s="149">
        <f t="shared" si="18"/>
        <v>0</v>
      </c>
      <c r="BJ164" s="17" t="s">
        <v>83</v>
      </c>
      <c r="BK164" s="149">
        <f t="shared" si="19"/>
        <v>0</v>
      </c>
      <c r="BL164" s="17" t="s">
        <v>300</v>
      </c>
      <c r="BM164" s="148" t="s">
        <v>1255</v>
      </c>
    </row>
    <row r="165" spans="2:65" s="1" customFormat="1" ht="24.2" customHeight="1">
      <c r="B165" s="32"/>
      <c r="C165" s="174" t="s">
        <v>791</v>
      </c>
      <c r="D165" s="174" t="s">
        <v>530</v>
      </c>
      <c r="E165" s="175" t="s">
        <v>6699</v>
      </c>
      <c r="F165" s="176" t="s">
        <v>6700</v>
      </c>
      <c r="G165" s="177" t="s">
        <v>909</v>
      </c>
      <c r="H165" s="178">
        <v>3</v>
      </c>
      <c r="I165" s="179"/>
      <c r="J165" s="180">
        <f t="shared" si="10"/>
        <v>0</v>
      </c>
      <c r="K165" s="176" t="s">
        <v>1</v>
      </c>
      <c r="L165" s="181"/>
      <c r="M165" s="182" t="s">
        <v>1</v>
      </c>
      <c r="N165" s="183" t="s">
        <v>41</v>
      </c>
      <c r="P165" s="146">
        <f t="shared" si="11"/>
        <v>0</v>
      </c>
      <c r="Q165" s="146">
        <v>0</v>
      </c>
      <c r="R165" s="146">
        <f t="shared" si="12"/>
        <v>0</v>
      </c>
      <c r="S165" s="146">
        <v>0</v>
      </c>
      <c r="T165" s="147">
        <f t="shared" si="13"/>
        <v>0</v>
      </c>
      <c r="AR165" s="148" t="s">
        <v>396</v>
      </c>
      <c r="AT165" s="148" t="s">
        <v>530</v>
      </c>
      <c r="AU165" s="148" t="s">
        <v>83</v>
      </c>
      <c r="AY165" s="17" t="s">
        <v>293</v>
      </c>
      <c r="BE165" s="149">
        <f t="shared" si="14"/>
        <v>0</v>
      </c>
      <c r="BF165" s="149">
        <f t="shared" si="15"/>
        <v>0</v>
      </c>
      <c r="BG165" s="149">
        <f t="shared" si="16"/>
        <v>0</v>
      </c>
      <c r="BH165" s="149">
        <f t="shared" si="17"/>
        <v>0</v>
      </c>
      <c r="BI165" s="149">
        <f t="shared" si="18"/>
        <v>0</v>
      </c>
      <c r="BJ165" s="17" t="s">
        <v>83</v>
      </c>
      <c r="BK165" s="149">
        <f t="shared" si="19"/>
        <v>0</v>
      </c>
      <c r="BL165" s="17" t="s">
        <v>300</v>
      </c>
      <c r="BM165" s="148" t="s">
        <v>1266</v>
      </c>
    </row>
    <row r="166" spans="2:65" s="1" customFormat="1" ht="24.2" customHeight="1">
      <c r="B166" s="32"/>
      <c r="C166" s="174" t="s">
        <v>809</v>
      </c>
      <c r="D166" s="174" t="s">
        <v>530</v>
      </c>
      <c r="E166" s="175" t="s">
        <v>6701</v>
      </c>
      <c r="F166" s="176" t="s">
        <v>6702</v>
      </c>
      <c r="G166" s="177" t="s">
        <v>909</v>
      </c>
      <c r="H166" s="178">
        <v>3</v>
      </c>
      <c r="I166" s="179"/>
      <c r="J166" s="180">
        <f t="shared" si="10"/>
        <v>0</v>
      </c>
      <c r="K166" s="176" t="s">
        <v>1</v>
      </c>
      <c r="L166" s="181"/>
      <c r="M166" s="182" t="s">
        <v>1</v>
      </c>
      <c r="N166" s="183" t="s">
        <v>41</v>
      </c>
      <c r="P166" s="146">
        <f t="shared" si="11"/>
        <v>0</v>
      </c>
      <c r="Q166" s="146">
        <v>0</v>
      </c>
      <c r="R166" s="146">
        <f t="shared" si="12"/>
        <v>0</v>
      </c>
      <c r="S166" s="146">
        <v>0</v>
      </c>
      <c r="T166" s="147">
        <f t="shared" si="13"/>
        <v>0</v>
      </c>
      <c r="AR166" s="148" t="s">
        <v>396</v>
      </c>
      <c r="AT166" s="148" t="s">
        <v>530</v>
      </c>
      <c r="AU166" s="148" t="s">
        <v>83</v>
      </c>
      <c r="AY166" s="17" t="s">
        <v>293</v>
      </c>
      <c r="BE166" s="149">
        <f t="shared" si="14"/>
        <v>0</v>
      </c>
      <c r="BF166" s="149">
        <f t="shared" si="15"/>
        <v>0</v>
      </c>
      <c r="BG166" s="149">
        <f t="shared" si="16"/>
        <v>0</v>
      </c>
      <c r="BH166" s="149">
        <f t="shared" si="17"/>
        <v>0</v>
      </c>
      <c r="BI166" s="149">
        <f t="shared" si="18"/>
        <v>0</v>
      </c>
      <c r="BJ166" s="17" t="s">
        <v>83</v>
      </c>
      <c r="BK166" s="149">
        <f t="shared" si="19"/>
        <v>0</v>
      </c>
      <c r="BL166" s="17" t="s">
        <v>300</v>
      </c>
      <c r="BM166" s="148" t="s">
        <v>1276</v>
      </c>
    </row>
    <row r="167" spans="2:65" s="1" customFormat="1" ht="24.2" customHeight="1">
      <c r="B167" s="32"/>
      <c r="C167" s="174" t="s">
        <v>824</v>
      </c>
      <c r="D167" s="174" t="s">
        <v>530</v>
      </c>
      <c r="E167" s="175" t="s">
        <v>6703</v>
      </c>
      <c r="F167" s="176" t="s">
        <v>6704</v>
      </c>
      <c r="G167" s="177" t="s">
        <v>909</v>
      </c>
      <c r="H167" s="178">
        <v>1</v>
      </c>
      <c r="I167" s="179"/>
      <c r="J167" s="180">
        <f t="shared" si="10"/>
        <v>0</v>
      </c>
      <c r="K167" s="176" t="s">
        <v>1</v>
      </c>
      <c r="L167" s="181"/>
      <c r="M167" s="182" t="s">
        <v>1</v>
      </c>
      <c r="N167" s="183" t="s">
        <v>41</v>
      </c>
      <c r="P167" s="146">
        <f t="shared" si="11"/>
        <v>0</v>
      </c>
      <c r="Q167" s="146">
        <v>0</v>
      </c>
      <c r="R167" s="146">
        <f t="shared" si="12"/>
        <v>0</v>
      </c>
      <c r="S167" s="146">
        <v>0</v>
      </c>
      <c r="T167" s="147">
        <f t="shared" si="13"/>
        <v>0</v>
      </c>
      <c r="AR167" s="148" t="s">
        <v>396</v>
      </c>
      <c r="AT167" s="148" t="s">
        <v>530</v>
      </c>
      <c r="AU167" s="148" t="s">
        <v>83</v>
      </c>
      <c r="AY167" s="17" t="s">
        <v>293</v>
      </c>
      <c r="BE167" s="149">
        <f t="shared" si="14"/>
        <v>0</v>
      </c>
      <c r="BF167" s="149">
        <f t="shared" si="15"/>
        <v>0</v>
      </c>
      <c r="BG167" s="149">
        <f t="shared" si="16"/>
        <v>0</v>
      </c>
      <c r="BH167" s="149">
        <f t="shared" si="17"/>
        <v>0</v>
      </c>
      <c r="BI167" s="149">
        <f t="shared" si="18"/>
        <v>0</v>
      </c>
      <c r="BJ167" s="17" t="s">
        <v>83</v>
      </c>
      <c r="BK167" s="149">
        <f t="shared" si="19"/>
        <v>0</v>
      </c>
      <c r="BL167" s="17" t="s">
        <v>300</v>
      </c>
      <c r="BM167" s="148" t="s">
        <v>1285</v>
      </c>
    </row>
    <row r="168" spans="2:65" s="1" customFormat="1" ht="24.2" customHeight="1">
      <c r="B168" s="32"/>
      <c r="C168" s="174" t="s">
        <v>834</v>
      </c>
      <c r="D168" s="174" t="s">
        <v>530</v>
      </c>
      <c r="E168" s="175" t="s">
        <v>6705</v>
      </c>
      <c r="F168" s="176" t="s">
        <v>6706</v>
      </c>
      <c r="G168" s="177" t="s">
        <v>909</v>
      </c>
      <c r="H168" s="178">
        <v>7</v>
      </c>
      <c r="I168" s="179"/>
      <c r="J168" s="180">
        <f t="shared" si="10"/>
        <v>0</v>
      </c>
      <c r="K168" s="176" t="s">
        <v>1</v>
      </c>
      <c r="L168" s="181"/>
      <c r="M168" s="182" t="s">
        <v>1</v>
      </c>
      <c r="N168" s="183" t="s">
        <v>41</v>
      </c>
      <c r="P168" s="146">
        <f t="shared" si="11"/>
        <v>0</v>
      </c>
      <c r="Q168" s="146">
        <v>0</v>
      </c>
      <c r="R168" s="146">
        <f t="shared" si="12"/>
        <v>0</v>
      </c>
      <c r="S168" s="146">
        <v>0</v>
      </c>
      <c r="T168" s="147">
        <f t="shared" si="13"/>
        <v>0</v>
      </c>
      <c r="AR168" s="148" t="s">
        <v>396</v>
      </c>
      <c r="AT168" s="148" t="s">
        <v>530</v>
      </c>
      <c r="AU168" s="148" t="s">
        <v>83</v>
      </c>
      <c r="AY168" s="17" t="s">
        <v>293</v>
      </c>
      <c r="BE168" s="149">
        <f t="shared" si="14"/>
        <v>0</v>
      </c>
      <c r="BF168" s="149">
        <f t="shared" si="15"/>
        <v>0</v>
      </c>
      <c r="BG168" s="149">
        <f t="shared" si="16"/>
        <v>0</v>
      </c>
      <c r="BH168" s="149">
        <f t="shared" si="17"/>
        <v>0</v>
      </c>
      <c r="BI168" s="149">
        <f t="shared" si="18"/>
        <v>0</v>
      </c>
      <c r="BJ168" s="17" t="s">
        <v>83</v>
      </c>
      <c r="BK168" s="149">
        <f t="shared" si="19"/>
        <v>0</v>
      </c>
      <c r="BL168" s="17" t="s">
        <v>300</v>
      </c>
      <c r="BM168" s="148" t="s">
        <v>1295</v>
      </c>
    </row>
    <row r="169" spans="2:65" s="1" customFormat="1" ht="33" customHeight="1">
      <c r="B169" s="32"/>
      <c r="C169" s="174" t="s">
        <v>862</v>
      </c>
      <c r="D169" s="174" t="s">
        <v>530</v>
      </c>
      <c r="E169" s="175" t="s">
        <v>6707</v>
      </c>
      <c r="F169" s="176" t="s">
        <v>6708</v>
      </c>
      <c r="G169" s="177" t="s">
        <v>909</v>
      </c>
      <c r="H169" s="178">
        <v>3</v>
      </c>
      <c r="I169" s="179"/>
      <c r="J169" s="180">
        <f t="shared" si="10"/>
        <v>0</v>
      </c>
      <c r="K169" s="176" t="s">
        <v>1</v>
      </c>
      <c r="L169" s="181"/>
      <c r="M169" s="182" t="s">
        <v>1</v>
      </c>
      <c r="N169" s="183" t="s">
        <v>41</v>
      </c>
      <c r="P169" s="146">
        <f t="shared" si="11"/>
        <v>0</v>
      </c>
      <c r="Q169" s="146">
        <v>0</v>
      </c>
      <c r="R169" s="146">
        <f t="shared" si="12"/>
        <v>0</v>
      </c>
      <c r="S169" s="146">
        <v>0</v>
      </c>
      <c r="T169" s="147">
        <f t="shared" si="13"/>
        <v>0</v>
      </c>
      <c r="AR169" s="148" t="s">
        <v>396</v>
      </c>
      <c r="AT169" s="148" t="s">
        <v>530</v>
      </c>
      <c r="AU169" s="148" t="s">
        <v>83</v>
      </c>
      <c r="AY169" s="17" t="s">
        <v>293</v>
      </c>
      <c r="BE169" s="149">
        <f t="shared" si="14"/>
        <v>0</v>
      </c>
      <c r="BF169" s="149">
        <f t="shared" si="15"/>
        <v>0</v>
      </c>
      <c r="BG169" s="149">
        <f t="shared" si="16"/>
        <v>0</v>
      </c>
      <c r="BH169" s="149">
        <f t="shared" si="17"/>
        <v>0</v>
      </c>
      <c r="BI169" s="149">
        <f t="shared" si="18"/>
        <v>0</v>
      </c>
      <c r="BJ169" s="17" t="s">
        <v>83</v>
      </c>
      <c r="BK169" s="149">
        <f t="shared" si="19"/>
        <v>0</v>
      </c>
      <c r="BL169" s="17" t="s">
        <v>300</v>
      </c>
      <c r="BM169" s="148" t="s">
        <v>1303</v>
      </c>
    </row>
    <row r="170" spans="2:65" s="1" customFormat="1" ht="33" customHeight="1">
      <c r="B170" s="32"/>
      <c r="C170" s="174" t="s">
        <v>890</v>
      </c>
      <c r="D170" s="174" t="s">
        <v>530</v>
      </c>
      <c r="E170" s="175" t="s">
        <v>6709</v>
      </c>
      <c r="F170" s="176" t="s">
        <v>6710</v>
      </c>
      <c r="G170" s="177" t="s">
        <v>909</v>
      </c>
      <c r="H170" s="178">
        <v>3</v>
      </c>
      <c r="I170" s="179"/>
      <c r="J170" s="180">
        <f t="shared" si="10"/>
        <v>0</v>
      </c>
      <c r="K170" s="176" t="s">
        <v>1</v>
      </c>
      <c r="L170" s="181"/>
      <c r="M170" s="182" t="s">
        <v>1</v>
      </c>
      <c r="N170" s="183" t="s">
        <v>41</v>
      </c>
      <c r="P170" s="146">
        <f t="shared" si="11"/>
        <v>0</v>
      </c>
      <c r="Q170" s="146">
        <v>0</v>
      </c>
      <c r="R170" s="146">
        <f t="shared" si="12"/>
        <v>0</v>
      </c>
      <c r="S170" s="146">
        <v>0</v>
      </c>
      <c r="T170" s="147">
        <f t="shared" si="13"/>
        <v>0</v>
      </c>
      <c r="AR170" s="148" t="s">
        <v>396</v>
      </c>
      <c r="AT170" s="148" t="s">
        <v>530</v>
      </c>
      <c r="AU170" s="148" t="s">
        <v>83</v>
      </c>
      <c r="AY170" s="17" t="s">
        <v>293</v>
      </c>
      <c r="BE170" s="149">
        <f t="shared" si="14"/>
        <v>0</v>
      </c>
      <c r="BF170" s="149">
        <f t="shared" si="15"/>
        <v>0</v>
      </c>
      <c r="BG170" s="149">
        <f t="shared" si="16"/>
        <v>0</v>
      </c>
      <c r="BH170" s="149">
        <f t="shared" si="17"/>
        <v>0</v>
      </c>
      <c r="BI170" s="149">
        <f t="shared" si="18"/>
        <v>0</v>
      </c>
      <c r="BJ170" s="17" t="s">
        <v>83</v>
      </c>
      <c r="BK170" s="149">
        <f t="shared" si="19"/>
        <v>0</v>
      </c>
      <c r="BL170" s="17" t="s">
        <v>300</v>
      </c>
      <c r="BM170" s="148" t="s">
        <v>1348</v>
      </c>
    </row>
    <row r="171" spans="2:65" s="1" customFormat="1" ht="24.2" customHeight="1">
      <c r="B171" s="32"/>
      <c r="C171" s="174" t="s">
        <v>901</v>
      </c>
      <c r="D171" s="174" t="s">
        <v>530</v>
      </c>
      <c r="E171" s="175" t="s">
        <v>6711</v>
      </c>
      <c r="F171" s="176" t="s">
        <v>6712</v>
      </c>
      <c r="G171" s="177" t="s">
        <v>909</v>
      </c>
      <c r="H171" s="178">
        <v>20</v>
      </c>
      <c r="I171" s="179"/>
      <c r="J171" s="180">
        <f t="shared" si="10"/>
        <v>0</v>
      </c>
      <c r="K171" s="176" t="s">
        <v>1</v>
      </c>
      <c r="L171" s="181"/>
      <c r="M171" s="182" t="s">
        <v>1</v>
      </c>
      <c r="N171" s="183" t="s">
        <v>41</v>
      </c>
      <c r="P171" s="146">
        <f t="shared" si="11"/>
        <v>0</v>
      </c>
      <c r="Q171" s="146">
        <v>0</v>
      </c>
      <c r="R171" s="146">
        <f t="shared" si="12"/>
        <v>0</v>
      </c>
      <c r="S171" s="146">
        <v>0</v>
      </c>
      <c r="T171" s="147">
        <f t="shared" si="13"/>
        <v>0</v>
      </c>
      <c r="AR171" s="148" t="s">
        <v>396</v>
      </c>
      <c r="AT171" s="148" t="s">
        <v>530</v>
      </c>
      <c r="AU171" s="148" t="s">
        <v>83</v>
      </c>
      <c r="AY171" s="17" t="s">
        <v>293</v>
      </c>
      <c r="BE171" s="149">
        <f t="shared" si="14"/>
        <v>0</v>
      </c>
      <c r="BF171" s="149">
        <f t="shared" si="15"/>
        <v>0</v>
      </c>
      <c r="BG171" s="149">
        <f t="shared" si="16"/>
        <v>0</v>
      </c>
      <c r="BH171" s="149">
        <f t="shared" si="17"/>
        <v>0</v>
      </c>
      <c r="BI171" s="149">
        <f t="shared" si="18"/>
        <v>0</v>
      </c>
      <c r="BJ171" s="17" t="s">
        <v>83</v>
      </c>
      <c r="BK171" s="149">
        <f t="shared" si="19"/>
        <v>0</v>
      </c>
      <c r="BL171" s="17" t="s">
        <v>300</v>
      </c>
      <c r="BM171" s="148" t="s">
        <v>1357</v>
      </c>
    </row>
    <row r="172" spans="2:65" s="1" customFormat="1" ht="24.2" customHeight="1">
      <c r="B172" s="32"/>
      <c r="C172" s="174" t="s">
        <v>906</v>
      </c>
      <c r="D172" s="174" t="s">
        <v>530</v>
      </c>
      <c r="E172" s="175" t="s">
        <v>6713</v>
      </c>
      <c r="F172" s="176" t="s">
        <v>6714</v>
      </c>
      <c r="G172" s="177" t="s">
        <v>909</v>
      </c>
      <c r="H172" s="178">
        <v>10</v>
      </c>
      <c r="I172" s="179"/>
      <c r="J172" s="180">
        <f t="shared" si="10"/>
        <v>0</v>
      </c>
      <c r="K172" s="176" t="s">
        <v>1</v>
      </c>
      <c r="L172" s="181"/>
      <c r="M172" s="182" t="s">
        <v>1</v>
      </c>
      <c r="N172" s="183" t="s">
        <v>41</v>
      </c>
      <c r="P172" s="146">
        <f t="shared" si="11"/>
        <v>0</v>
      </c>
      <c r="Q172" s="146">
        <v>0</v>
      </c>
      <c r="R172" s="146">
        <f t="shared" si="12"/>
        <v>0</v>
      </c>
      <c r="S172" s="146">
        <v>0</v>
      </c>
      <c r="T172" s="147">
        <f t="shared" si="13"/>
        <v>0</v>
      </c>
      <c r="AR172" s="148" t="s">
        <v>396</v>
      </c>
      <c r="AT172" s="148" t="s">
        <v>530</v>
      </c>
      <c r="AU172" s="148" t="s">
        <v>83</v>
      </c>
      <c r="AY172" s="17" t="s">
        <v>293</v>
      </c>
      <c r="BE172" s="149">
        <f t="shared" si="14"/>
        <v>0</v>
      </c>
      <c r="BF172" s="149">
        <f t="shared" si="15"/>
        <v>0</v>
      </c>
      <c r="BG172" s="149">
        <f t="shared" si="16"/>
        <v>0</v>
      </c>
      <c r="BH172" s="149">
        <f t="shared" si="17"/>
        <v>0</v>
      </c>
      <c r="BI172" s="149">
        <f t="shared" si="18"/>
        <v>0</v>
      </c>
      <c r="BJ172" s="17" t="s">
        <v>83</v>
      </c>
      <c r="BK172" s="149">
        <f t="shared" si="19"/>
        <v>0</v>
      </c>
      <c r="BL172" s="17" t="s">
        <v>300</v>
      </c>
      <c r="BM172" s="148" t="s">
        <v>1366</v>
      </c>
    </row>
    <row r="173" spans="2:65" s="1" customFormat="1" ht="24.2" customHeight="1">
      <c r="B173" s="32"/>
      <c r="C173" s="174" t="s">
        <v>912</v>
      </c>
      <c r="D173" s="174" t="s">
        <v>530</v>
      </c>
      <c r="E173" s="175" t="s">
        <v>6715</v>
      </c>
      <c r="F173" s="176" t="s">
        <v>6716</v>
      </c>
      <c r="G173" s="177" t="s">
        <v>909</v>
      </c>
      <c r="H173" s="178">
        <v>10</v>
      </c>
      <c r="I173" s="179"/>
      <c r="J173" s="180">
        <f t="shared" si="10"/>
        <v>0</v>
      </c>
      <c r="K173" s="176" t="s">
        <v>1</v>
      </c>
      <c r="L173" s="181"/>
      <c r="M173" s="182" t="s">
        <v>1</v>
      </c>
      <c r="N173" s="183" t="s">
        <v>41</v>
      </c>
      <c r="P173" s="146">
        <f t="shared" si="11"/>
        <v>0</v>
      </c>
      <c r="Q173" s="146">
        <v>0</v>
      </c>
      <c r="R173" s="146">
        <f t="shared" si="12"/>
        <v>0</v>
      </c>
      <c r="S173" s="146">
        <v>0</v>
      </c>
      <c r="T173" s="147">
        <f t="shared" si="13"/>
        <v>0</v>
      </c>
      <c r="AR173" s="148" t="s">
        <v>396</v>
      </c>
      <c r="AT173" s="148" t="s">
        <v>530</v>
      </c>
      <c r="AU173" s="148" t="s">
        <v>83</v>
      </c>
      <c r="AY173" s="17" t="s">
        <v>293</v>
      </c>
      <c r="BE173" s="149">
        <f t="shared" si="14"/>
        <v>0</v>
      </c>
      <c r="BF173" s="149">
        <f t="shared" si="15"/>
        <v>0</v>
      </c>
      <c r="BG173" s="149">
        <f t="shared" si="16"/>
        <v>0</v>
      </c>
      <c r="BH173" s="149">
        <f t="shared" si="17"/>
        <v>0</v>
      </c>
      <c r="BI173" s="149">
        <f t="shared" si="18"/>
        <v>0</v>
      </c>
      <c r="BJ173" s="17" t="s">
        <v>83</v>
      </c>
      <c r="BK173" s="149">
        <f t="shared" si="19"/>
        <v>0</v>
      </c>
      <c r="BL173" s="17" t="s">
        <v>300</v>
      </c>
      <c r="BM173" s="148" t="s">
        <v>1375</v>
      </c>
    </row>
    <row r="174" spans="2:65" s="11" customFormat="1" ht="25.9" customHeight="1">
      <c r="B174" s="125"/>
      <c r="D174" s="126" t="s">
        <v>75</v>
      </c>
      <c r="E174" s="127" t="s">
        <v>1540</v>
      </c>
      <c r="F174" s="127" t="s">
        <v>6582</v>
      </c>
      <c r="I174" s="128"/>
      <c r="J174" s="129">
        <f>BK174</f>
        <v>0</v>
      </c>
      <c r="L174" s="125"/>
      <c r="M174" s="130"/>
      <c r="P174" s="131">
        <f>P175</f>
        <v>0</v>
      </c>
      <c r="R174" s="131">
        <f>R175</f>
        <v>0</v>
      </c>
      <c r="T174" s="132">
        <f>T175</f>
        <v>0</v>
      </c>
      <c r="AR174" s="126" t="s">
        <v>83</v>
      </c>
      <c r="AT174" s="133" t="s">
        <v>75</v>
      </c>
      <c r="AU174" s="133" t="s">
        <v>76</v>
      </c>
      <c r="AY174" s="126" t="s">
        <v>293</v>
      </c>
      <c r="BK174" s="134">
        <f>BK175</f>
        <v>0</v>
      </c>
    </row>
    <row r="175" spans="2:65" s="1" customFormat="1" ht="33" customHeight="1">
      <c r="B175" s="32"/>
      <c r="C175" s="137" t="s">
        <v>958</v>
      </c>
      <c r="D175" s="137" t="s">
        <v>295</v>
      </c>
      <c r="E175" s="138" t="s">
        <v>6717</v>
      </c>
      <c r="F175" s="139" t="s">
        <v>6718</v>
      </c>
      <c r="G175" s="140" t="s">
        <v>530</v>
      </c>
      <c r="H175" s="141">
        <v>188</v>
      </c>
      <c r="I175" s="142"/>
      <c r="J175" s="143">
        <f>ROUND(I175*H175,2)</f>
        <v>0</v>
      </c>
      <c r="K175" s="139" t="s">
        <v>1</v>
      </c>
      <c r="L175" s="32"/>
      <c r="M175" s="144" t="s">
        <v>1</v>
      </c>
      <c r="N175" s="145" t="s">
        <v>41</v>
      </c>
      <c r="P175" s="146">
        <f>O175*H175</f>
        <v>0</v>
      </c>
      <c r="Q175" s="146">
        <v>0</v>
      </c>
      <c r="R175" s="146">
        <f>Q175*H175</f>
        <v>0</v>
      </c>
      <c r="S175" s="146">
        <v>0</v>
      </c>
      <c r="T175" s="147">
        <f>S175*H175</f>
        <v>0</v>
      </c>
      <c r="AR175" s="148" t="s">
        <v>300</v>
      </c>
      <c r="AT175" s="148" t="s">
        <v>295</v>
      </c>
      <c r="AU175" s="148" t="s">
        <v>83</v>
      </c>
      <c r="AY175" s="17" t="s">
        <v>293</v>
      </c>
      <c r="BE175" s="149">
        <f>IF(N175="základní",J175,0)</f>
        <v>0</v>
      </c>
      <c r="BF175" s="149">
        <f>IF(N175="snížená",J175,0)</f>
        <v>0</v>
      </c>
      <c r="BG175" s="149">
        <f>IF(N175="zákl. přenesená",J175,0)</f>
        <v>0</v>
      </c>
      <c r="BH175" s="149">
        <f>IF(N175="sníž. přenesená",J175,0)</f>
        <v>0</v>
      </c>
      <c r="BI175" s="149">
        <f>IF(N175="nulová",J175,0)</f>
        <v>0</v>
      </c>
      <c r="BJ175" s="17" t="s">
        <v>83</v>
      </c>
      <c r="BK175" s="149">
        <f>ROUND(I175*H175,2)</f>
        <v>0</v>
      </c>
      <c r="BL175" s="17" t="s">
        <v>300</v>
      </c>
      <c r="BM175" s="148" t="s">
        <v>1383</v>
      </c>
    </row>
    <row r="176" spans="2:65" s="11" customFormat="1" ht="25.9" customHeight="1">
      <c r="B176" s="125"/>
      <c r="D176" s="126" t="s">
        <v>75</v>
      </c>
      <c r="E176" s="127" t="s">
        <v>1992</v>
      </c>
      <c r="F176" s="127" t="s">
        <v>6618</v>
      </c>
      <c r="I176" s="128"/>
      <c r="J176" s="129">
        <f>BK176</f>
        <v>0</v>
      </c>
      <c r="L176" s="125"/>
      <c r="M176" s="130"/>
      <c r="P176" s="131">
        <f>P177</f>
        <v>0</v>
      </c>
      <c r="R176" s="131">
        <f>R177</f>
        <v>0</v>
      </c>
      <c r="T176" s="132">
        <f>T177</f>
        <v>0</v>
      </c>
      <c r="AR176" s="126" t="s">
        <v>83</v>
      </c>
      <c r="AT176" s="133" t="s">
        <v>75</v>
      </c>
      <c r="AU176" s="133" t="s">
        <v>76</v>
      </c>
      <c r="AY176" s="126" t="s">
        <v>293</v>
      </c>
      <c r="BK176" s="134">
        <f>BK177</f>
        <v>0</v>
      </c>
    </row>
    <row r="177" spans="2:65" s="1" customFormat="1" ht="16.5" customHeight="1">
      <c r="B177" s="32"/>
      <c r="C177" s="137" t="s">
        <v>975</v>
      </c>
      <c r="D177" s="137" t="s">
        <v>295</v>
      </c>
      <c r="E177" s="138" t="s">
        <v>6619</v>
      </c>
      <c r="F177" s="139" t="s">
        <v>6620</v>
      </c>
      <c r="G177" s="140" t="s">
        <v>533</v>
      </c>
      <c r="H177" s="141">
        <v>151.01</v>
      </c>
      <c r="I177" s="142"/>
      <c r="J177" s="143">
        <f>ROUND(I177*H177,2)</f>
        <v>0</v>
      </c>
      <c r="K177" s="139" t="s">
        <v>1</v>
      </c>
      <c r="L177" s="32"/>
      <c r="M177" s="192" t="s">
        <v>1</v>
      </c>
      <c r="N177" s="193" t="s">
        <v>41</v>
      </c>
      <c r="O177" s="194"/>
      <c r="P177" s="195">
        <f>O177*H177</f>
        <v>0</v>
      </c>
      <c r="Q177" s="195">
        <v>0</v>
      </c>
      <c r="R177" s="195">
        <f>Q177*H177</f>
        <v>0</v>
      </c>
      <c r="S177" s="195">
        <v>0</v>
      </c>
      <c r="T177" s="196">
        <f>S177*H177</f>
        <v>0</v>
      </c>
      <c r="AR177" s="148" t="s">
        <v>300</v>
      </c>
      <c r="AT177" s="148" t="s">
        <v>295</v>
      </c>
      <c r="AU177" s="148" t="s">
        <v>83</v>
      </c>
      <c r="AY177" s="17" t="s">
        <v>293</v>
      </c>
      <c r="BE177" s="149">
        <f>IF(N177="základní",J177,0)</f>
        <v>0</v>
      </c>
      <c r="BF177" s="149">
        <f>IF(N177="snížená",J177,0)</f>
        <v>0</v>
      </c>
      <c r="BG177" s="149">
        <f>IF(N177="zákl. přenesená",J177,0)</f>
        <v>0</v>
      </c>
      <c r="BH177" s="149">
        <f>IF(N177="sníž. přenesená",J177,0)</f>
        <v>0</v>
      </c>
      <c r="BI177" s="149">
        <f>IF(N177="nulová",J177,0)</f>
        <v>0</v>
      </c>
      <c r="BJ177" s="17" t="s">
        <v>83</v>
      </c>
      <c r="BK177" s="149">
        <f>ROUND(I177*H177,2)</f>
        <v>0</v>
      </c>
      <c r="BL177" s="17" t="s">
        <v>300</v>
      </c>
      <c r="BM177" s="148" t="s">
        <v>1396</v>
      </c>
    </row>
    <row r="178" spans="2:65" s="1" customFormat="1" ht="6.95" customHeight="1">
      <c r="B178" s="44"/>
      <c r="C178" s="45"/>
      <c r="D178" s="45"/>
      <c r="E178" s="45"/>
      <c r="F178" s="45"/>
      <c r="G178" s="45"/>
      <c r="H178" s="45"/>
      <c r="I178" s="45"/>
      <c r="J178" s="45"/>
      <c r="K178" s="45"/>
      <c r="L178" s="32"/>
    </row>
  </sheetData>
  <sheetProtection algorithmName="SHA-512" hashValue="Q6oZpx9Bz58V6OLh/OqgpKT6lagJ1HIl5FzyaAnSi5mdE4q4f6Ans907QPpe0/L/+tUhh8eVeeniIOKxjvB7Lw==" saltValue="xbK1pPeukCiaOVtcQJLrIrgXEgYOF9fcFITS/M6nIezQ3Yla+hVZ9lYKbWwkSP/S6S6piW1O73fTKbAVNtcYvQ==" spinCount="100000" sheet="1" objects="1" scenarios="1" formatColumns="0" formatRows="0" autoFilter="0"/>
  <autoFilter ref="C125:K177" xr:uid="{00000000-0009-0000-0000-00001B000000}"/>
  <mergeCells count="12">
    <mergeCell ref="E118:H118"/>
    <mergeCell ref="L2:V2"/>
    <mergeCell ref="E85:H85"/>
    <mergeCell ref="E87:H87"/>
    <mergeCell ref="E89:H89"/>
    <mergeCell ref="E114:H114"/>
    <mergeCell ref="E116:H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2:BM207"/>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193</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6485</v>
      </c>
      <c r="F9" s="258"/>
      <c r="G9" s="258"/>
      <c r="H9" s="258"/>
      <c r="L9" s="32"/>
    </row>
    <row r="10" spans="2:46" s="1" customFormat="1" ht="12" customHeight="1">
      <c r="B10" s="32"/>
      <c r="D10" s="27" t="s">
        <v>231</v>
      </c>
      <c r="L10" s="32"/>
    </row>
    <row r="11" spans="2:46" s="1" customFormat="1" ht="16.5" customHeight="1">
      <c r="B11" s="32"/>
      <c r="E11" s="238" t="s">
        <v>6719</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ROUND(J135,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ROUND((SUM(BE135:BE206)),  2)</f>
        <v>0</v>
      </c>
      <c r="I35" s="97">
        <v>0.21</v>
      </c>
      <c r="J35" s="86">
        <f>ROUND(((SUM(BE135:BE206))*I35),  2)</f>
        <v>0</v>
      </c>
      <c r="L35" s="32"/>
    </row>
    <row r="36" spans="2:12" s="1" customFormat="1" ht="14.45" customHeight="1">
      <c r="B36" s="32"/>
      <c r="E36" s="27" t="s">
        <v>42</v>
      </c>
      <c r="F36" s="86">
        <f>ROUND((SUM(BF135:BF206)),  2)</f>
        <v>0</v>
      </c>
      <c r="I36" s="97">
        <v>0.12</v>
      </c>
      <c r="J36" s="86">
        <f>ROUND(((SUM(BF135:BF206))*I36),  2)</f>
        <v>0</v>
      </c>
      <c r="L36" s="32"/>
    </row>
    <row r="37" spans="2:12" s="1" customFormat="1" ht="14.45" hidden="1" customHeight="1">
      <c r="B37" s="32"/>
      <c r="E37" s="27" t="s">
        <v>43</v>
      </c>
      <c r="F37" s="86">
        <f>ROUND((SUM(BG135:BG206)),  2)</f>
        <v>0</v>
      </c>
      <c r="I37" s="97">
        <v>0.21</v>
      </c>
      <c r="J37" s="86">
        <f>0</f>
        <v>0</v>
      </c>
      <c r="L37" s="32"/>
    </row>
    <row r="38" spans="2:12" s="1" customFormat="1" ht="14.45" hidden="1" customHeight="1">
      <c r="B38" s="32"/>
      <c r="E38" s="27" t="s">
        <v>44</v>
      </c>
      <c r="F38" s="86">
        <f>ROUND((SUM(BH135:BH206)),  2)</f>
        <v>0</v>
      </c>
      <c r="I38" s="97">
        <v>0.12</v>
      </c>
      <c r="J38" s="86">
        <f>0</f>
        <v>0</v>
      </c>
      <c r="L38" s="32"/>
    </row>
    <row r="39" spans="2:12" s="1" customFormat="1" ht="14.45" hidden="1" customHeight="1">
      <c r="B39" s="32"/>
      <c r="E39" s="27" t="s">
        <v>45</v>
      </c>
      <c r="F39" s="86">
        <f>ROUND((SUM(BI135:BI206)),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6485</v>
      </c>
      <c r="F87" s="258"/>
      <c r="G87" s="258"/>
      <c r="H87" s="258"/>
      <c r="L87" s="32"/>
    </row>
    <row r="88" spans="2:12" s="1" customFormat="1" ht="12" customHeight="1">
      <c r="B88" s="32"/>
      <c r="C88" s="27" t="s">
        <v>231</v>
      </c>
      <c r="L88" s="32"/>
    </row>
    <row r="89" spans="2:12" s="1" customFormat="1" ht="16.5" customHeight="1">
      <c r="B89" s="32"/>
      <c r="E89" s="238" t="str">
        <f>E11</f>
        <v>SO 1.5.3 - Prostor před konvalárií</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J135</f>
        <v>0</v>
      </c>
      <c r="L98" s="32"/>
      <c r="AU98" s="17" t="s">
        <v>264</v>
      </c>
    </row>
    <row r="99" spans="2:47" s="8" customFormat="1" ht="24.95" customHeight="1">
      <c r="B99" s="109"/>
      <c r="D99" s="110" t="s">
        <v>4827</v>
      </c>
      <c r="E99" s="111"/>
      <c r="F99" s="111"/>
      <c r="G99" s="111"/>
      <c r="H99" s="111"/>
      <c r="I99" s="111"/>
      <c r="J99" s="112">
        <f>J136</f>
        <v>0</v>
      </c>
      <c r="L99" s="109"/>
    </row>
    <row r="100" spans="2:47" s="8" customFormat="1" ht="24.95" customHeight="1">
      <c r="B100" s="109"/>
      <c r="D100" s="110" t="s">
        <v>4828</v>
      </c>
      <c r="E100" s="111"/>
      <c r="F100" s="111"/>
      <c r="G100" s="111"/>
      <c r="H100" s="111"/>
      <c r="I100" s="111"/>
      <c r="J100" s="112">
        <f>J147</f>
        <v>0</v>
      </c>
      <c r="L100" s="109"/>
    </row>
    <row r="101" spans="2:47" s="8" customFormat="1" ht="24.95" customHeight="1">
      <c r="B101" s="109"/>
      <c r="D101" s="110" t="s">
        <v>6720</v>
      </c>
      <c r="E101" s="111"/>
      <c r="F101" s="111"/>
      <c r="G101" s="111"/>
      <c r="H101" s="111"/>
      <c r="I101" s="111"/>
      <c r="J101" s="112">
        <f>J154</f>
        <v>0</v>
      </c>
      <c r="L101" s="109"/>
    </row>
    <row r="102" spans="2:47" s="8" customFormat="1" ht="24.95" customHeight="1">
      <c r="B102" s="109"/>
      <c r="D102" s="110" t="s">
        <v>4829</v>
      </c>
      <c r="E102" s="111"/>
      <c r="F102" s="111"/>
      <c r="G102" s="111"/>
      <c r="H102" s="111"/>
      <c r="I102" s="111"/>
      <c r="J102" s="112">
        <f>J158</f>
        <v>0</v>
      </c>
      <c r="L102" s="109"/>
    </row>
    <row r="103" spans="2:47" s="8" customFormat="1" ht="24.95" customHeight="1">
      <c r="B103" s="109"/>
      <c r="D103" s="110" t="s">
        <v>4830</v>
      </c>
      <c r="E103" s="111"/>
      <c r="F103" s="111"/>
      <c r="G103" s="111"/>
      <c r="H103" s="111"/>
      <c r="I103" s="111"/>
      <c r="J103" s="112">
        <f>J166</f>
        <v>0</v>
      </c>
      <c r="L103" s="109"/>
    </row>
    <row r="104" spans="2:47" s="8" customFormat="1" ht="24.95" customHeight="1">
      <c r="B104" s="109"/>
      <c r="D104" s="110" t="s">
        <v>6489</v>
      </c>
      <c r="E104" s="111"/>
      <c r="F104" s="111"/>
      <c r="G104" s="111"/>
      <c r="H104" s="111"/>
      <c r="I104" s="111"/>
      <c r="J104" s="112">
        <f>J174</f>
        <v>0</v>
      </c>
      <c r="L104" s="109"/>
    </row>
    <row r="105" spans="2:47" s="8" customFormat="1" ht="24.95" customHeight="1">
      <c r="B105" s="109"/>
      <c r="D105" s="110" t="s">
        <v>6490</v>
      </c>
      <c r="E105" s="111"/>
      <c r="F105" s="111"/>
      <c r="G105" s="111"/>
      <c r="H105" s="111"/>
      <c r="I105" s="111"/>
      <c r="J105" s="112">
        <f>J177</f>
        <v>0</v>
      </c>
      <c r="L105" s="109"/>
    </row>
    <row r="106" spans="2:47" s="8" customFormat="1" ht="24.95" customHeight="1">
      <c r="B106" s="109"/>
      <c r="D106" s="110" t="s">
        <v>6491</v>
      </c>
      <c r="E106" s="111"/>
      <c r="F106" s="111"/>
      <c r="G106" s="111"/>
      <c r="H106" s="111"/>
      <c r="I106" s="111"/>
      <c r="J106" s="112">
        <f>J179</f>
        <v>0</v>
      </c>
      <c r="L106" s="109"/>
    </row>
    <row r="107" spans="2:47" s="8" customFormat="1" ht="24.95" customHeight="1">
      <c r="B107" s="109"/>
      <c r="D107" s="110" t="s">
        <v>6493</v>
      </c>
      <c r="E107" s="111"/>
      <c r="F107" s="111"/>
      <c r="G107" s="111"/>
      <c r="H107" s="111"/>
      <c r="I107" s="111"/>
      <c r="J107" s="112">
        <f>J186</f>
        <v>0</v>
      </c>
      <c r="L107" s="109"/>
    </row>
    <row r="108" spans="2:47" s="8" customFormat="1" ht="24.95" customHeight="1">
      <c r="B108" s="109"/>
      <c r="D108" s="110" t="s">
        <v>4832</v>
      </c>
      <c r="E108" s="111"/>
      <c r="F108" s="111"/>
      <c r="G108" s="111"/>
      <c r="H108" s="111"/>
      <c r="I108" s="111"/>
      <c r="J108" s="112">
        <f>J189</f>
        <v>0</v>
      </c>
      <c r="L108" s="109"/>
    </row>
    <row r="109" spans="2:47" s="8" customFormat="1" ht="24.95" customHeight="1">
      <c r="B109" s="109"/>
      <c r="D109" s="110" t="s">
        <v>6494</v>
      </c>
      <c r="E109" s="111"/>
      <c r="F109" s="111"/>
      <c r="G109" s="111"/>
      <c r="H109" s="111"/>
      <c r="I109" s="111"/>
      <c r="J109" s="112">
        <f>J191</f>
        <v>0</v>
      </c>
      <c r="L109" s="109"/>
    </row>
    <row r="110" spans="2:47" s="8" customFormat="1" ht="24.95" customHeight="1">
      <c r="B110" s="109"/>
      <c r="D110" s="110" t="s">
        <v>6495</v>
      </c>
      <c r="E110" s="111"/>
      <c r="F110" s="111"/>
      <c r="G110" s="111"/>
      <c r="H110" s="111"/>
      <c r="I110" s="111"/>
      <c r="J110" s="112">
        <f>J194</f>
        <v>0</v>
      </c>
      <c r="L110" s="109"/>
    </row>
    <row r="111" spans="2:47" s="8" customFormat="1" ht="24.95" customHeight="1">
      <c r="B111" s="109"/>
      <c r="D111" s="110" t="s">
        <v>6496</v>
      </c>
      <c r="E111" s="111"/>
      <c r="F111" s="111"/>
      <c r="G111" s="111"/>
      <c r="H111" s="111"/>
      <c r="I111" s="111"/>
      <c r="J111" s="112">
        <f>J197</f>
        <v>0</v>
      </c>
      <c r="L111" s="109"/>
    </row>
    <row r="112" spans="2:47" s="8" customFormat="1" ht="24.95" customHeight="1">
      <c r="B112" s="109"/>
      <c r="D112" s="110" t="s">
        <v>6497</v>
      </c>
      <c r="E112" s="111"/>
      <c r="F112" s="111"/>
      <c r="G112" s="111"/>
      <c r="H112" s="111"/>
      <c r="I112" s="111"/>
      <c r="J112" s="112">
        <f>J199</f>
        <v>0</v>
      </c>
      <c r="L112" s="109"/>
    </row>
    <row r="113" spans="2:12" s="8" customFormat="1" ht="24.95" customHeight="1">
      <c r="B113" s="109"/>
      <c r="D113" s="110" t="s">
        <v>4841</v>
      </c>
      <c r="E113" s="111"/>
      <c r="F113" s="111"/>
      <c r="G113" s="111"/>
      <c r="H113" s="111"/>
      <c r="I113" s="111"/>
      <c r="J113" s="112">
        <f>J201</f>
        <v>0</v>
      </c>
      <c r="L113" s="109"/>
    </row>
    <row r="114" spans="2:12" s="1" customFormat="1" ht="21.75" customHeight="1">
      <c r="B114" s="32"/>
      <c r="L114" s="32"/>
    </row>
    <row r="115" spans="2:12" s="1" customFormat="1" ht="6.95" customHeight="1">
      <c r="B115" s="44"/>
      <c r="C115" s="45"/>
      <c r="D115" s="45"/>
      <c r="E115" s="45"/>
      <c r="F115" s="45"/>
      <c r="G115" s="45"/>
      <c r="H115" s="45"/>
      <c r="I115" s="45"/>
      <c r="J115" s="45"/>
      <c r="K115" s="45"/>
      <c r="L115" s="32"/>
    </row>
    <row r="119" spans="2:12" s="1" customFormat="1" ht="6.95" customHeight="1">
      <c r="B119" s="46"/>
      <c r="C119" s="47"/>
      <c r="D119" s="47"/>
      <c r="E119" s="47"/>
      <c r="F119" s="47"/>
      <c r="G119" s="47"/>
      <c r="H119" s="47"/>
      <c r="I119" s="47"/>
      <c r="J119" s="47"/>
      <c r="K119" s="47"/>
      <c r="L119" s="32"/>
    </row>
    <row r="120" spans="2:12" s="1" customFormat="1" ht="24.95" customHeight="1">
      <c r="B120" s="32"/>
      <c r="C120" s="21" t="s">
        <v>278</v>
      </c>
      <c r="L120" s="32"/>
    </row>
    <row r="121" spans="2:12" s="1" customFormat="1" ht="6.95" customHeight="1">
      <c r="B121" s="32"/>
      <c r="L121" s="32"/>
    </row>
    <row r="122" spans="2:12" s="1" customFormat="1" ht="12" customHeight="1">
      <c r="B122" s="32"/>
      <c r="C122" s="27" t="s">
        <v>16</v>
      </c>
      <c r="L122" s="32"/>
    </row>
    <row r="123" spans="2:12" s="1" customFormat="1" ht="16.5" customHeight="1">
      <c r="B123" s="32"/>
      <c r="E123" s="256" t="str">
        <f>E7</f>
        <v>Stavba sekundárního kolektoru Česká-Středova - 2024</v>
      </c>
      <c r="F123" s="257"/>
      <c r="G123" s="257"/>
      <c r="H123" s="257"/>
      <c r="L123" s="32"/>
    </row>
    <row r="124" spans="2:12" ht="12" customHeight="1">
      <c r="B124" s="20"/>
      <c r="C124" s="27" t="s">
        <v>225</v>
      </c>
      <c r="L124" s="20"/>
    </row>
    <row r="125" spans="2:12" s="1" customFormat="1" ht="16.5" customHeight="1">
      <c r="B125" s="32"/>
      <c r="E125" s="256" t="s">
        <v>6485</v>
      </c>
      <c r="F125" s="258"/>
      <c r="G125" s="258"/>
      <c r="H125" s="258"/>
      <c r="L125" s="32"/>
    </row>
    <row r="126" spans="2:12" s="1" customFormat="1" ht="12" customHeight="1">
      <c r="B126" s="32"/>
      <c r="C126" s="27" t="s">
        <v>231</v>
      </c>
      <c r="L126" s="32"/>
    </row>
    <row r="127" spans="2:12" s="1" customFormat="1" ht="16.5" customHeight="1">
      <c r="B127" s="32"/>
      <c r="E127" s="238" t="str">
        <f>E11</f>
        <v>SO 1.5.3 - Prostor před konvalárií</v>
      </c>
      <c r="F127" s="258"/>
      <c r="G127" s="258"/>
      <c r="H127" s="258"/>
      <c r="L127" s="32"/>
    </row>
    <row r="128" spans="2:12" s="1" customFormat="1" ht="6.95" customHeight="1">
      <c r="B128" s="32"/>
      <c r="L128" s="32"/>
    </row>
    <row r="129" spans="2:65" s="1" customFormat="1" ht="12" customHeight="1">
      <c r="B129" s="32"/>
      <c r="C129" s="27" t="s">
        <v>20</v>
      </c>
      <c r="F129" s="25" t="str">
        <f>F14</f>
        <v>Brno</v>
      </c>
      <c r="I129" s="27" t="s">
        <v>22</v>
      </c>
      <c r="J129" s="52" t="str">
        <f>IF(J14="","",J14)</f>
        <v>8. 8. 2024</v>
      </c>
      <c r="L129" s="32"/>
    </row>
    <row r="130" spans="2:65" s="1" customFormat="1" ht="6.95" customHeight="1">
      <c r="B130" s="32"/>
      <c r="L130" s="32"/>
    </row>
    <row r="131" spans="2:65" s="1" customFormat="1" ht="15.2" customHeight="1">
      <c r="B131" s="32"/>
      <c r="C131" s="27" t="s">
        <v>24</v>
      </c>
      <c r="F131" s="25" t="str">
        <f>E17</f>
        <v>Statutární město Brno</v>
      </c>
      <c r="I131" s="27" t="s">
        <v>30</v>
      </c>
      <c r="J131" s="30" t="str">
        <f>E23</f>
        <v>INGUTIS, spol. s r.o.</v>
      </c>
      <c r="L131" s="32"/>
    </row>
    <row r="132" spans="2:65" s="1" customFormat="1" ht="15.2" customHeight="1">
      <c r="B132" s="32"/>
      <c r="C132" s="27" t="s">
        <v>28</v>
      </c>
      <c r="F132" s="25" t="str">
        <f>IF(E20="","",E20)</f>
        <v>Vyplň údaj</v>
      </c>
      <c r="I132" s="27" t="s">
        <v>33</v>
      </c>
      <c r="J132" s="30" t="str">
        <f>E26</f>
        <v>Ing. J. Duben</v>
      </c>
      <c r="L132" s="32"/>
    </row>
    <row r="133" spans="2:65" s="1" customFormat="1" ht="10.35" customHeight="1">
      <c r="B133" s="32"/>
      <c r="L133" s="32"/>
    </row>
    <row r="134" spans="2:65" s="10" customFormat="1" ht="29.25" customHeight="1">
      <c r="B134" s="117"/>
      <c r="C134" s="118" t="s">
        <v>279</v>
      </c>
      <c r="D134" s="119" t="s">
        <v>61</v>
      </c>
      <c r="E134" s="119" t="s">
        <v>57</v>
      </c>
      <c r="F134" s="119" t="s">
        <v>58</v>
      </c>
      <c r="G134" s="119" t="s">
        <v>280</v>
      </c>
      <c r="H134" s="119" t="s">
        <v>281</v>
      </c>
      <c r="I134" s="119" t="s">
        <v>282</v>
      </c>
      <c r="J134" s="119" t="s">
        <v>262</v>
      </c>
      <c r="K134" s="120" t="s">
        <v>283</v>
      </c>
      <c r="L134" s="117"/>
      <c r="M134" s="59" t="s">
        <v>1</v>
      </c>
      <c r="N134" s="60" t="s">
        <v>40</v>
      </c>
      <c r="O134" s="60" t="s">
        <v>284</v>
      </c>
      <c r="P134" s="60" t="s">
        <v>285</v>
      </c>
      <c r="Q134" s="60" t="s">
        <v>286</v>
      </c>
      <c r="R134" s="60" t="s">
        <v>287</v>
      </c>
      <c r="S134" s="60" t="s">
        <v>288</v>
      </c>
      <c r="T134" s="61" t="s">
        <v>289</v>
      </c>
    </row>
    <row r="135" spans="2:65" s="1" customFormat="1" ht="22.9" customHeight="1">
      <c r="B135" s="32"/>
      <c r="C135" s="64" t="s">
        <v>290</v>
      </c>
      <c r="J135" s="121">
        <f>BK135</f>
        <v>0</v>
      </c>
      <c r="L135" s="32"/>
      <c r="M135" s="62"/>
      <c r="N135" s="53"/>
      <c r="O135" s="53"/>
      <c r="P135" s="122">
        <f>P136+P147+P154+P158+P166+P174+P177+P179+P186+P189+P191+P194+P197+P199+P201</f>
        <v>0</v>
      </c>
      <c r="Q135" s="53"/>
      <c r="R135" s="122">
        <f>R136+R147+R154+R158+R166+R174+R177+R179+R186+R189+R191+R194+R197+R199+R201</f>
        <v>0</v>
      </c>
      <c r="S135" s="53"/>
      <c r="T135" s="123">
        <f>T136+T147+T154+T158+T166+T174+T177+T179+T186+T189+T191+T194+T197+T199+T201</f>
        <v>0</v>
      </c>
      <c r="AT135" s="17" t="s">
        <v>75</v>
      </c>
      <c r="AU135" s="17" t="s">
        <v>264</v>
      </c>
      <c r="BK135" s="124">
        <f>BK136+BK147+BK154+BK158+BK166+BK174+BK177+BK179+BK186+BK189+BK191+BK194+BK197+BK199+BK201</f>
        <v>0</v>
      </c>
    </row>
    <row r="136" spans="2:65" s="11" customFormat="1" ht="25.9" customHeight="1">
      <c r="B136" s="125"/>
      <c r="D136" s="126" t="s">
        <v>75</v>
      </c>
      <c r="E136" s="127" t="s">
        <v>83</v>
      </c>
      <c r="F136" s="127" t="s">
        <v>294</v>
      </c>
      <c r="I136" s="128"/>
      <c r="J136" s="129">
        <f>BK136</f>
        <v>0</v>
      </c>
      <c r="L136" s="125"/>
      <c r="M136" s="130"/>
      <c r="P136" s="131">
        <f>SUM(P137:P146)</f>
        <v>0</v>
      </c>
      <c r="R136" s="131">
        <f>SUM(R137:R146)</f>
        <v>0</v>
      </c>
      <c r="T136" s="132">
        <f>SUM(T137:T146)</f>
        <v>0</v>
      </c>
      <c r="AR136" s="126" t="s">
        <v>83</v>
      </c>
      <c r="AT136" s="133" t="s">
        <v>75</v>
      </c>
      <c r="AU136" s="133" t="s">
        <v>76</v>
      </c>
      <c r="AY136" s="126" t="s">
        <v>293</v>
      </c>
      <c r="BK136" s="134">
        <f>SUM(BK137:BK146)</f>
        <v>0</v>
      </c>
    </row>
    <row r="137" spans="2:65" s="1" customFormat="1" ht="21.75" customHeight="1">
      <c r="B137" s="32"/>
      <c r="C137" s="137" t="s">
        <v>83</v>
      </c>
      <c r="D137" s="137" t="s">
        <v>295</v>
      </c>
      <c r="E137" s="138" t="s">
        <v>4842</v>
      </c>
      <c r="F137" s="139" t="s">
        <v>6721</v>
      </c>
      <c r="G137" s="140" t="s">
        <v>767</v>
      </c>
      <c r="H137" s="141">
        <v>67.5</v>
      </c>
      <c r="I137" s="142"/>
      <c r="J137" s="143">
        <f t="shared" ref="J137:J143" si="0">ROUND(I137*H137,2)</f>
        <v>0</v>
      </c>
      <c r="K137" s="139" t="s">
        <v>1</v>
      </c>
      <c r="L137" s="32"/>
      <c r="M137" s="144" t="s">
        <v>1</v>
      </c>
      <c r="N137" s="145" t="s">
        <v>41</v>
      </c>
      <c r="P137" s="146">
        <f t="shared" ref="P137:P143" si="1">O137*H137</f>
        <v>0</v>
      </c>
      <c r="Q137" s="146">
        <v>0</v>
      </c>
      <c r="R137" s="146">
        <f t="shared" ref="R137:R143" si="2">Q137*H137</f>
        <v>0</v>
      </c>
      <c r="S137" s="146">
        <v>0</v>
      </c>
      <c r="T137" s="147">
        <f t="shared" ref="T137:T143" si="3">S137*H137</f>
        <v>0</v>
      </c>
      <c r="AR137" s="148" t="s">
        <v>300</v>
      </c>
      <c r="AT137" s="148" t="s">
        <v>295</v>
      </c>
      <c r="AU137" s="148" t="s">
        <v>83</v>
      </c>
      <c r="AY137" s="17" t="s">
        <v>293</v>
      </c>
      <c r="BE137" s="149">
        <f t="shared" ref="BE137:BE143" si="4">IF(N137="základní",J137,0)</f>
        <v>0</v>
      </c>
      <c r="BF137" s="149">
        <f t="shared" ref="BF137:BF143" si="5">IF(N137="snížená",J137,0)</f>
        <v>0</v>
      </c>
      <c r="BG137" s="149">
        <f t="shared" ref="BG137:BG143" si="6">IF(N137="zákl. přenesená",J137,0)</f>
        <v>0</v>
      </c>
      <c r="BH137" s="149">
        <f t="shared" ref="BH137:BH143" si="7">IF(N137="sníž. přenesená",J137,0)</f>
        <v>0</v>
      </c>
      <c r="BI137" s="149">
        <f t="shared" ref="BI137:BI143" si="8">IF(N137="nulová",J137,0)</f>
        <v>0</v>
      </c>
      <c r="BJ137" s="17" t="s">
        <v>83</v>
      </c>
      <c r="BK137" s="149">
        <f t="shared" ref="BK137:BK143" si="9">ROUND(I137*H137,2)</f>
        <v>0</v>
      </c>
      <c r="BL137" s="17" t="s">
        <v>300</v>
      </c>
      <c r="BM137" s="148" t="s">
        <v>85</v>
      </c>
    </row>
    <row r="138" spans="2:65" s="1" customFormat="1" ht="16.5" customHeight="1">
      <c r="B138" s="32"/>
      <c r="C138" s="137" t="s">
        <v>85</v>
      </c>
      <c r="D138" s="137" t="s">
        <v>295</v>
      </c>
      <c r="E138" s="138" t="s">
        <v>6507</v>
      </c>
      <c r="F138" s="139" t="s">
        <v>6508</v>
      </c>
      <c r="G138" s="140" t="s">
        <v>311</v>
      </c>
      <c r="H138" s="141">
        <v>13.6</v>
      </c>
      <c r="I138" s="142"/>
      <c r="J138" s="143">
        <f t="shared" si="0"/>
        <v>0</v>
      </c>
      <c r="K138" s="139" t="s">
        <v>1</v>
      </c>
      <c r="L138" s="32"/>
      <c r="M138" s="144" t="s">
        <v>1</v>
      </c>
      <c r="N138" s="145" t="s">
        <v>41</v>
      </c>
      <c r="P138" s="146">
        <f t="shared" si="1"/>
        <v>0</v>
      </c>
      <c r="Q138" s="146">
        <v>0</v>
      </c>
      <c r="R138" s="146">
        <f t="shared" si="2"/>
        <v>0</v>
      </c>
      <c r="S138" s="146">
        <v>0</v>
      </c>
      <c r="T138" s="147">
        <f t="shared" si="3"/>
        <v>0</v>
      </c>
      <c r="AR138" s="148" t="s">
        <v>300</v>
      </c>
      <c r="AT138" s="148" t="s">
        <v>295</v>
      </c>
      <c r="AU138" s="148" t="s">
        <v>83</v>
      </c>
      <c r="AY138" s="17" t="s">
        <v>293</v>
      </c>
      <c r="BE138" s="149">
        <f t="shared" si="4"/>
        <v>0</v>
      </c>
      <c r="BF138" s="149">
        <f t="shared" si="5"/>
        <v>0</v>
      </c>
      <c r="BG138" s="149">
        <f t="shared" si="6"/>
        <v>0</v>
      </c>
      <c r="BH138" s="149">
        <f t="shared" si="7"/>
        <v>0</v>
      </c>
      <c r="BI138" s="149">
        <f t="shared" si="8"/>
        <v>0</v>
      </c>
      <c r="BJ138" s="17" t="s">
        <v>83</v>
      </c>
      <c r="BK138" s="149">
        <f t="shared" si="9"/>
        <v>0</v>
      </c>
      <c r="BL138" s="17" t="s">
        <v>300</v>
      </c>
      <c r="BM138" s="148" t="s">
        <v>300</v>
      </c>
    </row>
    <row r="139" spans="2:65" s="1" customFormat="1" ht="16.5" customHeight="1">
      <c r="B139" s="32"/>
      <c r="C139" s="137" t="s">
        <v>156</v>
      </c>
      <c r="D139" s="137" t="s">
        <v>295</v>
      </c>
      <c r="E139" s="138" t="s">
        <v>6722</v>
      </c>
      <c r="F139" s="139" t="s">
        <v>6723</v>
      </c>
      <c r="G139" s="140" t="s">
        <v>311</v>
      </c>
      <c r="H139" s="141">
        <v>14.715</v>
      </c>
      <c r="I139" s="142"/>
      <c r="J139" s="143">
        <f t="shared" si="0"/>
        <v>0</v>
      </c>
      <c r="K139" s="139" t="s">
        <v>1</v>
      </c>
      <c r="L139" s="32"/>
      <c r="M139" s="144" t="s">
        <v>1</v>
      </c>
      <c r="N139" s="145" t="s">
        <v>41</v>
      </c>
      <c r="P139" s="146">
        <f t="shared" si="1"/>
        <v>0</v>
      </c>
      <c r="Q139" s="146">
        <v>0</v>
      </c>
      <c r="R139" s="146">
        <f t="shared" si="2"/>
        <v>0</v>
      </c>
      <c r="S139" s="146">
        <v>0</v>
      </c>
      <c r="T139" s="147">
        <f t="shared" si="3"/>
        <v>0</v>
      </c>
      <c r="AR139" s="148" t="s">
        <v>300</v>
      </c>
      <c r="AT139" s="148" t="s">
        <v>295</v>
      </c>
      <c r="AU139" s="148" t="s">
        <v>83</v>
      </c>
      <c r="AY139" s="17" t="s">
        <v>293</v>
      </c>
      <c r="BE139" s="149">
        <f t="shared" si="4"/>
        <v>0</v>
      </c>
      <c r="BF139" s="149">
        <f t="shared" si="5"/>
        <v>0</v>
      </c>
      <c r="BG139" s="149">
        <f t="shared" si="6"/>
        <v>0</v>
      </c>
      <c r="BH139" s="149">
        <f t="shared" si="7"/>
        <v>0</v>
      </c>
      <c r="BI139" s="149">
        <f t="shared" si="8"/>
        <v>0</v>
      </c>
      <c r="BJ139" s="17" t="s">
        <v>83</v>
      </c>
      <c r="BK139" s="149">
        <f t="shared" si="9"/>
        <v>0</v>
      </c>
      <c r="BL139" s="17" t="s">
        <v>300</v>
      </c>
      <c r="BM139" s="148" t="s">
        <v>327</v>
      </c>
    </row>
    <row r="140" spans="2:65" s="1" customFormat="1" ht="21.75" customHeight="1">
      <c r="B140" s="32"/>
      <c r="C140" s="137" t="s">
        <v>300</v>
      </c>
      <c r="D140" s="137" t="s">
        <v>295</v>
      </c>
      <c r="E140" s="138" t="s">
        <v>6724</v>
      </c>
      <c r="F140" s="139" t="s">
        <v>6725</v>
      </c>
      <c r="G140" s="140" t="s">
        <v>311</v>
      </c>
      <c r="H140" s="141">
        <v>3.6</v>
      </c>
      <c r="I140" s="142"/>
      <c r="J140" s="143">
        <f t="shared" si="0"/>
        <v>0</v>
      </c>
      <c r="K140" s="139" t="s">
        <v>1</v>
      </c>
      <c r="L140" s="32"/>
      <c r="M140" s="144" t="s">
        <v>1</v>
      </c>
      <c r="N140" s="145" t="s">
        <v>41</v>
      </c>
      <c r="P140" s="146">
        <f t="shared" si="1"/>
        <v>0</v>
      </c>
      <c r="Q140" s="146">
        <v>0</v>
      </c>
      <c r="R140" s="146">
        <f t="shared" si="2"/>
        <v>0</v>
      </c>
      <c r="S140" s="146">
        <v>0</v>
      </c>
      <c r="T140" s="147">
        <f t="shared" si="3"/>
        <v>0</v>
      </c>
      <c r="AR140" s="148" t="s">
        <v>300</v>
      </c>
      <c r="AT140" s="148" t="s">
        <v>295</v>
      </c>
      <c r="AU140" s="148" t="s">
        <v>83</v>
      </c>
      <c r="AY140" s="17" t="s">
        <v>293</v>
      </c>
      <c r="BE140" s="149">
        <f t="shared" si="4"/>
        <v>0</v>
      </c>
      <c r="BF140" s="149">
        <f t="shared" si="5"/>
        <v>0</v>
      </c>
      <c r="BG140" s="149">
        <f t="shared" si="6"/>
        <v>0</v>
      </c>
      <c r="BH140" s="149">
        <f t="shared" si="7"/>
        <v>0</v>
      </c>
      <c r="BI140" s="149">
        <f t="shared" si="8"/>
        <v>0</v>
      </c>
      <c r="BJ140" s="17" t="s">
        <v>83</v>
      </c>
      <c r="BK140" s="149">
        <f t="shared" si="9"/>
        <v>0</v>
      </c>
      <c r="BL140" s="17" t="s">
        <v>300</v>
      </c>
      <c r="BM140" s="148" t="s">
        <v>396</v>
      </c>
    </row>
    <row r="141" spans="2:65" s="1" customFormat="1" ht="16.5" customHeight="1">
      <c r="B141" s="32"/>
      <c r="C141" s="137" t="s">
        <v>320</v>
      </c>
      <c r="D141" s="137" t="s">
        <v>295</v>
      </c>
      <c r="E141" s="138" t="s">
        <v>6644</v>
      </c>
      <c r="F141" s="139" t="s">
        <v>6645</v>
      </c>
      <c r="G141" s="140" t="s">
        <v>311</v>
      </c>
      <c r="H141" s="141">
        <v>1.306</v>
      </c>
      <c r="I141" s="142"/>
      <c r="J141" s="143">
        <f t="shared" si="0"/>
        <v>0</v>
      </c>
      <c r="K141" s="139" t="s">
        <v>1</v>
      </c>
      <c r="L141" s="32"/>
      <c r="M141" s="144" t="s">
        <v>1</v>
      </c>
      <c r="N141" s="145" t="s">
        <v>41</v>
      </c>
      <c r="P141" s="146">
        <f t="shared" si="1"/>
        <v>0</v>
      </c>
      <c r="Q141" s="146">
        <v>0</v>
      </c>
      <c r="R141" s="146">
        <f t="shared" si="2"/>
        <v>0</v>
      </c>
      <c r="S141" s="146">
        <v>0</v>
      </c>
      <c r="T141" s="147">
        <f t="shared" si="3"/>
        <v>0</v>
      </c>
      <c r="AR141" s="148" t="s">
        <v>300</v>
      </c>
      <c r="AT141" s="148" t="s">
        <v>295</v>
      </c>
      <c r="AU141" s="148" t="s">
        <v>83</v>
      </c>
      <c r="AY141" s="17" t="s">
        <v>293</v>
      </c>
      <c r="BE141" s="149">
        <f t="shared" si="4"/>
        <v>0</v>
      </c>
      <c r="BF141" s="149">
        <f t="shared" si="5"/>
        <v>0</v>
      </c>
      <c r="BG141" s="149">
        <f t="shared" si="6"/>
        <v>0</v>
      </c>
      <c r="BH141" s="149">
        <f t="shared" si="7"/>
        <v>0</v>
      </c>
      <c r="BI141" s="149">
        <f t="shared" si="8"/>
        <v>0</v>
      </c>
      <c r="BJ141" s="17" t="s">
        <v>83</v>
      </c>
      <c r="BK141" s="149">
        <f t="shared" si="9"/>
        <v>0</v>
      </c>
      <c r="BL141" s="17" t="s">
        <v>300</v>
      </c>
      <c r="BM141" s="148" t="s">
        <v>449</v>
      </c>
    </row>
    <row r="142" spans="2:65" s="1" customFormat="1" ht="21.75" customHeight="1">
      <c r="B142" s="32"/>
      <c r="C142" s="137" t="s">
        <v>327</v>
      </c>
      <c r="D142" s="137" t="s">
        <v>295</v>
      </c>
      <c r="E142" s="138" t="s">
        <v>6517</v>
      </c>
      <c r="F142" s="139" t="s">
        <v>6518</v>
      </c>
      <c r="G142" s="140" t="s">
        <v>311</v>
      </c>
      <c r="H142" s="141">
        <v>28.315000000000001</v>
      </c>
      <c r="I142" s="142"/>
      <c r="J142" s="143">
        <f t="shared" si="0"/>
        <v>0</v>
      </c>
      <c r="K142" s="139" t="s">
        <v>1</v>
      </c>
      <c r="L142" s="32"/>
      <c r="M142" s="144" t="s">
        <v>1</v>
      </c>
      <c r="N142" s="145" t="s">
        <v>41</v>
      </c>
      <c r="P142" s="146">
        <f t="shared" si="1"/>
        <v>0</v>
      </c>
      <c r="Q142" s="146">
        <v>0</v>
      </c>
      <c r="R142" s="146">
        <f t="shared" si="2"/>
        <v>0</v>
      </c>
      <c r="S142" s="146">
        <v>0</v>
      </c>
      <c r="T142" s="147">
        <f t="shared" si="3"/>
        <v>0</v>
      </c>
      <c r="AR142" s="148" t="s">
        <v>300</v>
      </c>
      <c r="AT142" s="148" t="s">
        <v>295</v>
      </c>
      <c r="AU142" s="148" t="s">
        <v>83</v>
      </c>
      <c r="AY142" s="17" t="s">
        <v>293</v>
      </c>
      <c r="BE142" s="149">
        <f t="shared" si="4"/>
        <v>0</v>
      </c>
      <c r="BF142" s="149">
        <f t="shared" si="5"/>
        <v>0</v>
      </c>
      <c r="BG142" s="149">
        <f t="shared" si="6"/>
        <v>0</v>
      </c>
      <c r="BH142" s="149">
        <f t="shared" si="7"/>
        <v>0</v>
      </c>
      <c r="BI142" s="149">
        <f t="shared" si="8"/>
        <v>0</v>
      </c>
      <c r="BJ142" s="17" t="s">
        <v>83</v>
      </c>
      <c r="BK142" s="149">
        <f t="shared" si="9"/>
        <v>0</v>
      </c>
      <c r="BL142" s="17" t="s">
        <v>300</v>
      </c>
      <c r="BM142" s="148" t="s">
        <v>8</v>
      </c>
    </row>
    <row r="143" spans="2:65" s="1" customFormat="1" ht="16.5" customHeight="1">
      <c r="B143" s="32"/>
      <c r="C143" s="137" t="s">
        <v>372</v>
      </c>
      <c r="D143" s="137" t="s">
        <v>295</v>
      </c>
      <c r="E143" s="138" t="s">
        <v>6726</v>
      </c>
      <c r="F143" s="139" t="s">
        <v>6727</v>
      </c>
      <c r="G143" s="140" t="s">
        <v>767</v>
      </c>
      <c r="H143" s="141">
        <v>70.5</v>
      </c>
      <c r="I143" s="142"/>
      <c r="J143" s="143">
        <f t="shared" si="0"/>
        <v>0</v>
      </c>
      <c r="K143" s="139" t="s">
        <v>1</v>
      </c>
      <c r="L143" s="32"/>
      <c r="M143" s="144" t="s">
        <v>1</v>
      </c>
      <c r="N143" s="145" t="s">
        <v>41</v>
      </c>
      <c r="P143" s="146">
        <f t="shared" si="1"/>
        <v>0</v>
      </c>
      <c r="Q143" s="146">
        <v>0</v>
      </c>
      <c r="R143" s="146">
        <f t="shared" si="2"/>
        <v>0</v>
      </c>
      <c r="S143" s="146">
        <v>0</v>
      </c>
      <c r="T143" s="147">
        <f t="shared" si="3"/>
        <v>0</v>
      </c>
      <c r="AR143" s="148" t="s">
        <v>300</v>
      </c>
      <c r="AT143" s="148" t="s">
        <v>295</v>
      </c>
      <c r="AU143" s="148" t="s">
        <v>83</v>
      </c>
      <c r="AY143" s="17" t="s">
        <v>293</v>
      </c>
      <c r="BE143" s="149">
        <f t="shared" si="4"/>
        <v>0</v>
      </c>
      <c r="BF143" s="149">
        <f t="shared" si="5"/>
        <v>0</v>
      </c>
      <c r="BG143" s="149">
        <f t="shared" si="6"/>
        <v>0</v>
      </c>
      <c r="BH143" s="149">
        <f t="shared" si="7"/>
        <v>0</v>
      </c>
      <c r="BI143" s="149">
        <f t="shared" si="8"/>
        <v>0</v>
      </c>
      <c r="BJ143" s="17" t="s">
        <v>83</v>
      </c>
      <c r="BK143" s="149">
        <f t="shared" si="9"/>
        <v>0</v>
      </c>
      <c r="BL143" s="17" t="s">
        <v>300</v>
      </c>
      <c r="BM143" s="148" t="s">
        <v>584</v>
      </c>
    </row>
    <row r="144" spans="2:65" s="12" customFormat="1" ht="11.25">
      <c r="B144" s="150"/>
      <c r="D144" s="151" t="s">
        <v>302</v>
      </c>
      <c r="E144" s="152" t="s">
        <v>1</v>
      </c>
      <c r="F144" s="153" t="s">
        <v>6728</v>
      </c>
      <c r="H144" s="154">
        <v>70.5</v>
      </c>
      <c r="I144" s="155"/>
      <c r="L144" s="150"/>
      <c r="M144" s="156"/>
      <c r="T144" s="157"/>
      <c r="AT144" s="152" t="s">
        <v>302</v>
      </c>
      <c r="AU144" s="152" t="s">
        <v>83</v>
      </c>
      <c r="AV144" s="12" t="s">
        <v>85</v>
      </c>
      <c r="AW144" s="12" t="s">
        <v>32</v>
      </c>
      <c r="AX144" s="12" t="s">
        <v>76</v>
      </c>
      <c r="AY144" s="152" t="s">
        <v>293</v>
      </c>
    </row>
    <row r="145" spans="2:65" s="14" customFormat="1" ht="11.25">
      <c r="B145" s="167"/>
      <c r="D145" s="151" t="s">
        <v>302</v>
      </c>
      <c r="E145" s="168" t="s">
        <v>1</v>
      </c>
      <c r="F145" s="169" t="s">
        <v>371</v>
      </c>
      <c r="H145" s="170">
        <v>70.5</v>
      </c>
      <c r="I145" s="171"/>
      <c r="L145" s="167"/>
      <c r="M145" s="172"/>
      <c r="T145" s="173"/>
      <c r="AT145" s="168" t="s">
        <v>302</v>
      </c>
      <c r="AU145" s="168" t="s">
        <v>83</v>
      </c>
      <c r="AV145" s="14" t="s">
        <v>300</v>
      </c>
      <c r="AW145" s="14" t="s">
        <v>32</v>
      </c>
      <c r="AX145" s="14" t="s">
        <v>83</v>
      </c>
      <c r="AY145" s="168" t="s">
        <v>293</v>
      </c>
    </row>
    <row r="146" spans="2:65" s="1" customFormat="1" ht="24.2" customHeight="1">
      <c r="B146" s="32"/>
      <c r="C146" s="137" t="s">
        <v>396</v>
      </c>
      <c r="D146" s="137" t="s">
        <v>295</v>
      </c>
      <c r="E146" s="138" t="s">
        <v>6521</v>
      </c>
      <c r="F146" s="139" t="s">
        <v>6522</v>
      </c>
      <c r="G146" s="140" t="s">
        <v>311</v>
      </c>
      <c r="H146" s="141">
        <v>28.315000000000001</v>
      </c>
      <c r="I146" s="142"/>
      <c r="J146" s="143">
        <f>ROUND(I146*H146,2)</f>
        <v>0</v>
      </c>
      <c r="K146" s="139" t="s">
        <v>1</v>
      </c>
      <c r="L146" s="32"/>
      <c r="M146" s="144" t="s">
        <v>1</v>
      </c>
      <c r="N146" s="145" t="s">
        <v>41</v>
      </c>
      <c r="P146" s="146">
        <f>O146*H146</f>
        <v>0</v>
      </c>
      <c r="Q146" s="146">
        <v>0</v>
      </c>
      <c r="R146" s="146">
        <f>Q146*H146</f>
        <v>0</v>
      </c>
      <c r="S146" s="146">
        <v>0</v>
      </c>
      <c r="T146" s="147">
        <f>S146*H146</f>
        <v>0</v>
      </c>
      <c r="AR146" s="148" t="s">
        <v>300</v>
      </c>
      <c r="AT146" s="148" t="s">
        <v>295</v>
      </c>
      <c r="AU146" s="148" t="s">
        <v>83</v>
      </c>
      <c r="AY146" s="17" t="s">
        <v>293</v>
      </c>
      <c r="BE146" s="149">
        <f>IF(N146="základní",J146,0)</f>
        <v>0</v>
      </c>
      <c r="BF146" s="149">
        <f>IF(N146="snížená",J146,0)</f>
        <v>0</v>
      </c>
      <c r="BG146" s="149">
        <f>IF(N146="zákl. přenesená",J146,0)</f>
        <v>0</v>
      </c>
      <c r="BH146" s="149">
        <f>IF(N146="sníž. přenesená",J146,0)</f>
        <v>0</v>
      </c>
      <c r="BI146" s="149">
        <f>IF(N146="nulová",J146,0)</f>
        <v>0</v>
      </c>
      <c r="BJ146" s="17" t="s">
        <v>83</v>
      </c>
      <c r="BK146" s="149">
        <f>ROUND(I146*H146,2)</f>
        <v>0</v>
      </c>
      <c r="BL146" s="17" t="s">
        <v>300</v>
      </c>
      <c r="BM146" s="148" t="s">
        <v>624</v>
      </c>
    </row>
    <row r="147" spans="2:65" s="11" customFormat="1" ht="25.9" customHeight="1">
      <c r="B147" s="125"/>
      <c r="D147" s="126" t="s">
        <v>75</v>
      </c>
      <c r="E147" s="127" t="s">
        <v>529</v>
      </c>
      <c r="F147" s="127" t="s">
        <v>4895</v>
      </c>
      <c r="I147" s="128"/>
      <c r="J147" s="129">
        <f>BK147</f>
        <v>0</v>
      </c>
      <c r="L147" s="125"/>
      <c r="M147" s="130"/>
      <c r="P147" s="131">
        <f>SUM(P148:P153)</f>
        <v>0</v>
      </c>
      <c r="R147" s="131">
        <f>SUM(R148:R153)</f>
        <v>0</v>
      </c>
      <c r="T147" s="132">
        <f>SUM(T148:T153)</f>
        <v>0</v>
      </c>
      <c r="AR147" s="126" t="s">
        <v>83</v>
      </c>
      <c r="AT147" s="133" t="s">
        <v>75</v>
      </c>
      <c r="AU147" s="133" t="s">
        <v>76</v>
      </c>
      <c r="AY147" s="126" t="s">
        <v>293</v>
      </c>
      <c r="BK147" s="134">
        <f>SUM(BK148:BK153)</f>
        <v>0</v>
      </c>
    </row>
    <row r="148" spans="2:65" s="1" customFormat="1" ht="16.5" customHeight="1">
      <c r="B148" s="32"/>
      <c r="C148" s="137" t="s">
        <v>415</v>
      </c>
      <c r="D148" s="137" t="s">
        <v>295</v>
      </c>
      <c r="E148" s="138" t="s">
        <v>6722</v>
      </c>
      <c r="F148" s="139" t="s">
        <v>6723</v>
      </c>
      <c r="G148" s="140" t="s">
        <v>311</v>
      </c>
      <c r="H148" s="141">
        <v>14.805</v>
      </c>
      <c r="I148" s="142"/>
      <c r="J148" s="143">
        <f t="shared" ref="J148:J153" si="10">ROUND(I148*H148,2)</f>
        <v>0</v>
      </c>
      <c r="K148" s="139" t="s">
        <v>1</v>
      </c>
      <c r="L148" s="32"/>
      <c r="M148" s="144" t="s">
        <v>1</v>
      </c>
      <c r="N148" s="145" t="s">
        <v>41</v>
      </c>
      <c r="P148" s="146">
        <f t="shared" ref="P148:P153" si="11">O148*H148</f>
        <v>0</v>
      </c>
      <c r="Q148" s="146">
        <v>0</v>
      </c>
      <c r="R148" s="146">
        <f t="shared" ref="R148:R153" si="12">Q148*H148</f>
        <v>0</v>
      </c>
      <c r="S148" s="146">
        <v>0</v>
      </c>
      <c r="T148" s="147">
        <f t="shared" ref="T148:T153" si="13">S148*H148</f>
        <v>0</v>
      </c>
      <c r="AR148" s="148" t="s">
        <v>300</v>
      </c>
      <c r="AT148" s="148" t="s">
        <v>295</v>
      </c>
      <c r="AU148" s="148" t="s">
        <v>83</v>
      </c>
      <c r="AY148" s="17" t="s">
        <v>293</v>
      </c>
      <c r="BE148" s="149">
        <f t="shared" ref="BE148:BE153" si="14">IF(N148="základní",J148,0)</f>
        <v>0</v>
      </c>
      <c r="BF148" s="149">
        <f t="shared" ref="BF148:BF153" si="15">IF(N148="snížená",J148,0)</f>
        <v>0</v>
      </c>
      <c r="BG148" s="149">
        <f t="shared" ref="BG148:BG153" si="16">IF(N148="zákl. přenesená",J148,0)</f>
        <v>0</v>
      </c>
      <c r="BH148" s="149">
        <f t="shared" ref="BH148:BH153" si="17">IF(N148="sníž. přenesená",J148,0)</f>
        <v>0</v>
      </c>
      <c r="BI148" s="149">
        <f t="shared" ref="BI148:BI153" si="18">IF(N148="nulová",J148,0)</f>
        <v>0</v>
      </c>
      <c r="BJ148" s="17" t="s">
        <v>83</v>
      </c>
      <c r="BK148" s="149">
        <f t="shared" ref="BK148:BK153" si="19">ROUND(I148*H148,2)</f>
        <v>0</v>
      </c>
      <c r="BL148" s="17" t="s">
        <v>300</v>
      </c>
      <c r="BM148" s="148" t="s">
        <v>660</v>
      </c>
    </row>
    <row r="149" spans="2:65" s="1" customFormat="1" ht="16.5" customHeight="1">
      <c r="B149" s="32"/>
      <c r="C149" s="137" t="s">
        <v>449</v>
      </c>
      <c r="D149" s="137" t="s">
        <v>295</v>
      </c>
      <c r="E149" s="138" t="s">
        <v>6729</v>
      </c>
      <c r="F149" s="139" t="s">
        <v>6730</v>
      </c>
      <c r="G149" s="140" t="s">
        <v>311</v>
      </c>
      <c r="H149" s="141">
        <v>6.3449999999999998</v>
      </c>
      <c r="I149" s="142"/>
      <c r="J149" s="143">
        <f t="shared" si="10"/>
        <v>0</v>
      </c>
      <c r="K149" s="139" t="s">
        <v>1</v>
      </c>
      <c r="L149" s="32"/>
      <c r="M149" s="144" t="s">
        <v>1</v>
      </c>
      <c r="N149" s="145" t="s">
        <v>41</v>
      </c>
      <c r="P149" s="146">
        <f t="shared" si="11"/>
        <v>0</v>
      </c>
      <c r="Q149" s="146">
        <v>0</v>
      </c>
      <c r="R149" s="146">
        <f t="shared" si="12"/>
        <v>0</v>
      </c>
      <c r="S149" s="146">
        <v>0</v>
      </c>
      <c r="T149" s="147">
        <f t="shared" si="13"/>
        <v>0</v>
      </c>
      <c r="AR149" s="148" t="s">
        <v>300</v>
      </c>
      <c r="AT149" s="148" t="s">
        <v>295</v>
      </c>
      <c r="AU149" s="148" t="s">
        <v>83</v>
      </c>
      <c r="AY149" s="17" t="s">
        <v>293</v>
      </c>
      <c r="BE149" s="149">
        <f t="shared" si="14"/>
        <v>0</v>
      </c>
      <c r="BF149" s="149">
        <f t="shared" si="15"/>
        <v>0</v>
      </c>
      <c r="BG149" s="149">
        <f t="shared" si="16"/>
        <v>0</v>
      </c>
      <c r="BH149" s="149">
        <f t="shared" si="17"/>
        <v>0</v>
      </c>
      <c r="BI149" s="149">
        <f t="shared" si="18"/>
        <v>0</v>
      </c>
      <c r="BJ149" s="17" t="s">
        <v>83</v>
      </c>
      <c r="BK149" s="149">
        <f t="shared" si="19"/>
        <v>0</v>
      </c>
      <c r="BL149" s="17" t="s">
        <v>300</v>
      </c>
      <c r="BM149" s="148" t="s">
        <v>686</v>
      </c>
    </row>
    <row r="150" spans="2:65" s="1" customFormat="1" ht="21.75" customHeight="1">
      <c r="B150" s="32"/>
      <c r="C150" s="137" t="s">
        <v>529</v>
      </c>
      <c r="D150" s="137" t="s">
        <v>295</v>
      </c>
      <c r="E150" s="138" t="s">
        <v>6517</v>
      </c>
      <c r="F150" s="139" t="s">
        <v>6518</v>
      </c>
      <c r="G150" s="140" t="s">
        <v>311</v>
      </c>
      <c r="H150" s="141">
        <v>21.15</v>
      </c>
      <c r="I150" s="142"/>
      <c r="J150" s="143">
        <f t="shared" si="10"/>
        <v>0</v>
      </c>
      <c r="K150" s="139" t="s">
        <v>1</v>
      </c>
      <c r="L150" s="32"/>
      <c r="M150" s="144" t="s">
        <v>1</v>
      </c>
      <c r="N150" s="145" t="s">
        <v>41</v>
      </c>
      <c r="P150" s="146">
        <f t="shared" si="11"/>
        <v>0</v>
      </c>
      <c r="Q150" s="146">
        <v>0</v>
      </c>
      <c r="R150" s="146">
        <f t="shared" si="12"/>
        <v>0</v>
      </c>
      <c r="S150" s="146">
        <v>0</v>
      </c>
      <c r="T150" s="147">
        <f t="shared" si="13"/>
        <v>0</v>
      </c>
      <c r="AR150" s="148" t="s">
        <v>300</v>
      </c>
      <c r="AT150" s="148" t="s">
        <v>295</v>
      </c>
      <c r="AU150" s="148" t="s">
        <v>83</v>
      </c>
      <c r="AY150" s="17" t="s">
        <v>293</v>
      </c>
      <c r="BE150" s="149">
        <f t="shared" si="14"/>
        <v>0</v>
      </c>
      <c r="BF150" s="149">
        <f t="shared" si="15"/>
        <v>0</v>
      </c>
      <c r="BG150" s="149">
        <f t="shared" si="16"/>
        <v>0</v>
      </c>
      <c r="BH150" s="149">
        <f t="shared" si="17"/>
        <v>0</v>
      </c>
      <c r="BI150" s="149">
        <f t="shared" si="18"/>
        <v>0</v>
      </c>
      <c r="BJ150" s="17" t="s">
        <v>83</v>
      </c>
      <c r="BK150" s="149">
        <f t="shared" si="19"/>
        <v>0</v>
      </c>
      <c r="BL150" s="17" t="s">
        <v>300</v>
      </c>
      <c r="BM150" s="148" t="s">
        <v>694</v>
      </c>
    </row>
    <row r="151" spans="2:65" s="1" customFormat="1" ht="21.75" customHeight="1">
      <c r="B151" s="32"/>
      <c r="C151" s="137" t="s">
        <v>8</v>
      </c>
      <c r="D151" s="137" t="s">
        <v>295</v>
      </c>
      <c r="E151" s="138" t="s">
        <v>6525</v>
      </c>
      <c r="F151" s="139" t="s">
        <v>6526</v>
      </c>
      <c r="G151" s="140" t="s">
        <v>311</v>
      </c>
      <c r="H151" s="141">
        <v>21.15</v>
      </c>
      <c r="I151" s="142"/>
      <c r="J151" s="143">
        <f t="shared" si="10"/>
        <v>0</v>
      </c>
      <c r="K151" s="139" t="s">
        <v>1</v>
      </c>
      <c r="L151" s="32"/>
      <c r="M151" s="144" t="s">
        <v>1</v>
      </c>
      <c r="N151" s="145" t="s">
        <v>41</v>
      </c>
      <c r="P151" s="146">
        <f t="shared" si="11"/>
        <v>0</v>
      </c>
      <c r="Q151" s="146">
        <v>0</v>
      </c>
      <c r="R151" s="146">
        <f t="shared" si="12"/>
        <v>0</v>
      </c>
      <c r="S151" s="146">
        <v>0</v>
      </c>
      <c r="T151" s="147">
        <f t="shared" si="13"/>
        <v>0</v>
      </c>
      <c r="AR151" s="148" t="s">
        <v>300</v>
      </c>
      <c r="AT151" s="148" t="s">
        <v>295</v>
      </c>
      <c r="AU151" s="148" t="s">
        <v>83</v>
      </c>
      <c r="AY151" s="17" t="s">
        <v>293</v>
      </c>
      <c r="BE151" s="149">
        <f t="shared" si="14"/>
        <v>0</v>
      </c>
      <c r="BF151" s="149">
        <f t="shared" si="15"/>
        <v>0</v>
      </c>
      <c r="BG151" s="149">
        <f t="shared" si="16"/>
        <v>0</v>
      </c>
      <c r="BH151" s="149">
        <f t="shared" si="17"/>
        <v>0</v>
      </c>
      <c r="BI151" s="149">
        <f t="shared" si="18"/>
        <v>0</v>
      </c>
      <c r="BJ151" s="17" t="s">
        <v>83</v>
      </c>
      <c r="BK151" s="149">
        <f t="shared" si="19"/>
        <v>0</v>
      </c>
      <c r="BL151" s="17" t="s">
        <v>300</v>
      </c>
      <c r="BM151" s="148" t="s">
        <v>704</v>
      </c>
    </row>
    <row r="152" spans="2:65" s="1" customFormat="1" ht="24.2" customHeight="1">
      <c r="B152" s="32"/>
      <c r="C152" s="137" t="s">
        <v>573</v>
      </c>
      <c r="D152" s="137" t="s">
        <v>295</v>
      </c>
      <c r="E152" s="138" t="s">
        <v>6521</v>
      </c>
      <c r="F152" s="139" t="s">
        <v>6522</v>
      </c>
      <c r="G152" s="140" t="s">
        <v>311</v>
      </c>
      <c r="H152" s="141">
        <v>21.15</v>
      </c>
      <c r="I152" s="142"/>
      <c r="J152" s="143">
        <f t="shared" si="10"/>
        <v>0</v>
      </c>
      <c r="K152" s="139" t="s">
        <v>1</v>
      </c>
      <c r="L152" s="32"/>
      <c r="M152" s="144" t="s">
        <v>1</v>
      </c>
      <c r="N152" s="145" t="s">
        <v>41</v>
      </c>
      <c r="P152" s="146">
        <f t="shared" si="11"/>
        <v>0</v>
      </c>
      <c r="Q152" s="146">
        <v>0</v>
      </c>
      <c r="R152" s="146">
        <f t="shared" si="12"/>
        <v>0</v>
      </c>
      <c r="S152" s="146">
        <v>0</v>
      </c>
      <c r="T152" s="147">
        <f t="shared" si="13"/>
        <v>0</v>
      </c>
      <c r="AR152" s="148" t="s">
        <v>300</v>
      </c>
      <c r="AT152" s="148" t="s">
        <v>295</v>
      </c>
      <c r="AU152" s="148" t="s">
        <v>83</v>
      </c>
      <c r="AY152" s="17" t="s">
        <v>293</v>
      </c>
      <c r="BE152" s="149">
        <f t="shared" si="14"/>
        <v>0</v>
      </c>
      <c r="BF152" s="149">
        <f t="shared" si="15"/>
        <v>0</v>
      </c>
      <c r="BG152" s="149">
        <f t="shared" si="16"/>
        <v>0</v>
      </c>
      <c r="BH152" s="149">
        <f t="shared" si="17"/>
        <v>0</v>
      </c>
      <c r="BI152" s="149">
        <f t="shared" si="18"/>
        <v>0</v>
      </c>
      <c r="BJ152" s="17" t="s">
        <v>83</v>
      </c>
      <c r="BK152" s="149">
        <f t="shared" si="19"/>
        <v>0</v>
      </c>
      <c r="BL152" s="17" t="s">
        <v>300</v>
      </c>
      <c r="BM152" s="148" t="s">
        <v>737</v>
      </c>
    </row>
    <row r="153" spans="2:65" s="1" customFormat="1" ht="16.5" customHeight="1">
      <c r="B153" s="32"/>
      <c r="C153" s="174" t="s">
        <v>584</v>
      </c>
      <c r="D153" s="174" t="s">
        <v>530</v>
      </c>
      <c r="E153" s="175" t="s">
        <v>6527</v>
      </c>
      <c r="F153" s="176" t="s">
        <v>6528</v>
      </c>
      <c r="G153" s="177" t="s">
        <v>533</v>
      </c>
      <c r="H153" s="178">
        <v>46.53</v>
      </c>
      <c r="I153" s="179"/>
      <c r="J153" s="180">
        <f t="shared" si="10"/>
        <v>0</v>
      </c>
      <c r="K153" s="176" t="s">
        <v>1</v>
      </c>
      <c r="L153" s="181"/>
      <c r="M153" s="182" t="s">
        <v>1</v>
      </c>
      <c r="N153" s="183" t="s">
        <v>41</v>
      </c>
      <c r="P153" s="146">
        <f t="shared" si="11"/>
        <v>0</v>
      </c>
      <c r="Q153" s="146">
        <v>0</v>
      </c>
      <c r="R153" s="146">
        <f t="shared" si="12"/>
        <v>0</v>
      </c>
      <c r="S153" s="146">
        <v>0</v>
      </c>
      <c r="T153" s="147">
        <f t="shared" si="13"/>
        <v>0</v>
      </c>
      <c r="AR153" s="148" t="s">
        <v>396</v>
      </c>
      <c r="AT153" s="148" t="s">
        <v>530</v>
      </c>
      <c r="AU153" s="148" t="s">
        <v>83</v>
      </c>
      <c r="AY153" s="17" t="s">
        <v>293</v>
      </c>
      <c r="BE153" s="149">
        <f t="shared" si="14"/>
        <v>0</v>
      </c>
      <c r="BF153" s="149">
        <f t="shared" si="15"/>
        <v>0</v>
      </c>
      <c r="BG153" s="149">
        <f t="shared" si="16"/>
        <v>0</v>
      </c>
      <c r="BH153" s="149">
        <f t="shared" si="17"/>
        <v>0</v>
      </c>
      <c r="BI153" s="149">
        <f t="shared" si="18"/>
        <v>0</v>
      </c>
      <c r="BJ153" s="17" t="s">
        <v>83</v>
      </c>
      <c r="BK153" s="149">
        <f t="shared" si="19"/>
        <v>0</v>
      </c>
      <c r="BL153" s="17" t="s">
        <v>300</v>
      </c>
      <c r="BM153" s="148" t="s">
        <v>764</v>
      </c>
    </row>
    <row r="154" spans="2:65" s="11" customFormat="1" ht="25.9" customHeight="1">
      <c r="B154" s="125"/>
      <c r="D154" s="126" t="s">
        <v>75</v>
      </c>
      <c r="E154" s="127" t="s">
        <v>645</v>
      </c>
      <c r="F154" s="127" t="s">
        <v>6731</v>
      </c>
      <c r="I154" s="128"/>
      <c r="J154" s="129">
        <f>BK154</f>
        <v>0</v>
      </c>
      <c r="L154" s="125"/>
      <c r="M154" s="130"/>
      <c r="P154" s="131">
        <f>SUM(P155:P157)</f>
        <v>0</v>
      </c>
      <c r="R154" s="131">
        <f>SUM(R155:R157)</f>
        <v>0</v>
      </c>
      <c r="T154" s="132">
        <f>SUM(T155:T157)</f>
        <v>0</v>
      </c>
      <c r="AR154" s="126" t="s">
        <v>83</v>
      </c>
      <c r="AT154" s="133" t="s">
        <v>75</v>
      </c>
      <c r="AU154" s="133" t="s">
        <v>76</v>
      </c>
      <c r="AY154" s="126" t="s">
        <v>293</v>
      </c>
      <c r="BK154" s="134">
        <f>SUM(BK155:BK157)</f>
        <v>0</v>
      </c>
    </row>
    <row r="155" spans="2:65" s="1" customFormat="1" ht="16.5" customHeight="1">
      <c r="B155" s="32"/>
      <c r="C155" s="137" t="s">
        <v>606</v>
      </c>
      <c r="D155" s="137" t="s">
        <v>295</v>
      </c>
      <c r="E155" s="138" t="s">
        <v>6732</v>
      </c>
      <c r="F155" s="139" t="s">
        <v>6733</v>
      </c>
      <c r="G155" s="140" t="s">
        <v>311</v>
      </c>
      <c r="H155" s="141">
        <v>1.8029999999999999</v>
      </c>
      <c r="I155" s="142"/>
      <c r="J155" s="143">
        <f>ROUND(I155*H155,2)</f>
        <v>0</v>
      </c>
      <c r="K155" s="139" t="s">
        <v>1</v>
      </c>
      <c r="L155" s="32"/>
      <c r="M155" s="144" t="s">
        <v>1</v>
      </c>
      <c r="N155" s="145" t="s">
        <v>41</v>
      </c>
      <c r="P155" s="146">
        <f>O155*H155</f>
        <v>0</v>
      </c>
      <c r="Q155" s="146">
        <v>0</v>
      </c>
      <c r="R155" s="146">
        <f>Q155*H155</f>
        <v>0</v>
      </c>
      <c r="S155" s="146">
        <v>0</v>
      </c>
      <c r="T155" s="147">
        <f>S155*H155</f>
        <v>0</v>
      </c>
      <c r="AR155" s="148" t="s">
        <v>300</v>
      </c>
      <c r="AT155" s="148" t="s">
        <v>295</v>
      </c>
      <c r="AU155" s="148" t="s">
        <v>83</v>
      </c>
      <c r="AY155" s="17" t="s">
        <v>293</v>
      </c>
      <c r="BE155" s="149">
        <f>IF(N155="základní",J155,0)</f>
        <v>0</v>
      </c>
      <c r="BF155" s="149">
        <f>IF(N155="snížená",J155,0)</f>
        <v>0</v>
      </c>
      <c r="BG155" s="149">
        <f>IF(N155="zákl. přenesená",J155,0)</f>
        <v>0</v>
      </c>
      <c r="BH155" s="149">
        <f>IF(N155="sníž. přenesená",J155,0)</f>
        <v>0</v>
      </c>
      <c r="BI155" s="149">
        <f>IF(N155="nulová",J155,0)</f>
        <v>0</v>
      </c>
      <c r="BJ155" s="17" t="s">
        <v>83</v>
      </c>
      <c r="BK155" s="149">
        <f>ROUND(I155*H155,2)</f>
        <v>0</v>
      </c>
      <c r="BL155" s="17" t="s">
        <v>300</v>
      </c>
      <c r="BM155" s="148" t="s">
        <v>777</v>
      </c>
    </row>
    <row r="156" spans="2:65" s="1" customFormat="1" ht="16.5" customHeight="1">
      <c r="B156" s="32"/>
      <c r="C156" s="137" t="s">
        <v>624</v>
      </c>
      <c r="D156" s="137" t="s">
        <v>295</v>
      </c>
      <c r="E156" s="138" t="s">
        <v>6734</v>
      </c>
      <c r="F156" s="139" t="s">
        <v>6735</v>
      </c>
      <c r="G156" s="140" t="s">
        <v>311</v>
      </c>
      <c r="H156" s="141">
        <v>18.489000000000001</v>
      </c>
      <c r="I156" s="142"/>
      <c r="J156" s="143">
        <f>ROUND(I156*H156,2)</f>
        <v>0</v>
      </c>
      <c r="K156" s="139" t="s">
        <v>1</v>
      </c>
      <c r="L156" s="32"/>
      <c r="M156" s="144" t="s">
        <v>1</v>
      </c>
      <c r="N156" s="145" t="s">
        <v>41</v>
      </c>
      <c r="P156" s="146">
        <f>O156*H156</f>
        <v>0</v>
      </c>
      <c r="Q156" s="146">
        <v>0</v>
      </c>
      <c r="R156" s="146">
        <f>Q156*H156</f>
        <v>0</v>
      </c>
      <c r="S156" s="146">
        <v>0</v>
      </c>
      <c r="T156" s="147">
        <f>S156*H156</f>
        <v>0</v>
      </c>
      <c r="AR156" s="148" t="s">
        <v>300</v>
      </c>
      <c r="AT156" s="148" t="s">
        <v>295</v>
      </c>
      <c r="AU156" s="148" t="s">
        <v>83</v>
      </c>
      <c r="AY156" s="17" t="s">
        <v>293</v>
      </c>
      <c r="BE156" s="149">
        <f>IF(N156="základní",J156,0)</f>
        <v>0</v>
      </c>
      <c r="BF156" s="149">
        <f>IF(N156="snížená",J156,0)</f>
        <v>0</v>
      </c>
      <c r="BG156" s="149">
        <f>IF(N156="zákl. přenesená",J156,0)</f>
        <v>0</v>
      </c>
      <c r="BH156" s="149">
        <f>IF(N156="sníž. přenesená",J156,0)</f>
        <v>0</v>
      </c>
      <c r="BI156" s="149">
        <f>IF(N156="nulová",J156,0)</f>
        <v>0</v>
      </c>
      <c r="BJ156" s="17" t="s">
        <v>83</v>
      </c>
      <c r="BK156" s="149">
        <f>ROUND(I156*H156,2)</f>
        <v>0</v>
      </c>
      <c r="BL156" s="17" t="s">
        <v>300</v>
      </c>
      <c r="BM156" s="148" t="s">
        <v>787</v>
      </c>
    </row>
    <row r="157" spans="2:65" s="1" customFormat="1" ht="24.2" customHeight="1">
      <c r="B157" s="32"/>
      <c r="C157" s="137" t="s">
        <v>645</v>
      </c>
      <c r="D157" s="137" t="s">
        <v>295</v>
      </c>
      <c r="E157" s="138" t="s">
        <v>6736</v>
      </c>
      <c r="F157" s="139" t="s">
        <v>6737</v>
      </c>
      <c r="G157" s="140" t="s">
        <v>909</v>
      </c>
      <c r="H157" s="141">
        <v>2</v>
      </c>
      <c r="I157" s="142"/>
      <c r="J157" s="143">
        <f>ROUND(I157*H157,2)</f>
        <v>0</v>
      </c>
      <c r="K157" s="139" t="s">
        <v>1</v>
      </c>
      <c r="L157" s="32"/>
      <c r="M157" s="144" t="s">
        <v>1</v>
      </c>
      <c r="N157" s="145" t="s">
        <v>41</v>
      </c>
      <c r="P157" s="146">
        <f>O157*H157</f>
        <v>0</v>
      </c>
      <c r="Q157" s="146">
        <v>0</v>
      </c>
      <c r="R157" s="146">
        <f>Q157*H157</f>
        <v>0</v>
      </c>
      <c r="S157" s="146">
        <v>0</v>
      </c>
      <c r="T157" s="147">
        <f>S157*H157</f>
        <v>0</v>
      </c>
      <c r="AR157" s="148" t="s">
        <v>300</v>
      </c>
      <c r="AT157" s="148" t="s">
        <v>295</v>
      </c>
      <c r="AU157" s="148" t="s">
        <v>83</v>
      </c>
      <c r="AY157" s="17" t="s">
        <v>293</v>
      </c>
      <c r="BE157" s="149">
        <f>IF(N157="základní",J157,0)</f>
        <v>0</v>
      </c>
      <c r="BF157" s="149">
        <f>IF(N157="snížená",J157,0)</f>
        <v>0</v>
      </c>
      <c r="BG157" s="149">
        <f>IF(N157="zákl. přenesená",J157,0)</f>
        <v>0</v>
      </c>
      <c r="BH157" s="149">
        <f>IF(N157="sníž. přenesená",J157,0)</f>
        <v>0</v>
      </c>
      <c r="BI157" s="149">
        <f>IF(N157="nulová",J157,0)</f>
        <v>0</v>
      </c>
      <c r="BJ157" s="17" t="s">
        <v>83</v>
      </c>
      <c r="BK157" s="149">
        <f>ROUND(I157*H157,2)</f>
        <v>0</v>
      </c>
      <c r="BL157" s="17" t="s">
        <v>300</v>
      </c>
      <c r="BM157" s="148" t="s">
        <v>809</v>
      </c>
    </row>
    <row r="158" spans="2:65" s="11" customFormat="1" ht="25.9" customHeight="1">
      <c r="B158" s="125"/>
      <c r="D158" s="126" t="s">
        <v>75</v>
      </c>
      <c r="E158" s="127" t="s">
        <v>85</v>
      </c>
      <c r="F158" s="127" t="s">
        <v>4900</v>
      </c>
      <c r="I158" s="128"/>
      <c r="J158" s="129">
        <f>BK158</f>
        <v>0</v>
      </c>
      <c r="L158" s="125"/>
      <c r="M158" s="130"/>
      <c r="P158" s="131">
        <f>SUM(P159:P165)</f>
        <v>0</v>
      </c>
      <c r="R158" s="131">
        <f>SUM(R159:R165)</f>
        <v>0</v>
      </c>
      <c r="T158" s="132">
        <f>SUM(T159:T165)</f>
        <v>0</v>
      </c>
      <c r="AR158" s="126" t="s">
        <v>83</v>
      </c>
      <c r="AT158" s="133" t="s">
        <v>75</v>
      </c>
      <c r="AU158" s="133" t="s">
        <v>76</v>
      </c>
      <c r="AY158" s="126" t="s">
        <v>293</v>
      </c>
      <c r="BK158" s="134">
        <f>SUM(BK159:BK165)</f>
        <v>0</v>
      </c>
    </row>
    <row r="159" spans="2:65" s="1" customFormat="1" ht="16.5" customHeight="1">
      <c r="B159" s="32"/>
      <c r="C159" s="137" t="s">
        <v>660</v>
      </c>
      <c r="D159" s="137" t="s">
        <v>295</v>
      </c>
      <c r="E159" s="138" t="s">
        <v>6656</v>
      </c>
      <c r="F159" s="139" t="s">
        <v>6657</v>
      </c>
      <c r="G159" s="140" t="s">
        <v>311</v>
      </c>
      <c r="H159" s="141">
        <v>0.6</v>
      </c>
      <c r="I159" s="142"/>
      <c r="J159" s="143">
        <f>ROUND(I159*H159,2)</f>
        <v>0</v>
      </c>
      <c r="K159" s="139" t="s">
        <v>1</v>
      </c>
      <c r="L159" s="32"/>
      <c r="M159" s="144" t="s">
        <v>1</v>
      </c>
      <c r="N159" s="145" t="s">
        <v>41</v>
      </c>
      <c r="P159" s="146">
        <f>O159*H159</f>
        <v>0</v>
      </c>
      <c r="Q159" s="146">
        <v>0</v>
      </c>
      <c r="R159" s="146">
        <f>Q159*H159</f>
        <v>0</v>
      </c>
      <c r="S159" s="146">
        <v>0</v>
      </c>
      <c r="T159" s="147">
        <f>S159*H159</f>
        <v>0</v>
      </c>
      <c r="AR159" s="148" t="s">
        <v>300</v>
      </c>
      <c r="AT159" s="148" t="s">
        <v>295</v>
      </c>
      <c r="AU159" s="148" t="s">
        <v>83</v>
      </c>
      <c r="AY159" s="17" t="s">
        <v>293</v>
      </c>
      <c r="BE159" s="149">
        <f>IF(N159="základní",J159,0)</f>
        <v>0</v>
      </c>
      <c r="BF159" s="149">
        <f>IF(N159="snížená",J159,0)</f>
        <v>0</v>
      </c>
      <c r="BG159" s="149">
        <f>IF(N159="zákl. přenesená",J159,0)</f>
        <v>0</v>
      </c>
      <c r="BH159" s="149">
        <f>IF(N159="sníž. přenesená",J159,0)</f>
        <v>0</v>
      </c>
      <c r="BI159" s="149">
        <f>IF(N159="nulová",J159,0)</f>
        <v>0</v>
      </c>
      <c r="BJ159" s="17" t="s">
        <v>83</v>
      </c>
      <c r="BK159" s="149">
        <f>ROUND(I159*H159,2)</f>
        <v>0</v>
      </c>
      <c r="BL159" s="17" t="s">
        <v>300</v>
      </c>
      <c r="BM159" s="148" t="s">
        <v>834</v>
      </c>
    </row>
    <row r="160" spans="2:65" s="1" customFormat="1" ht="24.2" customHeight="1">
      <c r="B160" s="32"/>
      <c r="C160" s="137" t="s">
        <v>680</v>
      </c>
      <c r="D160" s="137" t="s">
        <v>295</v>
      </c>
      <c r="E160" s="138" t="s">
        <v>6658</v>
      </c>
      <c r="F160" s="139" t="s">
        <v>6659</v>
      </c>
      <c r="G160" s="140" t="s">
        <v>311</v>
      </c>
      <c r="H160" s="141">
        <v>2.5720000000000001</v>
      </c>
      <c r="I160" s="142"/>
      <c r="J160" s="143">
        <f>ROUND(I160*H160,2)</f>
        <v>0</v>
      </c>
      <c r="K160" s="139" t="s">
        <v>1</v>
      </c>
      <c r="L160" s="32"/>
      <c r="M160" s="144" t="s">
        <v>1</v>
      </c>
      <c r="N160" s="145" t="s">
        <v>41</v>
      </c>
      <c r="P160" s="146">
        <f>O160*H160</f>
        <v>0</v>
      </c>
      <c r="Q160" s="146">
        <v>0</v>
      </c>
      <c r="R160" s="146">
        <f>Q160*H160</f>
        <v>0</v>
      </c>
      <c r="S160" s="146">
        <v>0</v>
      </c>
      <c r="T160" s="147">
        <f>S160*H160</f>
        <v>0</v>
      </c>
      <c r="AR160" s="148" t="s">
        <v>300</v>
      </c>
      <c r="AT160" s="148" t="s">
        <v>295</v>
      </c>
      <c r="AU160" s="148" t="s">
        <v>83</v>
      </c>
      <c r="AY160" s="17" t="s">
        <v>293</v>
      </c>
      <c r="BE160" s="149">
        <f>IF(N160="základní",J160,0)</f>
        <v>0</v>
      </c>
      <c r="BF160" s="149">
        <f>IF(N160="snížená",J160,0)</f>
        <v>0</v>
      </c>
      <c r="BG160" s="149">
        <f>IF(N160="zákl. přenesená",J160,0)</f>
        <v>0</v>
      </c>
      <c r="BH160" s="149">
        <f>IF(N160="sníž. přenesená",J160,0)</f>
        <v>0</v>
      </c>
      <c r="BI160" s="149">
        <f>IF(N160="nulová",J160,0)</f>
        <v>0</v>
      </c>
      <c r="BJ160" s="17" t="s">
        <v>83</v>
      </c>
      <c r="BK160" s="149">
        <f>ROUND(I160*H160,2)</f>
        <v>0</v>
      </c>
      <c r="BL160" s="17" t="s">
        <v>300</v>
      </c>
      <c r="BM160" s="148" t="s">
        <v>890</v>
      </c>
    </row>
    <row r="161" spans="2:65" s="1" customFormat="1" ht="16.5" customHeight="1">
      <c r="B161" s="32"/>
      <c r="C161" s="137" t="s">
        <v>686</v>
      </c>
      <c r="D161" s="137" t="s">
        <v>295</v>
      </c>
      <c r="E161" s="138" t="s">
        <v>6660</v>
      </c>
      <c r="F161" s="139" t="s">
        <v>6661</v>
      </c>
      <c r="G161" s="140" t="s">
        <v>767</v>
      </c>
      <c r="H161" s="141">
        <v>36</v>
      </c>
      <c r="I161" s="142"/>
      <c r="J161" s="143">
        <f>ROUND(I161*H161,2)</f>
        <v>0</v>
      </c>
      <c r="K161" s="139" t="s">
        <v>1</v>
      </c>
      <c r="L161" s="32"/>
      <c r="M161" s="144" t="s">
        <v>1</v>
      </c>
      <c r="N161" s="145" t="s">
        <v>41</v>
      </c>
      <c r="P161" s="146">
        <f>O161*H161</f>
        <v>0</v>
      </c>
      <c r="Q161" s="146">
        <v>0</v>
      </c>
      <c r="R161" s="146">
        <f>Q161*H161</f>
        <v>0</v>
      </c>
      <c r="S161" s="146">
        <v>0</v>
      </c>
      <c r="T161" s="147">
        <f>S161*H161</f>
        <v>0</v>
      </c>
      <c r="AR161" s="148" t="s">
        <v>300</v>
      </c>
      <c r="AT161" s="148" t="s">
        <v>295</v>
      </c>
      <c r="AU161" s="148" t="s">
        <v>83</v>
      </c>
      <c r="AY161" s="17" t="s">
        <v>293</v>
      </c>
      <c r="BE161" s="149">
        <f>IF(N161="základní",J161,0)</f>
        <v>0</v>
      </c>
      <c r="BF161" s="149">
        <f>IF(N161="snížená",J161,0)</f>
        <v>0</v>
      </c>
      <c r="BG161" s="149">
        <f>IF(N161="zákl. přenesená",J161,0)</f>
        <v>0</v>
      </c>
      <c r="BH161" s="149">
        <f>IF(N161="sníž. přenesená",J161,0)</f>
        <v>0</v>
      </c>
      <c r="BI161" s="149">
        <f>IF(N161="nulová",J161,0)</f>
        <v>0</v>
      </c>
      <c r="BJ161" s="17" t="s">
        <v>83</v>
      </c>
      <c r="BK161" s="149">
        <f>ROUND(I161*H161,2)</f>
        <v>0</v>
      </c>
      <c r="BL161" s="17" t="s">
        <v>300</v>
      </c>
      <c r="BM161" s="148" t="s">
        <v>906</v>
      </c>
    </row>
    <row r="162" spans="2:65" s="12" customFormat="1" ht="11.25">
      <c r="B162" s="150"/>
      <c r="D162" s="151" t="s">
        <v>302</v>
      </c>
      <c r="E162" s="152" t="s">
        <v>1</v>
      </c>
      <c r="F162" s="153" t="s">
        <v>6738</v>
      </c>
      <c r="H162" s="154">
        <v>36</v>
      </c>
      <c r="I162" s="155"/>
      <c r="L162" s="150"/>
      <c r="M162" s="156"/>
      <c r="T162" s="157"/>
      <c r="AT162" s="152" t="s">
        <v>302</v>
      </c>
      <c r="AU162" s="152" t="s">
        <v>83</v>
      </c>
      <c r="AV162" s="12" t="s">
        <v>85</v>
      </c>
      <c r="AW162" s="12" t="s">
        <v>32</v>
      </c>
      <c r="AX162" s="12" t="s">
        <v>76</v>
      </c>
      <c r="AY162" s="152" t="s">
        <v>293</v>
      </c>
    </row>
    <row r="163" spans="2:65" s="14" customFormat="1" ht="11.25">
      <c r="B163" s="167"/>
      <c r="D163" s="151" t="s">
        <v>302</v>
      </c>
      <c r="E163" s="168" t="s">
        <v>1</v>
      </c>
      <c r="F163" s="169" t="s">
        <v>371</v>
      </c>
      <c r="H163" s="170">
        <v>36</v>
      </c>
      <c r="I163" s="171"/>
      <c r="L163" s="167"/>
      <c r="M163" s="172"/>
      <c r="T163" s="173"/>
      <c r="AT163" s="168" t="s">
        <v>302</v>
      </c>
      <c r="AU163" s="168" t="s">
        <v>83</v>
      </c>
      <c r="AV163" s="14" t="s">
        <v>300</v>
      </c>
      <c r="AW163" s="14" t="s">
        <v>32</v>
      </c>
      <c r="AX163" s="14" t="s">
        <v>83</v>
      </c>
      <c r="AY163" s="168" t="s">
        <v>293</v>
      </c>
    </row>
    <row r="164" spans="2:65" s="1" customFormat="1" ht="16.5" customHeight="1">
      <c r="B164" s="32"/>
      <c r="C164" s="174" t="s">
        <v>7</v>
      </c>
      <c r="D164" s="174" t="s">
        <v>530</v>
      </c>
      <c r="E164" s="175" t="s">
        <v>6739</v>
      </c>
      <c r="F164" s="176" t="s">
        <v>6740</v>
      </c>
      <c r="G164" s="177" t="s">
        <v>711</v>
      </c>
      <c r="H164" s="178">
        <v>24.24</v>
      </c>
      <c r="I164" s="179"/>
      <c r="J164" s="180">
        <f>ROUND(I164*H164,2)</f>
        <v>0</v>
      </c>
      <c r="K164" s="176" t="s">
        <v>1</v>
      </c>
      <c r="L164" s="181"/>
      <c r="M164" s="182" t="s">
        <v>1</v>
      </c>
      <c r="N164" s="183" t="s">
        <v>41</v>
      </c>
      <c r="P164" s="146">
        <f>O164*H164</f>
        <v>0</v>
      </c>
      <c r="Q164" s="146">
        <v>0</v>
      </c>
      <c r="R164" s="146">
        <f>Q164*H164</f>
        <v>0</v>
      </c>
      <c r="S164" s="146">
        <v>0</v>
      </c>
      <c r="T164" s="147">
        <f>S164*H164</f>
        <v>0</v>
      </c>
      <c r="AR164" s="148" t="s">
        <v>396</v>
      </c>
      <c r="AT164" s="148" t="s">
        <v>530</v>
      </c>
      <c r="AU164" s="148" t="s">
        <v>83</v>
      </c>
      <c r="AY164" s="17" t="s">
        <v>293</v>
      </c>
      <c r="BE164" s="149">
        <f>IF(N164="základní",J164,0)</f>
        <v>0</v>
      </c>
      <c r="BF164" s="149">
        <f>IF(N164="snížená",J164,0)</f>
        <v>0</v>
      </c>
      <c r="BG164" s="149">
        <f>IF(N164="zákl. přenesená",J164,0)</f>
        <v>0</v>
      </c>
      <c r="BH164" s="149">
        <f>IF(N164="sníž. přenesená",J164,0)</f>
        <v>0</v>
      </c>
      <c r="BI164" s="149">
        <f>IF(N164="nulová",J164,0)</f>
        <v>0</v>
      </c>
      <c r="BJ164" s="17" t="s">
        <v>83</v>
      </c>
      <c r="BK164" s="149">
        <f>ROUND(I164*H164,2)</f>
        <v>0</v>
      </c>
      <c r="BL164" s="17" t="s">
        <v>300</v>
      </c>
      <c r="BM164" s="148" t="s">
        <v>958</v>
      </c>
    </row>
    <row r="165" spans="2:65" s="1" customFormat="1" ht="16.5" customHeight="1">
      <c r="B165" s="32"/>
      <c r="C165" s="174" t="s">
        <v>694</v>
      </c>
      <c r="D165" s="174" t="s">
        <v>530</v>
      </c>
      <c r="E165" s="175" t="s">
        <v>6665</v>
      </c>
      <c r="F165" s="176" t="s">
        <v>6666</v>
      </c>
      <c r="G165" s="177" t="s">
        <v>767</v>
      </c>
      <c r="H165" s="178">
        <v>44.064</v>
      </c>
      <c r="I165" s="179"/>
      <c r="J165" s="180">
        <f>ROUND(I165*H165,2)</f>
        <v>0</v>
      </c>
      <c r="K165" s="176" t="s">
        <v>1</v>
      </c>
      <c r="L165" s="181"/>
      <c r="M165" s="182" t="s">
        <v>1</v>
      </c>
      <c r="N165" s="183" t="s">
        <v>41</v>
      </c>
      <c r="P165" s="146">
        <f>O165*H165</f>
        <v>0</v>
      </c>
      <c r="Q165" s="146">
        <v>0</v>
      </c>
      <c r="R165" s="146">
        <f>Q165*H165</f>
        <v>0</v>
      </c>
      <c r="S165" s="146">
        <v>0</v>
      </c>
      <c r="T165" s="147">
        <f>S165*H165</f>
        <v>0</v>
      </c>
      <c r="AR165" s="148" t="s">
        <v>396</v>
      </c>
      <c r="AT165" s="148" t="s">
        <v>530</v>
      </c>
      <c r="AU165" s="148" t="s">
        <v>83</v>
      </c>
      <c r="AY165" s="17" t="s">
        <v>293</v>
      </c>
      <c r="BE165" s="149">
        <f>IF(N165="základní",J165,0)</f>
        <v>0</v>
      </c>
      <c r="BF165" s="149">
        <f>IF(N165="snížená",J165,0)</f>
        <v>0</v>
      </c>
      <c r="BG165" s="149">
        <f>IF(N165="zákl. přenesená",J165,0)</f>
        <v>0</v>
      </c>
      <c r="BH165" s="149">
        <f>IF(N165="sníž. přenesená",J165,0)</f>
        <v>0</v>
      </c>
      <c r="BI165" s="149">
        <f>IF(N165="nulová",J165,0)</f>
        <v>0</v>
      </c>
      <c r="BJ165" s="17" t="s">
        <v>83</v>
      </c>
      <c r="BK165" s="149">
        <f>ROUND(I165*H165,2)</f>
        <v>0</v>
      </c>
      <c r="BL165" s="17" t="s">
        <v>300</v>
      </c>
      <c r="BM165" s="148" t="s">
        <v>993</v>
      </c>
    </row>
    <row r="166" spans="2:65" s="11" customFormat="1" ht="25.9" customHeight="1">
      <c r="B166" s="125"/>
      <c r="D166" s="126" t="s">
        <v>75</v>
      </c>
      <c r="E166" s="127" t="s">
        <v>320</v>
      </c>
      <c r="F166" s="127" t="s">
        <v>4904</v>
      </c>
      <c r="I166" s="128"/>
      <c r="J166" s="129">
        <f>BK166</f>
        <v>0</v>
      </c>
      <c r="L166" s="125"/>
      <c r="M166" s="130"/>
      <c r="P166" s="131">
        <f>SUM(P167:P173)</f>
        <v>0</v>
      </c>
      <c r="R166" s="131">
        <f>SUM(R167:R173)</f>
        <v>0</v>
      </c>
      <c r="T166" s="132">
        <f>SUM(T167:T173)</f>
        <v>0</v>
      </c>
      <c r="AR166" s="126" t="s">
        <v>83</v>
      </c>
      <c r="AT166" s="133" t="s">
        <v>75</v>
      </c>
      <c r="AU166" s="133" t="s">
        <v>76</v>
      </c>
      <c r="AY166" s="126" t="s">
        <v>293</v>
      </c>
      <c r="BK166" s="134">
        <f>SUM(BK167:BK173)</f>
        <v>0</v>
      </c>
    </row>
    <row r="167" spans="2:65" s="1" customFormat="1" ht="21.75" customHeight="1">
      <c r="B167" s="32"/>
      <c r="C167" s="137" t="s">
        <v>699</v>
      </c>
      <c r="D167" s="137" t="s">
        <v>295</v>
      </c>
      <c r="E167" s="138" t="s">
        <v>6535</v>
      </c>
      <c r="F167" s="139" t="s">
        <v>6536</v>
      </c>
      <c r="G167" s="140" t="s">
        <v>767</v>
      </c>
      <c r="H167" s="141">
        <v>36.5</v>
      </c>
      <c r="I167" s="142"/>
      <c r="J167" s="143">
        <f t="shared" ref="J167:J173" si="20">ROUND(I167*H167,2)</f>
        <v>0</v>
      </c>
      <c r="K167" s="139" t="s">
        <v>1</v>
      </c>
      <c r="L167" s="32"/>
      <c r="M167" s="144" t="s">
        <v>1</v>
      </c>
      <c r="N167" s="145" t="s">
        <v>41</v>
      </c>
      <c r="P167" s="146">
        <f t="shared" ref="P167:P173" si="21">O167*H167</f>
        <v>0</v>
      </c>
      <c r="Q167" s="146">
        <v>0</v>
      </c>
      <c r="R167" s="146">
        <f t="shared" ref="R167:R173" si="22">Q167*H167</f>
        <v>0</v>
      </c>
      <c r="S167" s="146">
        <v>0</v>
      </c>
      <c r="T167" s="147">
        <f t="shared" ref="T167:T173" si="23">S167*H167</f>
        <v>0</v>
      </c>
      <c r="AR167" s="148" t="s">
        <v>300</v>
      </c>
      <c r="AT167" s="148" t="s">
        <v>295</v>
      </c>
      <c r="AU167" s="148" t="s">
        <v>83</v>
      </c>
      <c r="AY167" s="17" t="s">
        <v>293</v>
      </c>
      <c r="BE167" s="149">
        <f t="shared" ref="BE167:BE173" si="24">IF(N167="základní",J167,0)</f>
        <v>0</v>
      </c>
      <c r="BF167" s="149">
        <f t="shared" ref="BF167:BF173" si="25">IF(N167="snížená",J167,0)</f>
        <v>0</v>
      </c>
      <c r="BG167" s="149">
        <f t="shared" ref="BG167:BG173" si="26">IF(N167="zákl. přenesená",J167,0)</f>
        <v>0</v>
      </c>
      <c r="BH167" s="149">
        <f t="shared" ref="BH167:BH173" si="27">IF(N167="sníž. přenesená",J167,0)</f>
        <v>0</v>
      </c>
      <c r="BI167" s="149">
        <f t="shared" ref="BI167:BI173" si="28">IF(N167="nulová",J167,0)</f>
        <v>0</v>
      </c>
      <c r="BJ167" s="17" t="s">
        <v>83</v>
      </c>
      <c r="BK167" s="149">
        <f t="shared" ref="BK167:BK173" si="29">ROUND(I167*H167,2)</f>
        <v>0</v>
      </c>
      <c r="BL167" s="17" t="s">
        <v>300</v>
      </c>
      <c r="BM167" s="148" t="s">
        <v>1053</v>
      </c>
    </row>
    <row r="168" spans="2:65" s="1" customFormat="1" ht="21.75" customHeight="1">
      <c r="B168" s="32"/>
      <c r="C168" s="137" t="s">
        <v>704</v>
      </c>
      <c r="D168" s="137" t="s">
        <v>295</v>
      </c>
      <c r="E168" s="138" t="s">
        <v>6741</v>
      </c>
      <c r="F168" s="139" t="s">
        <v>6742</v>
      </c>
      <c r="G168" s="140" t="s">
        <v>767</v>
      </c>
      <c r="H168" s="141">
        <v>65.5</v>
      </c>
      <c r="I168" s="142"/>
      <c r="J168" s="143">
        <f t="shared" si="20"/>
        <v>0</v>
      </c>
      <c r="K168" s="139" t="s">
        <v>1</v>
      </c>
      <c r="L168" s="32"/>
      <c r="M168" s="144" t="s">
        <v>1</v>
      </c>
      <c r="N168" s="145" t="s">
        <v>41</v>
      </c>
      <c r="P168" s="146">
        <f t="shared" si="21"/>
        <v>0</v>
      </c>
      <c r="Q168" s="146">
        <v>0</v>
      </c>
      <c r="R168" s="146">
        <f t="shared" si="22"/>
        <v>0</v>
      </c>
      <c r="S168" s="146">
        <v>0</v>
      </c>
      <c r="T168" s="147">
        <f t="shared" si="23"/>
        <v>0</v>
      </c>
      <c r="AR168" s="148" t="s">
        <v>300</v>
      </c>
      <c r="AT168" s="148" t="s">
        <v>295</v>
      </c>
      <c r="AU168" s="148" t="s">
        <v>83</v>
      </c>
      <c r="AY168" s="17" t="s">
        <v>293</v>
      </c>
      <c r="BE168" s="149">
        <f t="shared" si="24"/>
        <v>0</v>
      </c>
      <c r="BF168" s="149">
        <f t="shared" si="25"/>
        <v>0</v>
      </c>
      <c r="BG168" s="149">
        <f t="shared" si="26"/>
        <v>0</v>
      </c>
      <c r="BH168" s="149">
        <f t="shared" si="27"/>
        <v>0</v>
      </c>
      <c r="BI168" s="149">
        <f t="shared" si="28"/>
        <v>0</v>
      </c>
      <c r="BJ168" s="17" t="s">
        <v>83</v>
      </c>
      <c r="BK168" s="149">
        <f t="shared" si="29"/>
        <v>0</v>
      </c>
      <c r="BL168" s="17" t="s">
        <v>300</v>
      </c>
      <c r="BM168" s="148" t="s">
        <v>1089</v>
      </c>
    </row>
    <row r="169" spans="2:65" s="1" customFormat="1" ht="24.2" customHeight="1">
      <c r="B169" s="32"/>
      <c r="C169" s="137" t="s">
        <v>708</v>
      </c>
      <c r="D169" s="137" t="s">
        <v>295</v>
      </c>
      <c r="E169" s="138" t="s">
        <v>6551</v>
      </c>
      <c r="F169" s="139" t="s">
        <v>6743</v>
      </c>
      <c r="G169" s="140" t="s">
        <v>3444</v>
      </c>
      <c r="H169" s="141">
        <v>45</v>
      </c>
      <c r="I169" s="142"/>
      <c r="J169" s="143">
        <f t="shared" si="20"/>
        <v>0</v>
      </c>
      <c r="K169" s="139" t="s">
        <v>1</v>
      </c>
      <c r="L169" s="32"/>
      <c r="M169" s="144" t="s">
        <v>1</v>
      </c>
      <c r="N169" s="145" t="s">
        <v>41</v>
      </c>
      <c r="P169" s="146">
        <f t="shared" si="21"/>
        <v>0</v>
      </c>
      <c r="Q169" s="146">
        <v>0</v>
      </c>
      <c r="R169" s="146">
        <f t="shared" si="22"/>
        <v>0</v>
      </c>
      <c r="S169" s="146">
        <v>0</v>
      </c>
      <c r="T169" s="147">
        <f t="shared" si="23"/>
        <v>0</v>
      </c>
      <c r="AR169" s="148" t="s">
        <v>300</v>
      </c>
      <c r="AT169" s="148" t="s">
        <v>295</v>
      </c>
      <c r="AU169" s="148" t="s">
        <v>83</v>
      </c>
      <c r="AY169" s="17" t="s">
        <v>293</v>
      </c>
      <c r="BE169" s="149">
        <f t="shared" si="24"/>
        <v>0</v>
      </c>
      <c r="BF169" s="149">
        <f t="shared" si="25"/>
        <v>0</v>
      </c>
      <c r="BG169" s="149">
        <f t="shared" si="26"/>
        <v>0</v>
      </c>
      <c r="BH169" s="149">
        <f t="shared" si="27"/>
        <v>0</v>
      </c>
      <c r="BI169" s="149">
        <f t="shared" si="28"/>
        <v>0</v>
      </c>
      <c r="BJ169" s="17" t="s">
        <v>83</v>
      </c>
      <c r="BK169" s="149">
        <f t="shared" si="29"/>
        <v>0</v>
      </c>
      <c r="BL169" s="17" t="s">
        <v>300</v>
      </c>
      <c r="BM169" s="148" t="s">
        <v>1144</v>
      </c>
    </row>
    <row r="170" spans="2:65" s="1" customFormat="1" ht="24.2" customHeight="1">
      <c r="B170" s="32"/>
      <c r="C170" s="137" t="s">
        <v>737</v>
      </c>
      <c r="D170" s="137" t="s">
        <v>295</v>
      </c>
      <c r="E170" s="138" t="s">
        <v>6553</v>
      </c>
      <c r="F170" s="139" t="s">
        <v>6744</v>
      </c>
      <c r="G170" s="140" t="s">
        <v>3444</v>
      </c>
      <c r="H170" s="141">
        <v>43</v>
      </c>
      <c r="I170" s="142"/>
      <c r="J170" s="143">
        <f t="shared" si="20"/>
        <v>0</v>
      </c>
      <c r="K170" s="139" t="s">
        <v>1</v>
      </c>
      <c r="L170" s="32"/>
      <c r="M170" s="144" t="s">
        <v>1</v>
      </c>
      <c r="N170" s="145" t="s">
        <v>41</v>
      </c>
      <c r="P170" s="146">
        <f t="shared" si="21"/>
        <v>0</v>
      </c>
      <c r="Q170" s="146">
        <v>0</v>
      </c>
      <c r="R170" s="146">
        <f t="shared" si="22"/>
        <v>0</v>
      </c>
      <c r="S170" s="146">
        <v>0</v>
      </c>
      <c r="T170" s="147">
        <f t="shared" si="23"/>
        <v>0</v>
      </c>
      <c r="AR170" s="148" t="s">
        <v>300</v>
      </c>
      <c r="AT170" s="148" t="s">
        <v>295</v>
      </c>
      <c r="AU170" s="148" t="s">
        <v>83</v>
      </c>
      <c r="AY170" s="17" t="s">
        <v>293</v>
      </c>
      <c r="BE170" s="149">
        <f t="shared" si="24"/>
        <v>0</v>
      </c>
      <c r="BF170" s="149">
        <f t="shared" si="25"/>
        <v>0</v>
      </c>
      <c r="BG170" s="149">
        <f t="shared" si="26"/>
        <v>0</v>
      </c>
      <c r="BH170" s="149">
        <f t="shared" si="27"/>
        <v>0</v>
      </c>
      <c r="BI170" s="149">
        <f t="shared" si="28"/>
        <v>0</v>
      </c>
      <c r="BJ170" s="17" t="s">
        <v>83</v>
      </c>
      <c r="BK170" s="149">
        <f t="shared" si="29"/>
        <v>0</v>
      </c>
      <c r="BL170" s="17" t="s">
        <v>300</v>
      </c>
      <c r="BM170" s="148" t="s">
        <v>1153</v>
      </c>
    </row>
    <row r="171" spans="2:65" s="1" customFormat="1" ht="24.2" customHeight="1">
      <c r="B171" s="32"/>
      <c r="C171" s="137" t="s">
        <v>746</v>
      </c>
      <c r="D171" s="137" t="s">
        <v>295</v>
      </c>
      <c r="E171" s="138" t="s">
        <v>6745</v>
      </c>
      <c r="F171" s="139" t="s">
        <v>6746</v>
      </c>
      <c r="G171" s="140" t="s">
        <v>3444</v>
      </c>
      <c r="H171" s="141">
        <v>1</v>
      </c>
      <c r="I171" s="142"/>
      <c r="J171" s="143">
        <f t="shared" si="20"/>
        <v>0</v>
      </c>
      <c r="K171" s="139" t="s">
        <v>1</v>
      </c>
      <c r="L171" s="32"/>
      <c r="M171" s="144" t="s">
        <v>1</v>
      </c>
      <c r="N171" s="145" t="s">
        <v>41</v>
      </c>
      <c r="P171" s="146">
        <f t="shared" si="21"/>
        <v>0</v>
      </c>
      <c r="Q171" s="146">
        <v>0</v>
      </c>
      <c r="R171" s="146">
        <f t="shared" si="22"/>
        <v>0</v>
      </c>
      <c r="S171" s="146">
        <v>0</v>
      </c>
      <c r="T171" s="147">
        <f t="shared" si="23"/>
        <v>0</v>
      </c>
      <c r="AR171" s="148" t="s">
        <v>300</v>
      </c>
      <c r="AT171" s="148" t="s">
        <v>295</v>
      </c>
      <c r="AU171" s="148" t="s">
        <v>83</v>
      </c>
      <c r="AY171" s="17" t="s">
        <v>293</v>
      </c>
      <c r="BE171" s="149">
        <f t="shared" si="24"/>
        <v>0</v>
      </c>
      <c r="BF171" s="149">
        <f t="shared" si="25"/>
        <v>0</v>
      </c>
      <c r="BG171" s="149">
        <f t="shared" si="26"/>
        <v>0</v>
      </c>
      <c r="BH171" s="149">
        <f t="shared" si="27"/>
        <v>0</v>
      </c>
      <c r="BI171" s="149">
        <f t="shared" si="28"/>
        <v>0</v>
      </c>
      <c r="BJ171" s="17" t="s">
        <v>83</v>
      </c>
      <c r="BK171" s="149">
        <f t="shared" si="29"/>
        <v>0</v>
      </c>
      <c r="BL171" s="17" t="s">
        <v>300</v>
      </c>
      <c r="BM171" s="148" t="s">
        <v>1163</v>
      </c>
    </row>
    <row r="172" spans="2:65" s="1" customFormat="1" ht="24.2" customHeight="1">
      <c r="B172" s="32"/>
      <c r="C172" s="137" t="s">
        <v>764</v>
      </c>
      <c r="D172" s="137" t="s">
        <v>295</v>
      </c>
      <c r="E172" s="138" t="s">
        <v>6747</v>
      </c>
      <c r="F172" s="139" t="s">
        <v>6748</v>
      </c>
      <c r="G172" s="140" t="s">
        <v>3444</v>
      </c>
      <c r="H172" s="141">
        <v>40</v>
      </c>
      <c r="I172" s="142"/>
      <c r="J172" s="143">
        <f t="shared" si="20"/>
        <v>0</v>
      </c>
      <c r="K172" s="139" t="s">
        <v>1</v>
      </c>
      <c r="L172" s="32"/>
      <c r="M172" s="144" t="s">
        <v>1</v>
      </c>
      <c r="N172" s="145" t="s">
        <v>41</v>
      </c>
      <c r="P172" s="146">
        <f t="shared" si="21"/>
        <v>0</v>
      </c>
      <c r="Q172" s="146">
        <v>0</v>
      </c>
      <c r="R172" s="146">
        <f t="shared" si="22"/>
        <v>0</v>
      </c>
      <c r="S172" s="146">
        <v>0</v>
      </c>
      <c r="T172" s="147">
        <f t="shared" si="23"/>
        <v>0</v>
      </c>
      <c r="AR172" s="148" t="s">
        <v>300</v>
      </c>
      <c r="AT172" s="148" t="s">
        <v>295</v>
      </c>
      <c r="AU172" s="148" t="s">
        <v>83</v>
      </c>
      <c r="AY172" s="17" t="s">
        <v>293</v>
      </c>
      <c r="BE172" s="149">
        <f t="shared" si="24"/>
        <v>0</v>
      </c>
      <c r="BF172" s="149">
        <f t="shared" si="25"/>
        <v>0</v>
      </c>
      <c r="BG172" s="149">
        <f t="shared" si="26"/>
        <v>0</v>
      </c>
      <c r="BH172" s="149">
        <f t="shared" si="27"/>
        <v>0</v>
      </c>
      <c r="BI172" s="149">
        <f t="shared" si="28"/>
        <v>0</v>
      </c>
      <c r="BJ172" s="17" t="s">
        <v>83</v>
      </c>
      <c r="BK172" s="149">
        <f t="shared" si="29"/>
        <v>0</v>
      </c>
      <c r="BL172" s="17" t="s">
        <v>300</v>
      </c>
      <c r="BM172" s="148" t="s">
        <v>1201</v>
      </c>
    </row>
    <row r="173" spans="2:65" s="1" customFormat="1" ht="24.2" customHeight="1">
      <c r="B173" s="32"/>
      <c r="C173" s="137" t="s">
        <v>773</v>
      </c>
      <c r="D173" s="137" t="s">
        <v>295</v>
      </c>
      <c r="E173" s="138" t="s">
        <v>6749</v>
      </c>
      <c r="F173" s="139" t="s">
        <v>6750</v>
      </c>
      <c r="G173" s="140" t="s">
        <v>3444</v>
      </c>
      <c r="H173" s="141">
        <v>4</v>
      </c>
      <c r="I173" s="142"/>
      <c r="J173" s="143">
        <f t="shared" si="20"/>
        <v>0</v>
      </c>
      <c r="K173" s="139" t="s">
        <v>1</v>
      </c>
      <c r="L173" s="32"/>
      <c r="M173" s="144" t="s">
        <v>1</v>
      </c>
      <c r="N173" s="145" t="s">
        <v>41</v>
      </c>
      <c r="P173" s="146">
        <f t="shared" si="21"/>
        <v>0</v>
      </c>
      <c r="Q173" s="146">
        <v>0</v>
      </c>
      <c r="R173" s="146">
        <f t="shared" si="22"/>
        <v>0</v>
      </c>
      <c r="S173" s="146">
        <v>0</v>
      </c>
      <c r="T173" s="147">
        <f t="shared" si="23"/>
        <v>0</v>
      </c>
      <c r="AR173" s="148" t="s">
        <v>300</v>
      </c>
      <c r="AT173" s="148" t="s">
        <v>295</v>
      </c>
      <c r="AU173" s="148" t="s">
        <v>83</v>
      </c>
      <c r="AY173" s="17" t="s">
        <v>293</v>
      </c>
      <c r="BE173" s="149">
        <f t="shared" si="24"/>
        <v>0</v>
      </c>
      <c r="BF173" s="149">
        <f t="shared" si="25"/>
        <v>0</v>
      </c>
      <c r="BG173" s="149">
        <f t="shared" si="26"/>
        <v>0</v>
      </c>
      <c r="BH173" s="149">
        <f t="shared" si="27"/>
        <v>0</v>
      </c>
      <c r="BI173" s="149">
        <f t="shared" si="28"/>
        <v>0</v>
      </c>
      <c r="BJ173" s="17" t="s">
        <v>83</v>
      </c>
      <c r="BK173" s="149">
        <f t="shared" si="29"/>
        <v>0</v>
      </c>
      <c r="BL173" s="17" t="s">
        <v>300</v>
      </c>
      <c r="BM173" s="148" t="s">
        <v>1211</v>
      </c>
    </row>
    <row r="174" spans="2:65" s="11" customFormat="1" ht="25.9" customHeight="1">
      <c r="B174" s="125"/>
      <c r="D174" s="126" t="s">
        <v>75</v>
      </c>
      <c r="E174" s="127" t="s">
        <v>1217</v>
      </c>
      <c r="F174" s="127" t="s">
        <v>6541</v>
      </c>
      <c r="I174" s="128"/>
      <c r="J174" s="129">
        <f>BK174</f>
        <v>0</v>
      </c>
      <c r="L174" s="125"/>
      <c r="M174" s="130"/>
      <c r="P174" s="131">
        <f>SUM(P175:P176)</f>
        <v>0</v>
      </c>
      <c r="R174" s="131">
        <f>SUM(R175:R176)</f>
        <v>0</v>
      </c>
      <c r="T174" s="132">
        <f>SUM(T175:T176)</f>
        <v>0</v>
      </c>
      <c r="AR174" s="126" t="s">
        <v>83</v>
      </c>
      <c r="AT174" s="133" t="s">
        <v>75</v>
      </c>
      <c r="AU174" s="133" t="s">
        <v>76</v>
      </c>
      <c r="AY174" s="126" t="s">
        <v>293</v>
      </c>
      <c r="BK174" s="134">
        <f>SUM(BK175:BK176)</f>
        <v>0</v>
      </c>
    </row>
    <row r="175" spans="2:65" s="1" customFormat="1" ht="21.75" customHeight="1">
      <c r="B175" s="32"/>
      <c r="C175" s="137" t="s">
        <v>777</v>
      </c>
      <c r="D175" s="137" t="s">
        <v>295</v>
      </c>
      <c r="E175" s="138" t="s">
        <v>6547</v>
      </c>
      <c r="F175" s="139" t="s">
        <v>6751</v>
      </c>
      <c r="G175" s="140" t="s">
        <v>767</v>
      </c>
      <c r="H175" s="141">
        <v>65.5</v>
      </c>
      <c r="I175" s="142"/>
      <c r="J175" s="143">
        <f>ROUND(I175*H175,2)</f>
        <v>0</v>
      </c>
      <c r="K175" s="139" t="s">
        <v>1</v>
      </c>
      <c r="L175" s="32"/>
      <c r="M175" s="144" t="s">
        <v>1</v>
      </c>
      <c r="N175" s="145" t="s">
        <v>41</v>
      </c>
      <c r="P175" s="146">
        <f>O175*H175</f>
        <v>0</v>
      </c>
      <c r="Q175" s="146">
        <v>0</v>
      </c>
      <c r="R175" s="146">
        <f>Q175*H175</f>
        <v>0</v>
      </c>
      <c r="S175" s="146">
        <v>0</v>
      </c>
      <c r="T175" s="147">
        <f>S175*H175</f>
        <v>0</v>
      </c>
      <c r="AR175" s="148" t="s">
        <v>300</v>
      </c>
      <c r="AT175" s="148" t="s">
        <v>295</v>
      </c>
      <c r="AU175" s="148" t="s">
        <v>83</v>
      </c>
      <c r="AY175" s="17" t="s">
        <v>293</v>
      </c>
      <c r="BE175" s="149">
        <f>IF(N175="základní",J175,0)</f>
        <v>0</v>
      </c>
      <c r="BF175" s="149">
        <f>IF(N175="snížená",J175,0)</f>
        <v>0</v>
      </c>
      <c r="BG175" s="149">
        <f>IF(N175="zákl. přenesená",J175,0)</f>
        <v>0</v>
      </c>
      <c r="BH175" s="149">
        <f>IF(N175="sníž. přenesená",J175,0)</f>
        <v>0</v>
      </c>
      <c r="BI175" s="149">
        <f>IF(N175="nulová",J175,0)</f>
        <v>0</v>
      </c>
      <c r="BJ175" s="17" t="s">
        <v>83</v>
      </c>
      <c r="BK175" s="149">
        <f>ROUND(I175*H175,2)</f>
        <v>0</v>
      </c>
      <c r="BL175" s="17" t="s">
        <v>300</v>
      </c>
      <c r="BM175" s="148" t="s">
        <v>1222</v>
      </c>
    </row>
    <row r="176" spans="2:65" s="1" customFormat="1" ht="24.2" customHeight="1">
      <c r="B176" s="32"/>
      <c r="C176" s="137" t="s">
        <v>782</v>
      </c>
      <c r="D176" s="137" t="s">
        <v>295</v>
      </c>
      <c r="E176" s="138" t="s">
        <v>6752</v>
      </c>
      <c r="F176" s="139" t="s">
        <v>6753</v>
      </c>
      <c r="G176" s="140" t="s">
        <v>306</v>
      </c>
      <c r="H176" s="141">
        <v>4</v>
      </c>
      <c r="I176" s="142"/>
      <c r="J176" s="143">
        <f>ROUND(I176*H176,2)</f>
        <v>0</v>
      </c>
      <c r="K176" s="139" t="s">
        <v>1</v>
      </c>
      <c r="L176" s="32"/>
      <c r="M176" s="144" t="s">
        <v>1</v>
      </c>
      <c r="N176" s="145" t="s">
        <v>41</v>
      </c>
      <c r="P176" s="146">
        <f>O176*H176</f>
        <v>0</v>
      </c>
      <c r="Q176" s="146">
        <v>0</v>
      </c>
      <c r="R176" s="146">
        <f>Q176*H176</f>
        <v>0</v>
      </c>
      <c r="S176" s="146">
        <v>0</v>
      </c>
      <c r="T176" s="147">
        <f>S176*H176</f>
        <v>0</v>
      </c>
      <c r="AR176" s="148" t="s">
        <v>300</v>
      </c>
      <c r="AT176" s="148" t="s">
        <v>295</v>
      </c>
      <c r="AU176" s="148" t="s">
        <v>83</v>
      </c>
      <c r="AY176" s="17" t="s">
        <v>293</v>
      </c>
      <c r="BE176" s="149">
        <f>IF(N176="základní",J176,0)</f>
        <v>0</v>
      </c>
      <c r="BF176" s="149">
        <f>IF(N176="snížená",J176,0)</f>
        <v>0</v>
      </c>
      <c r="BG176" s="149">
        <f>IF(N176="zákl. přenesená",J176,0)</f>
        <v>0</v>
      </c>
      <c r="BH176" s="149">
        <f>IF(N176="sníž. přenesená",J176,0)</f>
        <v>0</v>
      </c>
      <c r="BI176" s="149">
        <f>IF(N176="nulová",J176,0)</f>
        <v>0</v>
      </c>
      <c r="BJ176" s="17" t="s">
        <v>83</v>
      </c>
      <c r="BK176" s="149">
        <f>ROUND(I176*H176,2)</f>
        <v>0</v>
      </c>
      <c r="BL176" s="17" t="s">
        <v>300</v>
      </c>
      <c r="BM176" s="148" t="s">
        <v>1233</v>
      </c>
    </row>
    <row r="177" spans="2:65" s="11" customFormat="1" ht="25.9" customHeight="1">
      <c r="B177" s="125"/>
      <c r="D177" s="126" t="s">
        <v>75</v>
      </c>
      <c r="E177" s="127" t="s">
        <v>1233</v>
      </c>
      <c r="F177" s="127" t="s">
        <v>6558</v>
      </c>
      <c r="I177" s="128"/>
      <c r="J177" s="129">
        <f>BK177</f>
        <v>0</v>
      </c>
      <c r="L177" s="125"/>
      <c r="M177" s="130"/>
      <c r="P177" s="131">
        <f>P178</f>
        <v>0</v>
      </c>
      <c r="R177" s="131">
        <f>R178</f>
        <v>0</v>
      </c>
      <c r="T177" s="132">
        <f>T178</f>
        <v>0</v>
      </c>
      <c r="AR177" s="126" t="s">
        <v>83</v>
      </c>
      <c r="AT177" s="133" t="s">
        <v>75</v>
      </c>
      <c r="AU177" s="133" t="s">
        <v>76</v>
      </c>
      <c r="AY177" s="126" t="s">
        <v>293</v>
      </c>
      <c r="BK177" s="134">
        <f>BK178</f>
        <v>0</v>
      </c>
    </row>
    <row r="178" spans="2:65" s="1" customFormat="1" ht="24.2" customHeight="1">
      <c r="B178" s="32"/>
      <c r="C178" s="137" t="s">
        <v>787</v>
      </c>
      <c r="D178" s="137" t="s">
        <v>295</v>
      </c>
      <c r="E178" s="138" t="s">
        <v>6561</v>
      </c>
      <c r="F178" s="139" t="s">
        <v>6562</v>
      </c>
      <c r="G178" s="140" t="s">
        <v>767</v>
      </c>
      <c r="H178" s="141">
        <v>65.5</v>
      </c>
      <c r="I178" s="142"/>
      <c r="J178" s="143">
        <f>ROUND(I178*H178,2)</f>
        <v>0</v>
      </c>
      <c r="K178" s="139" t="s">
        <v>1</v>
      </c>
      <c r="L178" s="32"/>
      <c r="M178" s="144" t="s">
        <v>1</v>
      </c>
      <c r="N178" s="145" t="s">
        <v>41</v>
      </c>
      <c r="P178" s="146">
        <f>O178*H178</f>
        <v>0</v>
      </c>
      <c r="Q178" s="146">
        <v>0</v>
      </c>
      <c r="R178" s="146">
        <f>Q178*H178</f>
        <v>0</v>
      </c>
      <c r="S178" s="146">
        <v>0</v>
      </c>
      <c r="T178" s="147">
        <f>S178*H178</f>
        <v>0</v>
      </c>
      <c r="AR178" s="148" t="s">
        <v>300</v>
      </c>
      <c r="AT178" s="148" t="s">
        <v>295</v>
      </c>
      <c r="AU178" s="148" t="s">
        <v>83</v>
      </c>
      <c r="AY178" s="17" t="s">
        <v>293</v>
      </c>
      <c r="BE178" s="149">
        <f>IF(N178="základní",J178,0)</f>
        <v>0</v>
      </c>
      <c r="BF178" s="149">
        <f>IF(N178="snížená",J178,0)</f>
        <v>0</v>
      </c>
      <c r="BG178" s="149">
        <f>IF(N178="zákl. přenesená",J178,0)</f>
        <v>0</v>
      </c>
      <c r="BH178" s="149">
        <f>IF(N178="sníž. přenesená",J178,0)</f>
        <v>0</v>
      </c>
      <c r="BI178" s="149">
        <f>IF(N178="nulová",J178,0)</f>
        <v>0</v>
      </c>
      <c r="BJ178" s="17" t="s">
        <v>83</v>
      </c>
      <c r="BK178" s="149">
        <f>ROUND(I178*H178,2)</f>
        <v>0</v>
      </c>
      <c r="BL178" s="17" t="s">
        <v>300</v>
      </c>
      <c r="BM178" s="148" t="s">
        <v>1255</v>
      </c>
    </row>
    <row r="179" spans="2:65" s="11" customFormat="1" ht="25.9" customHeight="1">
      <c r="B179" s="125"/>
      <c r="D179" s="126" t="s">
        <v>75</v>
      </c>
      <c r="E179" s="127" t="s">
        <v>396</v>
      </c>
      <c r="F179" s="127" t="s">
        <v>1260</v>
      </c>
      <c r="I179" s="128"/>
      <c r="J179" s="129">
        <f>BK179</f>
        <v>0</v>
      </c>
      <c r="L179" s="125"/>
      <c r="M179" s="130"/>
      <c r="P179" s="131">
        <f>SUM(P180:P185)</f>
        <v>0</v>
      </c>
      <c r="R179" s="131">
        <f>SUM(R180:R185)</f>
        <v>0</v>
      </c>
      <c r="T179" s="132">
        <f>SUM(T180:T185)</f>
        <v>0</v>
      </c>
      <c r="AR179" s="126" t="s">
        <v>83</v>
      </c>
      <c r="AT179" s="133" t="s">
        <v>75</v>
      </c>
      <c r="AU179" s="133" t="s">
        <v>76</v>
      </c>
      <c r="AY179" s="126" t="s">
        <v>293</v>
      </c>
      <c r="BK179" s="134">
        <f>SUM(BK180:BK185)</f>
        <v>0</v>
      </c>
    </row>
    <row r="180" spans="2:65" s="1" customFormat="1" ht="21.75" customHeight="1">
      <c r="B180" s="32"/>
      <c r="C180" s="137" t="s">
        <v>791</v>
      </c>
      <c r="D180" s="137" t="s">
        <v>295</v>
      </c>
      <c r="E180" s="138" t="s">
        <v>6673</v>
      </c>
      <c r="F180" s="139" t="s">
        <v>6674</v>
      </c>
      <c r="G180" s="140" t="s">
        <v>909</v>
      </c>
      <c r="H180" s="141">
        <v>1</v>
      </c>
      <c r="I180" s="142"/>
      <c r="J180" s="143">
        <f t="shared" ref="J180:J185" si="30">ROUND(I180*H180,2)</f>
        <v>0</v>
      </c>
      <c r="K180" s="139" t="s">
        <v>1</v>
      </c>
      <c r="L180" s="32"/>
      <c r="M180" s="144" t="s">
        <v>1</v>
      </c>
      <c r="N180" s="145" t="s">
        <v>41</v>
      </c>
      <c r="P180" s="146">
        <f t="shared" ref="P180:P185" si="31">O180*H180</f>
        <v>0</v>
      </c>
      <c r="Q180" s="146">
        <v>0</v>
      </c>
      <c r="R180" s="146">
        <f t="shared" ref="R180:R185" si="32">Q180*H180</f>
        <v>0</v>
      </c>
      <c r="S180" s="146">
        <v>0</v>
      </c>
      <c r="T180" s="147">
        <f t="shared" ref="T180:T185" si="33">S180*H180</f>
        <v>0</v>
      </c>
      <c r="AR180" s="148" t="s">
        <v>300</v>
      </c>
      <c r="AT180" s="148" t="s">
        <v>295</v>
      </c>
      <c r="AU180" s="148" t="s">
        <v>83</v>
      </c>
      <c r="AY180" s="17" t="s">
        <v>293</v>
      </c>
      <c r="BE180" s="149">
        <f t="shared" ref="BE180:BE185" si="34">IF(N180="základní",J180,0)</f>
        <v>0</v>
      </c>
      <c r="BF180" s="149">
        <f t="shared" ref="BF180:BF185" si="35">IF(N180="snížená",J180,0)</f>
        <v>0</v>
      </c>
      <c r="BG180" s="149">
        <f t="shared" ref="BG180:BG185" si="36">IF(N180="zákl. přenesená",J180,0)</f>
        <v>0</v>
      </c>
      <c r="BH180" s="149">
        <f t="shared" ref="BH180:BH185" si="37">IF(N180="sníž. přenesená",J180,0)</f>
        <v>0</v>
      </c>
      <c r="BI180" s="149">
        <f t="shared" ref="BI180:BI185" si="38">IF(N180="nulová",J180,0)</f>
        <v>0</v>
      </c>
      <c r="BJ180" s="17" t="s">
        <v>83</v>
      </c>
      <c r="BK180" s="149">
        <f t="shared" ref="BK180:BK185" si="39">ROUND(I180*H180,2)</f>
        <v>0</v>
      </c>
      <c r="BL180" s="17" t="s">
        <v>300</v>
      </c>
      <c r="BM180" s="148" t="s">
        <v>1266</v>
      </c>
    </row>
    <row r="181" spans="2:65" s="1" customFormat="1" ht="21.75" customHeight="1">
      <c r="B181" s="32"/>
      <c r="C181" s="137" t="s">
        <v>809</v>
      </c>
      <c r="D181" s="137" t="s">
        <v>295</v>
      </c>
      <c r="E181" s="138" t="s">
        <v>6677</v>
      </c>
      <c r="F181" s="139" t="s">
        <v>6678</v>
      </c>
      <c r="G181" s="140" t="s">
        <v>711</v>
      </c>
      <c r="H181" s="141">
        <v>24</v>
      </c>
      <c r="I181" s="142"/>
      <c r="J181" s="143">
        <f t="shared" si="30"/>
        <v>0</v>
      </c>
      <c r="K181" s="139" t="s">
        <v>1</v>
      </c>
      <c r="L181" s="32"/>
      <c r="M181" s="144" t="s">
        <v>1</v>
      </c>
      <c r="N181" s="145" t="s">
        <v>41</v>
      </c>
      <c r="P181" s="146">
        <f t="shared" si="31"/>
        <v>0</v>
      </c>
      <c r="Q181" s="146">
        <v>0</v>
      </c>
      <c r="R181" s="146">
        <f t="shared" si="32"/>
        <v>0</v>
      </c>
      <c r="S181" s="146">
        <v>0</v>
      </c>
      <c r="T181" s="147">
        <f t="shared" si="33"/>
        <v>0</v>
      </c>
      <c r="AR181" s="148" t="s">
        <v>300</v>
      </c>
      <c r="AT181" s="148" t="s">
        <v>295</v>
      </c>
      <c r="AU181" s="148" t="s">
        <v>83</v>
      </c>
      <c r="AY181" s="17" t="s">
        <v>293</v>
      </c>
      <c r="BE181" s="149">
        <f t="shared" si="34"/>
        <v>0</v>
      </c>
      <c r="BF181" s="149">
        <f t="shared" si="35"/>
        <v>0</v>
      </c>
      <c r="BG181" s="149">
        <f t="shared" si="36"/>
        <v>0</v>
      </c>
      <c r="BH181" s="149">
        <f t="shared" si="37"/>
        <v>0</v>
      </c>
      <c r="BI181" s="149">
        <f t="shared" si="38"/>
        <v>0</v>
      </c>
      <c r="BJ181" s="17" t="s">
        <v>83</v>
      </c>
      <c r="BK181" s="149">
        <f t="shared" si="39"/>
        <v>0</v>
      </c>
      <c r="BL181" s="17" t="s">
        <v>300</v>
      </c>
      <c r="BM181" s="148" t="s">
        <v>1276</v>
      </c>
    </row>
    <row r="182" spans="2:65" s="1" customFormat="1" ht="21.75" customHeight="1">
      <c r="B182" s="32"/>
      <c r="C182" s="137" t="s">
        <v>824</v>
      </c>
      <c r="D182" s="137" t="s">
        <v>295</v>
      </c>
      <c r="E182" s="138" t="s">
        <v>6754</v>
      </c>
      <c r="F182" s="139" t="s">
        <v>6755</v>
      </c>
      <c r="G182" s="140" t="s">
        <v>909</v>
      </c>
      <c r="H182" s="141">
        <v>2</v>
      </c>
      <c r="I182" s="142"/>
      <c r="J182" s="143">
        <f t="shared" si="30"/>
        <v>0</v>
      </c>
      <c r="K182" s="139" t="s">
        <v>1</v>
      </c>
      <c r="L182" s="32"/>
      <c r="M182" s="144" t="s">
        <v>1</v>
      </c>
      <c r="N182" s="145" t="s">
        <v>41</v>
      </c>
      <c r="P182" s="146">
        <f t="shared" si="31"/>
        <v>0</v>
      </c>
      <c r="Q182" s="146">
        <v>0</v>
      </c>
      <c r="R182" s="146">
        <f t="shared" si="32"/>
        <v>0</v>
      </c>
      <c r="S182" s="146">
        <v>0</v>
      </c>
      <c r="T182" s="147">
        <f t="shared" si="33"/>
        <v>0</v>
      </c>
      <c r="AR182" s="148" t="s">
        <v>300</v>
      </c>
      <c r="AT182" s="148" t="s">
        <v>295</v>
      </c>
      <c r="AU182" s="148" t="s">
        <v>83</v>
      </c>
      <c r="AY182" s="17" t="s">
        <v>293</v>
      </c>
      <c r="BE182" s="149">
        <f t="shared" si="34"/>
        <v>0</v>
      </c>
      <c r="BF182" s="149">
        <f t="shared" si="35"/>
        <v>0</v>
      </c>
      <c r="BG182" s="149">
        <f t="shared" si="36"/>
        <v>0</v>
      </c>
      <c r="BH182" s="149">
        <f t="shared" si="37"/>
        <v>0</v>
      </c>
      <c r="BI182" s="149">
        <f t="shared" si="38"/>
        <v>0</v>
      </c>
      <c r="BJ182" s="17" t="s">
        <v>83</v>
      </c>
      <c r="BK182" s="149">
        <f t="shared" si="39"/>
        <v>0</v>
      </c>
      <c r="BL182" s="17" t="s">
        <v>300</v>
      </c>
      <c r="BM182" s="148" t="s">
        <v>1285</v>
      </c>
    </row>
    <row r="183" spans="2:65" s="1" customFormat="1" ht="16.5" customHeight="1">
      <c r="B183" s="32"/>
      <c r="C183" s="137" t="s">
        <v>834</v>
      </c>
      <c r="D183" s="137" t="s">
        <v>295</v>
      </c>
      <c r="E183" s="138" t="s">
        <v>6565</v>
      </c>
      <c r="F183" s="139" t="s">
        <v>6566</v>
      </c>
      <c r="G183" s="140" t="s">
        <v>909</v>
      </c>
      <c r="H183" s="141">
        <v>3</v>
      </c>
      <c r="I183" s="142"/>
      <c r="J183" s="143">
        <f t="shared" si="30"/>
        <v>0</v>
      </c>
      <c r="K183" s="139" t="s">
        <v>1</v>
      </c>
      <c r="L183" s="32"/>
      <c r="M183" s="144" t="s">
        <v>1</v>
      </c>
      <c r="N183" s="145" t="s">
        <v>41</v>
      </c>
      <c r="P183" s="146">
        <f t="shared" si="31"/>
        <v>0</v>
      </c>
      <c r="Q183" s="146">
        <v>0</v>
      </c>
      <c r="R183" s="146">
        <f t="shared" si="32"/>
        <v>0</v>
      </c>
      <c r="S183" s="146">
        <v>0</v>
      </c>
      <c r="T183" s="147">
        <f t="shared" si="33"/>
        <v>0</v>
      </c>
      <c r="AR183" s="148" t="s">
        <v>300</v>
      </c>
      <c r="AT183" s="148" t="s">
        <v>295</v>
      </c>
      <c r="AU183" s="148" t="s">
        <v>83</v>
      </c>
      <c r="AY183" s="17" t="s">
        <v>293</v>
      </c>
      <c r="BE183" s="149">
        <f t="shared" si="34"/>
        <v>0</v>
      </c>
      <c r="BF183" s="149">
        <f t="shared" si="35"/>
        <v>0</v>
      </c>
      <c r="BG183" s="149">
        <f t="shared" si="36"/>
        <v>0</v>
      </c>
      <c r="BH183" s="149">
        <f t="shared" si="37"/>
        <v>0</v>
      </c>
      <c r="BI183" s="149">
        <f t="shared" si="38"/>
        <v>0</v>
      </c>
      <c r="BJ183" s="17" t="s">
        <v>83</v>
      </c>
      <c r="BK183" s="149">
        <f t="shared" si="39"/>
        <v>0</v>
      </c>
      <c r="BL183" s="17" t="s">
        <v>300</v>
      </c>
      <c r="BM183" s="148" t="s">
        <v>1295</v>
      </c>
    </row>
    <row r="184" spans="2:65" s="1" customFormat="1" ht="24.2" customHeight="1">
      <c r="B184" s="32"/>
      <c r="C184" s="137" t="s">
        <v>862</v>
      </c>
      <c r="D184" s="137" t="s">
        <v>295</v>
      </c>
      <c r="E184" s="138" t="s">
        <v>6689</v>
      </c>
      <c r="F184" s="139" t="s">
        <v>6690</v>
      </c>
      <c r="G184" s="140" t="s">
        <v>909</v>
      </c>
      <c r="H184" s="141">
        <v>1</v>
      </c>
      <c r="I184" s="142"/>
      <c r="J184" s="143">
        <f t="shared" si="30"/>
        <v>0</v>
      </c>
      <c r="K184" s="139" t="s">
        <v>1</v>
      </c>
      <c r="L184" s="32"/>
      <c r="M184" s="144" t="s">
        <v>1</v>
      </c>
      <c r="N184" s="145" t="s">
        <v>41</v>
      </c>
      <c r="P184" s="146">
        <f t="shared" si="31"/>
        <v>0</v>
      </c>
      <c r="Q184" s="146">
        <v>0</v>
      </c>
      <c r="R184" s="146">
        <f t="shared" si="32"/>
        <v>0</v>
      </c>
      <c r="S184" s="146">
        <v>0</v>
      </c>
      <c r="T184" s="147">
        <f t="shared" si="33"/>
        <v>0</v>
      </c>
      <c r="AR184" s="148" t="s">
        <v>300</v>
      </c>
      <c r="AT184" s="148" t="s">
        <v>295</v>
      </c>
      <c r="AU184" s="148" t="s">
        <v>83</v>
      </c>
      <c r="AY184" s="17" t="s">
        <v>293</v>
      </c>
      <c r="BE184" s="149">
        <f t="shared" si="34"/>
        <v>0</v>
      </c>
      <c r="BF184" s="149">
        <f t="shared" si="35"/>
        <v>0</v>
      </c>
      <c r="BG184" s="149">
        <f t="shared" si="36"/>
        <v>0</v>
      </c>
      <c r="BH184" s="149">
        <f t="shared" si="37"/>
        <v>0</v>
      </c>
      <c r="BI184" s="149">
        <f t="shared" si="38"/>
        <v>0</v>
      </c>
      <c r="BJ184" s="17" t="s">
        <v>83</v>
      </c>
      <c r="BK184" s="149">
        <f t="shared" si="39"/>
        <v>0</v>
      </c>
      <c r="BL184" s="17" t="s">
        <v>300</v>
      </c>
      <c r="BM184" s="148" t="s">
        <v>1303</v>
      </c>
    </row>
    <row r="185" spans="2:65" s="1" customFormat="1" ht="24.2" customHeight="1">
      <c r="B185" s="32"/>
      <c r="C185" s="174" t="s">
        <v>890</v>
      </c>
      <c r="D185" s="174" t="s">
        <v>530</v>
      </c>
      <c r="E185" s="175" t="s">
        <v>6715</v>
      </c>
      <c r="F185" s="176" t="s">
        <v>6716</v>
      </c>
      <c r="G185" s="177" t="s">
        <v>909</v>
      </c>
      <c r="H185" s="178">
        <v>1</v>
      </c>
      <c r="I185" s="179"/>
      <c r="J185" s="180">
        <f t="shared" si="30"/>
        <v>0</v>
      </c>
      <c r="K185" s="176" t="s">
        <v>1</v>
      </c>
      <c r="L185" s="181"/>
      <c r="M185" s="182" t="s">
        <v>1</v>
      </c>
      <c r="N185" s="183" t="s">
        <v>41</v>
      </c>
      <c r="P185" s="146">
        <f t="shared" si="31"/>
        <v>0</v>
      </c>
      <c r="Q185" s="146">
        <v>0</v>
      </c>
      <c r="R185" s="146">
        <f t="shared" si="32"/>
        <v>0</v>
      </c>
      <c r="S185" s="146">
        <v>0</v>
      </c>
      <c r="T185" s="147">
        <f t="shared" si="33"/>
        <v>0</v>
      </c>
      <c r="AR185" s="148" t="s">
        <v>396</v>
      </c>
      <c r="AT185" s="148" t="s">
        <v>530</v>
      </c>
      <c r="AU185" s="148" t="s">
        <v>83</v>
      </c>
      <c r="AY185" s="17" t="s">
        <v>293</v>
      </c>
      <c r="BE185" s="149">
        <f t="shared" si="34"/>
        <v>0</v>
      </c>
      <c r="BF185" s="149">
        <f t="shared" si="35"/>
        <v>0</v>
      </c>
      <c r="BG185" s="149">
        <f t="shared" si="36"/>
        <v>0</v>
      </c>
      <c r="BH185" s="149">
        <f t="shared" si="37"/>
        <v>0</v>
      </c>
      <c r="BI185" s="149">
        <f t="shared" si="38"/>
        <v>0</v>
      </c>
      <c r="BJ185" s="17" t="s">
        <v>83</v>
      </c>
      <c r="BK185" s="149">
        <f t="shared" si="39"/>
        <v>0</v>
      </c>
      <c r="BL185" s="17" t="s">
        <v>300</v>
      </c>
      <c r="BM185" s="148" t="s">
        <v>1348</v>
      </c>
    </row>
    <row r="186" spans="2:65" s="11" customFormat="1" ht="25.9" customHeight="1">
      <c r="B186" s="125"/>
      <c r="D186" s="126" t="s">
        <v>75</v>
      </c>
      <c r="E186" s="127" t="s">
        <v>1540</v>
      </c>
      <c r="F186" s="127" t="s">
        <v>6582</v>
      </c>
      <c r="I186" s="128"/>
      <c r="J186" s="129">
        <f>BK186</f>
        <v>0</v>
      </c>
      <c r="L186" s="125"/>
      <c r="M186" s="130"/>
      <c r="P186" s="131">
        <f>SUM(P187:P188)</f>
        <v>0</v>
      </c>
      <c r="R186" s="131">
        <f>SUM(R187:R188)</f>
        <v>0</v>
      </c>
      <c r="T186" s="132">
        <f>SUM(T187:T188)</f>
        <v>0</v>
      </c>
      <c r="AR186" s="126" t="s">
        <v>83</v>
      </c>
      <c r="AT186" s="133" t="s">
        <v>75</v>
      </c>
      <c r="AU186" s="133" t="s">
        <v>76</v>
      </c>
      <c r="AY186" s="126" t="s">
        <v>293</v>
      </c>
      <c r="BK186" s="134">
        <f>SUM(BK187:BK188)</f>
        <v>0</v>
      </c>
    </row>
    <row r="187" spans="2:65" s="1" customFormat="1" ht="33" customHeight="1">
      <c r="B187" s="32"/>
      <c r="C187" s="137" t="s">
        <v>901</v>
      </c>
      <c r="D187" s="137" t="s">
        <v>295</v>
      </c>
      <c r="E187" s="138" t="s">
        <v>6717</v>
      </c>
      <c r="F187" s="139" t="s">
        <v>6718</v>
      </c>
      <c r="G187" s="140" t="s">
        <v>530</v>
      </c>
      <c r="H187" s="141">
        <v>6.5</v>
      </c>
      <c r="I187" s="142"/>
      <c r="J187" s="143">
        <f>ROUND(I187*H187,2)</f>
        <v>0</v>
      </c>
      <c r="K187" s="139" t="s">
        <v>1</v>
      </c>
      <c r="L187" s="32"/>
      <c r="M187" s="144" t="s">
        <v>1</v>
      </c>
      <c r="N187" s="145" t="s">
        <v>41</v>
      </c>
      <c r="P187" s="146">
        <f>O187*H187</f>
        <v>0</v>
      </c>
      <c r="Q187" s="146">
        <v>0</v>
      </c>
      <c r="R187" s="146">
        <f>Q187*H187</f>
        <v>0</v>
      </c>
      <c r="S187" s="146">
        <v>0</v>
      </c>
      <c r="T187" s="147">
        <f>S187*H187</f>
        <v>0</v>
      </c>
      <c r="AR187" s="148" t="s">
        <v>300</v>
      </c>
      <c r="AT187" s="148" t="s">
        <v>295</v>
      </c>
      <c r="AU187" s="148" t="s">
        <v>83</v>
      </c>
      <c r="AY187" s="17" t="s">
        <v>293</v>
      </c>
      <c r="BE187" s="149">
        <f>IF(N187="základní",J187,0)</f>
        <v>0</v>
      </c>
      <c r="BF187" s="149">
        <f>IF(N187="snížená",J187,0)</f>
        <v>0</v>
      </c>
      <c r="BG187" s="149">
        <f>IF(N187="zákl. přenesená",J187,0)</f>
        <v>0</v>
      </c>
      <c r="BH187" s="149">
        <f>IF(N187="sníž. přenesená",J187,0)</f>
        <v>0</v>
      </c>
      <c r="BI187" s="149">
        <f>IF(N187="nulová",J187,0)</f>
        <v>0</v>
      </c>
      <c r="BJ187" s="17" t="s">
        <v>83</v>
      </c>
      <c r="BK187" s="149">
        <f>ROUND(I187*H187,2)</f>
        <v>0</v>
      </c>
      <c r="BL187" s="17" t="s">
        <v>300</v>
      </c>
      <c r="BM187" s="148" t="s">
        <v>1357</v>
      </c>
    </row>
    <row r="188" spans="2:65" s="1" customFormat="1" ht="16.5" customHeight="1">
      <c r="B188" s="32"/>
      <c r="C188" s="137" t="s">
        <v>906</v>
      </c>
      <c r="D188" s="137" t="s">
        <v>295</v>
      </c>
      <c r="E188" s="138" t="s">
        <v>6756</v>
      </c>
      <c r="F188" s="139" t="s">
        <v>6757</v>
      </c>
      <c r="G188" s="140" t="s">
        <v>711</v>
      </c>
      <c r="H188" s="141">
        <v>165</v>
      </c>
      <c r="I188" s="142"/>
      <c r="J188" s="143">
        <f>ROUND(I188*H188,2)</f>
        <v>0</v>
      </c>
      <c r="K188" s="139" t="s">
        <v>1</v>
      </c>
      <c r="L188" s="32"/>
      <c r="M188" s="144" t="s">
        <v>1</v>
      </c>
      <c r="N188" s="145" t="s">
        <v>41</v>
      </c>
      <c r="P188" s="146">
        <f>O188*H188</f>
        <v>0</v>
      </c>
      <c r="Q188" s="146">
        <v>0</v>
      </c>
      <c r="R188" s="146">
        <f>Q188*H188</f>
        <v>0</v>
      </c>
      <c r="S188" s="146">
        <v>0</v>
      </c>
      <c r="T188" s="147">
        <f>S188*H188</f>
        <v>0</v>
      </c>
      <c r="AR188" s="148" t="s">
        <v>300</v>
      </c>
      <c r="AT188" s="148" t="s">
        <v>295</v>
      </c>
      <c r="AU188" s="148" t="s">
        <v>83</v>
      </c>
      <c r="AY188" s="17" t="s">
        <v>293</v>
      </c>
      <c r="BE188" s="149">
        <f>IF(N188="základní",J188,0)</f>
        <v>0</v>
      </c>
      <c r="BF188" s="149">
        <f>IF(N188="snížená",J188,0)</f>
        <v>0</v>
      </c>
      <c r="BG188" s="149">
        <f>IF(N188="zákl. přenesená",J188,0)</f>
        <v>0</v>
      </c>
      <c r="BH188" s="149">
        <f>IF(N188="sníž. přenesená",J188,0)</f>
        <v>0</v>
      </c>
      <c r="BI188" s="149">
        <f>IF(N188="nulová",J188,0)</f>
        <v>0</v>
      </c>
      <c r="BJ188" s="17" t="s">
        <v>83</v>
      </c>
      <c r="BK188" s="149">
        <f>ROUND(I188*H188,2)</f>
        <v>0</v>
      </c>
      <c r="BL188" s="17" t="s">
        <v>300</v>
      </c>
      <c r="BM188" s="148" t="s">
        <v>1366</v>
      </c>
    </row>
    <row r="189" spans="2:65" s="11" customFormat="1" ht="25.9" customHeight="1">
      <c r="B189" s="125"/>
      <c r="D189" s="126" t="s">
        <v>75</v>
      </c>
      <c r="E189" s="127" t="s">
        <v>1553</v>
      </c>
      <c r="F189" s="127" t="s">
        <v>4964</v>
      </c>
      <c r="I189" s="128"/>
      <c r="J189" s="129">
        <f>BK189</f>
        <v>0</v>
      </c>
      <c r="L189" s="125"/>
      <c r="M189" s="130"/>
      <c r="P189" s="131">
        <f>P190</f>
        <v>0</v>
      </c>
      <c r="R189" s="131">
        <f>R190</f>
        <v>0</v>
      </c>
      <c r="T189" s="132">
        <f>T190</f>
        <v>0</v>
      </c>
      <c r="AR189" s="126" t="s">
        <v>83</v>
      </c>
      <c r="AT189" s="133" t="s">
        <v>75</v>
      </c>
      <c r="AU189" s="133" t="s">
        <v>76</v>
      </c>
      <c r="AY189" s="126" t="s">
        <v>293</v>
      </c>
      <c r="BK189" s="134">
        <f>BK190</f>
        <v>0</v>
      </c>
    </row>
    <row r="190" spans="2:65" s="1" customFormat="1" ht="24.2" customHeight="1">
      <c r="B190" s="32"/>
      <c r="C190" s="137" t="s">
        <v>912</v>
      </c>
      <c r="D190" s="137" t="s">
        <v>295</v>
      </c>
      <c r="E190" s="138" t="s">
        <v>6758</v>
      </c>
      <c r="F190" s="139" t="s">
        <v>6759</v>
      </c>
      <c r="G190" s="140" t="s">
        <v>3444</v>
      </c>
      <c r="H190" s="141">
        <v>2</v>
      </c>
      <c r="I190" s="142"/>
      <c r="J190" s="143">
        <f>ROUND(I190*H190,2)</f>
        <v>0</v>
      </c>
      <c r="K190" s="139" t="s">
        <v>1</v>
      </c>
      <c r="L190" s="32"/>
      <c r="M190" s="144" t="s">
        <v>1</v>
      </c>
      <c r="N190" s="145" t="s">
        <v>41</v>
      </c>
      <c r="P190" s="146">
        <f>O190*H190</f>
        <v>0</v>
      </c>
      <c r="Q190" s="146">
        <v>0</v>
      </c>
      <c r="R190" s="146">
        <f>Q190*H190</f>
        <v>0</v>
      </c>
      <c r="S190" s="146">
        <v>0</v>
      </c>
      <c r="T190" s="147">
        <f>S190*H190</f>
        <v>0</v>
      </c>
      <c r="AR190" s="148" t="s">
        <v>300</v>
      </c>
      <c r="AT190" s="148" t="s">
        <v>295</v>
      </c>
      <c r="AU190" s="148" t="s">
        <v>83</v>
      </c>
      <c r="AY190" s="17" t="s">
        <v>293</v>
      </c>
      <c r="BE190" s="149">
        <f>IF(N190="základní",J190,0)</f>
        <v>0</v>
      </c>
      <c r="BF190" s="149">
        <f>IF(N190="snížená",J190,0)</f>
        <v>0</v>
      </c>
      <c r="BG190" s="149">
        <f>IF(N190="zákl. přenesená",J190,0)</f>
        <v>0</v>
      </c>
      <c r="BH190" s="149">
        <f>IF(N190="sníž. přenesená",J190,0)</f>
        <v>0</v>
      </c>
      <c r="BI190" s="149">
        <f>IF(N190="nulová",J190,0)</f>
        <v>0</v>
      </c>
      <c r="BJ190" s="17" t="s">
        <v>83</v>
      </c>
      <c r="BK190" s="149">
        <f>ROUND(I190*H190,2)</f>
        <v>0</v>
      </c>
      <c r="BL190" s="17" t="s">
        <v>300</v>
      </c>
      <c r="BM190" s="148" t="s">
        <v>1375</v>
      </c>
    </row>
    <row r="191" spans="2:65" s="11" customFormat="1" ht="25.9" customHeight="1">
      <c r="B191" s="125"/>
      <c r="D191" s="126" t="s">
        <v>75</v>
      </c>
      <c r="E191" s="127" t="s">
        <v>6595</v>
      </c>
      <c r="F191" s="127" t="s">
        <v>6596</v>
      </c>
      <c r="I191" s="128"/>
      <c r="J191" s="129">
        <f>BK191</f>
        <v>0</v>
      </c>
      <c r="L191" s="125"/>
      <c r="M191" s="130"/>
      <c r="P191" s="131">
        <f>SUM(P192:P193)</f>
        <v>0</v>
      </c>
      <c r="R191" s="131">
        <f>SUM(R192:R193)</f>
        <v>0</v>
      </c>
      <c r="T191" s="132">
        <f>SUM(T192:T193)</f>
        <v>0</v>
      </c>
      <c r="AR191" s="126" t="s">
        <v>83</v>
      </c>
      <c r="AT191" s="133" t="s">
        <v>75</v>
      </c>
      <c r="AU191" s="133" t="s">
        <v>76</v>
      </c>
      <c r="AY191" s="126" t="s">
        <v>293</v>
      </c>
      <c r="BK191" s="134">
        <f>SUM(BK192:BK193)</f>
        <v>0</v>
      </c>
    </row>
    <row r="192" spans="2:65" s="1" customFormat="1" ht="21.75" customHeight="1">
      <c r="B192" s="32"/>
      <c r="C192" s="137" t="s">
        <v>958</v>
      </c>
      <c r="D192" s="137" t="s">
        <v>295</v>
      </c>
      <c r="E192" s="138" t="s">
        <v>6760</v>
      </c>
      <c r="F192" s="139" t="s">
        <v>6761</v>
      </c>
      <c r="G192" s="140" t="s">
        <v>767</v>
      </c>
      <c r="H192" s="141">
        <v>70.5</v>
      </c>
      <c r="I192" s="142"/>
      <c r="J192" s="143">
        <f>ROUND(I192*H192,2)</f>
        <v>0</v>
      </c>
      <c r="K192" s="139" t="s">
        <v>1</v>
      </c>
      <c r="L192" s="32"/>
      <c r="M192" s="144" t="s">
        <v>1</v>
      </c>
      <c r="N192" s="145" t="s">
        <v>41</v>
      </c>
      <c r="P192" s="146">
        <f>O192*H192</f>
        <v>0</v>
      </c>
      <c r="Q192" s="146">
        <v>0</v>
      </c>
      <c r="R192" s="146">
        <f>Q192*H192</f>
        <v>0</v>
      </c>
      <c r="S192" s="146">
        <v>0</v>
      </c>
      <c r="T192" s="147">
        <f>S192*H192</f>
        <v>0</v>
      </c>
      <c r="AR192" s="148" t="s">
        <v>300</v>
      </c>
      <c r="AT192" s="148" t="s">
        <v>295</v>
      </c>
      <c r="AU192" s="148" t="s">
        <v>83</v>
      </c>
      <c r="AY192" s="17" t="s">
        <v>293</v>
      </c>
      <c r="BE192" s="149">
        <f>IF(N192="základní",J192,0)</f>
        <v>0</v>
      </c>
      <c r="BF192" s="149">
        <f>IF(N192="snížená",J192,0)</f>
        <v>0</v>
      </c>
      <c r="BG192" s="149">
        <f>IF(N192="zákl. přenesená",J192,0)</f>
        <v>0</v>
      </c>
      <c r="BH192" s="149">
        <f>IF(N192="sníž. přenesená",J192,0)</f>
        <v>0</v>
      </c>
      <c r="BI192" s="149">
        <f>IF(N192="nulová",J192,0)</f>
        <v>0</v>
      </c>
      <c r="BJ192" s="17" t="s">
        <v>83</v>
      </c>
      <c r="BK192" s="149">
        <f>ROUND(I192*H192,2)</f>
        <v>0</v>
      </c>
      <c r="BL192" s="17" t="s">
        <v>300</v>
      </c>
      <c r="BM192" s="148" t="s">
        <v>1383</v>
      </c>
    </row>
    <row r="193" spans="2:65" s="1" customFormat="1" ht="24.2" customHeight="1">
      <c r="B193" s="32"/>
      <c r="C193" s="137" t="s">
        <v>975</v>
      </c>
      <c r="D193" s="137" t="s">
        <v>295</v>
      </c>
      <c r="E193" s="138" t="s">
        <v>6601</v>
      </c>
      <c r="F193" s="139" t="s">
        <v>6602</v>
      </c>
      <c r="G193" s="140" t="s">
        <v>533</v>
      </c>
      <c r="H193" s="141">
        <v>36.015999999999998</v>
      </c>
      <c r="I193" s="142"/>
      <c r="J193" s="143">
        <f>ROUND(I193*H193,2)</f>
        <v>0</v>
      </c>
      <c r="K193" s="139" t="s">
        <v>1</v>
      </c>
      <c r="L193" s="32"/>
      <c r="M193" s="144" t="s">
        <v>1</v>
      </c>
      <c r="N193" s="145" t="s">
        <v>41</v>
      </c>
      <c r="P193" s="146">
        <f>O193*H193</f>
        <v>0</v>
      </c>
      <c r="Q193" s="146">
        <v>0</v>
      </c>
      <c r="R193" s="146">
        <f>Q193*H193</f>
        <v>0</v>
      </c>
      <c r="S193" s="146">
        <v>0</v>
      </c>
      <c r="T193" s="147">
        <f>S193*H193</f>
        <v>0</v>
      </c>
      <c r="AR193" s="148" t="s">
        <v>300</v>
      </c>
      <c r="AT193" s="148" t="s">
        <v>295</v>
      </c>
      <c r="AU193" s="148" t="s">
        <v>83</v>
      </c>
      <c r="AY193" s="17" t="s">
        <v>293</v>
      </c>
      <c r="BE193" s="149">
        <f>IF(N193="základní",J193,0)</f>
        <v>0</v>
      </c>
      <c r="BF193" s="149">
        <f>IF(N193="snížená",J193,0)</f>
        <v>0</v>
      </c>
      <c r="BG193" s="149">
        <f>IF(N193="zákl. přenesená",J193,0)</f>
        <v>0</v>
      </c>
      <c r="BH193" s="149">
        <f>IF(N193="sníž. přenesená",J193,0)</f>
        <v>0</v>
      </c>
      <c r="BI193" s="149">
        <f>IF(N193="nulová",J193,0)</f>
        <v>0</v>
      </c>
      <c r="BJ193" s="17" t="s">
        <v>83</v>
      </c>
      <c r="BK193" s="149">
        <f>ROUND(I193*H193,2)</f>
        <v>0</v>
      </c>
      <c r="BL193" s="17" t="s">
        <v>300</v>
      </c>
      <c r="BM193" s="148" t="s">
        <v>1396</v>
      </c>
    </row>
    <row r="194" spans="2:65" s="11" customFormat="1" ht="25.9" customHeight="1">
      <c r="B194" s="125"/>
      <c r="D194" s="126" t="s">
        <v>75</v>
      </c>
      <c r="E194" s="127" t="s">
        <v>6603</v>
      </c>
      <c r="F194" s="127" t="s">
        <v>6604</v>
      </c>
      <c r="I194" s="128"/>
      <c r="J194" s="129">
        <f>BK194</f>
        <v>0</v>
      </c>
      <c r="L194" s="125"/>
      <c r="M194" s="130"/>
      <c r="P194" s="131">
        <f>SUM(P195:P196)</f>
        <v>0</v>
      </c>
      <c r="R194" s="131">
        <f>SUM(R195:R196)</f>
        <v>0</v>
      </c>
      <c r="T194" s="132">
        <f>SUM(T195:T196)</f>
        <v>0</v>
      </c>
      <c r="AR194" s="126" t="s">
        <v>83</v>
      </c>
      <c r="AT194" s="133" t="s">
        <v>75</v>
      </c>
      <c r="AU194" s="133" t="s">
        <v>76</v>
      </c>
      <c r="AY194" s="126" t="s">
        <v>293</v>
      </c>
      <c r="BK194" s="134">
        <f>SUM(BK195:BK196)</f>
        <v>0</v>
      </c>
    </row>
    <row r="195" spans="2:65" s="1" customFormat="1" ht="21.75" customHeight="1">
      <c r="B195" s="32"/>
      <c r="C195" s="137" t="s">
        <v>993</v>
      </c>
      <c r="D195" s="137" t="s">
        <v>295</v>
      </c>
      <c r="E195" s="138" t="s">
        <v>6762</v>
      </c>
      <c r="F195" s="139" t="s">
        <v>6763</v>
      </c>
      <c r="G195" s="140" t="s">
        <v>767</v>
      </c>
      <c r="H195" s="141">
        <v>3</v>
      </c>
      <c r="I195" s="142"/>
      <c r="J195" s="143">
        <f>ROUND(I195*H195,2)</f>
        <v>0</v>
      </c>
      <c r="K195" s="139" t="s">
        <v>1</v>
      </c>
      <c r="L195" s="32"/>
      <c r="M195" s="144" t="s">
        <v>1</v>
      </c>
      <c r="N195" s="145" t="s">
        <v>41</v>
      </c>
      <c r="P195" s="146">
        <f>O195*H195</f>
        <v>0</v>
      </c>
      <c r="Q195" s="146">
        <v>0</v>
      </c>
      <c r="R195" s="146">
        <f>Q195*H195</f>
        <v>0</v>
      </c>
      <c r="S195" s="146">
        <v>0</v>
      </c>
      <c r="T195" s="147">
        <f>S195*H195</f>
        <v>0</v>
      </c>
      <c r="AR195" s="148" t="s">
        <v>300</v>
      </c>
      <c r="AT195" s="148" t="s">
        <v>295</v>
      </c>
      <c r="AU195" s="148" t="s">
        <v>83</v>
      </c>
      <c r="AY195" s="17" t="s">
        <v>293</v>
      </c>
      <c r="BE195" s="149">
        <f>IF(N195="základní",J195,0)</f>
        <v>0</v>
      </c>
      <c r="BF195" s="149">
        <f>IF(N195="snížená",J195,0)</f>
        <v>0</v>
      </c>
      <c r="BG195" s="149">
        <f>IF(N195="zákl. přenesená",J195,0)</f>
        <v>0</v>
      </c>
      <c r="BH195" s="149">
        <f>IF(N195="sníž. přenesená",J195,0)</f>
        <v>0</v>
      </c>
      <c r="BI195" s="149">
        <f>IF(N195="nulová",J195,0)</f>
        <v>0</v>
      </c>
      <c r="BJ195" s="17" t="s">
        <v>83</v>
      </c>
      <c r="BK195" s="149">
        <f>ROUND(I195*H195,2)</f>
        <v>0</v>
      </c>
      <c r="BL195" s="17" t="s">
        <v>300</v>
      </c>
      <c r="BM195" s="148" t="s">
        <v>1406</v>
      </c>
    </row>
    <row r="196" spans="2:65" s="1" customFormat="1" ht="24.2" customHeight="1">
      <c r="B196" s="32"/>
      <c r="C196" s="137" t="s">
        <v>1034</v>
      </c>
      <c r="D196" s="137" t="s">
        <v>295</v>
      </c>
      <c r="E196" s="138" t="s">
        <v>6610</v>
      </c>
      <c r="F196" s="139" t="s">
        <v>6611</v>
      </c>
      <c r="G196" s="140" t="s">
        <v>533</v>
      </c>
      <c r="H196" s="141">
        <v>0.99</v>
      </c>
      <c r="I196" s="142"/>
      <c r="J196" s="143">
        <f>ROUND(I196*H196,2)</f>
        <v>0</v>
      </c>
      <c r="K196" s="139" t="s">
        <v>1</v>
      </c>
      <c r="L196" s="32"/>
      <c r="M196" s="144" t="s">
        <v>1</v>
      </c>
      <c r="N196" s="145" t="s">
        <v>41</v>
      </c>
      <c r="P196" s="146">
        <f>O196*H196</f>
        <v>0</v>
      </c>
      <c r="Q196" s="146">
        <v>0</v>
      </c>
      <c r="R196" s="146">
        <f>Q196*H196</f>
        <v>0</v>
      </c>
      <c r="S196" s="146">
        <v>0</v>
      </c>
      <c r="T196" s="147">
        <f>S196*H196</f>
        <v>0</v>
      </c>
      <c r="AR196" s="148" t="s">
        <v>300</v>
      </c>
      <c r="AT196" s="148" t="s">
        <v>295</v>
      </c>
      <c r="AU196" s="148" t="s">
        <v>83</v>
      </c>
      <c r="AY196" s="17" t="s">
        <v>293</v>
      </c>
      <c r="BE196" s="149">
        <f>IF(N196="základní",J196,0)</f>
        <v>0</v>
      </c>
      <c r="BF196" s="149">
        <f>IF(N196="snížená",J196,0)</f>
        <v>0</v>
      </c>
      <c r="BG196" s="149">
        <f>IF(N196="zákl. přenesená",J196,0)</f>
        <v>0</v>
      </c>
      <c r="BH196" s="149">
        <f>IF(N196="sníž. přenesená",J196,0)</f>
        <v>0</v>
      </c>
      <c r="BI196" s="149">
        <f>IF(N196="nulová",J196,0)</f>
        <v>0</v>
      </c>
      <c r="BJ196" s="17" t="s">
        <v>83</v>
      </c>
      <c r="BK196" s="149">
        <f>ROUND(I196*H196,2)</f>
        <v>0</v>
      </c>
      <c r="BL196" s="17" t="s">
        <v>300</v>
      </c>
      <c r="BM196" s="148" t="s">
        <v>1421</v>
      </c>
    </row>
    <row r="197" spans="2:65" s="11" customFormat="1" ht="25.9" customHeight="1">
      <c r="B197" s="125"/>
      <c r="D197" s="126" t="s">
        <v>75</v>
      </c>
      <c r="E197" s="127" t="s">
        <v>1982</v>
      </c>
      <c r="F197" s="127" t="s">
        <v>5311</v>
      </c>
      <c r="I197" s="128"/>
      <c r="J197" s="129">
        <f>BK197</f>
        <v>0</v>
      </c>
      <c r="L197" s="125"/>
      <c r="M197" s="130"/>
      <c r="P197" s="131">
        <f>P198</f>
        <v>0</v>
      </c>
      <c r="R197" s="131">
        <f>R198</f>
        <v>0</v>
      </c>
      <c r="T197" s="132">
        <f>T198</f>
        <v>0</v>
      </c>
      <c r="AR197" s="126" t="s">
        <v>83</v>
      </c>
      <c r="AT197" s="133" t="s">
        <v>75</v>
      </c>
      <c r="AU197" s="133" t="s">
        <v>76</v>
      </c>
      <c r="AY197" s="126" t="s">
        <v>293</v>
      </c>
      <c r="BK197" s="134">
        <f>BK198</f>
        <v>0</v>
      </c>
    </row>
    <row r="198" spans="2:65" s="1" customFormat="1" ht="21.75" customHeight="1">
      <c r="B198" s="32"/>
      <c r="C198" s="137" t="s">
        <v>1053</v>
      </c>
      <c r="D198" s="137" t="s">
        <v>295</v>
      </c>
      <c r="E198" s="138" t="s">
        <v>6764</v>
      </c>
      <c r="F198" s="139" t="s">
        <v>6765</v>
      </c>
      <c r="G198" s="140" t="s">
        <v>767</v>
      </c>
      <c r="H198" s="141">
        <v>67.5</v>
      </c>
      <c r="I198" s="142"/>
      <c r="J198" s="143">
        <f>ROUND(I198*H198,2)</f>
        <v>0</v>
      </c>
      <c r="K198" s="139" t="s">
        <v>1</v>
      </c>
      <c r="L198" s="32"/>
      <c r="M198" s="144" t="s">
        <v>1</v>
      </c>
      <c r="N198" s="145" t="s">
        <v>41</v>
      </c>
      <c r="P198" s="146">
        <f>O198*H198</f>
        <v>0</v>
      </c>
      <c r="Q198" s="146">
        <v>0</v>
      </c>
      <c r="R198" s="146">
        <f>Q198*H198</f>
        <v>0</v>
      </c>
      <c r="S198" s="146">
        <v>0</v>
      </c>
      <c r="T198" s="147">
        <f>S198*H198</f>
        <v>0</v>
      </c>
      <c r="AR198" s="148" t="s">
        <v>300</v>
      </c>
      <c r="AT198" s="148" t="s">
        <v>295</v>
      </c>
      <c r="AU198" s="148" t="s">
        <v>83</v>
      </c>
      <c r="AY198" s="17" t="s">
        <v>293</v>
      </c>
      <c r="BE198" s="149">
        <f>IF(N198="základní",J198,0)</f>
        <v>0</v>
      </c>
      <c r="BF198" s="149">
        <f>IF(N198="snížená",J198,0)</f>
        <v>0</v>
      </c>
      <c r="BG198" s="149">
        <f>IF(N198="zákl. přenesená",J198,0)</f>
        <v>0</v>
      </c>
      <c r="BH198" s="149">
        <f>IF(N198="sníž. přenesená",J198,0)</f>
        <v>0</v>
      </c>
      <c r="BI198" s="149">
        <f>IF(N198="nulová",J198,0)</f>
        <v>0</v>
      </c>
      <c r="BJ198" s="17" t="s">
        <v>83</v>
      </c>
      <c r="BK198" s="149">
        <f>ROUND(I198*H198,2)</f>
        <v>0</v>
      </c>
      <c r="BL198" s="17" t="s">
        <v>300</v>
      </c>
      <c r="BM198" s="148" t="s">
        <v>1534</v>
      </c>
    </row>
    <row r="199" spans="2:65" s="11" customFormat="1" ht="25.9" customHeight="1">
      <c r="B199" s="125"/>
      <c r="D199" s="126" t="s">
        <v>75</v>
      </c>
      <c r="E199" s="127" t="s">
        <v>1992</v>
      </c>
      <c r="F199" s="127" t="s">
        <v>6618</v>
      </c>
      <c r="I199" s="128"/>
      <c r="J199" s="129">
        <f>BK199</f>
        <v>0</v>
      </c>
      <c r="L199" s="125"/>
      <c r="M199" s="130"/>
      <c r="P199" s="131">
        <f>P200</f>
        <v>0</v>
      </c>
      <c r="R199" s="131">
        <f>R200</f>
        <v>0</v>
      </c>
      <c r="T199" s="132">
        <f>T200</f>
        <v>0</v>
      </c>
      <c r="AR199" s="126" t="s">
        <v>83</v>
      </c>
      <c r="AT199" s="133" t="s">
        <v>75</v>
      </c>
      <c r="AU199" s="133" t="s">
        <v>76</v>
      </c>
      <c r="AY199" s="126" t="s">
        <v>293</v>
      </c>
      <c r="BK199" s="134">
        <f>BK200</f>
        <v>0</v>
      </c>
    </row>
    <row r="200" spans="2:65" s="1" customFormat="1" ht="16.5" customHeight="1">
      <c r="B200" s="32"/>
      <c r="C200" s="137" t="s">
        <v>1071</v>
      </c>
      <c r="D200" s="137" t="s">
        <v>295</v>
      </c>
      <c r="E200" s="138" t="s">
        <v>6619</v>
      </c>
      <c r="F200" s="139" t="s">
        <v>6620</v>
      </c>
      <c r="G200" s="140" t="s">
        <v>533</v>
      </c>
      <c r="H200" s="141">
        <v>132.624</v>
      </c>
      <c r="I200" s="142"/>
      <c r="J200" s="143">
        <f>ROUND(I200*H200,2)</f>
        <v>0</v>
      </c>
      <c r="K200" s="139" t="s">
        <v>1</v>
      </c>
      <c r="L200" s="32"/>
      <c r="M200" s="144" t="s">
        <v>1</v>
      </c>
      <c r="N200" s="145" t="s">
        <v>41</v>
      </c>
      <c r="P200" s="146">
        <f>O200*H200</f>
        <v>0</v>
      </c>
      <c r="Q200" s="146">
        <v>0</v>
      </c>
      <c r="R200" s="146">
        <f>Q200*H200</f>
        <v>0</v>
      </c>
      <c r="S200" s="146">
        <v>0</v>
      </c>
      <c r="T200" s="147">
        <f>S200*H200</f>
        <v>0</v>
      </c>
      <c r="AR200" s="148" t="s">
        <v>300</v>
      </c>
      <c r="AT200" s="148" t="s">
        <v>295</v>
      </c>
      <c r="AU200" s="148" t="s">
        <v>83</v>
      </c>
      <c r="AY200" s="17" t="s">
        <v>293</v>
      </c>
      <c r="BE200" s="149">
        <f>IF(N200="základní",J200,0)</f>
        <v>0</v>
      </c>
      <c r="BF200" s="149">
        <f>IF(N200="snížená",J200,0)</f>
        <v>0</v>
      </c>
      <c r="BG200" s="149">
        <f>IF(N200="zákl. přenesená",J200,0)</f>
        <v>0</v>
      </c>
      <c r="BH200" s="149">
        <f>IF(N200="sníž. přenesená",J200,0)</f>
        <v>0</v>
      </c>
      <c r="BI200" s="149">
        <f>IF(N200="nulová",J200,0)</f>
        <v>0</v>
      </c>
      <c r="BJ200" s="17" t="s">
        <v>83</v>
      </c>
      <c r="BK200" s="149">
        <f>ROUND(I200*H200,2)</f>
        <v>0</v>
      </c>
      <c r="BL200" s="17" t="s">
        <v>300</v>
      </c>
      <c r="BM200" s="148" t="s">
        <v>1545</v>
      </c>
    </row>
    <row r="201" spans="2:65" s="11" customFormat="1" ht="25.9" customHeight="1">
      <c r="B201" s="125"/>
      <c r="D201" s="126" t="s">
        <v>75</v>
      </c>
      <c r="E201" s="127" t="s">
        <v>5310</v>
      </c>
      <c r="F201" s="127" t="s">
        <v>5311</v>
      </c>
      <c r="I201" s="128"/>
      <c r="J201" s="129">
        <f>BK201</f>
        <v>0</v>
      </c>
      <c r="L201" s="125"/>
      <c r="M201" s="130"/>
      <c r="P201" s="131">
        <f>SUM(P202:P206)</f>
        <v>0</v>
      </c>
      <c r="R201" s="131">
        <f>SUM(R202:R206)</f>
        <v>0</v>
      </c>
      <c r="T201" s="132">
        <f>SUM(T202:T206)</f>
        <v>0</v>
      </c>
      <c r="AR201" s="126" t="s">
        <v>83</v>
      </c>
      <c r="AT201" s="133" t="s">
        <v>75</v>
      </c>
      <c r="AU201" s="133" t="s">
        <v>76</v>
      </c>
      <c r="AY201" s="126" t="s">
        <v>293</v>
      </c>
      <c r="BK201" s="134">
        <f>SUM(BK202:BK206)</f>
        <v>0</v>
      </c>
    </row>
    <row r="202" spans="2:65" s="1" customFormat="1" ht="16.5" customHeight="1">
      <c r="B202" s="32"/>
      <c r="C202" s="137" t="s">
        <v>1089</v>
      </c>
      <c r="D202" s="137" t="s">
        <v>295</v>
      </c>
      <c r="E202" s="138" t="s">
        <v>6633</v>
      </c>
      <c r="F202" s="139" t="s">
        <v>6634</v>
      </c>
      <c r="G202" s="140" t="s">
        <v>533</v>
      </c>
      <c r="H202" s="141">
        <v>13.5</v>
      </c>
      <c r="I202" s="142"/>
      <c r="J202" s="143">
        <f>ROUND(I202*H202,2)</f>
        <v>0</v>
      </c>
      <c r="K202" s="139" t="s">
        <v>1</v>
      </c>
      <c r="L202" s="32"/>
      <c r="M202" s="144" t="s">
        <v>1</v>
      </c>
      <c r="N202" s="145" t="s">
        <v>41</v>
      </c>
      <c r="P202" s="146">
        <f>O202*H202</f>
        <v>0</v>
      </c>
      <c r="Q202" s="146">
        <v>0</v>
      </c>
      <c r="R202" s="146">
        <f>Q202*H202</f>
        <v>0</v>
      </c>
      <c r="S202" s="146">
        <v>0</v>
      </c>
      <c r="T202" s="147">
        <f>S202*H202</f>
        <v>0</v>
      </c>
      <c r="AR202" s="148" t="s">
        <v>300</v>
      </c>
      <c r="AT202" s="148" t="s">
        <v>295</v>
      </c>
      <c r="AU202" s="148" t="s">
        <v>83</v>
      </c>
      <c r="AY202" s="17" t="s">
        <v>293</v>
      </c>
      <c r="BE202" s="149">
        <f>IF(N202="základní",J202,0)</f>
        <v>0</v>
      </c>
      <c r="BF202" s="149">
        <f>IF(N202="snížená",J202,0)</f>
        <v>0</v>
      </c>
      <c r="BG202" s="149">
        <f>IF(N202="zákl. přenesená",J202,0)</f>
        <v>0</v>
      </c>
      <c r="BH202" s="149">
        <f>IF(N202="sníž. přenesená",J202,0)</f>
        <v>0</v>
      </c>
      <c r="BI202" s="149">
        <f>IF(N202="nulová",J202,0)</f>
        <v>0</v>
      </c>
      <c r="BJ202" s="17" t="s">
        <v>83</v>
      </c>
      <c r="BK202" s="149">
        <f>ROUND(I202*H202,2)</f>
        <v>0</v>
      </c>
      <c r="BL202" s="17" t="s">
        <v>300</v>
      </c>
      <c r="BM202" s="148" t="s">
        <v>1553</v>
      </c>
    </row>
    <row r="203" spans="2:65" s="12" customFormat="1" ht="11.25">
      <c r="B203" s="150"/>
      <c r="D203" s="151" t="s">
        <v>302</v>
      </c>
      <c r="E203" s="152" t="s">
        <v>1</v>
      </c>
      <c r="F203" s="153" t="s">
        <v>6766</v>
      </c>
      <c r="H203" s="154">
        <v>13.5</v>
      </c>
      <c r="I203" s="155"/>
      <c r="L203" s="150"/>
      <c r="M203" s="156"/>
      <c r="T203" s="157"/>
      <c r="AT203" s="152" t="s">
        <v>302</v>
      </c>
      <c r="AU203" s="152" t="s">
        <v>83</v>
      </c>
      <c r="AV203" s="12" t="s">
        <v>85</v>
      </c>
      <c r="AW203" s="12" t="s">
        <v>32</v>
      </c>
      <c r="AX203" s="12" t="s">
        <v>76</v>
      </c>
      <c r="AY203" s="152" t="s">
        <v>293</v>
      </c>
    </row>
    <row r="204" spans="2:65" s="14" customFormat="1" ht="11.25">
      <c r="B204" s="167"/>
      <c r="D204" s="151" t="s">
        <v>302</v>
      </c>
      <c r="E204" s="168" t="s">
        <v>1</v>
      </c>
      <c r="F204" s="169" t="s">
        <v>371</v>
      </c>
      <c r="H204" s="170">
        <v>13.5</v>
      </c>
      <c r="I204" s="171"/>
      <c r="L204" s="167"/>
      <c r="M204" s="172"/>
      <c r="T204" s="173"/>
      <c r="AT204" s="168" t="s">
        <v>302</v>
      </c>
      <c r="AU204" s="168" t="s">
        <v>83</v>
      </c>
      <c r="AV204" s="14" t="s">
        <v>300</v>
      </c>
      <c r="AW204" s="14" t="s">
        <v>32</v>
      </c>
      <c r="AX204" s="14" t="s">
        <v>83</v>
      </c>
      <c r="AY204" s="168" t="s">
        <v>293</v>
      </c>
    </row>
    <row r="205" spans="2:65" s="1" customFormat="1" ht="21.75" customHeight="1">
      <c r="B205" s="32"/>
      <c r="C205" s="137" t="s">
        <v>1105</v>
      </c>
      <c r="D205" s="137" t="s">
        <v>295</v>
      </c>
      <c r="E205" s="138" t="s">
        <v>6637</v>
      </c>
      <c r="F205" s="139" t="s">
        <v>6638</v>
      </c>
      <c r="G205" s="140" t="s">
        <v>533</v>
      </c>
      <c r="H205" s="141">
        <v>81</v>
      </c>
      <c r="I205" s="142"/>
      <c r="J205" s="143">
        <f>ROUND(I205*H205,2)</f>
        <v>0</v>
      </c>
      <c r="K205" s="139" t="s">
        <v>1</v>
      </c>
      <c r="L205" s="32"/>
      <c r="M205" s="144" t="s">
        <v>1</v>
      </c>
      <c r="N205" s="145" t="s">
        <v>41</v>
      </c>
      <c r="P205" s="146">
        <f>O205*H205</f>
        <v>0</v>
      </c>
      <c r="Q205" s="146">
        <v>0</v>
      </c>
      <c r="R205" s="146">
        <f>Q205*H205</f>
        <v>0</v>
      </c>
      <c r="S205" s="146">
        <v>0</v>
      </c>
      <c r="T205" s="147">
        <f>S205*H205</f>
        <v>0</v>
      </c>
      <c r="AR205" s="148" t="s">
        <v>300</v>
      </c>
      <c r="AT205" s="148" t="s">
        <v>295</v>
      </c>
      <c r="AU205" s="148" t="s">
        <v>83</v>
      </c>
      <c r="AY205" s="17" t="s">
        <v>293</v>
      </c>
      <c r="BE205" s="149">
        <f>IF(N205="základní",J205,0)</f>
        <v>0</v>
      </c>
      <c r="BF205" s="149">
        <f>IF(N205="snížená",J205,0)</f>
        <v>0</v>
      </c>
      <c r="BG205" s="149">
        <f>IF(N205="zákl. přenesená",J205,0)</f>
        <v>0</v>
      </c>
      <c r="BH205" s="149">
        <f>IF(N205="sníž. přenesená",J205,0)</f>
        <v>0</v>
      </c>
      <c r="BI205" s="149">
        <f>IF(N205="nulová",J205,0)</f>
        <v>0</v>
      </c>
      <c r="BJ205" s="17" t="s">
        <v>83</v>
      </c>
      <c r="BK205" s="149">
        <f>ROUND(I205*H205,2)</f>
        <v>0</v>
      </c>
      <c r="BL205" s="17" t="s">
        <v>300</v>
      </c>
      <c r="BM205" s="148" t="s">
        <v>1987</v>
      </c>
    </row>
    <row r="206" spans="2:65" s="1" customFormat="1" ht="16.5" customHeight="1">
      <c r="B206" s="32"/>
      <c r="C206" s="137" t="s">
        <v>1144</v>
      </c>
      <c r="D206" s="137" t="s">
        <v>295</v>
      </c>
      <c r="E206" s="138" t="s">
        <v>6639</v>
      </c>
      <c r="F206" s="139" t="s">
        <v>6640</v>
      </c>
      <c r="G206" s="140" t="s">
        <v>533</v>
      </c>
      <c r="H206" s="141">
        <v>13.5</v>
      </c>
      <c r="I206" s="142"/>
      <c r="J206" s="143">
        <f>ROUND(I206*H206,2)</f>
        <v>0</v>
      </c>
      <c r="K206" s="139" t="s">
        <v>1</v>
      </c>
      <c r="L206" s="32"/>
      <c r="M206" s="192" t="s">
        <v>1</v>
      </c>
      <c r="N206" s="193" t="s">
        <v>41</v>
      </c>
      <c r="O206" s="194"/>
      <c r="P206" s="195">
        <f>O206*H206</f>
        <v>0</v>
      </c>
      <c r="Q206" s="195">
        <v>0</v>
      </c>
      <c r="R206" s="195">
        <f>Q206*H206</f>
        <v>0</v>
      </c>
      <c r="S206" s="195">
        <v>0</v>
      </c>
      <c r="T206" s="196">
        <f>S206*H206</f>
        <v>0</v>
      </c>
      <c r="AR206" s="148" t="s">
        <v>300</v>
      </c>
      <c r="AT206" s="148" t="s">
        <v>295</v>
      </c>
      <c r="AU206" s="148" t="s">
        <v>83</v>
      </c>
      <c r="AY206" s="17" t="s">
        <v>293</v>
      </c>
      <c r="BE206" s="149">
        <f>IF(N206="základní",J206,0)</f>
        <v>0</v>
      </c>
      <c r="BF206" s="149">
        <f>IF(N206="snížená",J206,0)</f>
        <v>0</v>
      </c>
      <c r="BG206" s="149">
        <f>IF(N206="zákl. přenesená",J206,0)</f>
        <v>0</v>
      </c>
      <c r="BH206" s="149">
        <f>IF(N206="sníž. přenesená",J206,0)</f>
        <v>0</v>
      </c>
      <c r="BI206" s="149">
        <f>IF(N206="nulová",J206,0)</f>
        <v>0</v>
      </c>
      <c r="BJ206" s="17" t="s">
        <v>83</v>
      </c>
      <c r="BK206" s="149">
        <f>ROUND(I206*H206,2)</f>
        <v>0</v>
      </c>
      <c r="BL206" s="17" t="s">
        <v>300</v>
      </c>
      <c r="BM206" s="148" t="s">
        <v>1996</v>
      </c>
    </row>
    <row r="207" spans="2:65" s="1" customFormat="1" ht="6.95" customHeight="1">
      <c r="B207" s="44"/>
      <c r="C207" s="45"/>
      <c r="D207" s="45"/>
      <c r="E207" s="45"/>
      <c r="F207" s="45"/>
      <c r="G207" s="45"/>
      <c r="H207" s="45"/>
      <c r="I207" s="45"/>
      <c r="J207" s="45"/>
      <c r="K207" s="45"/>
      <c r="L207" s="32"/>
    </row>
  </sheetData>
  <sheetProtection algorithmName="SHA-512" hashValue="489mMmow0j24j2N5J1TkIW8E+k4/S31qIPfI2Sei09hOSNHBVtOC7//SrfQUSKIzmR6FGreq6JszEun0QxIAyw==" saltValue="8lGNg3MrsmHw7YRFch1vNAwaVCDcHq9Ls4Qf+DiqOzhep3ceKHkjP4kMXb7k1csoj8hskVcqeXHf+OUxLO5Lzg==" spinCount="100000" sheet="1" objects="1" scenarios="1" formatColumns="0" formatRows="0" autoFilter="0"/>
  <autoFilter ref="C134:K206" xr:uid="{00000000-0009-0000-0000-00001C000000}"/>
  <mergeCells count="12">
    <mergeCell ref="E127:H127"/>
    <mergeCell ref="L2:V2"/>
    <mergeCell ref="E85:H85"/>
    <mergeCell ref="E87:H87"/>
    <mergeCell ref="E89:H89"/>
    <mergeCell ref="E123:H123"/>
    <mergeCell ref="E125:H12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518"/>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c r="L2" s="217"/>
      <c r="M2" s="217"/>
      <c r="N2" s="217"/>
      <c r="O2" s="217"/>
      <c r="P2" s="217"/>
      <c r="Q2" s="217"/>
      <c r="R2" s="217"/>
      <c r="S2" s="217"/>
      <c r="T2" s="217"/>
      <c r="U2" s="217"/>
      <c r="V2" s="217"/>
      <c r="AT2" s="17" t="s">
        <v>93</v>
      </c>
      <c r="AZ2" s="93" t="s">
        <v>1557</v>
      </c>
      <c r="BA2" s="93" t="s">
        <v>1</v>
      </c>
      <c r="BB2" s="93" t="s">
        <v>1</v>
      </c>
      <c r="BC2" s="93" t="s">
        <v>1558</v>
      </c>
      <c r="BD2" s="93" t="s">
        <v>85</v>
      </c>
    </row>
    <row r="3" spans="2:56" ht="6.95" customHeight="1">
      <c r="B3" s="18"/>
      <c r="C3" s="19"/>
      <c r="D3" s="19"/>
      <c r="E3" s="19"/>
      <c r="F3" s="19"/>
      <c r="G3" s="19"/>
      <c r="H3" s="19"/>
      <c r="I3" s="19"/>
      <c r="J3" s="19"/>
      <c r="K3" s="19"/>
      <c r="L3" s="20"/>
      <c r="AT3" s="17" t="s">
        <v>85</v>
      </c>
      <c r="AZ3" s="93" t="s">
        <v>1559</v>
      </c>
      <c r="BA3" s="93" t="s">
        <v>1</v>
      </c>
      <c r="BB3" s="93" t="s">
        <v>1</v>
      </c>
      <c r="BC3" s="93" t="s">
        <v>1560</v>
      </c>
      <c r="BD3" s="93" t="s">
        <v>85</v>
      </c>
    </row>
    <row r="4" spans="2:56" ht="24.95" customHeight="1">
      <c r="B4" s="20"/>
      <c r="D4" s="21" t="s">
        <v>216</v>
      </c>
      <c r="L4" s="20"/>
      <c r="M4" s="94" t="s">
        <v>10</v>
      </c>
      <c r="AT4" s="17" t="s">
        <v>4</v>
      </c>
      <c r="AZ4" s="93" t="s">
        <v>1561</v>
      </c>
      <c r="BA4" s="93" t="s">
        <v>1</v>
      </c>
      <c r="BB4" s="93" t="s">
        <v>1</v>
      </c>
      <c r="BC4" s="93" t="s">
        <v>1562</v>
      </c>
      <c r="BD4" s="93" t="s">
        <v>85</v>
      </c>
    </row>
    <row r="5" spans="2:56" ht="6.95" customHeight="1">
      <c r="B5" s="20"/>
      <c r="L5" s="20"/>
      <c r="AZ5" s="93" t="s">
        <v>237</v>
      </c>
      <c r="BA5" s="93" t="s">
        <v>1</v>
      </c>
      <c r="BB5" s="93" t="s">
        <v>1</v>
      </c>
      <c r="BC5" s="93" t="s">
        <v>1563</v>
      </c>
      <c r="BD5" s="93" t="s">
        <v>85</v>
      </c>
    </row>
    <row r="6" spans="2:56" ht="12" customHeight="1">
      <c r="B6" s="20"/>
      <c r="D6" s="27" t="s">
        <v>16</v>
      </c>
      <c r="L6" s="20"/>
      <c r="AZ6" s="93" t="s">
        <v>242</v>
      </c>
      <c r="BA6" s="93" t="s">
        <v>1</v>
      </c>
      <c r="BB6" s="93" t="s">
        <v>1</v>
      </c>
      <c r="BC6" s="93" t="s">
        <v>1564</v>
      </c>
      <c r="BD6" s="93" t="s">
        <v>85</v>
      </c>
    </row>
    <row r="7" spans="2:56" ht="16.5" customHeight="1">
      <c r="B7" s="20"/>
      <c r="E7" s="256" t="str">
        <f>'Rekapitulace stavby'!K6</f>
        <v>Stavba sekundárního kolektoru Česká-Středova - 2024</v>
      </c>
      <c r="F7" s="257"/>
      <c r="G7" s="257"/>
      <c r="H7" s="257"/>
      <c r="L7" s="20"/>
      <c r="AZ7" s="93" t="s">
        <v>1565</v>
      </c>
      <c r="BA7" s="93" t="s">
        <v>1</v>
      </c>
      <c r="BB7" s="93" t="s">
        <v>1</v>
      </c>
      <c r="BC7" s="93" t="s">
        <v>1566</v>
      </c>
      <c r="BD7" s="93" t="s">
        <v>85</v>
      </c>
    </row>
    <row r="8" spans="2:56" ht="12" customHeight="1">
      <c r="B8" s="20"/>
      <c r="D8" s="27" t="s">
        <v>225</v>
      </c>
      <c r="L8" s="20"/>
      <c r="AZ8" s="93" t="s">
        <v>1567</v>
      </c>
      <c r="BA8" s="93" t="s">
        <v>1</v>
      </c>
      <c r="BB8" s="93" t="s">
        <v>1</v>
      </c>
      <c r="BC8" s="93" t="s">
        <v>1568</v>
      </c>
      <c r="BD8" s="93" t="s">
        <v>85</v>
      </c>
    </row>
    <row r="9" spans="2:56" s="1" customFormat="1" ht="16.5" customHeight="1">
      <c r="B9" s="32"/>
      <c r="E9" s="256" t="s">
        <v>228</v>
      </c>
      <c r="F9" s="258"/>
      <c r="G9" s="258"/>
      <c r="H9" s="258"/>
      <c r="L9" s="32"/>
      <c r="AZ9" s="93" t="s">
        <v>1569</v>
      </c>
      <c r="BA9" s="93" t="s">
        <v>1</v>
      </c>
      <c r="BB9" s="93" t="s">
        <v>1</v>
      </c>
      <c r="BC9" s="93" t="s">
        <v>1570</v>
      </c>
      <c r="BD9" s="93" t="s">
        <v>85</v>
      </c>
    </row>
    <row r="10" spans="2:56" s="1" customFormat="1" ht="12" customHeight="1">
      <c r="B10" s="32"/>
      <c r="D10" s="27" t="s">
        <v>231</v>
      </c>
      <c r="L10" s="32"/>
      <c r="AZ10" s="93" t="s">
        <v>1571</v>
      </c>
      <c r="BA10" s="93" t="s">
        <v>1</v>
      </c>
      <c r="BB10" s="93" t="s">
        <v>1</v>
      </c>
      <c r="BC10" s="93" t="s">
        <v>1572</v>
      </c>
      <c r="BD10" s="93" t="s">
        <v>85</v>
      </c>
    </row>
    <row r="11" spans="2:56" s="1" customFormat="1" ht="16.5" customHeight="1">
      <c r="B11" s="32"/>
      <c r="E11" s="238" t="s">
        <v>1573</v>
      </c>
      <c r="F11" s="258"/>
      <c r="G11" s="258"/>
      <c r="H11" s="258"/>
      <c r="L11" s="32"/>
    </row>
    <row r="12" spans="2:56" s="1" customFormat="1" ht="11.25">
      <c r="B12" s="32"/>
      <c r="L12" s="32"/>
    </row>
    <row r="13" spans="2:56" s="1" customFormat="1" ht="12" customHeight="1">
      <c r="B13" s="32"/>
      <c r="D13" s="27" t="s">
        <v>18</v>
      </c>
      <c r="F13" s="25" t="s">
        <v>1</v>
      </c>
      <c r="I13" s="27" t="s">
        <v>19</v>
      </c>
      <c r="J13" s="25" t="s">
        <v>1</v>
      </c>
      <c r="L13" s="32"/>
    </row>
    <row r="14" spans="2:56" s="1" customFormat="1" ht="12" customHeight="1">
      <c r="B14" s="32"/>
      <c r="D14" s="27" t="s">
        <v>20</v>
      </c>
      <c r="F14" s="25" t="s">
        <v>21</v>
      </c>
      <c r="I14" s="27" t="s">
        <v>22</v>
      </c>
      <c r="J14" s="52" t="str">
        <f>'Rekapitulace stavby'!AN8</f>
        <v>8. 8. 2024</v>
      </c>
      <c r="L14" s="32"/>
    </row>
    <row r="15" spans="2:56" s="1" customFormat="1" ht="10.9" customHeight="1">
      <c r="B15" s="32"/>
      <c r="L15" s="32"/>
    </row>
    <row r="16" spans="2:5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ROUND(J135,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ROUND((SUM(BE135:BE517)),  2)</f>
        <v>0</v>
      </c>
      <c r="I35" s="97">
        <v>0.21</v>
      </c>
      <c r="J35" s="86">
        <f>ROUND(((SUM(BE135:BE517))*I35),  2)</f>
        <v>0</v>
      </c>
      <c r="L35" s="32"/>
    </row>
    <row r="36" spans="2:12" s="1" customFormat="1" ht="14.45" customHeight="1">
      <c r="B36" s="32"/>
      <c r="E36" s="27" t="s">
        <v>42</v>
      </c>
      <c r="F36" s="86">
        <f>ROUND((SUM(BF135:BF517)),  2)</f>
        <v>0</v>
      </c>
      <c r="I36" s="97">
        <v>0.12</v>
      </c>
      <c r="J36" s="86">
        <f>ROUND(((SUM(BF135:BF517))*I36),  2)</f>
        <v>0</v>
      </c>
      <c r="L36" s="32"/>
    </row>
    <row r="37" spans="2:12" s="1" customFormat="1" ht="14.45" hidden="1" customHeight="1">
      <c r="B37" s="32"/>
      <c r="E37" s="27" t="s">
        <v>43</v>
      </c>
      <c r="F37" s="86">
        <f>ROUND((SUM(BG135:BG517)),  2)</f>
        <v>0</v>
      </c>
      <c r="I37" s="97">
        <v>0.21</v>
      </c>
      <c r="J37" s="86">
        <f>0</f>
        <v>0</v>
      </c>
      <c r="L37" s="32"/>
    </row>
    <row r="38" spans="2:12" s="1" customFormat="1" ht="14.45" hidden="1" customHeight="1">
      <c r="B38" s="32"/>
      <c r="E38" s="27" t="s">
        <v>44</v>
      </c>
      <c r="F38" s="86">
        <f>ROUND((SUM(BH135:BH517)),  2)</f>
        <v>0</v>
      </c>
      <c r="I38" s="97">
        <v>0.12</v>
      </c>
      <c r="J38" s="86">
        <f>0</f>
        <v>0</v>
      </c>
      <c r="L38" s="32"/>
    </row>
    <row r="39" spans="2:12" s="1" customFormat="1" ht="14.45" hidden="1" customHeight="1">
      <c r="B39" s="32"/>
      <c r="E39" s="27" t="s">
        <v>45</v>
      </c>
      <c r="F39" s="86">
        <f>ROUND((SUM(BI135:BI517)),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228</v>
      </c>
      <c r="F87" s="258"/>
      <c r="G87" s="258"/>
      <c r="H87" s="258"/>
      <c r="L87" s="32"/>
    </row>
    <row r="88" spans="2:12" s="1" customFormat="1" ht="12" customHeight="1">
      <c r="B88" s="32"/>
      <c r="C88" s="27" t="s">
        <v>231</v>
      </c>
      <c r="L88" s="32"/>
    </row>
    <row r="89" spans="2:12" s="1" customFormat="1" ht="16.5" customHeight="1">
      <c r="B89" s="32"/>
      <c r="E89" s="238" t="str">
        <f>E11</f>
        <v>SO 120 - Kolektorové šachty</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J135</f>
        <v>0</v>
      </c>
      <c r="L98" s="32"/>
      <c r="AU98" s="17" t="s">
        <v>264</v>
      </c>
    </row>
    <row r="99" spans="2:47" s="8" customFormat="1" ht="24.95" customHeight="1">
      <c r="B99" s="109"/>
      <c r="D99" s="110" t="s">
        <v>265</v>
      </c>
      <c r="E99" s="111"/>
      <c r="F99" s="111"/>
      <c r="G99" s="111"/>
      <c r="H99" s="111"/>
      <c r="I99" s="111"/>
      <c r="J99" s="112">
        <f>J136</f>
        <v>0</v>
      </c>
      <c r="L99" s="109"/>
    </row>
    <row r="100" spans="2:47" s="9" customFormat="1" ht="19.899999999999999" customHeight="1">
      <c r="B100" s="113"/>
      <c r="D100" s="114" t="s">
        <v>266</v>
      </c>
      <c r="E100" s="115"/>
      <c r="F100" s="115"/>
      <c r="G100" s="115"/>
      <c r="H100" s="115"/>
      <c r="I100" s="115"/>
      <c r="J100" s="116">
        <f>J137</f>
        <v>0</v>
      </c>
      <c r="L100" s="113"/>
    </row>
    <row r="101" spans="2:47" s="9" customFormat="1" ht="19.899999999999999" customHeight="1">
      <c r="B101" s="113"/>
      <c r="D101" s="114" t="s">
        <v>267</v>
      </c>
      <c r="E101" s="115"/>
      <c r="F101" s="115"/>
      <c r="G101" s="115"/>
      <c r="H101" s="115"/>
      <c r="I101" s="115"/>
      <c r="J101" s="116">
        <f>J278</f>
        <v>0</v>
      </c>
      <c r="L101" s="113"/>
    </row>
    <row r="102" spans="2:47" s="9" customFormat="1" ht="19.899999999999999" customHeight="1">
      <c r="B102" s="113"/>
      <c r="D102" s="114" t="s">
        <v>268</v>
      </c>
      <c r="E102" s="115"/>
      <c r="F102" s="115"/>
      <c r="G102" s="115"/>
      <c r="H102" s="115"/>
      <c r="I102" s="115"/>
      <c r="J102" s="116">
        <f>J319</f>
        <v>0</v>
      </c>
      <c r="L102" s="113"/>
    </row>
    <row r="103" spans="2:47" s="9" customFormat="1" ht="19.899999999999999" customHeight="1">
      <c r="B103" s="113"/>
      <c r="D103" s="114" t="s">
        <v>269</v>
      </c>
      <c r="E103" s="115"/>
      <c r="F103" s="115"/>
      <c r="G103" s="115"/>
      <c r="H103" s="115"/>
      <c r="I103" s="115"/>
      <c r="J103" s="116">
        <f>J355</f>
        <v>0</v>
      </c>
      <c r="L103" s="113"/>
    </row>
    <row r="104" spans="2:47" s="9" customFormat="1" ht="19.899999999999999" customHeight="1">
      <c r="B104" s="113"/>
      <c r="D104" s="114" t="s">
        <v>1574</v>
      </c>
      <c r="E104" s="115"/>
      <c r="F104" s="115"/>
      <c r="G104" s="115"/>
      <c r="H104" s="115"/>
      <c r="I104" s="115"/>
      <c r="J104" s="116">
        <f>J360</f>
        <v>0</v>
      </c>
      <c r="L104" s="113"/>
    </row>
    <row r="105" spans="2:47" s="9" customFormat="1" ht="19.899999999999999" customHeight="1">
      <c r="B105" s="113"/>
      <c r="D105" s="114" t="s">
        <v>270</v>
      </c>
      <c r="E105" s="115"/>
      <c r="F105" s="115"/>
      <c r="G105" s="115"/>
      <c r="H105" s="115"/>
      <c r="I105" s="115"/>
      <c r="J105" s="116">
        <f>J377</f>
        <v>0</v>
      </c>
      <c r="L105" s="113"/>
    </row>
    <row r="106" spans="2:47" s="9" customFormat="1" ht="19.899999999999999" customHeight="1">
      <c r="B106" s="113"/>
      <c r="D106" s="114" t="s">
        <v>271</v>
      </c>
      <c r="E106" s="115"/>
      <c r="F106" s="115"/>
      <c r="G106" s="115"/>
      <c r="H106" s="115"/>
      <c r="I106" s="115"/>
      <c r="J106" s="116">
        <f>J391</f>
        <v>0</v>
      </c>
      <c r="L106" s="113"/>
    </row>
    <row r="107" spans="2:47" s="9" customFormat="1" ht="19.899999999999999" customHeight="1">
      <c r="B107" s="113"/>
      <c r="D107" s="114" t="s">
        <v>272</v>
      </c>
      <c r="E107" s="115"/>
      <c r="F107" s="115"/>
      <c r="G107" s="115"/>
      <c r="H107" s="115"/>
      <c r="I107" s="115"/>
      <c r="J107" s="116">
        <f>J428</f>
        <v>0</v>
      </c>
      <c r="L107" s="113"/>
    </row>
    <row r="108" spans="2:47" s="9" customFormat="1" ht="19.899999999999999" customHeight="1">
      <c r="B108" s="113"/>
      <c r="D108" s="114" t="s">
        <v>274</v>
      </c>
      <c r="E108" s="115"/>
      <c r="F108" s="115"/>
      <c r="G108" s="115"/>
      <c r="H108" s="115"/>
      <c r="I108" s="115"/>
      <c r="J108" s="116">
        <f>J454</f>
        <v>0</v>
      </c>
      <c r="L108" s="113"/>
    </row>
    <row r="109" spans="2:47" s="8" customFormat="1" ht="24.95" customHeight="1">
      <c r="B109" s="109"/>
      <c r="D109" s="110" t="s">
        <v>275</v>
      </c>
      <c r="E109" s="111"/>
      <c r="F109" s="111"/>
      <c r="G109" s="111"/>
      <c r="H109" s="111"/>
      <c r="I109" s="111"/>
      <c r="J109" s="112">
        <f>J456</f>
        <v>0</v>
      </c>
      <c r="L109" s="109"/>
    </row>
    <row r="110" spans="2:47" s="9" customFormat="1" ht="19.899999999999999" customHeight="1">
      <c r="B110" s="113"/>
      <c r="D110" s="114" t="s">
        <v>276</v>
      </c>
      <c r="E110" s="115"/>
      <c r="F110" s="115"/>
      <c r="G110" s="115"/>
      <c r="H110" s="115"/>
      <c r="I110" s="115"/>
      <c r="J110" s="116">
        <f>J457</f>
        <v>0</v>
      </c>
      <c r="L110" s="113"/>
    </row>
    <row r="111" spans="2:47" s="9" customFormat="1" ht="19.899999999999999" customHeight="1">
      <c r="B111" s="113"/>
      <c r="D111" s="114" t="s">
        <v>277</v>
      </c>
      <c r="E111" s="115"/>
      <c r="F111" s="115"/>
      <c r="G111" s="115"/>
      <c r="H111" s="115"/>
      <c r="I111" s="115"/>
      <c r="J111" s="116">
        <f>J505</f>
        <v>0</v>
      </c>
      <c r="L111" s="113"/>
    </row>
    <row r="112" spans="2:47" s="9" customFormat="1" ht="19.899999999999999" customHeight="1">
      <c r="B112" s="113"/>
      <c r="D112" s="114" t="s">
        <v>1575</v>
      </c>
      <c r="E112" s="115"/>
      <c r="F112" s="115"/>
      <c r="G112" s="115"/>
      <c r="H112" s="115"/>
      <c r="I112" s="115"/>
      <c r="J112" s="116">
        <f>J510</f>
        <v>0</v>
      </c>
      <c r="L112" s="113"/>
    </row>
    <row r="113" spans="2:12" s="9" customFormat="1" ht="19.899999999999999" customHeight="1">
      <c r="B113" s="113"/>
      <c r="D113" s="114" t="s">
        <v>1576</v>
      </c>
      <c r="E113" s="115"/>
      <c r="F113" s="115"/>
      <c r="G113" s="115"/>
      <c r="H113" s="115"/>
      <c r="I113" s="115"/>
      <c r="J113" s="116">
        <f>J515</f>
        <v>0</v>
      </c>
      <c r="L113" s="113"/>
    </row>
    <row r="114" spans="2:12" s="1" customFormat="1" ht="21.75" customHeight="1">
      <c r="B114" s="32"/>
      <c r="L114" s="32"/>
    </row>
    <row r="115" spans="2:12" s="1" customFormat="1" ht="6.95" customHeight="1">
      <c r="B115" s="44"/>
      <c r="C115" s="45"/>
      <c r="D115" s="45"/>
      <c r="E115" s="45"/>
      <c r="F115" s="45"/>
      <c r="G115" s="45"/>
      <c r="H115" s="45"/>
      <c r="I115" s="45"/>
      <c r="J115" s="45"/>
      <c r="K115" s="45"/>
      <c r="L115" s="32"/>
    </row>
    <row r="119" spans="2:12" s="1" customFormat="1" ht="6.95" customHeight="1">
      <c r="B119" s="46"/>
      <c r="C119" s="47"/>
      <c r="D119" s="47"/>
      <c r="E119" s="47"/>
      <c r="F119" s="47"/>
      <c r="G119" s="47"/>
      <c r="H119" s="47"/>
      <c r="I119" s="47"/>
      <c r="J119" s="47"/>
      <c r="K119" s="47"/>
      <c r="L119" s="32"/>
    </row>
    <row r="120" spans="2:12" s="1" customFormat="1" ht="24.95" customHeight="1">
      <c r="B120" s="32"/>
      <c r="C120" s="21" t="s">
        <v>278</v>
      </c>
      <c r="L120" s="32"/>
    </row>
    <row r="121" spans="2:12" s="1" customFormat="1" ht="6.95" customHeight="1">
      <c r="B121" s="32"/>
      <c r="L121" s="32"/>
    </row>
    <row r="122" spans="2:12" s="1" customFormat="1" ht="12" customHeight="1">
      <c r="B122" s="32"/>
      <c r="C122" s="27" t="s">
        <v>16</v>
      </c>
      <c r="L122" s="32"/>
    </row>
    <row r="123" spans="2:12" s="1" customFormat="1" ht="16.5" customHeight="1">
      <c r="B123" s="32"/>
      <c r="E123" s="256" t="str">
        <f>E7</f>
        <v>Stavba sekundárního kolektoru Česká-Středova - 2024</v>
      </c>
      <c r="F123" s="257"/>
      <c r="G123" s="257"/>
      <c r="H123" s="257"/>
      <c r="L123" s="32"/>
    </row>
    <row r="124" spans="2:12" ht="12" customHeight="1">
      <c r="B124" s="20"/>
      <c r="C124" s="27" t="s">
        <v>225</v>
      </c>
      <c r="L124" s="20"/>
    </row>
    <row r="125" spans="2:12" s="1" customFormat="1" ht="16.5" customHeight="1">
      <c r="B125" s="32"/>
      <c r="E125" s="256" t="s">
        <v>228</v>
      </c>
      <c r="F125" s="258"/>
      <c r="G125" s="258"/>
      <c r="H125" s="258"/>
      <c r="L125" s="32"/>
    </row>
    <row r="126" spans="2:12" s="1" customFormat="1" ht="12" customHeight="1">
      <c r="B126" s="32"/>
      <c r="C126" s="27" t="s">
        <v>231</v>
      </c>
      <c r="L126" s="32"/>
    </row>
    <row r="127" spans="2:12" s="1" customFormat="1" ht="16.5" customHeight="1">
      <c r="B127" s="32"/>
      <c r="E127" s="238" t="str">
        <f>E11</f>
        <v>SO 120 - Kolektorové šachty</v>
      </c>
      <c r="F127" s="258"/>
      <c r="G127" s="258"/>
      <c r="H127" s="258"/>
      <c r="L127" s="32"/>
    </row>
    <row r="128" spans="2:12" s="1" customFormat="1" ht="6.95" customHeight="1">
      <c r="B128" s="32"/>
      <c r="L128" s="32"/>
    </row>
    <row r="129" spans="2:65" s="1" customFormat="1" ht="12" customHeight="1">
      <c r="B129" s="32"/>
      <c r="C129" s="27" t="s">
        <v>20</v>
      </c>
      <c r="F129" s="25" t="str">
        <f>F14</f>
        <v>Brno</v>
      </c>
      <c r="I129" s="27" t="s">
        <v>22</v>
      </c>
      <c r="J129" s="52" t="str">
        <f>IF(J14="","",J14)</f>
        <v>8. 8. 2024</v>
      </c>
      <c r="L129" s="32"/>
    </row>
    <row r="130" spans="2:65" s="1" customFormat="1" ht="6.95" customHeight="1">
      <c r="B130" s="32"/>
      <c r="L130" s="32"/>
    </row>
    <row r="131" spans="2:65" s="1" customFormat="1" ht="15.2" customHeight="1">
      <c r="B131" s="32"/>
      <c r="C131" s="27" t="s">
        <v>24</v>
      </c>
      <c r="F131" s="25" t="str">
        <f>E17</f>
        <v>Statutární město Brno</v>
      </c>
      <c r="I131" s="27" t="s">
        <v>30</v>
      </c>
      <c r="J131" s="30" t="str">
        <f>E23</f>
        <v>INGUTIS, spol. s r.o.</v>
      </c>
      <c r="L131" s="32"/>
    </row>
    <row r="132" spans="2:65" s="1" customFormat="1" ht="15.2" customHeight="1">
      <c r="B132" s="32"/>
      <c r="C132" s="27" t="s">
        <v>28</v>
      </c>
      <c r="F132" s="25" t="str">
        <f>IF(E20="","",E20)</f>
        <v>Vyplň údaj</v>
      </c>
      <c r="I132" s="27" t="s">
        <v>33</v>
      </c>
      <c r="J132" s="30" t="str">
        <f>E26</f>
        <v>Ing. J. Duben</v>
      </c>
      <c r="L132" s="32"/>
    </row>
    <row r="133" spans="2:65" s="1" customFormat="1" ht="10.35" customHeight="1">
      <c r="B133" s="32"/>
      <c r="L133" s="32"/>
    </row>
    <row r="134" spans="2:65" s="10" customFormat="1" ht="29.25" customHeight="1">
      <c r="B134" s="117"/>
      <c r="C134" s="118" t="s">
        <v>279</v>
      </c>
      <c r="D134" s="119" t="s">
        <v>61</v>
      </c>
      <c r="E134" s="119" t="s">
        <v>57</v>
      </c>
      <c r="F134" s="119" t="s">
        <v>58</v>
      </c>
      <c r="G134" s="119" t="s">
        <v>280</v>
      </c>
      <c r="H134" s="119" t="s">
        <v>281</v>
      </c>
      <c r="I134" s="119" t="s">
        <v>282</v>
      </c>
      <c r="J134" s="119" t="s">
        <v>262</v>
      </c>
      <c r="K134" s="120" t="s">
        <v>283</v>
      </c>
      <c r="L134" s="117"/>
      <c r="M134" s="59" t="s">
        <v>1</v>
      </c>
      <c r="N134" s="60" t="s">
        <v>40</v>
      </c>
      <c r="O134" s="60" t="s">
        <v>284</v>
      </c>
      <c r="P134" s="60" t="s">
        <v>285</v>
      </c>
      <c r="Q134" s="60" t="s">
        <v>286</v>
      </c>
      <c r="R134" s="60" t="s">
        <v>287</v>
      </c>
      <c r="S134" s="60" t="s">
        <v>288</v>
      </c>
      <c r="T134" s="61" t="s">
        <v>289</v>
      </c>
    </row>
    <row r="135" spans="2:65" s="1" customFormat="1" ht="22.9" customHeight="1">
      <c r="B135" s="32"/>
      <c r="C135" s="64" t="s">
        <v>290</v>
      </c>
      <c r="J135" s="121">
        <f>BK135</f>
        <v>0</v>
      </c>
      <c r="L135" s="32"/>
      <c r="M135" s="62"/>
      <c r="N135" s="53"/>
      <c r="O135" s="53"/>
      <c r="P135" s="122">
        <f>P136+P456</f>
        <v>0</v>
      </c>
      <c r="Q135" s="53"/>
      <c r="R135" s="122">
        <f>R136+R456</f>
        <v>991.86751889000004</v>
      </c>
      <c r="S135" s="53"/>
      <c r="T135" s="123">
        <f>T136+T456</f>
        <v>122.41391999999999</v>
      </c>
      <c r="AT135" s="17" t="s">
        <v>75</v>
      </c>
      <c r="AU135" s="17" t="s">
        <v>264</v>
      </c>
      <c r="BK135" s="124">
        <f>BK136+BK456</f>
        <v>0</v>
      </c>
    </row>
    <row r="136" spans="2:65" s="11" customFormat="1" ht="25.9" customHeight="1">
      <c r="B136" s="125"/>
      <c r="D136" s="126" t="s">
        <v>75</v>
      </c>
      <c r="E136" s="127" t="s">
        <v>291</v>
      </c>
      <c r="F136" s="127" t="s">
        <v>292</v>
      </c>
      <c r="I136" s="128"/>
      <c r="J136" s="129">
        <f>BK136</f>
        <v>0</v>
      </c>
      <c r="L136" s="125"/>
      <c r="M136" s="130"/>
      <c r="P136" s="131">
        <f>P137+P278+P319+P355+P360+P377+P391+P428+P454</f>
        <v>0</v>
      </c>
      <c r="R136" s="131">
        <f>R137+R278+R319+R355+R360+R377+R391+R428+R454</f>
        <v>990.86500065000007</v>
      </c>
      <c r="T136" s="132">
        <f>T137+T278+T319+T355+T360+T377+T391+T428+T454</f>
        <v>122.41391999999999</v>
      </c>
      <c r="AR136" s="126" t="s">
        <v>83</v>
      </c>
      <c r="AT136" s="133" t="s">
        <v>75</v>
      </c>
      <c r="AU136" s="133" t="s">
        <v>76</v>
      </c>
      <c r="AY136" s="126" t="s">
        <v>293</v>
      </c>
      <c r="BK136" s="134">
        <f>BK137+BK278+BK319+BK355+BK360+BK377+BK391+BK428+BK454</f>
        <v>0</v>
      </c>
    </row>
    <row r="137" spans="2:65" s="11" customFormat="1" ht="22.9" customHeight="1">
      <c r="B137" s="125"/>
      <c r="D137" s="126" t="s">
        <v>75</v>
      </c>
      <c r="E137" s="135" t="s">
        <v>83</v>
      </c>
      <c r="F137" s="135" t="s">
        <v>294</v>
      </c>
      <c r="I137" s="128"/>
      <c r="J137" s="136">
        <f>BK137</f>
        <v>0</v>
      </c>
      <c r="L137" s="125"/>
      <c r="M137" s="130"/>
      <c r="P137" s="131">
        <f>SUM(P138:P277)</f>
        <v>0</v>
      </c>
      <c r="R137" s="131">
        <f>SUM(R138:R277)</f>
        <v>124.60315744000002</v>
      </c>
      <c r="T137" s="132">
        <f>SUM(T138:T277)</f>
        <v>17.052</v>
      </c>
      <c r="AR137" s="126" t="s">
        <v>83</v>
      </c>
      <c r="AT137" s="133" t="s">
        <v>75</v>
      </c>
      <c r="AU137" s="133" t="s">
        <v>83</v>
      </c>
      <c r="AY137" s="126" t="s">
        <v>293</v>
      </c>
      <c r="BK137" s="134">
        <f>SUM(BK138:BK277)</f>
        <v>0</v>
      </c>
    </row>
    <row r="138" spans="2:65" s="1" customFormat="1" ht="24.2" customHeight="1">
      <c r="B138" s="32"/>
      <c r="C138" s="137" t="s">
        <v>83</v>
      </c>
      <c r="D138" s="137" t="s">
        <v>295</v>
      </c>
      <c r="E138" s="138" t="s">
        <v>1577</v>
      </c>
      <c r="F138" s="139" t="s">
        <v>1578</v>
      </c>
      <c r="G138" s="140" t="s">
        <v>767</v>
      </c>
      <c r="H138" s="141">
        <v>29</v>
      </c>
      <c r="I138" s="142"/>
      <c r="J138" s="143">
        <f>ROUND(I138*H138,2)</f>
        <v>0</v>
      </c>
      <c r="K138" s="139" t="s">
        <v>299</v>
      </c>
      <c r="L138" s="32"/>
      <c r="M138" s="144" t="s">
        <v>1</v>
      </c>
      <c r="N138" s="145" t="s">
        <v>41</v>
      </c>
      <c r="P138" s="146">
        <f>O138*H138</f>
        <v>0</v>
      </c>
      <c r="Q138" s="146">
        <v>0</v>
      </c>
      <c r="R138" s="146">
        <f>Q138*H138</f>
        <v>0</v>
      </c>
      <c r="S138" s="146">
        <v>0.40799999999999997</v>
      </c>
      <c r="T138" s="147">
        <f>S138*H138</f>
        <v>11.831999999999999</v>
      </c>
      <c r="AR138" s="148" t="s">
        <v>300</v>
      </c>
      <c r="AT138" s="148" t="s">
        <v>295</v>
      </c>
      <c r="AU138" s="148" t="s">
        <v>85</v>
      </c>
      <c r="AY138" s="17" t="s">
        <v>293</v>
      </c>
      <c r="BE138" s="149">
        <f>IF(N138="základní",J138,0)</f>
        <v>0</v>
      </c>
      <c r="BF138" s="149">
        <f>IF(N138="snížená",J138,0)</f>
        <v>0</v>
      </c>
      <c r="BG138" s="149">
        <f>IF(N138="zákl. přenesená",J138,0)</f>
        <v>0</v>
      </c>
      <c r="BH138" s="149">
        <f>IF(N138="sníž. přenesená",J138,0)</f>
        <v>0</v>
      </c>
      <c r="BI138" s="149">
        <f>IF(N138="nulová",J138,0)</f>
        <v>0</v>
      </c>
      <c r="BJ138" s="17" t="s">
        <v>83</v>
      </c>
      <c r="BK138" s="149">
        <f>ROUND(I138*H138,2)</f>
        <v>0</v>
      </c>
      <c r="BL138" s="17" t="s">
        <v>300</v>
      </c>
      <c r="BM138" s="148" t="s">
        <v>1579</v>
      </c>
    </row>
    <row r="139" spans="2:65" s="12" customFormat="1" ht="11.25">
      <c r="B139" s="150"/>
      <c r="D139" s="151" t="s">
        <v>302</v>
      </c>
      <c r="E139" s="152" t="s">
        <v>1</v>
      </c>
      <c r="F139" s="153" t="s">
        <v>1580</v>
      </c>
      <c r="H139" s="154">
        <v>8</v>
      </c>
      <c r="I139" s="155"/>
      <c r="L139" s="150"/>
      <c r="M139" s="156"/>
      <c r="T139" s="157"/>
      <c r="AT139" s="152" t="s">
        <v>302</v>
      </c>
      <c r="AU139" s="152" t="s">
        <v>85</v>
      </c>
      <c r="AV139" s="12" t="s">
        <v>85</v>
      </c>
      <c r="AW139" s="12" t="s">
        <v>32</v>
      </c>
      <c r="AX139" s="12" t="s">
        <v>76</v>
      </c>
      <c r="AY139" s="152" t="s">
        <v>293</v>
      </c>
    </row>
    <row r="140" spans="2:65" s="12" customFormat="1" ht="11.25">
      <c r="B140" s="150"/>
      <c r="D140" s="151" t="s">
        <v>302</v>
      </c>
      <c r="E140" s="152" t="s">
        <v>1</v>
      </c>
      <c r="F140" s="153" t="s">
        <v>1581</v>
      </c>
      <c r="H140" s="154">
        <v>12</v>
      </c>
      <c r="I140" s="155"/>
      <c r="L140" s="150"/>
      <c r="M140" s="156"/>
      <c r="T140" s="157"/>
      <c r="AT140" s="152" t="s">
        <v>302</v>
      </c>
      <c r="AU140" s="152" t="s">
        <v>85</v>
      </c>
      <c r="AV140" s="12" t="s">
        <v>85</v>
      </c>
      <c r="AW140" s="12" t="s">
        <v>32</v>
      </c>
      <c r="AX140" s="12" t="s">
        <v>76</v>
      </c>
      <c r="AY140" s="152" t="s">
        <v>293</v>
      </c>
    </row>
    <row r="141" spans="2:65" s="12" customFormat="1" ht="11.25">
      <c r="B141" s="150"/>
      <c r="D141" s="151" t="s">
        <v>302</v>
      </c>
      <c r="E141" s="152" t="s">
        <v>1</v>
      </c>
      <c r="F141" s="153" t="s">
        <v>1582</v>
      </c>
      <c r="H141" s="154">
        <v>9</v>
      </c>
      <c r="I141" s="155"/>
      <c r="L141" s="150"/>
      <c r="M141" s="156"/>
      <c r="T141" s="157"/>
      <c r="AT141" s="152" t="s">
        <v>302</v>
      </c>
      <c r="AU141" s="152" t="s">
        <v>85</v>
      </c>
      <c r="AV141" s="12" t="s">
        <v>85</v>
      </c>
      <c r="AW141" s="12" t="s">
        <v>32</v>
      </c>
      <c r="AX141" s="12" t="s">
        <v>76</v>
      </c>
      <c r="AY141" s="152" t="s">
        <v>293</v>
      </c>
    </row>
    <row r="142" spans="2:65" s="14" customFormat="1" ht="11.25">
      <c r="B142" s="167"/>
      <c r="D142" s="151" t="s">
        <v>302</v>
      </c>
      <c r="E142" s="168" t="s">
        <v>1</v>
      </c>
      <c r="F142" s="169" t="s">
        <v>371</v>
      </c>
      <c r="H142" s="170">
        <v>29</v>
      </c>
      <c r="I142" s="171"/>
      <c r="L142" s="167"/>
      <c r="M142" s="172"/>
      <c r="T142" s="173"/>
      <c r="AT142" s="168" t="s">
        <v>302</v>
      </c>
      <c r="AU142" s="168" t="s">
        <v>85</v>
      </c>
      <c r="AV142" s="14" t="s">
        <v>300</v>
      </c>
      <c r="AW142" s="14" t="s">
        <v>32</v>
      </c>
      <c r="AX142" s="14" t="s">
        <v>83</v>
      </c>
      <c r="AY142" s="168" t="s">
        <v>293</v>
      </c>
    </row>
    <row r="143" spans="2:65" s="1" customFormat="1" ht="24.2" customHeight="1">
      <c r="B143" s="32"/>
      <c r="C143" s="137" t="s">
        <v>85</v>
      </c>
      <c r="D143" s="137" t="s">
        <v>295</v>
      </c>
      <c r="E143" s="138" t="s">
        <v>1583</v>
      </c>
      <c r="F143" s="139" t="s">
        <v>1584</v>
      </c>
      <c r="G143" s="140" t="s">
        <v>767</v>
      </c>
      <c r="H143" s="141">
        <v>29</v>
      </c>
      <c r="I143" s="142"/>
      <c r="J143" s="143">
        <f>ROUND(I143*H143,2)</f>
        <v>0</v>
      </c>
      <c r="K143" s="139" t="s">
        <v>299</v>
      </c>
      <c r="L143" s="32"/>
      <c r="M143" s="144" t="s">
        <v>1</v>
      </c>
      <c r="N143" s="145" t="s">
        <v>41</v>
      </c>
      <c r="P143" s="146">
        <f>O143*H143</f>
        <v>0</v>
      </c>
      <c r="Q143" s="146">
        <v>0</v>
      </c>
      <c r="R143" s="146">
        <f>Q143*H143</f>
        <v>0</v>
      </c>
      <c r="S143" s="146">
        <v>0.18</v>
      </c>
      <c r="T143" s="147">
        <f>S143*H143</f>
        <v>5.22</v>
      </c>
      <c r="AR143" s="148" t="s">
        <v>300</v>
      </c>
      <c r="AT143" s="148" t="s">
        <v>295</v>
      </c>
      <c r="AU143" s="148" t="s">
        <v>85</v>
      </c>
      <c r="AY143" s="17" t="s">
        <v>293</v>
      </c>
      <c r="BE143" s="149">
        <f>IF(N143="základní",J143,0)</f>
        <v>0</v>
      </c>
      <c r="BF143" s="149">
        <f>IF(N143="snížená",J143,0)</f>
        <v>0</v>
      </c>
      <c r="BG143" s="149">
        <f>IF(N143="zákl. přenesená",J143,0)</f>
        <v>0</v>
      </c>
      <c r="BH143" s="149">
        <f>IF(N143="sníž. přenesená",J143,0)</f>
        <v>0</v>
      </c>
      <c r="BI143" s="149">
        <f>IF(N143="nulová",J143,0)</f>
        <v>0</v>
      </c>
      <c r="BJ143" s="17" t="s">
        <v>83</v>
      </c>
      <c r="BK143" s="149">
        <f>ROUND(I143*H143,2)</f>
        <v>0</v>
      </c>
      <c r="BL143" s="17" t="s">
        <v>300</v>
      </c>
      <c r="BM143" s="148" t="s">
        <v>1585</v>
      </c>
    </row>
    <row r="144" spans="2:65" s="12" customFormat="1" ht="11.25">
      <c r="B144" s="150"/>
      <c r="D144" s="151" t="s">
        <v>302</v>
      </c>
      <c r="E144" s="152" t="s">
        <v>1</v>
      </c>
      <c r="F144" s="153" t="s">
        <v>1586</v>
      </c>
      <c r="H144" s="154">
        <v>8</v>
      </c>
      <c r="I144" s="155"/>
      <c r="L144" s="150"/>
      <c r="M144" s="156"/>
      <c r="T144" s="157"/>
      <c r="AT144" s="152" t="s">
        <v>302</v>
      </c>
      <c r="AU144" s="152" t="s">
        <v>85</v>
      </c>
      <c r="AV144" s="12" t="s">
        <v>85</v>
      </c>
      <c r="AW144" s="12" t="s">
        <v>32</v>
      </c>
      <c r="AX144" s="12" t="s">
        <v>76</v>
      </c>
      <c r="AY144" s="152" t="s">
        <v>293</v>
      </c>
    </row>
    <row r="145" spans="2:65" s="12" customFormat="1" ht="11.25">
      <c r="B145" s="150"/>
      <c r="D145" s="151" t="s">
        <v>302</v>
      </c>
      <c r="E145" s="152" t="s">
        <v>1</v>
      </c>
      <c r="F145" s="153" t="s">
        <v>1587</v>
      </c>
      <c r="H145" s="154">
        <v>12</v>
      </c>
      <c r="I145" s="155"/>
      <c r="L145" s="150"/>
      <c r="M145" s="156"/>
      <c r="T145" s="157"/>
      <c r="AT145" s="152" t="s">
        <v>302</v>
      </c>
      <c r="AU145" s="152" t="s">
        <v>85</v>
      </c>
      <c r="AV145" s="12" t="s">
        <v>85</v>
      </c>
      <c r="AW145" s="12" t="s">
        <v>32</v>
      </c>
      <c r="AX145" s="12" t="s">
        <v>76</v>
      </c>
      <c r="AY145" s="152" t="s">
        <v>293</v>
      </c>
    </row>
    <row r="146" spans="2:65" s="12" customFormat="1" ht="22.5">
      <c r="B146" s="150"/>
      <c r="D146" s="151" t="s">
        <v>302</v>
      </c>
      <c r="E146" s="152" t="s">
        <v>1</v>
      </c>
      <c r="F146" s="153" t="s">
        <v>1588</v>
      </c>
      <c r="H146" s="154">
        <v>9</v>
      </c>
      <c r="I146" s="155"/>
      <c r="L146" s="150"/>
      <c r="M146" s="156"/>
      <c r="T146" s="157"/>
      <c r="AT146" s="152" t="s">
        <v>302</v>
      </c>
      <c r="AU146" s="152" t="s">
        <v>85</v>
      </c>
      <c r="AV146" s="12" t="s">
        <v>85</v>
      </c>
      <c r="AW146" s="12" t="s">
        <v>32</v>
      </c>
      <c r="AX146" s="12" t="s">
        <v>76</v>
      </c>
      <c r="AY146" s="152" t="s">
        <v>293</v>
      </c>
    </row>
    <row r="147" spans="2:65" s="14" customFormat="1" ht="11.25">
      <c r="B147" s="167"/>
      <c r="D147" s="151" t="s">
        <v>302</v>
      </c>
      <c r="E147" s="168" t="s">
        <v>1</v>
      </c>
      <c r="F147" s="169" t="s">
        <v>371</v>
      </c>
      <c r="H147" s="170">
        <v>29</v>
      </c>
      <c r="I147" s="171"/>
      <c r="L147" s="167"/>
      <c r="M147" s="172"/>
      <c r="T147" s="173"/>
      <c r="AT147" s="168" t="s">
        <v>302</v>
      </c>
      <c r="AU147" s="168" t="s">
        <v>85</v>
      </c>
      <c r="AV147" s="14" t="s">
        <v>300</v>
      </c>
      <c r="AW147" s="14" t="s">
        <v>32</v>
      </c>
      <c r="AX147" s="14" t="s">
        <v>83</v>
      </c>
      <c r="AY147" s="168" t="s">
        <v>293</v>
      </c>
    </row>
    <row r="148" spans="2:65" s="1" customFormat="1" ht="24.2" customHeight="1">
      <c r="B148" s="32"/>
      <c r="C148" s="137" t="s">
        <v>156</v>
      </c>
      <c r="D148" s="137" t="s">
        <v>295</v>
      </c>
      <c r="E148" s="138" t="s">
        <v>1589</v>
      </c>
      <c r="F148" s="139" t="s">
        <v>1590</v>
      </c>
      <c r="G148" s="140" t="s">
        <v>711</v>
      </c>
      <c r="H148" s="141">
        <v>31.24</v>
      </c>
      <c r="I148" s="142"/>
      <c r="J148" s="143">
        <f>ROUND(I148*H148,2)</f>
        <v>0</v>
      </c>
      <c r="K148" s="139" t="s">
        <v>299</v>
      </c>
      <c r="L148" s="32"/>
      <c r="M148" s="144" t="s">
        <v>1</v>
      </c>
      <c r="N148" s="145" t="s">
        <v>41</v>
      </c>
      <c r="P148" s="146">
        <f>O148*H148</f>
        <v>0</v>
      </c>
      <c r="Q148" s="146">
        <v>4.6999999999999999E-4</v>
      </c>
      <c r="R148" s="146">
        <f>Q148*H148</f>
        <v>1.4682799999999999E-2</v>
      </c>
      <c r="S148" s="146">
        <v>0</v>
      </c>
      <c r="T148" s="147">
        <f>S148*H148</f>
        <v>0</v>
      </c>
      <c r="AR148" s="148" t="s">
        <v>300</v>
      </c>
      <c r="AT148" s="148" t="s">
        <v>295</v>
      </c>
      <c r="AU148" s="148" t="s">
        <v>85</v>
      </c>
      <c r="AY148" s="17" t="s">
        <v>293</v>
      </c>
      <c r="BE148" s="149">
        <f>IF(N148="základní",J148,0)</f>
        <v>0</v>
      </c>
      <c r="BF148" s="149">
        <f>IF(N148="snížená",J148,0)</f>
        <v>0</v>
      </c>
      <c r="BG148" s="149">
        <f>IF(N148="zákl. přenesená",J148,0)</f>
        <v>0</v>
      </c>
      <c r="BH148" s="149">
        <f>IF(N148="sníž. přenesená",J148,0)</f>
        <v>0</v>
      </c>
      <c r="BI148" s="149">
        <f>IF(N148="nulová",J148,0)</f>
        <v>0</v>
      </c>
      <c r="BJ148" s="17" t="s">
        <v>83</v>
      </c>
      <c r="BK148" s="149">
        <f>ROUND(I148*H148,2)</f>
        <v>0</v>
      </c>
      <c r="BL148" s="17" t="s">
        <v>300</v>
      </c>
      <c r="BM148" s="148" t="s">
        <v>1591</v>
      </c>
    </row>
    <row r="149" spans="2:65" s="12" customFormat="1" ht="11.25">
      <c r="B149" s="150"/>
      <c r="D149" s="151" t="s">
        <v>302</v>
      </c>
      <c r="E149" s="152" t="s">
        <v>1</v>
      </c>
      <c r="F149" s="153" t="s">
        <v>1592</v>
      </c>
      <c r="H149" s="154">
        <v>10.09</v>
      </c>
      <c r="I149" s="155"/>
      <c r="L149" s="150"/>
      <c r="M149" s="156"/>
      <c r="T149" s="157"/>
      <c r="AT149" s="152" t="s">
        <v>302</v>
      </c>
      <c r="AU149" s="152" t="s">
        <v>85</v>
      </c>
      <c r="AV149" s="12" t="s">
        <v>85</v>
      </c>
      <c r="AW149" s="12" t="s">
        <v>32</v>
      </c>
      <c r="AX149" s="12" t="s">
        <v>76</v>
      </c>
      <c r="AY149" s="152" t="s">
        <v>293</v>
      </c>
    </row>
    <row r="150" spans="2:65" s="12" customFormat="1" ht="11.25">
      <c r="B150" s="150"/>
      <c r="D150" s="151" t="s">
        <v>302</v>
      </c>
      <c r="E150" s="152" t="s">
        <v>1</v>
      </c>
      <c r="F150" s="153" t="s">
        <v>1593</v>
      </c>
      <c r="H150" s="154">
        <v>10.6</v>
      </c>
      <c r="I150" s="155"/>
      <c r="L150" s="150"/>
      <c r="M150" s="156"/>
      <c r="T150" s="157"/>
      <c r="AT150" s="152" t="s">
        <v>302</v>
      </c>
      <c r="AU150" s="152" t="s">
        <v>85</v>
      </c>
      <c r="AV150" s="12" t="s">
        <v>85</v>
      </c>
      <c r="AW150" s="12" t="s">
        <v>32</v>
      </c>
      <c r="AX150" s="12" t="s">
        <v>76</v>
      </c>
      <c r="AY150" s="152" t="s">
        <v>293</v>
      </c>
    </row>
    <row r="151" spans="2:65" s="12" customFormat="1" ht="11.25">
      <c r="B151" s="150"/>
      <c r="D151" s="151" t="s">
        <v>302</v>
      </c>
      <c r="E151" s="152" t="s">
        <v>1</v>
      </c>
      <c r="F151" s="153" t="s">
        <v>1594</v>
      </c>
      <c r="H151" s="154">
        <v>10.55</v>
      </c>
      <c r="I151" s="155"/>
      <c r="L151" s="150"/>
      <c r="M151" s="156"/>
      <c r="T151" s="157"/>
      <c r="AT151" s="152" t="s">
        <v>302</v>
      </c>
      <c r="AU151" s="152" t="s">
        <v>85</v>
      </c>
      <c r="AV151" s="12" t="s">
        <v>85</v>
      </c>
      <c r="AW151" s="12" t="s">
        <v>32</v>
      </c>
      <c r="AX151" s="12" t="s">
        <v>76</v>
      </c>
      <c r="AY151" s="152" t="s">
        <v>293</v>
      </c>
    </row>
    <row r="152" spans="2:65" s="14" customFormat="1" ht="11.25">
      <c r="B152" s="167"/>
      <c r="D152" s="151" t="s">
        <v>302</v>
      </c>
      <c r="E152" s="168" t="s">
        <v>1</v>
      </c>
      <c r="F152" s="169" t="s">
        <v>371</v>
      </c>
      <c r="H152" s="170">
        <v>31.24</v>
      </c>
      <c r="I152" s="171"/>
      <c r="L152" s="167"/>
      <c r="M152" s="172"/>
      <c r="T152" s="173"/>
      <c r="AT152" s="168" t="s">
        <v>302</v>
      </c>
      <c r="AU152" s="168" t="s">
        <v>85</v>
      </c>
      <c r="AV152" s="14" t="s">
        <v>300</v>
      </c>
      <c r="AW152" s="14" t="s">
        <v>32</v>
      </c>
      <c r="AX152" s="14" t="s">
        <v>83</v>
      </c>
      <c r="AY152" s="168" t="s">
        <v>293</v>
      </c>
    </row>
    <row r="153" spans="2:65" s="1" customFormat="1" ht="24.2" customHeight="1">
      <c r="B153" s="32"/>
      <c r="C153" s="137" t="s">
        <v>300</v>
      </c>
      <c r="D153" s="137" t="s">
        <v>295</v>
      </c>
      <c r="E153" s="138" t="s">
        <v>1595</v>
      </c>
      <c r="F153" s="139" t="s">
        <v>1596</v>
      </c>
      <c r="G153" s="140" t="s">
        <v>711</v>
      </c>
      <c r="H153" s="141">
        <v>31.24</v>
      </c>
      <c r="I153" s="142"/>
      <c r="J153" s="143">
        <f>ROUND(I153*H153,2)</f>
        <v>0</v>
      </c>
      <c r="K153" s="139" t="s">
        <v>299</v>
      </c>
      <c r="L153" s="32"/>
      <c r="M153" s="144" t="s">
        <v>1</v>
      </c>
      <c r="N153" s="145" t="s">
        <v>41</v>
      </c>
      <c r="P153" s="146">
        <f>O153*H153</f>
        <v>0</v>
      </c>
      <c r="Q153" s="146">
        <v>0</v>
      </c>
      <c r="R153" s="146">
        <f>Q153*H153</f>
        <v>0</v>
      </c>
      <c r="S153" s="146">
        <v>0</v>
      </c>
      <c r="T153" s="147">
        <f>S153*H153</f>
        <v>0</v>
      </c>
      <c r="AR153" s="148" t="s">
        <v>300</v>
      </c>
      <c r="AT153" s="148" t="s">
        <v>295</v>
      </c>
      <c r="AU153" s="148" t="s">
        <v>85</v>
      </c>
      <c r="AY153" s="17" t="s">
        <v>293</v>
      </c>
      <c r="BE153" s="149">
        <f>IF(N153="základní",J153,0)</f>
        <v>0</v>
      </c>
      <c r="BF153" s="149">
        <f>IF(N153="snížená",J153,0)</f>
        <v>0</v>
      </c>
      <c r="BG153" s="149">
        <f>IF(N153="zákl. přenesená",J153,0)</f>
        <v>0</v>
      </c>
      <c r="BH153" s="149">
        <f>IF(N153="sníž. přenesená",J153,0)</f>
        <v>0</v>
      </c>
      <c r="BI153" s="149">
        <f>IF(N153="nulová",J153,0)</f>
        <v>0</v>
      </c>
      <c r="BJ153" s="17" t="s">
        <v>83</v>
      </c>
      <c r="BK153" s="149">
        <f>ROUND(I153*H153,2)</f>
        <v>0</v>
      </c>
      <c r="BL153" s="17" t="s">
        <v>300</v>
      </c>
      <c r="BM153" s="148" t="s">
        <v>1597</v>
      </c>
    </row>
    <row r="154" spans="2:65" s="1" customFormat="1" ht="24.2" customHeight="1">
      <c r="B154" s="32"/>
      <c r="C154" s="137" t="s">
        <v>320</v>
      </c>
      <c r="D154" s="137" t="s">
        <v>295</v>
      </c>
      <c r="E154" s="138" t="s">
        <v>1598</v>
      </c>
      <c r="F154" s="139" t="s">
        <v>1599</v>
      </c>
      <c r="G154" s="140" t="s">
        <v>711</v>
      </c>
      <c r="H154" s="141">
        <v>2</v>
      </c>
      <c r="I154" s="142"/>
      <c r="J154" s="143">
        <f>ROUND(I154*H154,2)</f>
        <v>0</v>
      </c>
      <c r="K154" s="139" t="s">
        <v>299</v>
      </c>
      <c r="L154" s="32"/>
      <c r="M154" s="144" t="s">
        <v>1</v>
      </c>
      <c r="N154" s="145" t="s">
        <v>41</v>
      </c>
      <c r="P154" s="146">
        <f>O154*H154</f>
        <v>0</v>
      </c>
      <c r="Q154" s="146">
        <v>1.384E-2</v>
      </c>
      <c r="R154" s="146">
        <f>Q154*H154</f>
        <v>2.768E-2</v>
      </c>
      <c r="S154" s="146">
        <v>0</v>
      </c>
      <c r="T154" s="147">
        <f>S154*H154</f>
        <v>0</v>
      </c>
      <c r="AR154" s="148" t="s">
        <v>300</v>
      </c>
      <c r="AT154" s="148" t="s">
        <v>295</v>
      </c>
      <c r="AU154" s="148" t="s">
        <v>85</v>
      </c>
      <c r="AY154" s="17" t="s">
        <v>293</v>
      </c>
      <c r="BE154" s="149">
        <f>IF(N154="základní",J154,0)</f>
        <v>0</v>
      </c>
      <c r="BF154" s="149">
        <f>IF(N154="snížená",J154,0)</f>
        <v>0</v>
      </c>
      <c r="BG154" s="149">
        <f>IF(N154="zákl. přenesená",J154,0)</f>
        <v>0</v>
      </c>
      <c r="BH154" s="149">
        <f>IF(N154="sníž. přenesená",J154,0)</f>
        <v>0</v>
      </c>
      <c r="BI154" s="149">
        <f>IF(N154="nulová",J154,0)</f>
        <v>0</v>
      </c>
      <c r="BJ154" s="17" t="s">
        <v>83</v>
      </c>
      <c r="BK154" s="149">
        <f>ROUND(I154*H154,2)</f>
        <v>0</v>
      </c>
      <c r="BL154" s="17" t="s">
        <v>300</v>
      </c>
      <c r="BM154" s="148" t="s">
        <v>1600</v>
      </c>
    </row>
    <row r="155" spans="2:65" s="12" customFormat="1" ht="11.25">
      <c r="B155" s="150"/>
      <c r="D155" s="151" t="s">
        <v>302</v>
      </c>
      <c r="E155" s="152" t="s">
        <v>1</v>
      </c>
      <c r="F155" s="153" t="s">
        <v>1601</v>
      </c>
      <c r="H155" s="154">
        <v>2</v>
      </c>
      <c r="I155" s="155"/>
      <c r="L155" s="150"/>
      <c r="M155" s="156"/>
      <c r="T155" s="157"/>
      <c r="AT155" s="152" t="s">
        <v>302</v>
      </c>
      <c r="AU155" s="152" t="s">
        <v>85</v>
      </c>
      <c r="AV155" s="12" t="s">
        <v>85</v>
      </c>
      <c r="AW155" s="12" t="s">
        <v>32</v>
      </c>
      <c r="AX155" s="12" t="s">
        <v>83</v>
      </c>
      <c r="AY155" s="152" t="s">
        <v>293</v>
      </c>
    </row>
    <row r="156" spans="2:65" s="1" customFormat="1" ht="24.2" customHeight="1">
      <c r="B156" s="32"/>
      <c r="C156" s="137" t="s">
        <v>327</v>
      </c>
      <c r="D156" s="137" t="s">
        <v>295</v>
      </c>
      <c r="E156" s="138" t="s">
        <v>1602</v>
      </c>
      <c r="F156" s="139" t="s">
        <v>1603</v>
      </c>
      <c r="G156" s="140" t="s">
        <v>711</v>
      </c>
      <c r="H156" s="141">
        <v>2</v>
      </c>
      <c r="I156" s="142"/>
      <c r="J156" s="143">
        <f>ROUND(I156*H156,2)</f>
        <v>0</v>
      </c>
      <c r="K156" s="139" t="s">
        <v>299</v>
      </c>
      <c r="L156" s="32"/>
      <c r="M156" s="144" t="s">
        <v>1</v>
      </c>
      <c r="N156" s="145" t="s">
        <v>41</v>
      </c>
      <c r="P156" s="146">
        <f>O156*H156</f>
        <v>0</v>
      </c>
      <c r="Q156" s="146">
        <v>0</v>
      </c>
      <c r="R156" s="146">
        <f>Q156*H156</f>
        <v>0</v>
      </c>
      <c r="S156" s="146">
        <v>0</v>
      </c>
      <c r="T156" s="147">
        <f>S156*H156</f>
        <v>0</v>
      </c>
      <c r="AR156" s="148" t="s">
        <v>300</v>
      </c>
      <c r="AT156" s="148" t="s">
        <v>295</v>
      </c>
      <c r="AU156" s="148" t="s">
        <v>85</v>
      </c>
      <c r="AY156" s="17" t="s">
        <v>293</v>
      </c>
      <c r="BE156" s="149">
        <f>IF(N156="základní",J156,0)</f>
        <v>0</v>
      </c>
      <c r="BF156" s="149">
        <f>IF(N156="snížená",J156,0)</f>
        <v>0</v>
      </c>
      <c r="BG156" s="149">
        <f>IF(N156="zákl. přenesená",J156,0)</f>
        <v>0</v>
      </c>
      <c r="BH156" s="149">
        <f>IF(N156="sníž. přenesená",J156,0)</f>
        <v>0</v>
      </c>
      <c r="BI156" s="149">
        <f>IF(N156="nulová",J156,0)</f>
        <v>0</v>
      </c>
      <c r="BJ156" s="17" t="s">
        <v>83</v>
      </c>
      <c r="BK156" s="149">
        <f>ROUND(I156*H156,2)</f>
        <v>0</v>
      </c>
      <c r="BL156" s="17" t="s">
        <v>300</v>
      </c>
      <c r="BM156" s="148" t="s">
        <v>1604</v>
      </c>
    </row>
    <row r="157" spans="2:65" s="1" customFormat="1" ht="24.2" customHeight="1">
      <c r="B157" s="32"/>
      <c r="C157" s="137" t="s">
        <v>372</v>
      </c>
      <c r="D157" s="137" t="s">
        <v>295</v>
      </c>
      <c r="E157" s="138" t="s">
        <v>1605</v>
      </c>
      <c r="F157" s="139" t="s">
        <v>1606</v>
      </c>
      <c r="G157" s="140" t="s">
        <v>311</v>
      </c>
      <c r="H157" s="141">
        <v>83.864999999999995</v>
      </c>
      <c r="I157" s="142"/>
      <c r="J157" s="143">
        <f>ROUND(I157*H157,2)</f>
        <v>0</v>
      </c>
      <c r="K157" s="139" t="s">
        <v>299</v>
      </c>
      <c r="L157" s="32"/>
      <c r="M157" s="144" t="s">
        <v>1</v>
      </c>
      <c r="N157" s="145" t="s">
        <v>41</v>
      </c>
      <c r="P157" s="146">
        <f>O157*H157</f>
        <v>0</v>
      </c>
      <c r="Q157" s="146">
        <v>0</v>
      </c>
      <c r="R157" s="146">
        <f>Q157*H157</f>
        <v>0</v>
      </c>
      <c r="S157" s="146">
        <v>0</v>
      </c>
      <c r="T157" s="147">
        <f>S157*H157</f>
        <v>0</v>
      </c>
      <c r="AR157" s="148" t="s">
        <v>300</v>
      </c>
      <c r="AT157" s="148" t="s">
        <v>295</v>
      </c>
      <c r="AU157" s="148" t="s">
        <v>85</v>
      </c>
      <c r="AY157" s="17" t="s">
        <v>293</v>
      </c>
      <c r="BE157" s="149">
        <f>IF(N157="základní",J157,0)</f>
        <v>0</v>
      </c>
      <c r="BF157" s="149">
        <f>IF(N157="snížená",J157,0)</f>
        <v>0</v>
      </c>
      <c r="BG157" s="149">
        <f>IF(N157="zákl. přenesená",J157,0)</f>
        <v>0</v>
      </c>
      <c r="BH157" s="149">
        <f>IF(N157="sníž. přenesená",J157,0)</f>
        <v>0</v>
      </c>
      <c r="BI157" s="149">
        <f>IF(N157="nulová",J157,0)</f>
        <v>0</v>
      </c>
      <c r="BJ157" s="17" t="s">
        <v>83</v>
      </c>
      <c r="BK157" s="149">
        <f>ROUND(I157*H157,2)</f>
        <v>0</v>
      </c>
      <c r="BL157" s="17" t="s">
        <v>300</v>
      </c>
      <c r="BM157" s="148" t="s">
        <v>1607</v>
      </c>
    </row>
    <row r="158" spans="2:65" s="12" customFormat="1" ht="22.5">
      <c r="B158" s="150"/>
      <c r="D158" s="151" t="s">
        <v>302</v>
      </c>
      <c r="E158" s="152" t="s">
        <v>1</v>
      </c>
      <c r="F158" s="153" t="s">
        <v>1608</v>
      </c>
      <c r="H158" s="154">
        <v>41.252000000000002</v>
      </c>
      <c r="I158" s="155"/>
      <c r="L158" s="150"/>
      <c r="M158" s="156"/>
      <c r="T158" s="157"/>
      <c r="AT158" s="152" t="s">
        <v>302</v>
      </c>
      <c r="AU158" s="152" t="s">
        <v>85</v>
      </c>
      <c r="AV158" s="12" t="s">
        <v>85</v>
      </c>
      <c r="AW158" s="12" t="s">
        <v>32</v>
      </c>
      <c r="AX158" s="12" t="s">
        <v>76</v>
      </c>
      <c r="AY158" s="152" t="s">
        <v>293</v>
      </c>
    </row>
    <row r="159" spans="2:65" s="12" customFormat="1" ht="22.5">
      <c r="B159" s="150"/>
      <c r="D159" s="151" t="s">
        <v>302</v>
      </c>
      <c r="E159" s="152" t="s">
        <v>1</v>
      </c>
      <c r="F159" s="153" t="s">
        <v>1609</v>
      </c>
      <c r="H159" s="154">
        <v>32.097999999999999</v>
      </c>
      <c r="I159" s="155"/>
      <c r="L159" s="150"/>
      <c r="M159" s="156"/>
      <c r="T159" s="157"/>
      <c r="AT159" s="152" t="s">
        <v>302</v>
      </c>
      <c r="AU159" s="152" t="s">
        <v>85</v>
      </c>
      <c r="AV159" s="12" t="s">
        <v>85</v>
      </c>
      <c r="AW159" s="12" t="s">
        <v>32</v>
      </c>
      <c r="AX159" s="12" t="s">
        <v>76</v>
      </c>
      <c r="AY159" s="152" t="s">
        <v>293</v>
      </c>
    </row>
    <row r="160" spans="2:65" s="12" customFormat="1" ht="22.5">
      <c r="B160" s="150"/>
      <c r="D160" s="151" t="s">
        <v>302</v>
      </c>
      <c r="E160" s="152" t="s">
        <v>1</v>
      </c>
      <c r="F160" s="153" t="s">
        <v>1610</v>
      </c>
      <c r="H160" s="154">
        <v>10.515000000000001</v>
      </c>
      <c r="I160" s="155"/>
      <c r="L160" s="150"/>
      <c r="M160" s="156"/>
      <c r="T160" s="157"/>
      <c r="AT160" s="152" t="s">
        <v>302</v>
      </c>
      <c r="AU160" s="152" t="s">
        <v>85</v>
      </c>
      <c r="AV160" s="12" t="s">
        <v>85</v>
      </c>
      <c r="AW160" s="12" t="s">
        <v>32</v>
      </c>
      <c r="AX160" s="12" t="s">
        <v>76</v>
      </c>
      <c r="AY160" s="152" t="s">
        <v>293</v>
      </c>
    </row>
    <row r="161" spans="2:65" s="14" customFormat="1" ht="11.25">
      <c r="B161" s="167"/>
      <c r="D161" s="151" t="s">
        <v>302</v>
      </c>
      <c r="E161" s="168" t="s">
        <v>1561</v>
      </c>
      <c r="F161" s="169" t="s">
        <v>371</v>
      </c>
      <c r="H161" s="170">
        <v>83.864999999999995</v>
      </c>
      <c r="I161" s="171"/>
      <c r="L161" s="167"/>
      <c r="M161" s="172"/>
      <c r="T161" s="173"/>
      <c r="AT161" s="168" t="s">
        <v>302</v>
      </c>
      <c r="AU161" s="168" t="s">
        <v>85</v>
      </c>
      <c r="AV161" s="14" t="s">
        <v>300</v>
      </c>
      <c r="AW161" s="14" t="s">
        <v>32</v>
      </c>
      <c r="AX161" s="14" t="s">
        <v>83</v>
      </c>
      <c r="AY161" s="168" t="s">
        <v>293</v>
      </c>
    </row>
    <row r="162" spans="2:65" s="1" customFormat="1" ht="33" customHeight="1">
      <c r="B162" s="32"/>
      <c r="C162" s="137" t="s">
        <v>396</v>
      </c>
      <c r="D162" s="137" t="s">
        <v>295</v>
      </c>
      <c r="E162" s="138" t="s">
        <v>1611</v>
      </c>
      <c r="F162" s="139" t="s">
        <v>1612</v>
      </c>
      <c r="G162" s="140" t="s">
        <v>311</v>
      </c>
      <c r="H162" s="141">
        <v>23.931999999999999</v>
      </c>
      <c r="I162" s="142"/>
      <c r="J162" s="143">
        <f>ROUND(I162*H162,2)</f>
        <v>0</v>
      </c>
      <c r="K162" s="139" t="s">
        <v>299</v>
      </c>
      <c r="L162" s="32"/>
      <c r="M162" s="144" t="s">
        <v>1</v>
      </c>
      <c r="N162" s="145" t="s">
        <v>41</v>
      </c>
      <c r="P162" s="146">
        <f>O162*H162</f>
        <v>0</v>
      </c>
      <c r="Q162" s="146">
        <v>0</v>
      </c>
      <c r="R162" s="146">
        <f>Q162*H162</f>
        <v>0</v>
      </c>
      <c r="S162" s="146">
        <v>0</v>
      </c>
      <c r="T162" s="147">
        <f>S162*H162</f>
        <v>0</v>
      </c>
      <c r="AR162" s="148" t="s">
        <v>300</v>
      </c>
      <c r="AT162" s="148" t="s">
        <v>295</v>
      </c>
      <c r="AU162" s="148" t="s">
        <v>85</v>
      </c>
      <c r="AY162" s="17" t="s">
        <v>293</v>
      </c>
      <c r="BE162" s="149">
        <f>IF(N162="základní",J162,0)</f>
        <v>0</v>
      </c>
      <c r="BF162" s="149">
        <f>IF(N162="snížená",J162,0)</f>
        <v>0</v>
      </c>
      <c r="BG162" s="149">
        <f>IF(N162="zákl. přenesená",J162,0)</f>
        <v>0</v>
      </c>
      <c r="BH162" s="149">
        <f>IF(N162="sníž. přenesená",J162,0)</f>
        <v>0</v>
      </c>
      <c r="BI162" s="149">
        <f>IF(N162="nulová",J162,0)</f>
        <v>0</v>
      </c>
      <c r="BJ162" s="17" t="s">
        <v>83</v>
      </c>
      <c r="BK162" s="149">
        <f>ROUND(I162*H162,2)</f>
        <v>0</v>
      </c>
      <c r="BL162" s="17" t="s">
        <v>300</v>
      </c>
      <c r="BM162" s="148" t="s">
        <v>1613</v>
      </c>
    </row>
    <row r="163" spans="2:65" s="12" customFormat="1" ht="11.25">
      <c r="B163" s="150"/>
      <c r="D163" s="151" t="s">
        <v>302</v>
      </c>
      <c r="E163" s="152" t="s">
        <v>1567</v>
      </c>
      <c r="F163" s="153" t="s">
        <v>1614</v>
      </c>
      <c r="H163" s="154">
        <v>23.931999999999999</v>
      </c>
      <c r="I163" s="155"/>
      <c r="L163" s="150"/>
      <c r="M163" s="156"/>
      <c r="T163" s="157"/>
      <c r="AT163" s="152" t="s">
        <v>302</v>
      </c>
      <c r="AU163" s="152" t="s">
        <v>85</v>
      </c>
      <c r="AV163" s="12" t="s">
        <v>85</v>
      </c>
      <c r="AW163" s="12" t="s">
        <v>32</v>
      </c>
      <c r="AX163" s="12" t="s">
        <v>83</v>
      </c>
      <c r="AY163" s="152" t="s">
        <v>293</v>
      </c>
    </row>
    <row r="164" spans="2:65" s="1" customFormat="1" ht="24.2" customHeight="1">
      <c r="B164" s="32"/>
      <c r="C164" s="137" t="s">
        <v>415</v>
      </c>
      <c r="D164" s="137" t="s">
        <v>295</v>
      </c>
      <c r="E164" s="138" t="s">
        <v>1615</v>
      </c>
      <c r="F164" s="139" t="s">
        <v>1616</v>
      </c>
      <c r="G164" s="140" t="s">
        <v>311</v>
      </c>
      <c r="H164" s="141">
        <v>186.065</v>
      </c>
      <c r="I164" s="142"/>
      <c r="J164" s="143">
        <f>ROUND(I164*H164,2)</f>
        <v>0</v>
      </c>
      <c r="K164" s="139" t="s">
        <v>299</v>
      </c>
      <c r="L164" s="32"/>
      <c r="M164" s="144" t="s">
        <v>1</v>
      </c>
      <c r="N164" s="145" t="s">
        <v>41</v>
      </c>
      <c r="P164" s="146">
        <f>O164*H164</f>
        <v>0</v>
      </c>
      <c r="Q164" s="146">
        <v>0</v>
      </c>
      <c r="R164" s="146">
        <f>Q164*H164</f>
        <v>0</v>
      </c>
      <c r="S164" s="146">
        <v>0</v>
      </c>
      <c r="T164" s="147">
        <f>S164*H164</f>
        <v>0</v>
      </c>
      <c r="AR164" s="148" t="s">
        <v>300</v>
      </c>
      <c r="AT164" s="148" t="s">
        <v>295</v>
      </c>
      <c r="AU164" s="148" t="s">
        <v>85</v>
      </c>
      <c r="AY164" s="17" t="s">
        <v>293</v>
      </c>
      <c r="BE164" s="149">
        <f>IF(N164="základní",J164,0)</f>
        <v>0</v>
      </c>
      <c r="BF164" s="149">
        <f>IF(N164="snížená",J164,0)</f>
        <v>0</v>
      </c>
      <c r="BG164" s="149">
        <f>IF(N164="zákl. přenesená",J164,0)</f>
        <v>0</v>
      </c>
      <c r="BH164" s="149">
        <f>IF(N164="sníž. přenesená",J164,0)</f>
        <v>0</v>
      </c>
      <c r="BI164" s="149">
        <f>IF(N164="nulová",J164,0)</f>
        <v>0</v>
      </c>
      <c r="BJ164" s="17" t="s">
        <v>83</v>
      </c>
      <c r="BK164" s="149">
        <f>ROUND(I164*H164,2)</f>
        <v>0</v>
      </c>
      <c r="BL164" s="17" t="s">
        <v>300</v>
      </c>
      <c r="BM164" s="148" t="s">
        <v>1617</v>
      </c>
    </row>
    <row r="165" spans="2:65" s="12" customFormat="1" ht="22.5">
      <c r="B165" s="150"/>
      <c r="D165" s="151" t="s">
        <v>302</v>
      </c>
      <c r="E165" s="152" t="s">
        <v>1569</v>
      </c>
      <c r="F165" s="153" t="s">
        <v>1618</v>
      </c>
      <c r="H165" s="154">
        <v>186.065</v>
      </c>
      <c r="I165" s="155"/>
      <c r="L165" s="150"/>
      <c r="M165" s="156"/>
      <c r="T165" s="157"/>
      <c r="AT165" s="152" t="s">
        <v>302</v>
      </c>
      <c r="AU165" s="152" t="s">
        <v>85</v>
      </c>
      <c r="AV165" s="12" t="s">
        <v>85</v>
      </c>
      <c r="AW165" s="12" t="s">
        <v>32</v>
      </c>
      <c r="AX165" s="12" t="s">
        <v>83</v>
      </c>
      <c r="AY165" s="152" t="s">
        <v>293</v>
      </c>
    </row>
    <row r="166" spans="2:65" s="1" customFormat="1" ht="24.2" customHeight="1">
      <c r="B166" s="32"/>
      <c r="C166" s="137" t="s">
        <v>449</v>
      </c>
      <c r="D166" s="137" t="s">
        <v>295</v>
      </c>
      <c r="E166" s="138" t="s">
        <v>1619</v>
      </c>
      <c r="F166" s="139" t="s">
        <v>1620</v>
      </c>
      <c r="G166" s="140" t="s">
        <v>311</v>
      </c>
      <c r="H166" s="141">
        <v>543.57000000000005</v>
      </c>
      <c r="I166" s="142"/>
      <c r="J166" s="143">
        <f>ROUND(I166*H166,2)</f>
        <v>0</v>
      </c>
      <c r="K166" s="139" t="s">
        <v>299</v>
      </c>
      <c r="L166" s="32"/>
      <c r="M166" s="144" t="s">
        <v>1</v>
      </c>
      <c r="N166" s="145" t="s">
        <v>41</v>
      </c>
      <c r="P166" s="146">
        <f>O166*H166</f>
        <v>0</v>
      </c>
      <c r="Q166" s="146">
        <v>4.1099999999999999E-3</v>
      </c>
      <c r="R166" s="146">
        <f>Q166*H166</f>
        <v>2.2340727</v>
      </c>
      <c r="S166" s="146">
        <v>0</v>
      </c>
      <c r="T166" s="147">
        <f>S166*H166</f>
        <v>0</v>
      </c>
      <c r="AR166" s="148" t="s">
        <v>300</v>
      </c>
      <c r="AT166" s="148" t="s">
        <v>295</v>
      </c>
      <c r="AU166" s="148" t="s">
        <v>85</v>
      </c>
      <c r="AY166" s="17" t="s">
        <v>293</v>
      </c>
      <c r="BE166" s="149">
        <f>IF(N166="základní",J166,0)</f>
        <v>0</v>
      </c>
      <c r="BF166" s="149">
        <f>IF(N166="snížená",J166,0)</f>
        <v>0</v>
      </c>
      <c r="BG166" s="149">
        <f>IF(N166="zákl. přenesená",J166,0)</f>
        <v>0</v>
      </c>
      <c r="BH166" s="149">
        <f>IF(N166="sníž. přenesená",J166,0)</f>
        <v>0</v>
      </c>
      <c r="BI166" s="149">
        <f>IF(N166="nulová",J166,0)</f>
        <v>0</v>
      </c>
      <c r="BJ166" s="17" t="s">
        <v>83</v>
      </c>
      <c r="BK166" s="149">
        <f>ROUND(I166*H166,2)</f>
        <v>0</v>
      </c>
      <c r="BL166" s="17" t="s">
        <v>300</v>
      </c>
      <c r="BM166" s="148" t="s">
        <v>1621</v>
      </c>
    </row>
    <row r="167" spans="2:65" s="12" customFormat="1" ht="11.25">
      <c r="B167" s="150"/>
      <c r="D167" s="151" t="s">
        <v>302</v>
      </c>
      <c r="E167" s="152" t="s">
        <v>1</v>
      </c>
      <c r="F167" s="153" t="s">
        <v>1622</v>
      </c>
      <c r="H167" s="154">
        <v>333.02699999999999</v>
      </c>
      <c r="I167" s="155"/>
      <c r="L167" s="150"/>
      <c r="M167" s="156"/>
      <c r="T167" s="157"/>
      <c r="AT167" s="152" t="s">
        <v>302</v>
      </c>
      <c r="AU167" s="152" t="s">
        <v>85</v>
      </c>
      <c r="AV167" s="12" t="s">
        <v>85</v>
      </c>
      <c r="AW167" s="12" t="s">
        <v>32</v>
      </c>
      <c r="AX167" s="12" t="s">
        <v>76</v>
      </c>
      <c r="AY167" s="152" t="s">
        <v>293</v>
      </c>
    </row>
    <row r="168" spans="2:65" s="12" customFormat="1" ht="11.25">
      <c r="B168" s="150"/>
      <c r="D168" s="151" t="s">
        <v>302</v>
      </c>
      <c r="E168" s="152" t="s">
        <v>1</v>
      </c>
      <c r="F168" s="153" t="s">
        <v>1623</v>
      </c>
      <c r="H168" s="154">
        <v>0.76700000000000002</v>
      </c>
      <c r="I168" s="155"/>
      <c r="L168" s="150"/>
      <c r="M168" s="156"/>
      <c r="T168" s="157"/>
      <c r="AT168" s="152" t="s">
        <v>302</v>
      </c>
      <c r="AU168" s="152" t="s">
        <v>85</v>
      </c>
      <c r="AV168" s="12" t="s">
        <v>85</v>
      </c>
      <c r="AW168" s="12" t="s">
        <v>32</v>
      </c>
      <c r="AX168" s="12" t="s">
        <v>76</v>
      </c>
      <c r="AY168" s="152" t="s">
        <v>293</v>
      </c>
    </row>
    <row r="169" spans="2:65" s="12" customFormat="1" ht="11.25">
      <c r="B169" s="150"/>
      <c r="D169" s="151" t="s">
        <v>302</v>
      </c>
      <c r="E169" s="152" t="s">
        <v>1</v>
      </c>
      <c r="F169" s="153" t="s">
        <v>1624</v>
      </c>
      <c r="H169" s="154">
        <v>128.255</v>
      </c>
      <c r="I169" s="155"/>
      <c r="L169" s="150"/>
      <c r="M169" s="156"/>
      <c r="T169" s="157"/>
      <c r="AT169" s="152" t="s">
        <v>302</v>
      </c>
      <c r="AU169" s="152" t="s">
        <v>85</v>
      </c>
      <c r="AV169" s="12" t="s">
        <v>85</v>
      </c>
      <c r="AW169" s="12" t="s">
        <v>32</v>
      </c>
      <c r="AX169" s="12" t="s">
        <v>76</v>
      </c>
      <c r="AY169" s="152" t="s">
        <v>293</v>
      </c>
    </row>
    <row r="170" spans="2:65" s="12" customFormat="1" ht="11.25">
      <c r="B170" s="150"/>
      <c r="D170" s="151" t="s">
        <v>302</v>
      </c>
      <c r="E170" s="152" t="s">
        <v>1</v>
      </c>
      <c r="F170" s="153" t="s">
        <v>1625</v>
      </c>
      <c r="H170" s="154">
        <v>0.34300000000000003</v>
      </c>
      <c r="I170" s="155"/>
      <c r="L170" s="150"/>
      <c r="M170" s="156"/>
      <c r="T170" s="157"/>
      <c r="AT170" s="152" t="s">
        <v>302</v>
      </c>
      <c r="AU170" s="152" t="s">
        <v>85</v>
      </c>
      <c r="AV170" s="12" t="s">
        <v>85</v>
      </c>
      <c r="AW170" s="12" t="s">
        <v>32</v>
      </c>
      <c r="AX170" s="12" t="s">
        <v>76</v>
      </c>
      <c r="AY170" s="152" t="s">
        <v>293</v>
      </c>
    </row>
    <row r="171" spans="2:65" s="12" customFormat="1" ht="11.25">
      <c r="B171" s="150"/>
      <c r="D171" s="151" t="s">
        <v>302</v>
      </c>
      <c r="E171" s="152" t="s">
        <v>1</v>
      </c>
      <c r="F171" s="153" t="s">
        <v>1626</v>
      </c>
      <c r="H171" s="154">
        <v>80.834999999999994</v>
      </c>
      <c r="I171" s="155"/>
      <c r="L171" s="150"/>
      <c r="M171" s="156"/>
      <c r="T171" s="157"/>
      <c r="AT171" s="152" t="s">
        <v>302</v>
      </c>
      <c r="AU171" s="152" t="s">
        <v>85</v>
      </c>
      <c r="AV171" s="12" t="s">
        <v>85</v>
      </c>
      <c r="AW171" s="12" t="s">
        <v>32</v>
      </c>
      <c r="AX171" s="12" t="s">
        <v>76</v>
      </c>
      <c r="AY171" s="152" t="s">
        <v>293</v>
      </c>
    </row>
    <row r="172" spans="2:65" s="12" customFormat="1" ht="11.25">
      <c r="B172" s="150"/>
      <c r="D172" s="151" t="s">
        <v>302</v>
      </c>
      <c r="E172" s="152" t="s">
        <v>1</v>
      </c>
      <c r="F172" s="153" t="s">
        <v>1627</v>
      </c>
      <c r="H172" s="154">
        <v>0.34300000000000003</v>
      </c>
      <c r="I172" s="155"/>
      <c r="L172" s="150"/>
      <c r="M172" s="156"/>
      <c r="T172" s="157"/>
      <c r="AT172" s="152" t="s">
        <v>302</v>
      </c>
      <c r="AU172" s="152" t="s">
        <v>85</v>
      </c>
      <c r="AV172" s="12" t="s">
        <v>85</v>
      </c>
      <c r="AW172" s="12" t="s">
        <v>32</v>
      </c>
      <c r="AX172" s="12" t="s">
        <v>76</v>
      </c>
      <c r="AY172" s="152" t="s">
        <v>293</v>
      </c>
    </row>
    <row r="173" spans="2:65" s="14" customFormat="1" ht="11.25">
      <c r="B173" s="167"/>
      <c r="D173" s="151" t="s">
        <v>302</v>
      </c>
      <c r="E173" s="168" t="s">
        <v>1565</v>
      </c>
      <c r="F173" s="169" t="s">
        <v>371</v>
      </c>
      <c r="H173" s="170">
        <v>543.57000000000005</v>
      </c>
      <c r="I173" s="171"/>
      <c r="L173" s="167"/>
      <c r="M173" s="172"/>
      <c r="T173" s="173"/>
      <c r="AT173" s="168" t="s">
        <v>302</v>
      </c>
      <c r="AU173" s="168" t="s">
        <v>85</v>
      </c>
      <c r="AV173" s="14" t="s">
        <v>300</v>
      </c>
      <c r="AW173" s="14" t="s">
        <v>32</v>
      </c>
      <c r="AX173" s="14" t="s">
        <v>83</v>
      </c>
      <c r="AY173" s="168" t="s">
        <v>293</v>
      </c>
    </row>
    <row r="174" spans="2:65" s="1" customFormat="1" ht="24.2" customHeight="1">
      <c r="B174" s="32"/>
      <c r="C174" s="137" t="s">
        <v>529</v>
      </c>
      <c r="D174" s="137" t="s">
        <v>295</v>
      </c>
      <c r="E174" s="138" t="s">
        <v>1628</v>
      </c>
      <c r="F174" s="139" t="s">
        <v>1629</v>
      </c>
      <c r="G174" s="140" t="s">
        <v>767</v>
      </c>
      <c r="H174" s="141">
        <v>525.12900000000002</v>
      </c>
      <c r="I174" s="142"/>
      <c r="J174" s="143">
        <f>ROUND(I174*H174,2)</f>
        <v>0</v>
      </c>
      <c r="K174" s="139" t="s">
        <v>299</v>
      </c>
      <c r="L174" s="32"/>
      <c r="M174" s="144" t="s">
        <v>1</v>
      </c>
      <c r="N174" s="145" t="s">
        <v>41</v>
      </c>
      <c r="P174" s="146">
        <f>O174*H174</f>
        <v>0</v>
      </c>
      <c r="Q174" s="146">
        <v>3.9449999999999999E-2</v>
      </c>
      <c r="R174" s="146">
        <f>Q174*H174</f>
        <v>20.716339050000002</v>
      </c>
      <c r="S174" s="146">
        <v>0</v>
      </c>
      <c r="T174" s="147">
        <f>S174*H174</f>
        <v>0</v>
      </c>
      <c r="AR174" s="148" t="s">
        <v>300</v>
      </c>
      <c r="AT174" s="148" t="s">
        <v>295</v>
      </c>
      <c r="AU174" s="148" t="s">
        <v>85</v>
      </c>
      <c r="AY174" s="17" t="s">
        <v>293</v>
      </c>
      <c r="BE174" s="149">
        <f>IF(N174="základní",J174,0)</f>
        <v>0</v>
      </c>
      <c r="BF174" s="149">
        <f>IF(N174="snížená",J174,0)</f>
        <v>0</v>
      </c>
      <c r="BG174" s="149">
        <f>IF(N174="zákl. přenesená",J174,0)</f>
        <v>0</v>
      </c>
      <c r="BH174" s="149">
        <f>IF(N174="sníž. přenesená",J174,0)</f>
        <v>0</v>
      </c>
      <c r="BI174" s="149">
        <f>IF(N174="nulová",J174,0)</f>
        <v>0</v>
      </c>
      <c r="BJ174" s="17" t="s">
        <v>83</v>
      </c>
      <c r="BK174" s="149">
        <f>ROUND(I174*H174,2)</f>
        <v>0</v>
      </c>
      <c r="BL174" s="17" t="s">
        <v>300</v>
      </c>
      <c r="BM174" s="148" t="s">
        <v>1630</v>
      </c>
    </row>
    <row r="175" spans="2:65" s="12" customFormat="1" ht="11.25">
      <c r="B175" s="150"/>
      <c r="D175" s="151" t="s">
        <v>302</v>
      </c>
      <c r="E175" s="152" t="s">
        <v>1</v>
      </c>
      <c r="F175" s="153" t="s">
        <v>1631</v>
      </c>
      <c r="H175" s="154">
        <v>249.6</v>
      </c>
      <c r="I175" s="155"/>
      <c r="L175" s="150"/>
      <c r="M175" s="156"/>
      <c r="T175" s="157"/>
      <c r="AT175" s="152" t="s">
        <v>302</v>
      </c>
      <c r="AU175" s="152" t="s">
        <v>85</v>
      </c>
      <c r="AV175" s="12" t="s">
        <v>85</v>
      </c>
      <c r="AW175" s="12" t="s">
        <v>32</v>
      </c>
      <c r="AX175" s="12" t="s">
        <v>76</v>
      </c>
      <c r="AY175" s="152" t="s">
        <v>293</v>
      </c>
    </row>
    <row r="176" spans="2:65" s="12" customFormat="1" ht="11.25">
      <c r="B176" s="150"/>
      <c r="D176" s="151" t="s">
        <v>302</v>
      </c>
      <c r="E176" s="152" t="s">
        <v>1</v>
      </c>
      <c r="F176" s="153" t="s">
        <v>1632</v>
      </c>
      <c r="H176" s="154">
        <v>152.15</v>
      </c>
      <c r="I176" s="155"/>
      <c r="L176" s="150"/>
      <c r="M176" s="156"/>
      <c r="T176" s="157"/>
      <c r="AT176" s="152" t="s">
        <v>302</v>
      </c>
      <c r="AU176" s="152" t="s">
        <v>85</v>
      </c>
      <c r="AV176" s="12" t="s">
        <v>85</v>
      </c>
      <c r="AW176" s="12" t="s">
        <v>32</v>
      </c>
      <c r="AX176" s="12" t="s">
        <v>76</v>
      </c>
      <c r="AY176" s="152" t="s">
        <v>293</v>
      </c>
    </row>
    <row r="177" spans="2:65" s="12" customFormat="1" ht="11.25">
      <c r="B177" s="150"/>
      <c r="D177" s="151" t="s">
        <v>302</v>
      </c>
      <c r="E177" s="152" t="s">
        <v>1</v>
      </c>
      <c r="F177" s="153" t="s">
        <v>1633</v>
      </c>
      <c r="H177" s="154">
        <v>123.379</v>
      </c>
      <c r="I177" s="155"/>
      <c r="L177" s="150"/>
      <c r="M177" s="156"/>
      <c r="T177" s="157"/>
      <c r="AT177" s="152" t="s">
        <v>302</v>
      </c>
      <c r="AU177" s="152" t="s">
        <v>85</v>
      </c>
      <c r="AV177" s="12" t="s">
        <v>85</v>
      </c>
      <c r="AW177" s="12" t="s">
        <v>32</v>
      </c>
      <c r="AX177" s="12" t="s">
        <v>76</v>
      </c>
      <c r="AY177" s="152" t="s">
        <v>293</v>
      </c>
    </row>
    <row r="178" spans="2:65" s="14" customFormat="1" ht="11.25">
      <c r="B178" s="167"/>
      <c r="D178" s="151" t="s">
        <v>302</v>
      </c>
      <c r="E178" s="168" t="s">
        <v>1</v>
      </c>
      <c r="F178" s="169" t="s">
        <v>371</v>
      </c>
      <c r="H178" s="170">
        <v>525.12900000000002</v>
      </c>
      <c r="I178" s="171"/>
      <c r="L178" s="167"/>
      <c r="M178" s="172"/>
      <c r="T178" s="173"/>
      <c r="AT178" s="168" t="s">
        <v>302</v>
      </c>
      <c r="AU178" s="168" t="s">
        <v>85</v>
      </c>
      <c r="AV178" s="14" t="s">
        <v>300</v>
      </c>
      <c r="AW178" s="14" t="s">
        <v>32</v>
      </c>
      <c r="AX178" s="14" t="s">
        <v>83</v>
      </c>
      <c r="AY178" s="168" t="s">
        <v>293</v>
      </c>
    </row>
    <row r="179" spans="2:65" s="1" customFormat="1" ht="24.2" customHeight="1">
      <c r="B179" s="32"/>
      <c r="C179" s="137" t="s">
        <v>8</v>
      </c>
      <c r="D179" s="137" t="s">
        <v>295</v>
      </c>
      <c r="E179" s="138" t="s">
        <v>1634</v>
      </c>
      <c r="F179" s="139" t="s">
        <v>1635</v>
      </c>
      <c r="G179" s="140" t="s">
        <v>767</v>
      </c>
      <c r="H179" s="141">
        <v>29.914999999999999</v>
      </c>
      <c r="I179" s="142"/>
      <c r="J179" s="143">
        <f>ROUND(I179*H179,2)</f>
        <v>0</v>
      </c>
      <c r="K179" s="139" t="s">
        <v>299</v>
      </c>
      <c r="L179" s="32"/>
      <c r="M179" s="144" t="s">
        <v>1</v>
      </c>
      <c r="N179" s="145" t="s">
        <v>41</v>
      </c>
      <c r="P179" s="146">
        <f>O179*H179</f>
        <v>0</v>
      </c>
      <c r="Q179" s="146">
        <v>5.9000000000000003E-4</v>
      </c>
      <c r="R179" s="146">
        <f>Q179*H179</f>
        <v>1.7649850000000002E-2</v>
      </c>
      <c r="S179" s="146">
        <v>0</v>
      </c>
      <c r="T179" s="147">
        <f>S179*H179</f>
        <v>0</v>
      </c>
      <c r="AR179" s="148" t="s">
        <v>300</v>
      </c>
      <c r="AT179" s="148" t="s">
        <v>295</v>
      </c>
      <c r="AU179" s="148" t="s">
        <v>85</v>
      </c>
      <c r="AY179" s="17" t="s">
        <v>293</v>
      </c>
      <c r="BE179" s="149">
        <f>IF(N179="základní",J179,0)</f>
        <v>0</v>
      </c>
      <c r="BF179" s="149">
        <f>IF(N179="snížená",J179,0)</f>
        <v>0</v>
      </c>
      <c r="BG179" s="149">
        <f>IF(N179="zákl. přenesená",J179,0)</f>
        <v>0</v>
      </c>
      <c r="BH179" s="149">
        <f>IF(N179="sníž. přenesená",J179,0)</f>
        <v>0</v>
      </c>
      <c r="BI179" s="149">
        <f>IF(N179="nulová",J179,0)</f>
        <v>0</v>
      </c>
      <c r="BJ179" s="17" t="s">
        <v>83</v>
      </c>
      <c r="BK179" s="149">
        <f>ROUND(I179*H179,2)</f>
        <v>0</v>
      </c>
      <c r="BL179" s="17" t="s">
        <v>300</v>
      </c>
      <c r="BM179" s="148" t="s">
        <v>1636</v>
      </c>
    </row>
    <row r="180" spans="2:65" s="12" customFormat="1" ht="11.25">
      <c r="B180" s="150"/>
      <c r="D180" s="151" t="s">
        <v>302</v>
      </c>
      <c r="E180" s="152" t="s">
        <v>1</v>
      </c>
      <c r="F180" s="153" t="s">
        <v>1637</v>
      </c>
      <c r="H180" s="154">
        <v>29.914999999999999</v>
      </c>
      <c r="I180" s="155"/>
      <c r="L180" s="150"/>
      <c r="M180" s="156"/>
      <c r="T180" s="157"/>
      <c r="AT180" s="152" t="s">
        <v>302</v>
      </c>
      <c r="AU180" s="152" t="s">
        <v>85</v>
      </c>
      <c r="AV180" s="12" t="s">
        <v>85</v>
      </c>
      <c r="AW180" s="12" t="s">
        <v>32</v>
      </c>
      <c r="AX180" s="12" t="s">
        <v>83</v>
      </c>
      <c r="AY180" s="152" t="s">
        <v>293</v>
      </c>
    </row>
    <row r="181" spans="2:65" s="1" customFormat="1" ht="24.2" customHeight="1">
      <c r="B181" s="32"/>
      <c r="C181" s="137" t="s">
        <v>573</v>
      </c>
      <c r="D181" s="137" t="s">
        <v>295</v>
      </c>
      <c r="E181" s="138" t="s">
        <v>1638</v>
      </c>
      <c r="F181" s="139" t="s">
        <v>1639</v>
      </c>
      <c r="G181" s="140" t="s">
        <v>767</v>
      </c>
      <c r="H181" s="141">
        <v>29.914999999999999</v>
      </c>
      <c r="I181" s="142"/>
      <c r="J181" s="143">
        <f>ROUND(I181*H181,2)</f>
        <v>0</v>
      </c>
      <c r="K181" s="139" t="s">
        <v>299</v>
      </c>
      <c r="L181" s="32"/>
      <c r="M181" s="144" t="s">
        <v>1</v>
      </c>
      <c r="N181" s="145" t="s">
        <v>41</v>
      </c>
      <c r="P181" s="146">
        <f>O181*H181</f>
        <v>0</v>
      </c>
      <c r="Q181" s="146">
        <v>0</v>
      </c>
      <c r="R181" s="146">
        <f>Q181*H181</f>
        <v>0</v>
      </c>
      <c r="S181" s="146">
        <v>0</v>
      </c>
      <c r="T181" s="147">
        <f>S181*H181</f>
        <v>0</v>
      </c>
      <c r="AR181" s="148" t="s">
        <v>300</v>
      </c>
      <c r="AT181" s="148" t="s">
        <v>295</v>
      </c>
      <c r="AU181" s="148" t="s">
        <v>85</v>
      </c>
      <c r="AY181" s="17" t="s">
        <v>293</v>
      </c>
      <c r="BE181" s="149">
        <f>IF(N181="základní",J181,0)</f>
        <v>0</v>
      </c>
      <c r="BF181" s="149">
        <f>IF(N181="snížená",J181,0)</f>
        <v>0</v>
      </c>
      <c r="BG181" s="149">
        <f>IF(N181="zákl. přenesená",J181,0)</f>
        <v>0</v>
      </c>
      <c r="BH181" s="149">
        <f>IF(N181="sníž. přenesená",J181,0)</f>
        <v>0</v>
      </c>
      <c r="BI181" s="149">
        <f>IF(N181="nulová",J181,0)</f>
        <v>0</v>
      </c>
      <c r="BJ181" s="17" t="s">
        <v>83</v>
      </c>
      <c r="BK181" s="149">
        <f>ROUND(I181*H181,2)</f>
        <v>0</v>
      </c>
      <c r="BL181" s="17" t="s">
        <v>300</v>
      </c>
      <c r="BM181" s="148" t="s">
        <v>1640</v>
      </c>
    </row>
    <row r="182" spans="2:65" s="1" customFormat="1" ht="24.2" customHeight="1">
      <c r="B182" s="32"/>
      <c r="C182" s="137" t="s">
        <v>584</v>
      </c>
      <c r="D182" s="137" t="s">
        <v>295</v>
      </c>
      <c r="E182" s="138" t="s">
        <v>1641</v>
      </c>
      <c r="F182" s="139" t="s">
        <v>1642</v>
      </c>
      <c r="G182" s="140" t="s">
        <v>418</v>
      </c>
      <c r="H182" s="141">
        <v>75311.5</v>
      </c>
      <c r="I182" s="142"/>
      <c r="J182" s="143">
        <f>ROUND(I182*H182,2)</f>
        <v>0</v>
      </c>
      <c r="K182" s="139" t="s">
        <v>299</v>
      </c>
      <c r="L182" s="32"/>
      <c r="M182" s="144" t="s">
        <v>1</v>
      </c>
      <c r="N182" s="145" t="s">
        <v>41</v>
      </c>
      <c r="P182" s="146">
        <f>O182*H182</f>
        <v>0</v>
      </c>
      <c r="Q182" s="146">
        <v>2.5999999999999998E-4</v>
      </c>
      <c r="R182" s="146">
        <f>Q182*H182</f>
        <v>19.58099</v>
      </c>
      <c r="S182" s="146">
        <v>0</v>
      </c>
      <c r="T182" s="147">
        <f>S182*H182</f>
        <v>0</v>
      </c>
      <c r="AR182" s="148" t="s">
        <v>300</v>
      </c>
      <c r="AT182" s="148" t="s">
        <v>295</v>
      </c>
      <c r="AU182" s="148" t="s">
        <v>85</v>
      </c>
      <c r="AY182" s="17" t="s">
        <v>293</v>
      </c>
      <c r="BE182" s="149">
        <f>IF(N182="základní",J182,0)</f>
        <v>0</v>
      </c>
      <c r="BF182" s="149">
        <f>IF(N182="snížená",J182,0)</f>
        <v>0</v>
      </c>
      <c r="BG182" s="149">
        <f>IF(N182="zákl. přenesená",J182,0)</f>
        <v>0</v>
      </c>
      <c r="BH182" s="149">
        <f>IF(N182="sníž. přenesená",J182,0)</f>
        <v>0</v>
      </c>
      <c r="BI182" s="149">
        <f>IF(N182="nulová",J182,0)</f>
        <v>0</v>
      </c>
      <c r="BJ182" s="17" t="s">
        <v>83</v>
      </c>
      <c r="BK182" s="149">
        <f>ROUND(I182*H182,2)</f>
        <v>0</v>
      </c>
      <c r="BL182" s="17" t="s">
        <v>300</v>
      </c>
      <c r="BM182" s="148" t="s">
        <v>1643</v>
      </c>
    </row>
    <row r="183" spans="2:65" s="12" customFormat="1" ht="22.5">
      <c r="B183" s="150"/>
      <c r="D183" s="151" t="s">
        <v>302</v>
      </c>
      <c r="E183" s="152" t="s">
        <v>1</v>
      </c>
      <c r="F183" s="153" t="s">
        <v>1644</v>
      </c>
      <c r="H183" s="154">
        <v>44028.3</v>
      </c>
      <c r="I183" s="155"/>
      <c r="L183" s="150"/>
      <c r="M183" s="156"/>
      <c r="T183" s="157"/>
      <c r="AT183" s="152" t="s">
        <v>302</v>
      </c>
      <c r="AU183" s="152" t="s">
        <v>85</v>
      </c>
      <c r="AV183" s="12" t="s">
        <v>85</v>
      </c>
      <c r="AW183" s="12" t="s">
        <v>32</v>
      </c>
      <c r="AX183" s="12" t="s">
        <v>76</v>
      </c>
      <c r="AY183" s="152" t="s">
        <v>293</v>
      </c>
    </row>
    <row r="184" spans="2:65" s="12" customFormat="1" ht="22.5">
      <c r="B184" s="150"/>
      <c r="D184" s="151" t="s">
        <v>302</v>
      </c>
      <c r="E184" s="152" t="s">
        <v>1</v>
      </c>
      <c r="F184" s="153" t="s">
        <v>1645</v>
      </c>
      <c r="H184" s="154">
        <v>15252</v>
      </c>
      <c r="I184" s="155"/>
      <c r="L184" s="150"/>
      <c r="M184" s="156"/>
      <c r="T184" s="157"/>
      <c r="AT184" s="152" t="s">
        <v>302</v>
      </c>
      <c r="AU184" s="152" t="s">
        <v>85</v>
      </c>
      <c r="AV184" s="12" t="s">
        <v>85</v>
      </c>
      <c r="AW184" s="12" t="s">
        <v>32</v>
      </c>
      <c r="AX184" s="12" t="s">
        <v>76</v>
      </c>
      <c r="AY184" s="152" t="s">
        <v>293</v>
      </c>
    </row>
    <row r="185" spans="2:65" s="12" customFormat="1" ht="22.5">
      <c r="B185" s="150"/>
      <c r="D185" s="151" t="s">
        <v>302</v>
      </c>
      <c r="E185" s="152" t="s">
        <v>1</v>
      </c>
      <c r="F185" s="153" t="s">
        <v>1646</v>
      </c>
      <c r="H185" s="154">
        <v>14006.3</v>
      </c>
      <c r="I185" s="155"/>
      <c r="L185" s="150"/>
      <c r="M185" s="156"/>
      <c r="T185" s="157"/>
      <c r="AT185" s="152" t="s">
        <v>302</v>
      </c>
      <c r="AU185" s="152" t="s">
        <v>85</v>
      </c>
      <c r="AV185" s="12" t="s">
        <v>85</v>
      </c>
      <c r="AW185" s="12" t="s">
        <v>32</v>
      </c>
      <c r="AX185" s="12" t="s">
        <v>76</v>
      </c>
      <c r="AY185" s="152" t="s">
        <v>293</v>
      </c>
    </row>
    <row r="186" spans="2:65" s="12" customFormat="1" ht="22.5">
      <c r="B186" s="150"/>
      <c r="D186" s="151" t="s">
        <v>302</v>
      </c>
      <c r="E186" s="152" t="s">
        <v>1</v>
      </c>
      <c r="F186" s="153" t="s">
        <v>1647</v>
      </c>
      <c r="H186" s="154">
        <v>2024.9</v>
      </c>
      <c r="I186" s="155"/>
      <c r="L186" s="150"/>
      <c r="M186" s="156"/>
      <c r="T186" s="157"/>
      <c r="AT186" s="152" t="s">
        <v>302</v>
      </c>
      <c r="AU186" s="152" t="s">
        <v>85</v>
      </c>
      <c r="AV186" s="12" t="s">
        <v>85</v>
      </c>
      <c r="AW186" s="12" t="s">
        <v>32</v>
      </c>
      <c r="AX186" s="12" t="s">
        <v>76</v>
      </c>
      <c r="AY186" s="152" t="s">
        <v>293</v>
      </c>
    </row>
    <row r="187" spans="2:65" s="14" customFormat="1" ht="11.25">
      <c r="B187" s="167"/>
      <c r="D187" s="151" t="s">
        <v>302</v>
      </c>
      <c r="E187" s="168" t="s">
        <v>1</v>
      </c>
      <c r="F187" s="169" t="s">
        <v>371</v>
      </c>
      <c r="H187" s="170">
        <v>75311.5</v>
      </c>
      <c r="I187" s="171"/>
      <c r="L187" s="167"/>
      <c r="M187" s="172"/>
      <c r="T187" s="173"/>
      <c r="AT187" s="168" t="s">
        <v>302</v>
      </c>
      <c r="AU187" s="168" t="s">
        <v>85</v>
      </c>
      <c r="AV187" s="14" t="s">
        <v>300</v>
      </c>
      <c r="AW187" s="14" t="s">
        <v>32</v>
      </c>
      <c r="AX187" s="14" t="s">
        <v>83</v>
      </c>
      <c r="AY187" s="168" t="s">
        <v>293</v>
      </c>
    </row>
    <row r="188" spans="2:65" s="1" customFormat="1" ht="24.2" customHeight="1">
      <c r="B188" s="32"/>
      <c r="C188" s="174" t="s">
        <v>606</v>
      </c>
      <c r="D188" s="174" t="s">
        <v>530</v>
      </c>
      <c r="E188" s="175" t="s">
        <v>1648</v>
      </c>
      <c r="F188" s="176" t="s">
        <v>1649</v>
      </c>
      <c r="G188" s="177" t="s">
        <v>533</v>
      </c>
      <c r="H188" s="178">
        <v>3.8780000000000001</v>
      </c>
      <c r="I188" s="179"/>
      <c r="J188" s="180">
        <f>ROUND(I188*H188,2)</f>
        <v>0</v>
      </c>
      <c r="K188" s="176" t="s">
        <v>299</v>
      </c>
      <c r="L188" s="181"/>
      <c r="M188" s="182" t="s">
        <v>1</v>
      </c>
      <c r="N188" s="183" t="s">
        <v>41</v>
      </c>
      <c r="P188" s="146">
        <f>O188*H188</f>
        <v>0</v>
      </c>
      <c r="Q188" s="146">
        <v>1</v>
      </c>
      <c r="R188" s="146">
        <f>Q188*H188</f>
        <v>3.8780000000000001</v>
      </c>
      <c r="S188" s="146">
        <v>0</v>
      </c>
      <c r="T188" s="147">
        <f>S188*H188</f>
        <v>0</v>
      </c>
      <c r="AR188" s="148" t="s">
        <v>396</v>
      </c>
      <c r="AT188" s="148" t="s">
        <v>530</v>
      </c>
      <c r="AU188" s="148" t="s">
        <v>85</v>
      </c>
      <c r="AY188" s="17" t="s">
        <v>293</v>
      </c>
      <c r="BE188" s="149">
        <f>IF(N188="základní",J188,0)</f>
        <v>0</v>
      </c>
      <c r="BF188" s="149">
        <f>IF(N188="snížená",J188,0)</f>
        <v>0</v>
      </c>
      <c r="BG188" s="149">
        <f>IF(N188="zákl. přenesená",J188,0)</f>
        <v>0</v>
      </c>
      <c r="BH188" s="149">
        <f>IF(N188="sníž. přenesená",J188,0)</f>
        <v>0</v>
      </c>
      <c r="BI188" s="149">
        <f>IF(N188="nulová",J188,0)</f>
        <v>0</v>
      </c>
      <c r="BJ188" s="17" t="s">
        <v>83</v>
      </c>
      <c r="BK188" s="149">
        <f>ROUND(I188*H188,2)</f>
        <v>0</v>
      </c>
      <c r="BL188" s="17" t="s">
        <v>300</v>
      </c>
      <c r="BM188" s="148" t="s">
        <v>1650</v>
      </c>
    </row>
    <row r="189" spans="2:65" s="1" customFormat="1" ht="19.5">
      <c r="B189" s="32"/>
      <c r="D189" s="151" t="s">
        <v>324</v>
      </c>
      <c r="F189" s="184" t="s">
        <v>1651</v>
      </c>
      <c r="I189" s="165"/>
      <c r="L189" s="32"/>
      <c r="M189" s="166"/>
      <c r="T189" s="56"/>
      <c r="AT189" s="17" t="s">
        <v>324</v>
      </c>
      <c r="AU189" s="17" t="s">
        <v>85</v>
      </c>
    </row>
    <row r="190" spans="2:65" s="12" customFormat="1" ht="22.5">
      <c r="B190" s="150"/>
      <c r="D190" s="151" t="s">
        <v>302</v>
      </c>
      <c r="E190" s="152" t="s">
        <v>1</v>
      </c>
      <c r="F190" s="153" t="s">
        <v>1652</v>
      </c>
      <c r="H190" s="154">
        <v>2.36</v>
      </c>
      <c r="I190" s="155"/>
      <c r="L190" s="150"/>
      <c r="M190" s="156"/>
      <c r="T190" s="157"/>
      <c r="AT190" s="152" t="s">
        <v>302</v>
      </c>
      <c r="AU190" s="152" t="s">
        <v>85</v>
      </c>
      <c r="AV190" s="12" t="s">
        <v>85</v>
      </c>
      <c r="AW190" s="12" t="s">
        <v>32</v>
      </c>
      <c r="AX190" s="12" t="s">
        <v>76</v>
      </c>
      <c r="AY190" s="152" t="s">
        <v>293</v>
      </c>
    </row>
    <row r="191" spans="2:65" s="12" customFormat="1" ht="22.5">
      <c r="B191" s="150"/>
      <c r="D191" s="151" t="s">
        <v>302</v>
      </c>
      <c r="E191" s="152" t="s">
        <v>1</v>
      </c>
      <c r="F191" s="153" t="s">
        <v>1653</v>
      </c>
      <c r="H191" s="154">
        <v>1.518</v>
      </c>
      <c r="I191" s="155"/>
      <c r="L191" s="150"/>
      <c r="M191" s="156"/>
      <c r="T191" s="157"/>
      <c r="AT191" s="152" t="s">
        <v>302</v>
      </c>
      <c r="AU191" s="152" t="s">
        <v>85</v>
      </c>
      <c r="AV191" s="12" t="s">
        <v>85</v>
      </c>
      <c r="AW191" s="12" t="s">
        <v>32</v>
      </c>
      <c r="AX191" s="12" t="s">
        <v>76</v>
      </c>
      <c r="AY191" s="152" t="s">
        <v>293</v>
      </c>
    </row>
    <row r="192" spans="2:65" s="14" customFormat="1" ht="11.25">
      <c r="B192" s="167"/>
      <c r="D192" s="151" t="s">
        <v>302</v>
      </c>
      <c r="E192" s="168" t="s">
        <v>1</v>
      </c>
      <c r="F192" s="169" t="s">
        <v>371</v>
      </c>
      <c r="H192" s="170">
        <v>3.8780000000000001</v>
      </c>
      <c r="I192" s="171"/>
      <c r="L192" s="167"/>
      <c r="M192" s="172"/>
      <c r="T192" s="173"/>
      <c r="AT192" s="168" t="s">
        <v>302</v>
      </c>
      <c r="AU192" s="168" t="s">
        <v>85</v>
      </c>
      <c r="AV192" s="14" t="s">
        <v>300</v>
      </c>
      <c r="AW192" s="14" t="s">
        <v>32</v>
      </c>
      <c r="AX192" s="14" t="s">
        <v>83</v>
      </c>
      <c r="AY192" s="168" t="s">
        <v>293</v>
      </c>
    </row>
    <row r="193" spans="2:65" s="1" customFormat="1" ht="24.2" customHeight="1">
      <c r="B193" s="32"/>
      <c r="C193" s="174" t="s">
        <v>624</v>
      </c>
      <c r="D193" s="174" t="s">
        <v>530</v>
      </c>
      <c r="E193" s="175" t="s">
        <v>1654</v>
      </c>
      <c r="F193" s="176" t="s">
        <v>1655</v>
      </c>
      <c r="G193" s="177" t="s">
        <v>533</v>
      </c>
      <c r="H193" s="178">
        <v>1.609</v>
      </c>
      <c r="I193" s="179"/>
      <c r="J193" s="180">
        <f>ROUND(I193*H193,2)</f>
        <v>0</v>
      </c>
      <c r="K193" s="176" t="s">
        <v>299</v>
      </c>
      <c r="L193" s="181"/>
      <c r="M193" s="182" t="s">
        <v>1</v>
      </c>
      <c r="N193" s="183" t="s">
        <v>41</v>
      </c>
      <c r="P193" s="146">
        <f>O193*H193</f>
        <v>0</v>
      </c>
      <c r="Q193" s="146">
        <v>1</v>
      </c>
      <c r="R193" s="146">
        <f>Q193*H193</f>
        <v>1.609</v>
      </c>
      <c r="S193" s="146">
        <v>0</v>
      </c>
      <c r="T193" s="147">
        <f>S193*H193</f>
        <v>0</v>
      </c>
      <c r="AR193" s="148" t="s">
        <v>396</v>
      </c>
      <c r="AT193" s="148" t="s">
        <v>530</v>
      </c>
      <c r="AU193" s="148" t="s">
        <v>85</v>
      </c>
      <c r="AY193" s="17" t="s">
        <v>293</v>
      </c>
      <c r="BE193" s="149">
        <f>IF(N193="základní",J193,0)</f>
        <v>0</v>
      </c>
      <c r="BF193" s="149">
        <f>IF(N193="snížená",J193,0)</f>
        <v>0</v>
      </c>
      <c r="BG193" s="149">
        <f>IF(N193="zákl. přenesená",J193,0)</f>
        <v>0</v>
      </c>
      <c r="BH193" s="149">
        <f>IF(N193="sníž. přenesená",J193,0)</f>
        <v>0</v>
      </c>
      <c r="BI193" s="149">
        <f>IF(N193="nulová",J193,0)</f>
        <v>0</v>
      </c>
      <c r="BJ193" s="17" t="s">
        <v>83</v>
      </c>
      <c r="BK193" s="149">
        <f>ROUND(I193*H193,2)</f>
        <v>0</v>
      </c>
      <c r="BL193" s="17" t="s">
        <v>300</v>
      </c>
      <c r="BM193" s="148" t="s">
        <v>1656</v>
      </c>
    </row>
    <row r="194" spans="2:65" s="1" customFormat="1" ht="19.5">
      <c r="B194" s="32"/>
      <c r="D194" s="151" t="s">
        <v>324</v>
      </c>
      <c r="F194" s="184" t="s">
        <v>1657</v>
      </c>
      <c r="I194" s="165"/>
      <c r="L194" s="32"/>
      <c r="M194" s="166"/>
      <c r="T194" s="56"/>
      <c r="AT194" s="17" t="s">
        <v>324</v>
      </c>
      <c r="AU194" s="17" t="s">
        <v>85</v>
      </c>
    </row>
    <row r="195" spans="2:65" s="12" customFormat="1" ht="22.5">
      <c r="B195" s="150"/>
      <c r="D195" s="151" t="s">
        <v>302</v>
      </c>
      <c r="E195" s="152" t="s">
        <v>1</v>
      </c>
      <c r="F195" s="153" t="s">
        <v>1658</v>
      </c>
      <c r="H195" s="154">
        <v>1.609</v>
      </c>
      <c r="I195" s="155"/>
      <c r="L195" s="150"/>
      <c r="M195" s="156"/>
      <c r="T195" s="157"/>
      <c r="AT195" s="152" t="s">
        <v>302</v>
      </c>
      <c r="AU195" s="152" t="s">
        <v>85</v>
      </c>
      <c r="AV195" s="12" t="s">
        <v>85</v>
      </c>
      <c r="AW195" s="12" t="s">
        <v>32</v>
      </c>
      <c r="AX195" s="12" t="s">
        <v>83</v>
      </c>
      <c r="AY195" s="152" t="s">
        <v>293</v>
      </c>
    </row>
    <row r="196" spans="2:65" s="1" customFormat="1" ht="21.75" customHeight="1">
      <c r="B196" s="32"/>
      <c r="C196" s="174" t="s">
        <v>645</v>
      </c>
      <c r="D196" s="174" t="s">
        <v>530</v>
      </c>
      <c r="E196" s="175" t="s">
        <v>544</v>
      </c>
      <c r="F196" s="176" t="s">
        <v>545</v>
      </c>
      <c r="G196" s="177" t="s">
        <v>533</v>
      </c>
      <c r="H196" s="178">
        <v>0.309</v>
      </c>
      <c r="I196" s="179"/>
      <c r="J196" s="180">
        <f>ROUND(I196*H196,2)</f>
        <v>0</v>
      </c>
      <c r="K196" s="176" t="s">
        <v>299</v>
      </c>
      <c r="L196" s="181"/>
      <c r="M196" s="182" t="s">
        <v>1</v>
      </c>
      <c r="N196" s="183" t="s">
        <v>41</v>
      </c>
      <c r="P196" s="146">
        <f>O196*H196</f>
        <v>0</v>
      </c>
      <c r="Q196" s="146">
        <v>1</v>
      </c>
      <c r="R196" s="146">
        <f>Q196*H196</f>
        <v>0.309</v>
      </c>
      <c r="S196" s="146">
        <v>0</v>
      </c>
      <c r="T196" s="147">
        <f>S196*H196</f>
        <v>0</v>
      </c>
      <c r="AR196" s="148" t="s">
        <v>396</v>
      </c>
      <c r="AT196" s="148" t="s">
        <v>530</v>
      </c>
      <c r="AU196" s="148" t="s">
        <v>85</v>
      </c>
      <c r="AY196" s="17" t="s">
        <v>293</v>
      </c>
      <c r="BE196" s="149">
        <f>IF(N196="základní",J196,0)</f>
        <v>0</v>
      </c>
      <c r="BF196" s="149">
        <f>IF(N196="snížená",J196,0)</f>
        <v>0</v>
      </c>
      <c r="BG196" s="149">
        <f>IF(N196="zákl. přenesená",J196,0)</f>
        <v>0</v>
      </c>
      <c r="BH196" s="149">
        <f>IF(N196="sníž. přenesená",J196,0)</f>
        <v>0</v>
      </c>
      <c r="BI196" s="149">
        <f>IF(N196="nulová",J196,0)</f>
        <v>0</v>
      </c>
      <c r="BJ196" s="17" t="s">
        <v>83</v>
      </c>
      <c r="BK196" s="149">
        <f>ROUND(I196*H196,2)</f>
        <v>0</v>
      </c>
      <c r="BL196" s="17" t="s">
        <v>300</v>
      </c>
      <c r="BM196" s="148" t="s">
        <v>1659</v>
      </c>
    </row>
    <row r="197" spans="2:65" s="1" customFormat="1" ht="19.5">
      <c r="B197" s="32"/>
      <c r="D197" s="151" t="s">
        <v>324</v>
      </c>
      <c r="F197" s="184" t="s">
        <v>547</v>
      </c>
      <c r="I197" s="165"/>
      <c r="L197" s="32"/>
      <c r="M197" s="166"/>
      <c r="T197" s="56"/>
      <c r="AT197" s="17" t="s">
        <v>324</v>
      </c>
      <c r="AU197" s="17" t="s">
        <v>85</v>
      </c>
    </row>
    <row r="198" spans="2:65" s="12" customFormat="1" ht="22.5">
      <c r="B198" s="150"/>
      <c r="D198" s="151" t="s">
        <v>302</v>
      </c>
      <c r="E198" s="152" t="s">
        <v>1</v>
      </c>
      <c r="F198" s="153" t="s">
        <v>1660</v>
      </c>
      <c r="H198" s="154">
        <v>0.186</v>
      </c>
      <c r="I198" s="155"/>
      <c r="L198" s="150"/>
      <c r="M198" s="156"/>
      <c r="T198" s="157"/>
      <c r="AT198" s="152" t="s">
        <v>302</v>
      </c>
      <c r="AU198" s="152" t="s">
        <v>85</v>
      </c>
      <c r="AV198" s="12" t="s">
        <v>85</v>
      </c>
      <c r="AW198" s="12" t="s">
        <v>32</v>
      </c>
      <c r="AX198" s="12" t="s">
        <v>76</v>
      </c>
      <c r="AY198" s="152" t="s">
        <v>293</v>
      </c>
    </row>
    <row r="199" spans="2:65" s="12" customFormat="1" ht="22.5">
      <c r="B199" s="150"/>
      <c r="D199" s="151" t="s">
        <v>302</v>
      </c>
      <c r="E199" s="152" t="s">
        <v>1</v>
      </c>
      <c r="F199" s="153" t="s">
        <v>1661</v>
      </c>
      <c r="H199" s="154">
        <v>0.123</v>
      </c>
      <c r="I199" s="155"/>
      <c r="L199" s="150"/>
      <c r="M199" s="156"/>
      <c r="T199" s="157"/>
      <c r="AT199" s="152" t="s">
        <v>302</v>
      </c>
      <c r="AU199" s="152" t="s">
        <v>85</v>
      </c>
      <c r="AV199" s="12" t="s">
        <v>85</v>
      </c>
      <c r="AW199" s="12" t="s">
        <v>32</v>
      </c>
      <c r="AX199" s="12" t="s">
        <v>76</v>
      </c>
      <c r="AY199" s="152" t="s">
        <v>293</v>
      </c>
    </row>
    <row r="200" spans="2:65" s="14" customFormat="1" ht="11.25">
      <c r="B200" s="167"/>
      <c r="D200" s="151" t="s">
        <v>302</v>
      </c>
      <c r="E200" s="168" t="s">
        <v>1</v>
      </c>
      <c r="F200" s="169" t="s">
        <v>371</v>
      </c>
      <c r="H200" s="170">
        <v>0.309</v>
      </c>
      <c r="I200" s="171"/>
      <c r="L200" s="167"/>
      <c r="M200" s="172"/>
      <c r="T200" s="173"/>
      <c r="AT200" s="168" t="s">
        <v>302</v>
      </c>
      <c r="AU200" s="168" t="s">
        <v>85</v>
      </c>
      <c r="AV200" s="14" t="s">
        <v>300</v>
      </c>
      <c r="AW200" s="14" t="s">
        <v>32</v>
      </c>
      <c r="AX200" s="14" t="s">
        <v>83</v>
      </c>
      <c r="AY200" s="168" t="s">
        <v>293</v>
      </c>
    </row>
    <row r="201" spans="2:65" s="1" customFormat="1" ht="21.75" customHeight="1">
      <c r="B201" s="32"/>
      <c r="C201" s="174" t="s">
        <v>660</v>
      </c>
      <c r="D201" s="174" t="s">
        <v>530</v>
      </c>
      <c r="E201" s="175" t="s">
        <v>1662</v>
      </c>
      <c r="F201" s="176" t="s">
        <v>1663</v>
      </c>
      <c r="G201" s="177" t="s">
        <v>533</v>
      </c>
      <c r="H201" s="178">
        <v>0.11899999999999999</v>
      </c>
      <c r="I201" s="179"/>
      <c r="J201" s="180">
        <f>ROUND(I201*H201,2)</f>
        <v>0</v>
      </c>
      <c r="K201" s="176" t="s">
        <v>299</v>
      </c>
      <c r="L201" s="181"/>
      <c r="M201" s="182" t="s">
        <v>1</v>
      </c>
      <c r="N201" s="183" t="s">
        <v>41</v>
      </c>
      <c r="P201" s="146">
        <f>O201*H201</f>
        <v>0</v>
      </c>
      <c r="Q201" s="146">
        <v>1</v>
      </c>
      <c r="R201" s="146">
        <f>Q201*H201</f>
        <v>0.11899999999999999</v>
      </c>
      <c r="S201" s="146">
        <v>0</v>
      </c>
      <c r="T201" s="147">
        <f>S201*H201</f>
        <v>0</v>
      </c>
      <c r="AR201" s="148" t="s">
        <v>396</v>
      </c>
      <c r="AT201" s="148" t="s">
        <v>530</v>
      </c>
      <c r="AU201" s="148" t="s">
        <v>85</v>
      </c>
      <c r="AY201" s="17" t="s">
        <v>293</v>
      </c>
      <c r="BE201" s="149">
        <f>IF(N201="základní",J201,0)</f>
        <v>0</v>
      </c>
      <c r="BF201" s="149">
        <f>IF(N201="snížená",J201,0)</f>
        <v>0</v>
      </c>
      <c r="BG201" s="149">
        <f>IF(N201="zákl. přenesená",J201,0)</f>
        <v>0</v>
      </c>
      <c r="BH201" s="149">
        <f>IF(N201="sníž. přenesená",J201,0)</f>
        <v>0</v>
      </c>
      <c r="BI201" s="149">
        <f>IF(N201="nulová",J201,0)</f>
        <v>0</v>
      </c>
      <c r="BJ201" s="17" t="s">
        <v>83</v>
      </c>
      <c r="BK201" s="149">
        <f>ROUND(I201*H201,2)</f>
        <v>0</v>
      </c>
      <c r="BL201" s="17" t="s">
        <v>300</v>
      </c>
      <c r="BM201" s="148" t="s">
        <v>1664</v>
      </c>
    </row>
    <row r="202" spans="2:65" s="1" customFormat="1" ht="19.5">
      <c r="B202" s="32"/>
      <c r="D202" s="151" t="s">
        <v>324</v>
      </c>
      <c r="F202" s="184" t="s">
        <v>610</v>
      </c>
      <c r="I202" s="165"/>
      <c r="L202" s="32"/>
      <c r="M202" s="166"/>
      <c r="T202" s="56"/>
      <c r="AT202" s="17" t="s">
        <v>324</v>
      </c>
      <c r="AU202" s="17" t="s">
        <v>85</v>
      </c>
    </row>
    <row r="203" spans="2:65" s="12" customFormat="1" ht="22.5">
      <c r="B203" s="150"/>
      <c r="D203" s="151" t="s">
        <v>302</v>
      </c>
      <c r="E203" s="152" t="s">
        <v>1</v>
      </c>
      <c r="F203" s="153" t="s">
        <v>1665</v>
      </c>
      <c r="H203" s="154">
        <v>0.11899999999999999</v>
      </c>
      <c r="I203" s="155"/>
      <c r="L203" s="150"/>
      <c r="M203" s="156"/>
      <c r="T203" s="157"/>
      <c r="AT203" s="152" t="s">
        <v>302</v>
      </c>
      <c r="AU203" s="152" t="s">
        <v>85</v>
      </c>
      <c r="AV203" s="12" t="s">
        <v>85</v>
      </c>
      <c r="AW203" s="12" t="s">
        <v>32</v>
      </c>
      <c r="AX203" s="12" t="s">
        <v>83</v>
      </c>
      <c r="AY203" s="152" t="s">
        <v>293</v>
      </c>
    </row>
    <row r="204" spans="2:65" s="1" customFormat="1" ht="21.75" customHeight="1">
      <c r="B204" s="32"/>
      <c r="C204" s="174" t="s">
        <v>680</v>
      </c>
      <c r="D204" s="174" t="s">
        <v>530</v>
      </c>
      <c r="E204" s="175" t="s">
        <v>1666</v>
      </c>
      <c r="F204" s="176" t="s">
        <v>1667</v>
      </c>
      <c r="G204" s="177" t="s">
        <v>533</v>
      </c>
      <c r="H204" s="178">
        <v>0.45</v>
      </c>
      <c r="I204" s="179"/>
      <c r="J204" s="180">
        <f>ROUND(I204*H204,2)</f>
        <v>0</v>
      </c>
      <c r="K204" s="176" t="s">
        <v>1</v>
      </c>
      <c r="L204" s="181"/>
      <c r="M204" s="182" t="s">
        <v>1</v>
      </c>
      <c r="N204" s="183" t="s">
        <v>41</v>
      </c>
      <c r="P204" s="146">
        <f>O204*H204</f>
        <v>0</v>
      </c>
      <c r="Q204" s="146">
        <v>1</v>
      </c>
      <c r="R204" s="146">
        <f>Q204*H204</f>
        <v>0.45</v>
      </c>
      <c r="S204" s="146">
        <v>0</v>
      </c>
      <c r="T204" s="147">
        <f>S204*H204</f>
        <v>0</v>
      </c>
      <c r="AR204" s="148" t="s">
        <v>396</v>
      </c>
      <c r="AT204" s="148" t="s">
        <v>530</v>
      </c>
      <c r="AU204" s="148" t="s">
        <v>85</v>
      </c>
      <c r="AY204" s="17" t="s">
        <v>293</v>
      </c>
      <c r="BE204" s="149">
        <f>IF(N204="základní",J204,0)</f>
        <v>0</v>
      </c>
      <c r="BF204" s="149">
        <f>IF(N204="snížená",J204,0)</f>
        <v>0</v>
      </c>
      <c r="BG204" s="149">
        <f>IF(N204="zákl. přenesená",J204,0)</f>
        <v>0</v>
      </c>
      <c r="BH204" s="149">
        <f>IF(N204="sníž. přenesená",J204,0)</f>
        <v>0</v>
      </c>
      <c r="BI204" s="149">
        <f>IF(N204="nulová",J204,0)</f>
        <v>0</v>
      </c>
      <c r="BJ204" s="17" t="s">
        <v>83</v>
      </c>
      <c r="BK204" s="149">
        <f>ROUND(I204*H204,2)</f>
        <v>0</v>
      </c>
      <c r="BL204" s="17" t="s">
        <v>300</v>
      </c>
      <c r="BM204" s="148" t="s">
        <v>1668</v>
      </c>
    </row>
    <row r="205" spans="2:65" s="12" customFormat="1" ht="22.5">
      <c r="B205" s="150"/>
      <c r="D205" s="151" t="s">
        <v>302</v>
      </c>
      <c r="E205" s="152" t="s">
        <v>1</v>
      </c>
      <c r="F205" s="153" t="s">
        <v>1669</v>
      </c>
      <c r="H205" s="154">
        <v>0.45</v>
      </c>
      <c r="I205" s="155"/>
      <c r="L205" s="150"/>
      <c r="M205" s="156"/>
      <c r="T205" s="157"/>
      <c r="AT205" s="152" t="s">
        <v>302</v>
      </c>
      <c r="AU205" s="152" t="s">
        <v>85</v>
      </c>
      <c r="AV205" s="12" t="s">
        <v>85</v>
      </c>
      <c r="AW205" s="12" t="s">
        <v>32</v>
      </c>
      <c r="AX205" s="12" t="s">
        <v>83</v>
      </c>
      <c r="AY205" s="152" t="s">
        <v>293</v>
      </c>
    </row>
    <row r="206" spans="2:65" s="1" customFormat="1" ht="21.75" customHeight="1">
      <c r="B206" s="32"/>
      <c r="C206" s="174" t="s">
        <v>686</v>
      </c>
      <c r="D206" s="174" t="s">
        <v>530</v>
      </c>
      <c r="E206" s="175" t="s">
        <v>1670</v>
      </c>
      <c r="F206" s="176" t="s">
        <v>1671</v>
      </c>
      <c r="G206" s="177" t="s">
        <v>533</v>
      </c>
      <c r="H206" s="178">
        <v>0.40600000000000003</v>
      </c>
      <c r="I206" s="179"/>
      <c r="J206" s="180">
        <f>ROUND(I206*H206,2)</f>
        <v>0</v>
      </c>
      <c r="K206" s="176" t="s">
        <v>299</v>
      </c>
      <c r="L206" s="181"/>
      <c r="M206" s="182" t="s">
        <v>1</v>
      </c>
      <c r="N206" s="183" t="s">
        <v>41</v>
      </c>
      <c r="P206" s="146">
        <f>O206*H206</f>
        <v>0</v>
      </c>
      <c r="Q206" s="146">
        <v>1</v>
      </c>
      <c r="R206" s="146">
        <f>Q206*H206</f>
        <v>0.40600000000000003</v>
      </c>
      <c r="S206" s="146">
        <v>0</v>
      </c>
      <c r="T206" s="147">
        <f>S206*H206</f>
        <v>0</v>
      </c>
      <c r="AR206" s="148" t="s">
        <v>396</v>
      </c>
      <c r="AT206" s="148" t="s">
        <v>530</v>
      </c>
      <c r="AU206" s="148" t="s">
        <v>85</v>
      </c>
      <c r="AY206" s="17" t="s">
        <v>293</v>
      </c>
      <c r="BE206" s="149">
        <f>IF(N206="základní",J206,0)</f>
        <v>0</v>
      </c>
      <c r="BF206" s="149">
        <f>IF(N206="snížená",J206,0)</f>
        <v>0</v>
      </c>
      <c r="BG206" s="149">
        <f>IF(N206="zákl. přenesená",J206,0)</f>
        <v>0</v>
      </c>
      <c r="BH206" s="149">
        <f>IF(N206="sníž. přenesená",J206,0)</f>
        <v>0</v>
      </c>
      <c r="BI206" s="149">
        <f>IF(N206="nulová",J206,0)</f>
        <v>0</v>
      </c>
      <c r="BJ206" s="17" t="s">
        <v>83</v>
      </c>
      <c r="BK206" s="149">
        <f>ROUND(I206*H206,2)</f>
        <v>0</v>
      </c>
      <c r="BL206" s="17" t="s">
        <v>300</v>
      </c>
      <c r="BM206" s="148" t="s">
        <v>1672</v>
      </c>
    </row>
    <row r="207" spans="2:65" s="12" customFormat="1" ht="22.5">
      <c r="B207" s="150"/>
      <c r="D207" s="151" t="s">
        <v>302</v>
      </c>
      <c r="E207" s="152" t="s">
        <v>1</v>
      </c>
      <c r="F207" s="153" t="s">
        <v>1673</v>
      </c>
      <c r="H207" s="154">
        <v>0.40600000000000003</v>
      </c>
      <c r="I207" s="155"/>
      <c r="L207" s="150"/>
      <c r="M207" s="156"/>
      <c r="T207" s="157"/>
      <c r="AT207" s="152" t="s">
        <v>302</v>
      </c>
      <c r="AU207" s="152" t="s">
        <v>85</v>
      </c>
      <c r="AV207" s="12" t="s">
        <v>85</v>
      </c>
      <c r="AW207" s="12" t="s">
        <v>32</v>
      </c>
      <c r="AX207" s="12" t="s">
        <v>83</v>
      </c>
      <c r="AY207" s="152" t="s">
        <v>293</v>
      </c>
    </row>
    <row r="208" spans="2:65" s="1" customFormat="1" ht="21.75" customHeight="1">
      <c r="B208" s="32"/>
      <c r="C208" s="174" t="s">
        <v>7</v>
      </c>
      <c r="D208" s="174" t="s">
        <v>530</v>
      </c>
      <c r="E208" s="175" t="s">
        <v>1674</v>
      </c>
      <c r="F208" s="176" t="s">
        <v>1675</v>
      </c>
      <c r="G208" s="177" t="s">
        <v>533</v>
      </c>
      <c r="H208" s="178">
        <v>0.57199999999999995</v>
      </c>
      <c r="I208" s="179"/>
      <c r="J208" s="180">
        <f>ROUND(I208*H208,2)</f>
        <v>0</v>
      </c>
      <c r="K208" s="176" t="s">
        <v>1</v>
      </c>
      <c r="L208" s="181"/>
      <c r="M208" s="182" t="s">
        <v>1</v>
      </c>
      <c r="N208" s="183" t="s">
        <v>41</v>
      </c>
      <c r="P208" s="146">
        <f>O208*H208</f>
        <v>0</v>
      </c>
      <c r="Q208" s="146">
        <v>1</v>
      </c>
      <c r="R208" s="146">
        <f>Q208*H208</f>
        <v>0.57199999999999995</v>
      </c>
      <c r="S208" s="146">
        <v>0</v>
      </c>
      <c r="T208" s="147">
        <f>S208*H208</f>
        <v>0</v>
      </c>
      <c r="AR208" s="148" t="s">
        <v>396</v>
      </c>
      <c r="AT208" s="148" t="s">
        <v>530</v>
      </c>
      <c r="AU208" s="148" t="s">
        <v>85</v>
      </c>
      <c r="AY208" s="17" t="s">
        <v>293</v>
      </c>
      <c r="BE208" s="149">
        <f>IF(N208="základní",J208,0)</f>
        <v>0</v>
      </c>
      <c r="BF208" s="149">
        <f>IF(N208="snížená",J208,0)</f>
        <v>0</v>
      </c>
      <c r="BG208" s="149">
        <f>IF(N208="zákl. přenesená",J208,0)</f>
        <v>0</v>
      </c>
      <c r="BH208" s="149">
        <f>IF(N208="sníž. přenesená",J208,0)</f>
        <v>0</v>
      </c>
      <c r="BI208" s="149">
        <f>IF(N208="nulová",J208,0)</f>
        <v>0</v>
      </c>
      <c r="BJ208" s="17" t="s">
        <v>83</v>
      </c>
      <c r="BK208" s="149">
        <f>ROUND(I208*H208,2)</f>
        <v>0</v>
      </c>
      <c r="BL208" s="17" t="s">
        <v>300</v>
      </c>
      <c r="BM208" s="148" t="s">
        <v>1676</v>
      </c>
    </row>
    <row r="209" spans="2:65" s="12" customFormat="1" ht="22.5">
      <c r="B209" s="150"/>
      <c r="D209" s="151" t="s">
        <v>302</v>
      </c>
      <c r="E209" s="152" t="s">
        <v>1</v>
      </c>
      <c r="F209" s="153" t="s">
        <v>1677</v>
      </c>
      <c r="H209" s="154">
        <v>0.57199999999999995</v>
      </c>
      <c r="I209" s="155"/>
      <c r="L209" s="150"/>
      <c r="M209" s="156"/>
      <c r="T209" s="157"/>
      <c r="AT209" s="152" t="s">
        <v>302</v>
      </c>
      <c r="AU209" s="152" t="s">
        <v>85</v>
      </c>
      <c r="AV209" s="12" t="s">
        <v>85</v>
      </c>
      <c r="AW209" s="12" t="s">
        <v>32</v>
      </c>
      <c r="AX209" s="12" t="s">
        <v>83</v>
      </c>
      <c r="AY209" s="152" t="s">
        <v>293</v>
      </c>
    </row>
    <row r="210" spans="2:65" s="1" customFormat="1" ht="21.75" customHeight="1">
      <c r="B210" s="32"/>
      <c r="C210" s="174" t="s">
        <v>694</v>
      </c>
      <c r="D210" s="174" t="s">
        <v>530</v>
      </c>
      <c r="E210" s="175" t="s">
        <v>1678</v>
      </c>
      <c r="F210" s="176" t="s">
        <v>1679</v>
      </c>
      <c r="G210" s="177" t="s">
        <v>533</v>
      </c>
      <c r="H210" s="178">
        <v>1.002</v>
      </c>
      <c r="I210" s="179"/>
      <c r="J210" s="180">
        <f>ROUND(I210*H210,2)</f>
        <v>0</v>
      </c>
      <c r="K210" s="176" t="s">
        <v>865</v>
      </c>
      <c r="L210" s="181"/>
      <c r="M210" s="182" t="s">
        <v>1</v>
      </c>
      <c r="N210" s="183" t="s">
        <v>41</v>
      </c>
      <c r="P210" s="146">
        <f>O210*H210</f>
        <v>0</v>
      </c>
      <c r="Q210" s="146">
        <v>1</v>
      </c>
      <c r="R210" s="146">
        <f>Q210*H210</f>
        <v>1.002</v>
      </c>
      <c r="S210" s="146">
        <v>0</v>
      </c>
      <c r="T210" s="147">
        <f>S210*H210</f>
        <v>0</v>
      </c>
      <c r="AR210" s="148" t="s">
        <v>396</v>
      </c>
      <c r="AT210" s="148" t="s">
        <v>530</v>
      </c>
      <c r="AU210" s="148" t="s">
        <v>85</v>
      </c>
      <c r="AY210" s="17" t="s">
        <v>293</v>
      </c>
      <c r="BE210" s="149">
        <f>IF(N210="základní",J210,0)</f>
        <v>0</v>
      </c>
      <c r="BF210" s="149">
        <f>IF(N210="snížená",J210,0)</f>
        <v>0</v>
      </c>
      <c r="BG210" s="149">
        <f>IF(N210="zákl. přenesená",J210,0)</f>
        <v>0</v>
      </c>
      <c r="BH210" s="149">
        <f>IF(N210="sníž. přenesená",J210,0)</f>
        <v>0</v>
      </c>
      <c r="BI210" s="149">
        <f>IF(N210="nulová",J210,0)</f>
        <v>0</v>
      </c>
      <c r="BJ210" s="17" t="s">
        <v>83</v>
      </c>
      <c r="BK210" s="149">
        <f>ROUND(I210*H210,2)</f>
        <v>0</v>
      </c>
      <c r="BL210" s="17" t="s">
        <v>300</v>
      </c>
      <c r="BM210" s="148" t="s">
        <v>1680</v>
      </c>
    </row>
    <row r="211" spans="2:65" s="12" customFormat="1" ht="22.5">
      <c r="B211" s="150"/>
      <c r="D211" s="151" t="s">
        <v>302</v>
      </c>
      <c r="E211" s="152" t="s">
        <v>1</v>
      </c>
      <c r="F211" s="153" t="s">
        <v>1681</v>
      </c>
      <c r="H211" s="154">
        <v>1.002</v>
      </c>
      <c r="I211" s="155"/>
      <c r="L211" s="150"/>
      <c r="M211" s="156"/>
      <c r="T211" s="157"/>
      <c r="AT211" s="152" t="s">
        <v>302</v>
      </c>
      <c r="AU211" s="152" t="s">
        <v>85</v>
      </c>
      <c r="AV211" s="12" t="s">
        <v>85</v>
      </c>
      <c r="AW211" s="12" t="s">
        <v>32</v>
      </c>
      <c r="AX211" s="12" t="s">
        <v>83</v>
      </c>
      <c r="AY211" s="152" t="s">
        <v>293</v>
      </c>
    </row>
    <row r="212" spans="2:65" s="1" customFormat="1" ht="16.5" customHeight="1">
      <c r="B212" s="32"/>
      <c r="C212" s="174" t="s">
        <v>699</v>
      </c>
      <c r="D212" s="174" t="s">
        <v>530</v>
      </c>
      <c r="E212" s="175" t="s">
        <v>1682</v>
      </c>
      <c r="F212" s="176" t="s">
        <v>1683</v>
      </c>
      <c r="G212" s="177" t="s">
        <v>533</v>
      </c>
      <c r="H212" s="178">
        <v>3.4000000000000002E-2</v>
      </c>
      <c r="I212" s="179"/>
      <c r="J212" s="180">
        <f>ROUND(I212*H212,2)</f>
        <v>0</v>
      </c>
      <c r="K212" s="176" t="s">
        <v>1</v>
      </c>
      <c r="L212" s="181"/>
      <c r="M212" s="182" t="s">
        <v>1</v>
      </c>
      <c r="N212" s="183" t="s">
        <v>41</v>
      </c>
      <c r="P212" s="146">
        <f>O212*H212</f>
        <v>0</v>
      </c>
      <c r="Q212" s="146">
        <v>1</v>
      </c>
      <c r="R212" s="146">
        <f>Q212*H212</f>
        <v>3.4000000000000002E-2</v>
      </c>
      <c r="S212" s="146">
        <v>0</v>
      </c>
      <c r="T212" s="147">
        <f>S212*H212</f>
        <v>0</v>
      </c>
      <c r="AR212" s="148" t="s">
        <v>396</v>
      </c>
      <c r="AT212" s="148" t="s">
        <v>530</v>
      </c>
      <c r="AU212" s="148" t="s">
        <v>85</v>
      </c>
      <c r="AY212" s="17" t="s">
        <v>293</v>
      </c>
      <c r="BE212" s="149">
        <f>IF(N212="základní",J212,0)</f>
        <v>0</v>
      </c>
      <c r="BF212" s="149">
        <f>IF(N212="snížená",J212,0)</f>
        <v>0</v>
      </c>
      <c r="BG212" s="149">
        <f>IF(N212="zákl. přenesená",J212,0)</f>
        <v>0</v>
      </c>
      <c r="BH212" s="149">
        <f>IF(N212="sníž. přenesená",J212,0)</f>
        <v>0</v>
      </c>
      <c r="BI212" s="149">
        <f>IF(N212="nulová",J212,0)</f>
        <v>0</v>
      </c>
      <c r="BJ212" s="17" t="s">
        <v>83</v>
      </c>
      <c r="BK212" s="149">
        <f>ROUND(I212*H212,2)</f>
        <v>0</v>
      </c>
      <c r="BL212" s="17" t="s">
        <v>300</v>
      </c>
      <c r="BM212" s="148" t="s">
        <v>1684</v>
      </c>
    </row>
    <row r="213" spans="2:65" s="12" customFormat="1" ht="22.5">
      <c r="B213" s="150"/>
      <c r="D213" s="151" t="s">
        <v>302</v>
      </c>
      <c r="E213" s="152" t="s">
        <v>1</v>
      </c>
      <c r="F213" s="153" t="s">
        <v>1685</v>
      </c>
      <c r="H213" s="154">
        <v>3.4000000000000002E-2</v>
      </c>
      <c r="I213" s="155"/>
      <c r="L213" s="150"/>
      <c r="M213" s="156"/>
      <c r="T213" s="157"/>
      <c r="AT213" s="152" t="s">
        <v>302</v>
      </c>
      <c r="AU213" s="152" t="s">
        <v>85</v>
      </c>
      <c r="AV213" s="12" t="s">
        <v>85</v>
      </c>
      <c r="AW213" s="12" t="s">
        <v>32</v>
      </c>
      <c r="AX213" s="12" t="s">
        <v>83</v>
      </c>
      <c r="AY213" s="152" t="s">
        <v>293</v>
      </c>
    </row>
    <row r="214" spans="2:65" s="1" customFormat="1" ht="24.2" customHeight="1">
      <c r="B214" s="32"/>
      <c r="C214" s="174" t="s">
        <v>704</v>
      </c>
      <c r="D214" s="174" t="s">
        <v>530</v>
      </c>
      <c r="E214" s="175" t="s">
        <v>1686</v>
      </c>
      <c r="F214" s="176" t="s">
        <v>1687</v>
      </c>
      <c r="G214" s="177" t="s">
        <v>533</v>
      </c>
      <c r="H214" s="178">
        <v>2.6080000000000001</v>
      </c>
      <c r="I214" s="179"/>
      <c r="J214" s="180">
        <f>ROUND(I214*H214,2)</f>
        <v>0</v>
      </c>
      <c r="K214" s="176" t="s">
        <v>299</v>
      </c>
      <c r="L214" s="181"/>
      <c r="M214" s="182" t="s">
        <v>1</v>
      </c>
      <c r="N214" s="183" t="s">
        <v>41</v>
      </c>
      <c r="P214" s="146">
        <f>O214*H214</f>
        <v>0</v>
      </c>
      <c r="Q214" s="146">
        <v>1</v>
      </c>
      <c r="R214" s="146">
        <f>Q214*H214</f>
        <v>2.6080000000000001</v>
      </c>
      <c r="S214" s="146">
        <v>0</v>
      </c>
      <c r="T214" s="147">
        <f>S214*H214</f>
        <v>0</v>
      </c>
      <c r="AR214" s="148" t="s">
        <v>396</v>
      </c>
      <c r="AT214" s="148" t="s">
        <v>530</v>
      </c>
      <c r="AU214" s="148" t="s">
        <v>85</v>
      </c>
      <c r="AY214" s="17" t="s">
        <v>293</v>
      </c>
      <c r="BE214" s="149">
        <f>IF(N214="základní",J214,0)</f>
        <v>0</v>
      </c>
      <c r="BF214" s="149">
        <f>IF(N214="snížená",J214,0)</f>
        <v>0</v>
      </c>
      <c r="BG214" s="149">
        <f>IF(N214="zákl. přenesená",J214,0)</f>
        <v>0</v>
      </c>
      <c r="BH214" s="149">
        <f>IF(N214="sníž. přenesená",J214,0)</f>
        <v>0</v>
      </c>
      <c r="BI214" s="149">
        <f>IF(N214="nulová",J214,0)</f>
        <v>0</v>
      </c>
      <c r="BJ214" s="17" t="s">
        <v>83</v>
      </c>
      <c r="BK214" s="149">
        <f>ROUND(I214*H214,2)</f>
        <v>0</v>
      </c>
      <c r="BL214" s="17" t="s">
        <v>300</v>
      </c>
      <c r="BM214" s="148" t="s">
        <v>1688</v>
      </c>
    </row>
    <row r="215" spans="2:65" s="1" customFormat="1" ht="19.5">
      <c r="B215" s="32"/>
      <c r="D215" s="151" t="s">
        <v>324</v>
      </c>
      <c r="F215" s="184" t="s">
        <v>1689</v>
      </c>
      <c r="I215" s="165"/>
      <c r="L215" s="32"/>
      <c r="M215" s="166"/>
      <c r="T215" s="56"/>
      <c r="AT215" s="17" t="s">
        <v>324</v>
      </c>
      <c r="AU215" s="17" t="s">
        <v>85</v>
      </c>
    </row>
    <row r="216" spans="2:65" s="12" customFormat="1" ht="22.5">
      <c r="B216" s="150"/>
      <c r="D216" s="151" t="s">
        <v>302</v>
      </c>
      <c r="E216" s="152" t="s">
        <v>1</v>
      </c>
      <c r="F216" s="153" t="s">
        <v>1690</v>
      </c>
      <c r="H216" s="154">
        <v>1.2829999999999999</v>
      </c>
      <c r="I216" s="155"/>
      <c r="L216" s="150"/>
      <c r="M216" s="156"/>
      <c r="T216" s="157"/>
      <c r="AT216" s="152" t="s">
        <v>302</v>
      </c>
      <c r="AU216" s="152" t="s">
        <v>85</v>
      </c>
      <c r="AV216" s="12" t="s">
        <v>85</v>
      </c>
      <c r="AW216" s="12" t="s">
        <v>32</v>
      </c>
      <c r="AX216" s="12" t="s">
        <v>76</v>
      </c>
      <c r="AY216" s="152" t="s">
        <v>293</v>
      </c>
    </row>
    <row r="217" spans="2:65" s="12" customFormat="1" ht="22.5">
      <c r="B217" s="150"/>
      <c r="D217" s="151" t="s">
        <v>302</v>
      </c>
      <c r="E217" s="152" t="s">
        <v>1</v>
      </c>
      <c r="F217" s="153" t="s">
        <v>1691</v>
      </c>
      <c r="H217" s="154">
        <v>1.325</v>
      </c>
      <c r="I217" s="155"/>
      <c r="L217" s="150"/>
      <c r="M217" s="156"/>
      <c r="T217" s="157"/>
      <c r="AT217" s="152" t="s">
        <v>302</v>
      </c>
      <c r="AU217" s="152" t="s">
        <v>85</v>
      </c>
      <c r="AV217" s="12" t="s">
        <v>85</v>
      </c>
      <c r="AW217" s="12" t="s">
        <v>32</v>
      </c>
      <c r="AX217" s="12" t="s">
        <v>76</v>
      </c>
      <c r="AY217" s="152" t="s">
        <v>293</v>
      </c>
    </row>
    <row r="218" spans="2:65" s="14" customFormat="1" ht="11.25">
      <c r="B218" s="167"/>
      <c r="D218" s="151" t="s">
        <v>302</v>
      </c>
      <c r="E218" s="168" t="s">
        <v>1</v>
      </c>
      <c r="F218" s="169" t="s">
        <v>371</v>
      </c>
      <c r="H218" s="170">
        <v>2.6080000000000001</v>
      </c>
      <c r="I218" s="171"/>
      <c r="L218" s="167"/>
      <c r="M218" s="172"/>
      <c r="T218" s="173"/>
      <c r="AT218" s="168" t="s">
        <v>302</v>
      </c>
      <c r="AU218" s="168" t="s">
        <v>85</v>
      </c>
      <c r="AV218" s="14" t="s">
        <v>300</v>
      </c>
      <c r="AW218" s="14" t="s">
        <v>32</v>
      </c>
      <c r="AX218" s="14" t="s">
        <v>83</v>
      </c>
      <c r="AY218" s="168" t="s">
        <v>293</v>
      </c>
    </row>
    <row r="219" spans="2:65" s="1" customFormat="1" ht="21.75" customHeight="1">
      <c r="B219" s="32"/>
      <c r="C219" s="174" t="s">
        <v>708</v>
      </c>
      <c r="D219" s="174" t="s">
        <v>530</v>
      </c>
      <c r="E219" s="175" t="s">
        <v>1692</v>
      </c>
      <c r="F219" s="176" t="s">
        <v>1693</v>
      </c>
      <c r="G219" s="177" t="s">
        <v>533</v>
      </c>
      <c r="H219" s="178">
        <v>0.113</v>
      </c>
      <c r="I219" s="179"/>
      <c r="J219" s="180">
        <f>ROUND(I219*H219,2)</f>
        <v>0</v>
      </c>
      <c r="K219" s="176" t="s">
        <v>299</v>
      </c>
      <c r="L219" s="181"/>
      <c r="M219" s="182" t="s">
        <v>1</v>
      </c>
      <c r="N219" s="183" t="s">
        <v>41</v>
      </c>
      <c r="P219" s="146">
        <f>O219*H219</f>
        <v>0</v>
      </c>
      <c r="Q219" s="146">
        <v>1</v>
      </c>
      <c r="R219" s="146">
        <f>Q219*H219</f>
        <v>0.113</v>
      </c>
      <c r="S219" s="146">
        <v>0</v>
      </c>
      <c r="T219" s="147">
        <f>S219*H219</f>
        <v>0</v>
      </c>
      <c r="AR219" s="148" t="s">
        <v>396</v>
      </c>
      <c r="AT219" s="148" t="s">
        <v>530</v>
      </c>
      <c r="AU219" s="148" t="s">
        <v>85</v>
      </c>
      <c r="AY219" s="17" t="s">
        <v>293</v>
      </c>
      <c r="BE219" s="149">
        <f>IF(N219="základní",J219,0)</f>
        <v>0</v>
      </c>
      <c r="BF219" s="149">
        <f>IF(N219="snížená",J219,0)</f>
        <v>0</v>
      </c>
      <c r="BG219" s="149">
        <f>IF(N219="zákl. přenesená",J219,0)</f>
        <v>0</v>
      </c>
      <c r="BH219" s="149">
        <f>IF(N219="sníž. přenesená",J219,0)</f>
        <v>0</v>
      </c>
      <c r="BI219" s="149">
        <f>IF(N219="nulová",J219,0)</f>
        <v>0</v>
      </c>
      <c r="BJ219" s="17" t="s">
        <v>83</v>
      </c>
      <c r="BK219" s="149">
        <f>ROUND(I219*H219,2)</f>
        <v>0</v>
      </c>
      <c r="BL219" s="17" t="s">
        <v>300</v>
      </c>
      <c r="BM219" s="148" t="s">
        <v>1694</v>
      </c>
    </row>
    <row r="220" spans="2:65" s="12" customFormat="1" ht="22.5">
      <c r="B220" s="150"/>
      <c r="D220" s="151" t="s">
        <v>302</v>
      </c>
      <c r="E220" s="152" t="s">
        <v>1</v>
      </c>
      <c r="F220" s="153" t="s">
        <v>1695</v>
      </c>
      <c r="H220" s="154">
        <v>0.113</v>
      </c>
      <c r="I220" s="155"/>
      <c r="L220" s="150"/>
      <c r="M220" s="156"/>
      <c r="T220" s="157"/>
      <c r="AT220" s="152" t="s">
        <v>302</v>
      </c>
      <c r="AU220" s="152" t="s">
        <v>85</v>
      </c>
      <c r="AV220" s="12" t="s">
        <v>85</v>
      </c>
      <c r="AW220" s="12" t="s">
        <v>32</v>
      </c>
      <c r="AX220" s="12" t="s">
        <v>83</v>
      </c>
      <c r="AY220" s="152" t="s">
        <v>293</v>
      </c>
    </row>
    <row r="221" spans="2:65" s="1" customFormat="1" ht="21.75" customHeight="1">
      <c r="B221" s="32"/>
      <c r="C221" s="174" t="s">
        <v>737</v>
      </c>
      <c r="D221" s="174" t="s">
        <v>530</v>
      </c>
      <c r="E221" s="175" t="s">
        <v>646</v>
      </c>
      <c r="F221" s="176" t="s">
        <v>647</v>
      </c>
      <c r="G221" s="177" t="s">
        <v>533</v>
      </c>
      <c r="H221" s="178">
        <v>1.202</v>
      </c>
      <c r="I221" s="179"/>
      <c r="J221" s="180">
        <f>ROUND(I221*H221,2)</f>
        <v>0</v>
      </c>
      <c r="K221" s="176" t="s">
        <v>299</v>
      </c>
      <c r="L221" s="181"/>
      <c r="M221" s="182" t="s">
        <v>1</v>
      </c>
      <c r="N221" s="183" t="s">
        <v>41</v>
      </c>
      <c r="P221" s="146">
        <f>O221*H221</f>
        <v>0</v>
      </c>
      <c r="Q221" s="146">
        <v>1</v>
      </c>
      <c r="R221" s="146">
        <f>Q221*H221</f>
        <v>1.202</v>
      </c>
      <c r="S221" s="146">
        <v>0</v>
      </c>
      <c r="T221" s="147">
        <f>S221*H221</f>
        <v>0</v>
      </c>
      <c r="AR221" s="148" t="s">
        <v>396</v>
      </c>
      <c r="AT221" s="148" t="s">
        <v>530</v>
      </c>
      <c r="AU221" s="148" t="s">
        <v>85</v>
      </c>
      <c r="AY221" s="17" t="s">
        <v>293</v>
      </c>
      <c r="BE221" s="149">
        <f>IF(N221="základní",J221,0)</f>
        <v>0</v>
      </c>
      <c r="BF221" s="149">
        <f>IF(N221="snížená",J221,0)</f>
        <v>0</v>
      </c>
      <c r="BG221" s="149">
        <f>IF(N221="zákl. přenesená",J221,0)</f>
        <v>0</v>
      </c>
      <c r="BH221" s="149">
        <f>IF(N221="sníž. přenesená",J221,0)</f>
        <v>0</v>
      </c>
      <c r="BI221" s="149">
        <f>IF(N221="nulová",J221,0)</f>
        <v>0</v>
      </c>
      <c r="BJ221" s="17" t="s">
        <v>83</v>
      </c>
      <c r="BK221" s="149">
        <f>ROUND(I221*H221,2)</f>
        <v>0</v>
      </c>
      <c r="BL221" s="17" t="s">
        <v>300</v>
      </c>
      <c r="BM221" s="148" t="s">
        <v>1696</v>
      </c>
    </row>
    <row r="222" spans="2:65" s="1" customFormat="1" ht="19.5">
      <c r="B222" s="32"/>
      <c r="D222" s="151" t="s">
        <v>324</v>
      </c>
      <c r="F222" s="184" t="s">
        <v>649</v>
      </c>
      <c r="I222" s="165"/>
      <c r="L222" s="32"/>
      <c r="M222" s="166"/>
      <c r="T222" s="56"/>
      <c r="AT222" s="17" t="s">
        <v>324</v>
      </c>
      <c r="AU222" s="17" t="s">
        <v>85</v>
      </c>
    </row>
    <row r="223" spans="2:65" s="12" customFormat="1" ht="22.5">
      <c r="B223" s="150"/>
      <c r="D223" s="151" t="s">
        <v>302</v>
      </c>
      <c r="E223" s="152" t="s">
        <v>1</v>
      </c>
      <c r="F223" s="153" t="s">
        <v>1697</v>
      </c>
      <c r="H223" s="154">
        <v>1.202</v>
      </c>
      <c r="I223" s="155"/>
      <c r="L223" s="150"/>
      <c r="M223" s="156"/>
      <c r="T223" s="157"/>
      <c r="AT223" s="152" t="s">
        <v>302</v>
      </c>
      <c r="AU223" s="152" t="s">
        <v>85</v>
      </c>
      <c r="AV223" s="12" t="s">
        <v>85</v>
      </c>
      <c r="AW223" s="12" t="s">
        <v>32</v>
      </c>
      <c r="AX223" s="12" t="s">
        <v>83</v>
      </c>
      <c r="AY223" s="152" t="s">
        <v>293</v>
      </c>
    </row>
    <row r="224" spans="2:65" s="1" customFormat="1" ht="21.75" customHeight="1">
      <c r="B224" s="32"/>
      <c r="C224" s="174" t="s">
        <v>746</v>
      </c>
      <c r="D224" s="174" t="s">
        <v>530</v>
      </c>
      <c r="E224" s="175" t="s">
        <v>1698</v>
      </c>
      <c r="F224" s="176" t="s">
        <v>1699</v>
      </c>
      <c r="G224" s="177" t="s">
        <v>533</v>
      </c>
      <c r="H224" s="178">
        <v>0.48399999999999999</v>
      </c>
      <c r="I224" s="179"/>
      <c r="J224" s="180">
        <f>ROUND(I224*H224,2)</f>
        <v>0</v>
      </c>
      <c r="K224" s="176" t="s">
        <v>299</v>
      </c>
      <c r="L224" s="181"/>
      <c r="M224" s="182" t="s">
        <v>1</v>
      </c>
      <c r="N224" s="183" t="s">
        <v>41</v>
      </c>
      <c r="P224" s="146">
        <f>O224*H224</f>
        <v>0</v>
      </c>
      <c r="Q224" s="146">
        <v>1</v>
      </c>
      <c r="R224" s="146">
        <f>Q224*H224</f>
        <v>0.48399999999999999</v>
      </c>
      <c r="S224" s="146">
        <v>0</v>
      </c>
      <c r="T224" s="147">
        <f>S224*H224</f>
        <v>0</v>
      </c>
      <c r="AR224" s="148" t="s">
        <v>396</v>
      </c>
      <c r="AT224" s="148" t="s">
        <v>530</v>
      </c>
      <c r="AU224" s="148" t="s">
        <v>85</v>
      </c>
      <c r="AY224" s="17" t="s">
        <v>293</v>
      </c>
      <c r="BE224" s="149">
        <f>IF(N224="základní",J224,0)</f>
        <v>0</v>
      </c>
      <c r="BF224" s="149">
        <f>IF(N224="snížená",J224,0)</f>
        <v>0</v>
      </c>
      <c r="BG224" s="149">
        <f>IF(N224="zákl. přenesená",J224,0)</f>
        <v>0</v>
      </c>
      <c r="BH224" s="149">
        <f>IF(N224="sníž. přenesená",J224,0)</f>
        <v>0</v>
      </c>
      <c r="BI224" s="149">
        <f>IF(N224="nulová",J224,0)</f>
        <v>0</v>
      </c>
      <c r="BJ224" s="17" t="s">
        <v>83</v>
      </c>
      <c r="BK224" s="149">
        <f>ROUND(I224*H224,2)</f>
        <v>0</v>
      </c>
      <c r="BL224" s="17" t="s">
        <v>300</v>
      </c>
      <c r="BM224" s="148" t="s">
        <v>1700</v>
      </c>
    </row>
    <row r="225" spans="2:65" s="1" customFormat="1" ht="19.5">
      <c r="B225" s="32"/>
      <c r="D225" s="151" t="s">
        <v>324</v>
      </c>
      <c r="F225" s="184" t="s">
        <v>1701</v>
      </c>
      <c r="I225" s="165"/>
      <c r="L225" s="32"/>
      <c r="M225" s="166"/>
      <c r="T225" s="56"/>
      <c r="AT225" s="17" t="s">
        <v>324</v>
      </c>
      <c r="AU225" s="17" t="s">
        <v>85</v>
      </c>
    </row>
    <row r="226" spans="2:65" s="12" customFormat="1" ht="22.5">
      <c r="B226" s="150"/>
      <c r="D226" s="151" t="s">
        <v>302</v>
      </c>
      <c r="E226" s="152" t="s">
        <v>1</v>
      </c>
      <c r="F226" s="153" t="s">
        <v>1702</v>
      </c>
      <c r="H226" s="154">
        <v>0.48399999999999999</v>
      </c>
      <c r="I226" s="155"/>
      <c r="L226" s="150"/>
      <c r="M226" s="156"/>
      <c r="T226" s="157"/>
      <c r="AT226" s="152" t="s">
        <v>302</v>
      </c>
      <c r="AU226" s="152" t="s">
        <v>85</v>
      </c>
      <c r="AV226" s="12" t="s">
        <v>85</v>
      </c>
      <c r="AW226" s="12" t="s">
        <v>32</v>
      </c>
      <c r="AX226" s="12" t="s">
        <v>83</v>
      </c>
      <c r="AY226" s="152" t="s">
        <v>293</v>
      </c>
    </row>
    <row r="227" spans="2:65" s="1" customFormat="1" ht="21.75" customHeight="1">
      <c r="B227" s="32"/>
      <c r="C227" s="174" t="s">
        <v>764</v>
      </c>
      <c r="D227" s="174" t="s">
        <v>530</v>
      </c>
      <c r="E227" s="175" t="s">
        <v>1703</v>
      </c>
      <c r="F227" s="176" t="s">
        <v>1704</v>
      </c>
      <c r="G227" s="177" t="s">
        <v>533</v>
      </c>
      <c r="H227" s="178">
        <v>10.225</v>
      </c>
      <c r="I227" s="179"/>
      <c r="J227" s="180">
        <f>ROUND(I227*H227,2)</f>
        <v>0</v>
      </c>
      <c r="K227" s="176" t="s">
        <v>299</v>
      </c>
      <c r="L227" s="181"/>
      <c r="M227" s="182" t="s">
        <v>1</v>
      </c>
      <c r="N227" s="183" t="s">
        <v>41</v>
      </c>
      <c r="P227" s="146">
        <f>O227*H227</f>
        <v>0</v>
      </c>
      <c r="Q227" s="146">
        <v>1</v>
      </c>
      <c r="R227" s="146">
        <f>Q227*H227</f>
        <v>10.225</v>
      </c>
      <c r="S227" s="146">
        <v>0</v>
      </c>
      <c r="T227" s="147">
        <f>S227*H227</f>
        <v>0</v>
      </c>
      <c r="AR227" s="148" t="s">
        <v>396</v>
      </c>
      <c r="AT227" s="148" t="s">
        <v>530</v>
      </c>
      <c r="AU227" s="148" t="s">
        <v>85</v>
      </c>
      <c r="AY227" s="17" t="s">
        <v>293</v>
      </c>
      <c r="BE227" s="149">
        <f>IF(N227="základní",J227,0)</f>
        <v>0</v>
      </c>
      <c r="BF227" s="149">
        <f>IF(N227="snížená",J227,0)</f>
        <v>0</v>
      </c>
      <c r="BG227" s="149">
        <f>IF(N227="zákl. přenesená",J227,0)</f>
        <v>0</v>
      </c>
      <c r="BH227" s="149">
        <f>IF(N227="sníž. přenesená",J227,0)</f>
        <v>0</v>
      </c>
      <c r="BI227" s="149">
        <f>IF(N227="nulová",J227,0)</f>
        <v>0</v>
      </c>
      <c r="BJ227" s="17" t="s">
        <v>83</v>
      </c>
      <c r="BK227" s="149">
        <f>ROUND(I227*H227,2)</f>
        <v>0</v>
      </c>
      <c r="BL227" s="17" t="s">
        <v>300</v>
      </c>
      <c r="BM227" s="148" t="s">
        <v>1705</v>
      </c>
    </row>
    <row r="228" spans="2:65" s="12" customFormat="1" ht="22.5">
      <c r="B228" s="150"/>
      <c r="D228" s="151" t="s">
        <v>302</v>
      </c>
      <c r="E228" s="152" t="s">
        <v>1</v>
      </c>
      <c r="F228" s="153" t="s">
        <v>1706</v>
      </c>
      <c r="H228" s="154">
        <v>10.225</v>
      </c>
      <c r="I228" s="155"/>
      <c r="L228" s="150"/>
      <c r="M228" s="156"/>
      <c r="T228" s="157"/>
      <c r="AT228" s="152" t="s">
        <v>302</v>
      </c>
      <c r="AU228" s="152" t="s">
        <v>85</v>
      </c>
      <c r="AV228" s="12" t="s">
        <v>85</v>
      </c>
      <c r="AW228" s="12" t="s">
        <v>32</v>
      </c>
      <c r="AX228" s="12" t="s">
        <v>83</v>
      </c>
      <c r="AY228" s="152" t="s">
        <v>293</v>
      </c>
    </row>
    <row r="229" spans="2:65" s="1" customFormat="1" ht="21.75" customHeight="1">
      <c r="B229" s="32"/>
      <c r="C229" s="174" t="s">
        <v>773</v>
      </c>
      <c r="D229" s="174" t="s">
        <v>530</v>
      </c>
      <c r="E229" s="175" t="s">
        <v>1707</v>
      </c>
      <c r="F229" s="176" t="s">
        <v>1708</v>
      </c>
      <c r="G229" s="177" t="s">
        <v>533</v>
      </c>
      <c r="H229" s="178">
        <v>7.6109999999999998</v>
      </c>
      <c r="I229" s="179"/>
      <c r="J229" s="180">
        <f>ROUND(I229*H229,2)</f>
        <v>0</v>
      </c>
      <c r="K229" s="176" t="s">
        <v>299</v>
      </c>
      <c r="L229" s="181"/>
      <c r="M229" s="182" t="s">
        <v>1</v>
      </c>
      <c r="N229" s="183" t="s">
        <v>41</v>
      </c>
      <c r="P229" s="146">
        <f>O229*H229</f>
        <v>0</v>
      </c>
      <c r="Q229" s="146">
        <v>1</v>
      </c>
      <c r="R229" s="146">
        <f>Q229*H229</f>
        <v>7.6109999999999998</v>
      </c>
      <c r="S229" s="146">
        <v>0</v>
      </c>
      <c r="T229" s="147">
        <f>S229*H229</f>
        <v>0</v>
      </c>
      <c r="AR229" s="148" t="s">
        <v>396</v>
      </c>
      <c r="AT229" s="148" t="s">
        <v>530</v>
      </c>
      <c r="AU229" s="148" t="s">
        <v>85</v>
      </c>
      <c r="AY229" s="17" t="s">
        <v>293</v>
      </c>
      <c r="BE229" s="149">
        <f>IF(N229="základní",J229,0)</f>
        <v>0</v>
      </c>
      <c r="BF229" s="149">
        <f>IF(N229="snížená",J229,0)</f>
        <v>0</v>
      </c>
      <c r="BG229" s="149">
        <f>IF(N229="zákl. přenesená",J229,0)</f>
        <v>0</v>
      </c>
      <c r="BH229" s="149">
        <f>IF(N229="sníž. přenesená",J229,0)</f>
        <v>0</v>
      </c>
      <c r="BI229" s="149">
        <f>IF(N229="nulová",J229,0)</f>
        <v>0</v>
      </c>
      <c r="BJ229" s="17" t="s">
        <v>83</v>
      </c>
      <c r="BK229" s="149">
        <f>ROUND(I229*H229,2)</f>
        <v>0</v>
      </c>
      <c r="BL229" s="17" t="s">
        <v>300</v>
      </c>
      <c r="BM229" s="148" t="s">
        <v>1709</v>
      </c>
    </row>
    <row r="230" spans="2:65" s="12" customFormat="1" ht="22.5">
      <c r="B230" s="150"/>
      <c r="D230" s="151" t="s">
        <v>302</v>
      </c>
      <c r="E230" s="152" t="s">
        <v>1</v>
      </c>
      <c r="F230" s="153" t="s">
        <v>1710</v>
      </c>
      <c r="H230" s="154">
        <v>7.6109999999999998</v>
      </c>
      <c r="I230" s="155"/>
      <c r="L230" s="150"/>
      <c r="M230" s="156"/>
      <c r="T230" s="157"/>
      <c r="AT230" s="152" t="s">
        <v>302</v>
      </c>
      <c r="AU230" s="152" t="s">
        <v>85</v>
      </c>
      <c r="AV230" s="12" t="s">
        <v>85</v>
      </c>
      <c r="AW230" s="12" t="s">
        <v>32</v>
      </c>
      <c r="AX230" s="12" t="s">
        <v>83</v>
      </c>
      <c r="AY230" s="152" t="s">
        <v>293</v>
      </c>
    </row>
    <row r="231" spans="2:65" s="1" customFormat="1" ht="21.75" customHeight="1">
      <c r="B231" s="32"/>
      <c r="C231" s="174" t="s">
        <v>777</v>
      </c>
      <c r="D231" s="174" t="s">
        <v>530</v>
      </c>
      <c r="E231" s="175" t="s">
        <v>1711</v>
      </c>
      <c r="F231" s="176" t="s">
        <v>1712</v>
      </c>
      <c r="G231" s="177" t="s">
        <v>533</v>
      </c>
      <c r="H231" s="178">
        <v>40.564999999999998</v>
      </c>
      <c r="I231" s="179"/>
      <c r="J231" s="180">
        <f>ROUND(I231*H231,2)</f>
        <v>0</v>
      </c>
      <c r="K231" s="176" t="s">
        <v>299</v>
      </c>
      <c r="L231" s="181"/>
      <c r="M231" s="182" t="s">
        <v>1</v>
      </c>
      <c r="N231" s="183" t="s">
        <v>41</v>
      </c>
      <c r="P231" s="146">
        <f>O231*H231</f>
        <v>0</v>
      </c>
      <c r="Q231" s="146">
        <v>1</v>
      </c>
      <c r="R231" s="146">
        <f>Q231*H231</f>
        <v>40.564999999999998</v>
      </c>
      <c r="S231" s="146">
        <v>0</v>
      </c>
      <c r="T231" s="147">
        <f>S231*H231</f>
        <v>0</v>
      </c>
      <c r="AR231" s="148" t="s">
        <v>396</v>
      </c>
      <c r="AT231" s="148" t="s">
        <v>530</v>
      </c>
      <c r="AU231" s="148" t="s">
        <v>85</v>
      </c>
      <c r="AY231" s="17" t="s">
        <v>293</v>
      </c>
      <c r="BE231" s="149">
        <f>IF(N231="základní",J231,0)</f>
        <v>0</v>
      </c>
      <c r="BF231" s="149">
        <f>IF(N231="snížená",J231,0)</f>
        <v>0</v>
      </c>
      <c r="BG231" s="149">
        <f>IF(N231="zákl. přenesená",J231,0)</f>
        <v>0</v>
      </c>
      <c r="BH231" s="149">
        <f>IF(N231="sníž. přenesená",J231,0)</f>
        <v>0</v>
      </c>
      <c r="BI231" s="149">
        <f>IF(N231="nulová",J231,0)</f>
        <v>0</v>
      </c>
      <c r="BJ231" s="17" t="s">
        <v>83</v>
      </c>
      <c r="BK231" s="149">
        <f>ROUND(I231*H231,2)</f>
        <v>0</v>
      </c>
      <c r="BL231" s="17" t="s">
        <v>300</v>
      </c>
      <c r="BM231" s="148" t="s">
        <v>1713</v>
      </c>
    </row>
    <row r="232" spans="2:65" s="1" customFormat="1" ht="19.5">
      <c r="B232" s="32"/>
      <c r="D232" s="151" t="s">
        <v>324</v>
      </c>
      <c r="F232" s="184" t="s">
        <v>1714</v>
      </c>
      <c r="I232" s="165"/>
      <c r="L232" s="32"/>
      <c r="M232" s="166"/>
      <c r="T232" s="56"/>
      <c r="AT232" s="17" t="s">
        <v>324</v>
      </c>
      <c r="AU232" s="17" t="s">
        <v>85</v>
      </c>
    </row>
    <row r="233" spans="2:65" s="12" customFormat="1" ht="22.5">
      <c r="B233" s="150"/>
      <c r="D233" s="151" t="s">
        <v>302</v>
      </c>
      <c r="E233" s="152" t="s">
        <v>1</v>
      </c>
      <c r="F233" s="153" t="s">
        <v>1715</v>
      </c>
      <c r="H233" s="154">
        <v>40.564999999999998</v>
      </c>
      <c r="I233" s="155"/>
      <c r="L233" s="150"/>
      <c r="M233" s="156"/>
      <c r="T233" s="157"/>
      <c r="AT233" s="152" t="s">
        <v>302</v>
      </c>
      <c r="AU233" s="152" t="s">
        <v>85</v>
      </c>
      <c r="AV233" s="12" t="s">
        <v>85</v>
      </c>
      <c r="AW233" s="12" t="s">
        <v>32</v>
      </c>
      <c r="AX233" s="12" t="s">
        <v>83</v>
      </c>
      <c r="AY233" s="152" t="s">
        <v>293</v>
      </c>
    </row>
    <row r="234" spans="2:65" s="1" customFormat="1" ht="24.2" customHeight="1">
      <c r="B234" s="32"/>
      <c r="C234" s="174" t="s">
        <v>782</v>
      </c>
      <c r="D234" s="174" t="s">
        <v>530</v>
      </c>
      <c r="E234" s="175" t="s">
        <v>1716</v>
      </c>
      <c r="F234" s="176" t="s">
        <v>1717</v>
      </c>
      <c r="G234" s="177" t="s">
        <v>711</v>
      </c>
      <c r="H234" s="178">
        <v>443.52</v>
      </c>
      <c r="I234" s="179"/>
      <c r="J234" s="180">
        <f>ROUND(I234*H234,2)</f>
        <v>0</v>
      </c>
      <c r="K234" s="176" t="s">
        <v>299</v>
      </c>
      <c r="L234" s="181"/>
      <c r="M234" s="182" t="s">
        <v>1</v>
      </c>
      <c r="N234" s="183" t="s">
        <v>41</v>
      </c>
      <c r="P234" s="146">
        <f>O234*H234</f>
        <v>0</v>
      </c>
      <c r="Q234" s="146">
        <v>4.1099999999999999E-3</v>
      </c>
      <c r="R234" s="146">
        <f>Q234*H234</f>
        <v>1.8228671999999999</v>
      </c>
      <c r="S234" s="146">
        <v>0</v>
      </c>
      <c r="T234" s="147">
        <f>S234*H234</f>
        <v>0</v>
      </c>
      <c r="AR234" s="148" t="s">
        <v>396</v>
      </c>
      <c r="AT234" s="148" t="s">
        <v>530</v>
      </c>
      <c r="AU234" s="148" t="s">
        <v>85</v>
      </c>
      <c r="AY234" s="17" t="s">
        <v>293</v>
      </c>
      <c r="BE234" s="149">
        <f>IF(N234="základní",J234,0)</f>
        <v>0</v>
      </c>
      <c r="BF234" s="149">
        <f>IF(N234="snížená",J234,0)</f>
        <v>0</v>
      </c>
      <c r="BG234" s="149">
        <f>IF(N234="zákl. přenesená",J234,0)</f>
        <v>0</v>
      </c>
      <c r="BH234" s="149">
        <f>IF(N234="sníž. přenesená",J234,0)</f>
        <v>0</v>
      </c>
      <c r="BI234" s="149">
        <f>IF(N234="nulová",J234,0)</f>
        <v>0</v>
      </c>
      <c r="BJ234" s="17" t="s">
        <v>83</v>
      </c>
      <c r="BK234" s="149">
        <f>ROUND(I234*H234,2)</f>
        <v>0</v>
      </c>
      <c r="BL234" s="17" t="s">
        <v>300</v>
      </c>
      <c r="BM234" s="148" t="s">
        <v>1718</v>
      </c>
    </row>
    <row r="235" spans="2:65" s="12" customFormat="1" ht="22.5">
      <c r="B235" s="150"/>
      <c r="D235" s="151" t="s">
        <v>302</v>
      </c>
      <c r="E235" s="152" t="s">
        <v>1</v>
      </c>
      <c r="F235" s="153" t="s">
        <v>1719</v>
      </c>
      <c r="H235" s="154">
        <v>177.45</v>
      </c>
      <c r="I235" s="155"/>
      <c r="L235" s="150"/>
      <c r="M235" s="156"/>
      <c r="T235" s="157"/>
      <c r="AT235" s="152" t="s">
        <v>302</v>
      </c>
      <c r="AU235" s="152" t="s">
        <v>85</v>
      </c>
      <c r="AV235" s="12" t="s">
        <v>85</v>
      </c>
      <c r="AW235" s="12" t="s">
        <v>32</v>
      </c>
      <c r="AX235" s="12" t="s">
        <v>76</v>
      </c>
      <c r="AY235" s="152" t="s">
        <v>293</v>
      </c>
    </row>
    <row r="236" spans="2:65" s="12" customFormat="1" ht="22.5">
      <c r="B236" s="150"/>
      <c r="D236" s="151" t="s">
        <v>302</v>
      </c>
      <c r="E236" s="152" t="s">
        <v>1</v>
      </c>
      <c r="F236" s="153" t="s">
        <v>1720</v>
      </c>
      <c r="H236" s="154">
        <v>117.18</v>
      </c>
      <c r="I236" s="155"/>
      <c r="L236" s="150"/>
      <c r="M236" s="156"/>
      <c r="T236" s="157"/>
      <c r="AT236" s="152" t="s">
        <v>302</v>
      </c>
      <c r="AU236" s="152" t="s">
        <v>85</v>
      </c>
      <c r="AV236" s="12" t="s">
        <v>85</v>
      </c>
      <c r="AW236" s="12" t="s">
        <v>32</v>
      </c>
      <c r="AX236" s="12" t="s">
        <v>76</v>
      </c>
      <c r="AY236" s="152" t="s">
        <v>293</v>
      </c>
    </row>
    <row r="237" spans="2:65" s="12" customFormat="1" ht="22.5">
      <c r="B237" s="150"/>
      <c r="D237" s="151" t="s">
        <v>302</v>
      </c>
      <c r="E237" s="152" t="s">
        <v>1</v>
      </c>
      <c r="F237" s="153" t="s">
        <v>1721</v>
      </c>
      <c r="H237" s="154">
        <v>148.88999999999999</v>
      </c>
      <c r="I237" s="155"/>
      <c r="L237" s="150"/>
      <c r="M237" s="156"/>
      <c r="T237" s="157"/>
      <c r="AT237" s="152" t="s">
        <v>302</v>
      </c>
      <c r="AU237" s="152" t="s">
        <v>85</v>
      </c>
      <c r="AV237" s="12" t="s">
        <v>85</v>
      </c>
      <c r="AW237" s="12" t="s">
        <v>32</v>
      </c>
      <c r="AX237" s="12" t="s">
        <v>76</v>
      </c>
      <c r="AY237" s="152" t="s">
        <v>293</v>
      </c>
    </row>
    <row r="238" spans="2:65" s="14" customFormat="1" ht="11.25">
      <c r="B238" s="167"/>
      <c r="D238" s="151" t="s">
        <v>302</v>
      </c>
      <c r="E238" s="168" t="s">
        <v>1</v>
      </c>
      <c r="F238" s="169" t="s">
        <v>371</v>
      </c>
      <c r="H238" s="170">
        <v>443.52</v>
      </c>
      <c r="I238" s="171"/>
      <c r="L238" s="167"/>
      <c r="M238" s="172"/>
      <c r="T238" s="173"/>
      <c r="AT238" s="168" t="s">
        <v>302</v>
      </c>
      <c r="AU238" s="168" t="s">
        <v>85</v>
      </c>
      <c r="AV238" s="14" t="s">
        <v>300</v>
      </c>
      <c r="AW238" s="14" t="s">
        <v>32</v>
      </c>
      <c r="AX238" s="14" t="s">
        <v>83</v>
      </c>
      <c r="AY238" s="168" t="s">
        <v>293</v>
      </c>
    </row>
    <row r="239" spans="2:65" s="1" customFormat="1" ht="24.2" customHeight="1">
      <c r="B239" s="32"/>
      <c r="C239" s="174" t="s">
        <v>787</v>
      </c>
      <c r="D239" s="174" t="s">
        <v>530</v>
      </c>
      <c r="E239" s="175" t="s">
        <v>1722</v>
      </c>
      <c r="F239" s="176" t="s">
        <v>1723</v>
      </c>
      <c r="G239" s="177" t="s">
        <v>711</v>
      </c>
      <c r="H239" s="178">
        <v>136.5</v>
      </c>
      <c r="I239" s="179"/>
      <c r="J239" s="180">
        <f>ROUND(I239*H239,2)</f>
        <v>0</v>
      </c>
      <c r="K239" s="176" t="s">
        <v>299</v>
      </c>
      <c r="L239" s="181"/>
      <c r="M239" s="182" t="s">
        <v>1</v>
      </c>
      <c r="N239" s="183" t="s">
        <v>41</v>
      </c>
      <c r="P239" s="146">
        <f>O239*H239</f>
        <v>0</v>
      </c>
      <c r="Q239" s="146">
        <v>4.3400000000000001E-2</v>
      </c>
      <c r="R239" s="146">
        <f>Q239*H239</f>
        <v>5.9241000000000001</v>
      </c>
      <c r="S239" s="146">
        <v>0</v>
      </c>
      <c r="T239" s="147">
        <f>S239*H239</f>
        <v>0</v>
      </c>
      <c r="AR239" s="148" t="s">
        <v>396</v>
      </c>
      <c r="AT239" s="148" t="s">
        <v>530</v>
      </c>
      <c r="AU239" s="148" t="s">
        <v>85</v>
      </c>
      <c r="AY239" s="17" t="s">
        <v>293</v>
      </c>
      <c r="BE239" s="149">
        <f>IF(N239="základní",J239,0)</f>
        <v>0</v>
      </c>
      <c r="BF239" s="149">
        <f>IF(N239="snížená",J239,0)</f>
        <v>0</v>
      </c>
      <c r="BG239" s="149">
        <f>IF(N239="zákl. přenesená",J239,0)</f>
        <v>0</v>
      </c>
      <c r="BH239" s="149">
        <f>IF(N239="sníž. přenesená",J239,0)</f>
        <v>0</v>
      </c>
      <c r="BI239" s="149">
        <f>IF(N239="nulová",J239,0)</f>
        <v>0</v>
      </c>
      <c r="BJ239" s="17" t="s">
        <v>83</v>
      </c>
      <c r="BK239" s="149">
        <f>ROUND(I239*H239,2)</f>
        <v>0</v>
      </c>
      <c r="BL239" s="17" t="s">
        <v>300</v>
      </c>
      <c r="BM239" s="148" t="s">
        <v>1724</v>
      </c>
    </row>
    <row r="240" spans="2:65" s="12" customFormat="1" ht="22.5">
      <c r="B240" s="150"/>
      <c r="D240" s="151" t="s">
        <v>302</v>
      </c>
      <c r="E240" s="152" t="s">
        <v>1</v>
      </c>
      <c r="F240" s="153" t="s">
        <v>1725</v>
      </c>
      <c r="H240" s="154">
        <v>136.5</v>
      </c>
      <c r="I240" s="155"/>
      <c r="L240" s="150"/>
      <c r="M240" s="156"/>
      <c r="T240" s="157"/>
      <c r="AT240" s="152" t="s">
        <v>302</v>
      </c>
      <c r="AU240" s="152" t="s">
        <v>85</v>
      </c>
      <c r="AV240" s="12" t="s">
        <v>85</v>
      </c>
      <c r="AW240" s="12" t="s">
        <v>32</v>
      </c>
      <c r="AX240" s="12" t="s">
        <v>83</v>
      </c>
      <c r="AY240" s="152" t="s">
        <v>293</v>
      </c>
    </row>
    <row r="241" spans="2:65" s="1" customFormat="1" ht="24.2" customHeight="1">
      <c r="B241" s="32"/>
      <c r="C241" s="174" t="s">
        <v>791</v>
      </c>
      <c r="D241" s="174" t="s">
        <v>530</v>
      </c>
      <c r="E241" s="175" t="s">
        <v>1726</v>
      </c>
      <c r="F241" s="176" t="s">
        <v>1727</v>
      </c>
      <c r="G241" s="177" t="s">
        <v>711</v>
      </c>
      <c r="H241" s="178">
        <v>13.103999999999999</v>
      </c>
      <c r="I241" s="179"/>
      <c r="J241" s="180">
        <f>ROUND(I241*H241,2)</f>
        <v>0</v>
      </c>
      <c r="K241" s="176" t="s">
        <v>299</v>
      </c>
      <c r="L241" s="181"/>
      <c r="M241" s="182" t="s">
        <v>1</v>
      </c>
      <c r="N241" s="183" t="s">
        <v>41</v>
      </c>
      <c r="P241" s="146">
        <f>O241*H241</f>
        <v>0</v>
      </c>
      <c r="Q241" s="146">
        <v>2.546E-2</v>
      </c>
      <c r="R241" s="146">
        <f>Q241*H241</f>
        <v>0.33362783999999995</v>
      </c>
      <c r="S241" s="146">
        <v>0</v>
      </c>
      <c r="T241" s="147">
        <f>S241*H241</f>
        <v>0</v>
      </c>
      <c r="AR241" s="148" t="s">
        <v>396</v>
      </c>
      <c r="AT241" s="148" t="s">
        <v>530</v>
      </c>
      <c r="AU241" s="148" t="s">
        <v>85</v>
      </c>
      <c r="AY241" s="17" t="s">
        <v>293</v>
      </c>
      <c r="BE241" s="149">
        <f>IF(N241="základní",J241,0)</f>
        <v>0</v>
      </c>
      <c r="BF241" s="149">
        <f>IF(N241="snížená",J241,0)</f>
        <v>0</v>
      </c>
      <c r="BG241" s="149">
        <f>IF(N241="zákl. přenesená",J241,0)</f>
        <v>0</v>
      </c>
      <c r="BH241" s="149">
        <f>IF(N241="sníž. přenesená",J241,0)</f>
        <v>0</v>
      </c>
      <c r="BI241" s="149">
        <f>IF(N241="nulová",J241,0)</f>
        <v>0</v>
      </c>
      <c r="BJ241" s="17" t="s">
        <v>83</v>
      </c>
      <c r="BK241" s="149">
        <f>ROUND(I241*H241,2)</f>
        <v>0</v>
      </c>
      <c r="BL241" s="17" t="s">
        <v>300</v>
      </c>
      <c r="BM241" s="148" t="s">
        <v>1728</v>
      </c>
    </row>
    <row r="242" spans="2:65" s="12" customFormat="1" ht="22.5">
      <c r="B242" s="150"/>
      <c r="D242" s="151" t="s">
        <v>302</v>
      </c>
      <c r="E242" s="152" t="s">
        <v>1</v>
      </c>
      <c r="F242" s="153" t="s">
        <v>1729</v>
      </c>
      <c r="H242" s="154">
        <v>13.103999999999999</v>
      </c>
      <c r="I242" s="155"/>
      <c r="L242" s="150"/>
      <c r="M242" s="156"/>
      <c r="T242" s="157"/>
      <c r="AT242" s="152" t="s">
        <v>302</v>
      </c>
      <c r="AU242" s="152" t="s">
        <v>85</v>
      </c>
      <c r="AV242" s="12" t="s">
        <v>85</v>
      </c>
      <c r="AW242" s="12" t="s">
        <v>32</v>
      </c>
      <c r="AX242" s="12" t="s">
        <v>83</v>
      </c>
      <c r="AY242" s="152" t="s">
        <v>293</v>
      </c>
    </row>
    <row r="243" spans="2:65" s="1" customFormat="1" ht="24.2" customHeight="1">
      <c r="B243" s="32"/>
      <c r="C243" s="174" t="s">
        <v>809</v>
      </c>
      <c r="D243" s="174" t="s">
        <v>530</v>
      </c>
      <c r="E243" s="175" t="s">
        <v>1730</v>
      </c>
      <c r="F243" s="176" t="s">
        <v>1731</v>
      </c>
      <c r="G243" s="177" t="s">
        <v>711</v>
      </c>
      <c r="H243" s="178">
        <v>45.36</v>
      </c>
      <c r="I243" s="179"/>
      <c r="J243" s="180">
        <f>ROUND(I243*H243,2)</f>
        <v>0</v>
      </c>
      <c r="K243" s="176" t="s">
        <v>299</v>
      </c>
      <c r="L243" s="181"/>
      <c r="M243" s="182" t="s">
        <v>1</v>
      </c>
      <c r="N243" s="183" t="s">
        <v>41</v>
      </c>
      <c r="P243" s="146">
        <f>O243*H243</f>
        <v>0</v>
      </c>
      <c r="Q243" s="146">
        <v>3.3050000000000003E-2</v>
      </c>
      <c r="R243" s="146">
        <f>Q243*H243</f>
        <v>1.4991480000000001</v>
      </c>
      <c r="S243" s="146">
        <v>0</v>
      </c>
      <c r="T243" s="147">
        <f>S243*H243</f>
        <v>0</v>
      </c>
      <c r="AR243" s="148" t="s">
        <v>396</v>
      </c>
      <c r="AT243" s="148" t="s">
        <v>530</v>
      </c>
      <c r="AU243" s="148" t="s">
        <v>85</v>
      </c>
      <c r="AY243" s="17" t="s">
        <v>293</v>
      </c>
      <c r="BE243" s="149">
        <f>IF(N243="základní",J243,0)</f>
        <v>0</v>
      </c>
      <c r="BF243" s="149">
        <f>IF(N243="snížená",J243,0)</f>
        <v>0</v>
      </c>
      <c r="BG243" s="149">
        <f>IF(N243="zákl. přenesená",J243,0)</f>
        <v>0</v>
      </c>
      <c r="BH243" s="149">
        <f>IF(N243="sníž. přenesená",J243,0)</f>
        <v>0</v>
      </c>
      <c r="BI243" s="149">
        <f>IF(N243="nulová",J243,0)</f>
        <v>0</v>
      </c>
      <c r="BJ243" s="17" t="s">
        <v>83</v>
      </c>
      <c r="BK243" s="149">
        <f>ROUND(I243*H243,2)</f>
        <v>0</v>
      </c>
      <c r="BL243" s="17" t="s">
        <v>300</v>
      </c>
      <c r="BM243" s="148" t="s">
        <v>1732</v>
      </c>
    </row>
    <row r="244" spans="2:65" s="12" customFormat="1" ht="22.5">
      <c r="B244" s="150"/>
      <c r="D244" s="151" t="s">
        <v>302</v>
      </c>
      <c r="E244" s="152" t="s">
        <v>1</v>
      </c>
      <c r="F244" s="153" t="s">
        <v>1733</v>
      </c>
      <c r="H244" s="154">
        <v>45.36</v>
      </c>
      <c r="I244" s="155"/>
      <c r="L244" s="150"/>
      <c r="M244" s="156"/>
      <c r="T244" s="157"/>
      <c r="AT244" s="152" t="s">
        <v>302</v>
      </c>
      <c r="AU244" s="152" t="s">
        <v>85</v>
      </c>
      <c r="AV244" s="12" t="s">
        <v>85</v>
      </c>
      <c r="AW244" s="12" t="s">
        <v>32</v>
      </c>
      <c r="AX244" s="12" t="s">
        <v>83</v>
      </c>
      <c r="AY244" s="152" t="s">
        <v>293</v>
      </c>
    </row>
    <row r="245" spans="2:65" s="1" customFormat="1" ht="24.2" customHeight="1">
      <c r="B245" s="32"/>
      <c r="C245" s="137" t="s">
        <v>824</v>
      </c>
      <c r="D245" s="137" t="s">
        <v>295</v>
      </c>
      <c r="E245" s="138" t="s">
        <v>1734</v>
      </c>
      <c r="F245" s="139" t="s">
        <v>1735</v>
      </c>
      <c r="G245" s="140" t="s">
        <v>418</v>
      </c>
      <c r="H245" s="141">
        <v>7266.3969999999999</v>
      </c>
      <c r="I245" s="142"/>
      <c r="J245" s="143">
        <f>ROUND(I245*H245,2)</f>
        <v>0</v>
      </c>
      <c r="K245" s="139" t="s">
        <v>299</v>
      </c>
      <c r="L245" s="32"/>
      <c r="M245" s="144" t="s">
        <v>1</v>
      </c>
      <c r="N245" s="145" t="s">
        <v>41</v>
      </c>
      <c r="P245" s="146">
        <f>O245*H245</f>
        <v>0</v>
      </c>
      <c r="Q245" s="146">
        <v>0</v>
      </c>
      <c r="R245" s="146">
        <f>Q245*H245</f>
        <v>0</v>
      </c>
      <c r="S245" s="146">
        <v>0</v>
      </c>
      <c r="T245" s="147">
        <f>S245*H245</f>
        <v>0</v>
      </c>
      <c r="AR245" s="148" t="s">
        <v>300</v>
      </c>
      <c r="AT245" s="148" t="s">
        <v>295</v>
      </c>
      <c r="AU245" s="148" t="s">
        <v>85</v>
      </c>
      <c r="AY245" s="17" t="s">
        <v>293</v>
      </c>
      <c r="BE245" s="149">
        <f>IF(N245="základní",J245,0)</f>
        <v>0</v>
      </c>
      <c r="BF245" s="149">
        <f>IF(N245="snížená",J245,0)</f>
        <v>0</v>
      </c>
      <c r="BG245" s="149">
        <f>IF(N245="zákl. přenesená",J245,0)</f>
        <v>0</v>
      </c>
      <c r="BH245" s="149">
        <f>IF(N245="sníž. přenesená",J245,0)</f>
        <v>0</v>
      </c>
      <c r="BI245" s="149">
        <f>IF(N245="nulová",J245,0)</f>
        <v>0</v>
      </c>
      <c r="BJ245" s="17" t="s">
        <v>83</v>
      </c>
      <c r="BK245" s="149">
        <f>ROUND(I245*H245,2)</f>
        <v>0</v>
      </c>
      <c r="BL245" s="17" t="s">
        <v>300</v>
      </c>
      <c r="BM245" s="148" t="s">
        <v>1736</v>
      </c>
    </row>
    <row r="246" spans="2:65" s="13" customFormat="1" ht="11.25">
      <c r="B246" s="158"/>
      <c r="D246" s="151" t="s">
        <v>302</v>
      </c>
      <c r="E246" s="159" t="s">
        <v>1</v>
      </c>
      <c r="F246" s="160" t="s">
        <v>1737</v>
      </c>
      <c r="H246" s="159" t="s">
        <v>1</v>
      </c>
      <c r="I246" s="161"/>
      <c r="L246" s="158"/>
      <c r="M246" s="162"/>
      <c r="T246" s="163"/>
      <c r="AT246" s="159" t="s">
        <v>302</v>
      </c>
      <c r="AU246" s="159" t="s">
        <v>85</v>
      </c>
      <c r="AV246" s="13" t="s">
        <v>83</v>
      </c>
      <c r="AW246" s="13" t="s">
        <v>32</v>
      </c>
      <c r="AX246" s="13" t="s">
        <v>76</v>
      </c>
      <c r="AY246" s="159" t="s">
        <v>293</v>
      </c>
    </row>
    <row r="247" spans="2:65" s="12" customFormat="1" ht="11.25">
      <c r="B247" s="150"/>
      <c r="D247" s="151" t="s">
        <v>302</v>
      </c>
      <c r="E247" s="152" t="s">
        <v>1</v>
      </c>
      <c r="F247" s="153" t="s">
        <v>1738</v>
      </c>
      <c r="H247" s="154">
        <v>4867.2</v>
      </c>
      <c r="I247" s="155"/>
      <c r="L247" s="150"/>
      <c r="M247" s="156"/>
      <c r="T247" s="157"/>
      <c r="AT247" s="152" t="s">
        <v>302</v>
      </c>
      <c r="AU247" s="152" t="s">
        <v>85</v>
      </c>
      <c r="AV247" s="12" t="s">
        <v>85</v>
      </c>
      <c r="AW247" s="12" t="s">
        <v>32</v>
      </c>
      <c r="AX247" s="12" t="s">
        <v>76</v>
      </c>
      <c r="AY247" s="152" t="s">
        <v>293</v>
      </c>
    </row>
    <row r="248" spans="2:65" s="12" customFormat="1" ht="11.25">
      <c r="B248" s="150"/>
      <c r="D248" s="151" t="s">
        <v>302</v>
      </c>
      <c r="E248" s="152" t="s">
        <v>1</v>
      </c>
      <c r="F248" s="153" t="s">
        <v>1739</v>
      </c>
      <c r="H248" s="154">
        <v>110.16</v>
      </c>
      <c r="I248" s="155"/>
      <c r="L248" s="150"/>
      <c r="M248" s="156"/>
      <c r="T248" s="157"/>
      <c r="AT248" s="152" t="s">
        <v>302</v>
      </c>
      <c r="AU248" s="152" t="s">
        <v>85</v>
      </c>
      <c r="AV248" s="12" t="s">
        <v>85</v>
      </c>
      <c r="AW248" s="12" t="s">
        <v>32</v>
      </c>
      <c r="AX248" s="12" t="s">
        <v>76</v>
      </c>
      <c r="AY248" s="152" t="s">
        <v>293</v>
      </c>
    </row>
    <row r="249" spans="2:65" s="12" customFormat="1" ht="11.25">
      <c r="B249" s="150"/>
      <c r="D249" s="151" t="s">
        <v>302</v>
      </c>
      <c r="E249" s="152" t="s">
        <v>1</v>
      </c>
      <c r="F249" s="153" t="s">
        <v>1740</v>
      </c>
      <c r="H249" s="154">
        <v>763.77599999999995</v>
      </c>
      <c r="I249" s="155"/>
      <c r="L249" s="150"/>
      <c r="M249" s="156"/>
      <c r="T249" s="157"/>
      <c r="AT249" s="152" t="s">
        <v>302</v>
      </c>
      <c r="AU249" s="152" t="s">
        <v>85</v>
      </c>
      <c r="AV249" s="12" t="s">
        <v>85</v>
      </c>
      <c r="AW249" s="12" t="s">
        <v>32</v>
      </c>
      <c r="AX249" s="12" t="s">
        <v>76</v>
      </c>
      <c r="AY249" s="152" t="s">
        <v>293</v>
      </c>
    </row>
    <row r="250" spans="2:65" s="13" customFormat="1" ht="11.25">
      <c r="B250" s="158"/>
      <c r="D250" s="151" t="s">
        <v>302</v>
      </c>
      <c r="E250" s="159" t="s">
        <v>1</v>
      </c>
      <c r="F250" s="160" t="s">
        <v>1741</v>
      </c>
      <c r="H250" s="159" t="s">
        <v>1</v>
      </c>
      <c r="I250" s="161"/>
      <c r="L250" s="158"/>
      <c r="M250" s="162"/>
      <c r="T250" s="163"/>
      <c r="AT250" s="159" t="s">
        <v>302</v>
      </c>
      <c r="AU250" s="159" t="s">
        <v>85</v>
      </c>
      <c r="AV250" s="13" t="s">
        <v>83</v>
      </c>
      <c r="AW250" s="13" t="s">
        <v>32</v>
      </c>
      <c r="AX250" s="13" t="s">
        <v>76</v>
      </c>
      <c r="AY250" s="159" t="s">
        <v>293</v>
      </c>
    </row>
    <row r="251" spans="2:65" s="12" customFormat="1" ht="11.25">
      <c r="B251" s="150"/>
      <c r="D251" s="151" t="s">
        <v>302</v>
      </c>
      <c r="E251" s="152" t="s">
        <v>1</v>
      </c>
      <c r="F251" s="153" t="s">
        <v>1742</v>
      </c>
      <c r="H251" s="154">
        <v>742.14400000000001</v>
      </c>
      <c r="I251" s="155"/>
      <c r="L251" s="150"/>
      <c r="M251" s="156"/>
      <c r="T251" s="157"/>
      <c r="AT251" s="152" t="s">
        <v>302</v>
      </c>
      <c r="AU251" s="152" t="s">
        <v>85</v>
      </c>
      <c r="AV251" s="12" t="s">
        <v>85</v>
      </c>
      <c r="AW251" s="12" t="s">
        <v>32</v>
      </c>
      <c r="AX251" s="12" t="s">
        <v>76</v>
      </c>
      <c r="AY251" s="152" t="s">
        <v>293</v>
      </c>
    </row>
    <row r="252" spans="2:65" s="12" customFormat="1" ht="11.25">
      <c r="B252" s="150"/>
      <c r="D252" s="151" t="s">
        <v>302</v>
      </c>
      <c r="E252" s="152" t="s">
        <v>1</v>
      </c>
      <c r="F252" s="153" t="s">
        <v>1743</v>
      </c>
      <c r="H252" s="154">
        <v>271.33300000000003</v>
      </c>
      <c r="I252" s="155"/>
      <c r="L252" s="150"/>
      <c r="M252" s="156"/>
      <c r="T252" s="157"/>
      <c r="AT252" s="152" t="s">
        <v>302</v>
      </c>
      <c r="AU252" s="152" t="s">
        <v>85</v>
      </c>
      <c r="AV252" s="12" t="s">
        <v>85</v>
      </c>
      <c r="AW252" s="12" t="s">
        <v>32</v>
      </c>
      <c r="AX252" s="12" t="s">
        <v>76</v>
      </c>
      <c r="AY252" s="152" t="s">
        <v>293</v>
      </c>
    </row>
    <row r="253" spans="2:65" s="13" customFormat="1" ht="11.25">
      <c r="B253" s="158"/>
      <c r="D253" s="151" t="s">
        <v>302</v>
      </c>
      <c r="E253" s="159" t="s">
        <v>1</v>
      </c>
      <c r="F253" s="160" t="s">
        <v>1744</v>
      </c>
      <c r="H253" s="159" t="s">
        <v>1</v>
      </c>
      <c r="I253" s="161"/>
      <c r="L253" s="158"/>
      <c r="M253" s="162"/>
      <c r="T253" s="163"/>
      <c r="AT253" s="159" t="s">
        <v>302</v>
      </c>
      <c r="AU253" s="159" t="s">
        <v>85</v>
      </c>
      <c r="AV253" s="13" t="s">
        <v>83</v>
      </c>
      <c r="AW253" s="13" t="s">
        <v>32</v>
      </c>
      <c r="AX253" s="13" t="s">
        <v>76</v>
      </c>
      <c r="AY253" s="159" t="s">
        <v>293</v>
      </c>
    </row>
    <row r="254" spans="2:65" s="12" customFormat="1" ht="11.25">
      <c r="B254" s="150"/>
      <c r="D254" s="151" t="s">
        <v>302</v>
      </c>
      <c r="E254" s="152" t="s">
        <v>1</v>
      </c>
      <c r="F254" s="153" t="s">
        <v>1745</v>
      </c>
      <c r="H254" s="154">
        <v>400.4</v>
      </c>
      <c r="I254" s="155"/>
      <c r="L254" s="150"/>
      <c r="M254" s="156"/>
      <c r="T254" s="157"/>
      <c r="AT254" s="152" t="s">
        <v>302</v>
      </c>
      <c r="AU254" s="152" t="s">
        <v>85</v>
      </c>
      <c r="AV254" s="12" t="s">
        <v>85</v>
      </c>
      <c r="AW254" s="12" t="s">
        <v>32</v>
      </c>
      <c r="AX254" s="12" t="s">
        <v>76</v>
      </c>
      <c r="AY254" s="152" t="s">
        <v>293</v>
      </c>
    </row>
    <row r="255" spans="2:65" s="12" customFormat="1" ht="11.25">
      <c r="B255" s="150"/>
      <c r="D255" s="151" t="s">
        <v>302</v>
      </c>
      <c r="E255" s="152" t="s">
        <v>1</v>
      </c>
      <c r="F255" s="153" t="s">
        <v>1746</v>
      </c>
      <c r="H255" s="154">
        <v>111.384</v>
      </c>
      <c r="I255" s="155"/>
      <c r="L255" s="150"/>
      <c r="M255" s="156"/>
      <c r="T255" s="157"/>
      <c r="AT255" s="152" t="s">
        <v>302</v>
      </c>
      <c r="AU255" s="152" t="s">
        <v>85</v>
      </c>
      <c r="AV255" s="12" t="s">
        <v>85</v>
      </c>
      <c r="AW255" s="12" t="s">
        <v>32</v>
      </c>
      <c r="AX255" s="12" t="s">
        <v>76</v>
      </c>
      <c r="AY255" s="152" t="s">
        <v>293</v>
      </c>
    </row>
    <row r="256" spans="2:65" s="14" customFormat="1" ht="11.25">
      <c r="B256" s="167"/>
      <c r="D256" s="151" t="s">
        <v>302</v>
      </c>
      <c r="E256" s="168" t="s">
        <v>1</v>
      </c>
      <c r="F256" s="169" t="s">
        <v>371</v>
      </c>
      <c r="H256" s="170">
        <v>7266.3969999999999</v>
      </c>
      <c r="I256" s="171"/>
      <c r="L256" s="167"/>
      <c r="M256" s="172"/>
      <c r="T256" s="173"/>
      <c r="AT256" s="168" t="s">
        <v>302</v>
      </c>
      <c r="AU256" s="168" t="s">
        <v>85</v>
      </c>
      <c r="AV256" s="14" t="s">
        <v>300</v>
      </c>
      <c r="AW256" s="14" t="s">
        <v>32</v>
      </c>
      <c r="AX256" s="14" t="s">
        <v>83</v>
      </c>
      <c r="AY256" s="168" t="s">
        <v>293</v>
      </c>
    </row>
    <row r="257" spans="2:65" s="1" customFormat="1" ht="33" customHeight="1">
      <c r="B257" s="32"/>
      <c r="C257" s="137" t="s">
        <v>834</v>
      </c>
      <c r="D257" s="137" t="s">
        <v>295</v>
      </c>
      <c r="E257" s="138" t="s">
        <v>1747</v>
      </c>
      <c r="F257" s="139" t="s">
        <v>1748</v>
      </c>
      <c r="G257" s="140" t="s">
        <v>311</v>
      </c>
      <c r="H257" s="141">
        <v>262.35199999999998</v>
      </c>
      <c r="I257" s="142"/>
      <c r="J257" s="143">
        <f>ROUND(I257*H257,2)</f>
        <v>0</v>
      </c>
      <c r="K257" s="139" t="s">
        <v>299</v>
      </c>
      <c r="L257" s="32"/>
      <c r="M257" s="144" t="s">
        <v>1</v>
      </c>
      <c r="N257" s="145" t="s">
        <v>41</v>
      </c>
      <c r="P257" s="146">
        <f>O257*H257</f>
        <v>0</v>
      </c>
      <c r="Q257" s="146">
        <v>0</v>
      </c>
      <c r="R257" s="146">
        <f>Q257*H257</f>
        <v>0</v>
      </c>
      <c r="S257" s="146">
        <v>0</v>
      </c>
      <c r="T257" s="147">
        <f>S257*H257</f>
        <v>0</v>
      </c>
      <c r="AR257" s="148" t="s">
        <v>300</v>
      </c>
      <c r="AT257" s="148" t="s">
        <v>295</v>
      </c>
      <c r="AU257" s="148" t="s">
        <v>85</v>
      </c>
      <c r="AY257" s="17" t="s">
        <v>293</v>
      </c>
      <c r="BE257" s="149">
        <f>IF(N257="základní",J257,0)</f>
        <v>0</v>
      </c>
      <c r="BF257" s="149">
        <f>IF(N257="snížená",J257,0)</f>
        <v>0</v>
      </c>
      <c r="BG257" s="149">
        <f>IF(N257="zákl. přenesená",J257,0)</f>
        <v>0</v>
      </c>
      <c r="BH257" s="149">
        <f>IF(N257="sníž. přenesená",J257,0)</f>
        <v>0</v>
      </c>
      <c r="BI257" s="149">
        <f>IF(N257="nulová",J257,0)</f>
        <v>0</v>
      </c>
      <c r="BJ257" s="17" t="s">
        <v>83</v>
      </c>
      <c r="BK257" s="149">
        <f>ROUND(I257*H257,2)</f>
        <v>0</v>
      </c>
      <c r="BL257" s="17" t="s">
        <v>300</v>
      </c>
      <c r="BM257" s="148" t="s">
        <v>1749</v>
      </c>
    </row>
    <row r="258" spans="2:65" s="12" customFormat="1" ht="11.25">
      <c r="B258" s="150"/>
      <c r="D258" s="151" t="s">
        <v>302</v>
      </c>
      <c r="E258" s="152" t="s">
        <v>1</v>
      </c>
      <c r="F258" s="153" t="s">
        <v>1750</v>
      </c>
      <c r="H258" s="154">
        <v>161.142</v>
      </c>
      <c r="I258" s="155"/>
      <c r="L258" s="150"/>
      <c r="M258" s="156"/>
      <c r="T258" s="157"/>
      <c r="AT258" s="152" t="s">
        <v>302</v>
      </c>
      <c r="AU258" s="152" t="s">
        <v>85</v>
      </c>
      <c r="AV258" s="12" t="s">
        <v>85</v>
      </c>
      <c r="AW258" s="12" t="s">
        <v>32</v>
      </c>
      <c r="AX258" s="12" t="s">
        <v>76</v>
      </c>
      <c r="AY258" s="152" t="s">
        <v>293</v>
      </c>
    </row>
    <row r="259" spans="2:65" s="12" customFormat="1" ht="11.25">
      <c r="B259" s="150"/>
      <c r="D259" s="151" t="s">
        <v>302</v>
      </c>
      <c r="E259" s="152" t="s">
        <v>1</v>
      </c>
      <c r="F259" s="153" t="s">
        <v>1623</v>
      </c>
      <c r="H259" s="154">
        <v>0.76700000000000002</v>
      </c>
      <c r="I259" s="155"/>
      <c r="L259" s="150"/>
      <c r="M259" s="156"/>
      <c r="T259" s="157"/>
      <c r="AT259" s="152" t="s">
        <v>302</v>
      </c>
      <c r="AU259" s="152" t="s">
        <v>85</v>
      </c>
      <c r="AV259" s="12" t="s">
        <v>85</v>
      </c>
      <c r="AW259" s="12" t="s">
        <v>32</v>
      </c>
      <c r="AX259" s="12" t="s">
        <v>76</v>
      </c>
      <c r="AY259" s="152" t="s">
        <v>293</v>
      </c>
    </row>
    <row r="260" spans="2:65" s="12" customFormat="1" ht="11.25">
      <c r="B260" s="150"/>
      <c r="D260" s="151" t="s">
        <v>302</v>
      </c>
      <c r="E260" s="152" t="s">
        <v>1</v>
      </c>
      <c r="F260" s="153" t="s">
        <v>1751</v>
      </c>
      <c r="H260" s="154">
        <v>62.734999999999999</v>
      </c>
      <c r="I260" s="155"/>
      <c r="L260" s="150"/>
      <c r="M260" s="156"/>
      <c r="T260" s="157"/>
      <c r="AT260" s="152" t="s">
        <v>302</v>
      </c>
      <c r="AU260" s="152" t="s">
        <v>85</v>
      </c>
      <c r="AV260" s="12" t="s">
        <v>85</v>
      </c>
      <c r="AW260" s="12" t="s">
        <v>32</v>
      </c>
      <c r="AX260" s="12" t="s">
        <v>76</v>
      </c>
      <c r="AY260" s="152" t="s">
        <v>293</v>
      </c>
    </row>
    <row r="261" spans="2:65" s="12" customFormat="1" ht="11.25">
      <c r="B261" s="150"/>
      <c r="D261" s="151" t="s">
        <v>302</v>
      </c>
      <c r="E261" s="152" t="s">
        <v>1</v>
      </c>
      <c r="F261" s="153" t="s">
        <v>1625</v>
      </c>
      <c r="H261" s="154">
        <v>0.34300000000000003</v>
      </c>
      <c r="I261" s="155"/>
      <c r="L261" s="150"/>
      <c r="M261" s="156"/>
      <c r="T261" s="157"/>
      <c r="AT261" s="152" t="s">
        <v>302</v>
      </c>
      <c r="AU261" s="152" t="s">
        <v>85</v>
      </c>
      <c r="AV261" s="12" t="s">
        <v>85</v>
      </c>
      <c r="AW261" s="12" t="s">
        <v>32</v>
      </c>
      <c r="AX261" s="12" t="s">
        <v>76</v>
      </c>
      <c r="AY261" s="152" t="s">
        <v>293</v>
      </c>
    </row>
    <row r="262" spans="2:65" s="12" customFormat="1" ht="11.25">
      <c r="B262" s="150"/>
      <c r="D262" s="151" t="s">
        <v>302</v>
      </c>
      <c r="E262" s="152" t="s">
        <v>1</v>
      </c>
      <c r="F262" s="153" t="s">
        <v>1752</v>
      </c>
      <c r="H262" s="154">
        <v>37.021999999999998</v>
      </c>
      <c r="I262" s="155"/>
      <c r="L262" s="150"/>
      <c r="M262" s="156"/>
      <c r="T262" s="157"/>
      <c r="AT262" s="152" t="s">
        <v>302</v>
      </c>
      <c r="AU262" s="152" t="s">
        <v>85</v>
      </c>
      <c r="AV262" s="12" t="s">
        <v>85</v>
      </c>
      <c r="AW262" s="12" t="s">
        <v>32</v>
      </c>
      <c r="AX262" s="12" t="s">
        <v>76</v>
      </c>
      <c r="AY262" s="152" t="s">
        <v>293</v>
      </c>
    </row>
    <row r="263" spans="2:65" s="12" customFormat="1" ht="11.25">
      <c r="B263" s="150"/>
      <c r="D263" s="151" t="s">
        <v>302</v>
      </c>
      <c r="E263" s="152" t="s">
        <v>1</v>
      </c>
      <c r="F263" s="153" t="s">
        <v>1627</v>
      </c>
      <c r="H263" s="154">
        <v>0.34300000000000003</v>
      </c>
      <c r="I263" s="155"/>
      <c r="L263" s="150"/>
      <c r="M263" s="156"/>
      <c r="T263" s="157"/>
      <c r="AT263" s="152" t="s">
        <v>302</v>
      </c>
      <c r="AU263" s="152" t="s">
        <v>85</v>
      </c>
      <c r="AV263" s="12" t="s">
        <v>85</v>
      </c>
      <c r="AW263" s="12" t="s">
        <v>32</v>
      </c>
      <c r="AX263" s="12" t="s">
        <v>76</v>
      </c>
      <c r="AY263" s="152" t="s">
        <v>293</v>
      </c>
    </row>
    <row r="264" spans="2:65" s="14" customFormat="1" ht="11.25">
      <c r="B264" s="167"/>
      <c r="D264" s="151" t="s">
        <v>302</v>
      </c>
      <c r="E264" s="168" t="s">
        <v>1</v>
      </c>
      <c r="F264" s="169" t="s">
        <v>371</v>
      </c>
      <c r="H264" s="170">
        <v>262.35199999999998</v>
      </c>
      <c r="I264" s="171"/>
      <c r="L264" s="167"/>
      <c r="M264" s="172"/>
      <c r="T264" s="173"/>
      <c r="AT264" s="168" t="s">
        <v>302</v>
      </c>
      <c r="AU264" s="168" t="s">
        <v>85</v>
      </c>
      <c r="AV264" s="14" t="s">
        <v>300</v>
      </c>
      <c r="AW264" s="14" t="s">
        <v>32</v>
      </c>
      <c r="AX264" s="14" t="s">
        <v>83</v>
      </c>
      <c r="AY264" s="168" t="s">
        <v>293</v>
      </c>
    </row>
    <row r="265" spans="2:65" s="1" customFormat="1" ht="37.9" customHeight="1">
      <c r="B265" s="32"/>
      <c r="C265" s="137" t="s">
        <v>862</v>
      </c>
      <c r="D265" s="137" t="s">
        <v>295</v>
      </c>
      <c r="E265" s="138" t="s">
        <v>687</v>
      </c>
      <c r="F265" s="139" t="s">
        <v>688</v>
      </c>
      <c r="G265" s="140" t="s">
        <v>311</v>
      </c>
      <c r="H265" s="141">
        <v>595.55799999999999</v>
      </c>
      <c r="I265" s="142"/>
      <c r="J265" s="143">
        <f>ROUND(I265*H265,2)</f>
        <v>0</v>
      </c>
      <c r="K265" s="139" t="s">
        <v>299</v>
      </c>
      <c r="L265" s="32"/>
      <c r="M265" s="144" t="s">
        <v>1</v>
      </c>
      <c r="N265" s="145" t="s">
        <v>41</v>
      </c>
      <c r="P265" s="146">
        <f>O265*H265</f>
        <v>0</v>
      </c>
      <c r="Q265" s="146">
        <v>0</v>
      </c>
      <c r="R265" s="146">
        <f>Q265*H265</f>
        <v>0</v>
      </c>
      <c r="S265" s="146">
        <v>0</v>
      </c>
      <c r="T265" s="147">
        <f>S265*H265</f>
        <v>0</v>
      </c>
      <c r="AR265" s="148" t="s">
        <v>300</v>
      </c>
      <c r="AT265" s="148" t="s">
        <v>295</v>
      </c>
      <c r="AU265" s="148" t="s">
        <v>85</v>
      </c>
      <c r="AY265" s="17" t="s">
        <v>293</v>
      </c>
      <c r="BE265" s="149">
        <f>IF(N265="základní",J265,0)</f>
        <v>0</v>
      </c>
      <c r="BF265" s="149">
        <f>IF(N265="snížená",J265,0)</f>
        <v>0</v>
      </c>
      <c r="BG265" s="149">
        <f>IF(N265="zákl. přenesená",J265,0)</f>
        <v>0</v>
      </c>
      <c r="BH265" s="149">
        <f>IF(N265="sníž. přenesená",J265,0)</f>
        <v>0</v>
      </c>
      <c r="BI265" s="149">
        <f>IF(N265="nulová",J265,0)</f>
        <v>0</v>
      </c>
      <c r="BJ265" s="17" t="s">
        <v>83</v>
      </c>
      <c r="BK265" s="149">
        <f>ROUND(I265*H265,2)</f>
        <v>0</v>
      </c>
      <c r="BL265" s="17" t="s">
        <v>300</v>
      </c>
      <c r="BM265" s="148" t="s">
        <v>1753</v>
      </c>
    </row>
    <row r="266" spans="2:65" s="12" customFormat="1" ht="11.25">
      <c r="B266" s="150"/>
      <c r="D266" s="151" t="s">
        <v>302</v>
      </c>
      <c r="E266" s="152" t="s">
        <v>237</v>
      </c>
      <c r="F266" s="153" t="s">
        <v>1754</v>
      </c>
      <c r="H266" s="154">
        <v>595.55799999999999</v>
      </c>
      <c r="I266" s="155"/>
      <c r="L266" s="150"/>
      <c r="M266" s="156"/>
      <c r="T266" s="157"/>
      <c r="AT266" s="152" t="s">
        <v>302</v>
      </c>
      <c r="AU266" s="152" t="s">
        <v>85</v>
      </c>
      <c r="AV266" s="12" t="s">
        <v>85</v>
      </c>
      <c r="AW266" s="12" t="s">
        <v>32</v>
      </c>
      <c r="AX266" s="12" t="s">
        <v>83</v>
      </c>
      <c r="AY266" s="152" t="s">
        <v>293</v>
      </c>
    </row>
    <row r="267" spans="2:65" s="1" customFormat="1" ht="24.2" customHeight="1">
      <c r="B267" s="32"/>
      <c r="C267" s="137" t="s">
        <v>890</v>
      </c>
      <c r="D267" s="137" t="s">
        <v>295</v>
      </c>
      <c r="E267" s="138" t="s">
        <v>700</v>
      </c>
      <c r="F267" s="139" t="s">
        <v>701</v>
      </c>
      <c r="G267" s="140" t="s">
        <v>533</v>
      </c>
      <c r="H267" s="141">
        <v>1131.56</v>
      </c>
      <c r="I267" s="142"/>
      <c r="J267" s="143">
        <f>ROUND(I267*H267,2)</f>
        <v>0</v>
      </c>
      <c r="K267" s="139" t="s">
        <v>299</v>
      </c>
      <c r="L267" s="32"/>
      <c r="M267" s="144" t="s">
        <v>1</v>
      </c>
      <c r="N267" s="145" t="s">
        <v>41</v>
      </c>
      <c r="P267" s="146">
        <f>O267*H267</f>
        <v>0</v>
      </c>
      <c r="Q267" s="146">
        <v>0</v>
      </c>
      <c r="R267" s="146">
        <f>Q267*H267</f>
        <v>0</v>
      </c>
      <c r="S267" s="146">
        <v>0</v>
      </c>
      <c r="T267" s="147">
        <f>S267*H267</f>
        <v>0</v>
      </c>
      <c r="AR267" s="148" t="s">
        <v>300</v>
      </c>
      <c r="AT267" s="148" t="s">
        <v>295</v>
      </c>
      <c r="AU267" s="148" t="s">
        <v>85</v>
      </c>
      <c r="AY267" s="17" t="s">
        <v>293</v>
      </c>
      <c r="BE267" s="149">
        <f>IF(N267="základní",J267,0)</f>
        <v>0</v>
      </c>
      <c r="BF267" s="149">
        <f>IF(N267="snížená",J267,0)</f>
        <v>0</v>
      </c>
      <c r="BG267" s="149">
        <f>IF(N267="zákl. přenesená",J267,0)</f>
        <v>0</v>
      </c>
      <c r="BH267" s="149">
        <f>IF(N267="sníž. přenesená",J267,0)</f>
        <v>0</v>
      </c>
      <c r="BI267" s="149">
        <f>IF(N267="nulová",J267,0)</f>
        <v>0</v>
      </c>
      <c r="BJ267" s="17" t="s">
        <v>83</v>
      </c>
      <c r="BK267" s="149">
        <f>ROUND(I267*H267,2)</f>
        <v>0</v>
      </c>
      <c r="BL267" s="17" t="s">
        <v>300</v>
      </c>
      <c r="BM267" s="148" t="s">
        <v>1755</v>
      </c>
    </row>
    <row r="268" spans="2:65" s="12" customFormat="1" ht="11.25">
      <c r="B268" s="150"/>
      <c r="D268" s="151" t="s">
        <v>302</v>
      </c>
      <c r="E268" s="152" t="s">
        <v>1</v>
      </c>
      <c r="F268" s="153" t="s">
        <v>703</v>
      </c>
      <c r="H268" s="154">
        <v>1131.56</v>
      </c>
      <c r="I268" s="155"/>
      <c r="L268" s="150"/>
      <c r="M268" s="156"/>
      <c r="T268" s="157"/>
      <c r="AT268" s="152" t="s">
        <v>302</v>
      </c>
      <c r="AU268" s="152" t="s">
        <v>85</v>
      </c>
      <c r="AV268" s="12" t="s">
        <v>85</v>
      </c>
      <c r="AW268" s="12" t="s">
        <v>32</v>
      </c>
      <c r="AX268" s="12" t="s">
        <v>83</v>
      </c>
      <c r="AY268" s="152" t="s">
        <v>293</v>
      </c>
    </row>
    <row r="269" spans="2:65" s="1" customFormat="1" ht="16.5" customHeight="1">
      <c r="B269" s="32"/>
      <c r="C269" s="137" t="s">
        <v>901</v>
      </c>
      <c r="D269" s="137" t="s">
        <v>295</v>
      </c>
      <c r="E269" s="138" t="s">
        <v>705</v>
      </c>
      <c r="F269" s="139" t="s">
        <v>706</v>
      </c>
      <c r="G269" s="140" t="s">
        <v>311</v>
      </c>
      <c r="H269" s="141">
        <v>595.55799999999999</v>
      </c>
      <c r="I269" s="142"/>
      <c r="J269" s="143">
        <f>ROUND(I269*H269,2)</f>
        <v>0</v>
      </c>
      <c r="K269" s="139" t="s">
        <v>299</v>
      </c>
      <c r="L269" s="32"/>
      <c r="M269" s="144" t="s">
        <v>1</v>
      </c>
      <c r="N269" s="145" t="s">
        <v>41</v>
      </c>
      <c r="P269" s="146">
        <f>O269*H269</f>
        <v>0</v>
      </c>
      <c r="Q269" s="146">
        <v>0</v>
      </c>
      <c r="R269" s="146">
        <f>Q269*H269</f>
        <v>0</v>
      </c>
      <c r="S269" s="146">
        <v>0</v>
      </c>
      <c r="T269" s="147">
        <f>S269*H269</f>
        <v>0</v>
      </c>
      <c r="AR269" s="148" t="s">
        <v>300</v>
      </c>
      <c r="AT269" s="148" t="s">
        <v>295</v>
      </c>
      <c r="AU269" s="148" t="s">
        <v>85</v>
      </c>
      <c r="AY269" s="17" t="s">
        <v>293</v>
      </c>
      <c r="BE269" s="149">
        <f>IF(N269="základní",J269,0)</f>
        <v>0</v>
      </c>
      <c r="BF269" s="149">
        <f>IF(N269="snížená",J269,0)</f>
        <v>0</v>
      </c>
      <c r="BG269" s="149">
        <f>IF(N269="zákl. přenesená",J269,0)</f>
        <v>0</v>
      </c>
      <c r="BH269" s="149">
        <f>IF(N269="sníž. přenesená",J269,0)</f>
        <v>0</v>
      </c>
      <c r="BI269" s="149">
        <f>IF(N269="nulová",J269,0)</f>
        <v>0</v>
      </c>
      <c r="BJ269" s="17" t="s">
        <v>83</v>
      </c>
      <c r="BK269" s="149">
        <f>ROUND(I269*H269,2)</f>
        <v>0</v>
      </c>
      <c r="BL269" s="17" t="s">
        <v>300</v>
      </c>
      <c r="BM269" s="148" t="s">
        <v>1756</v>
      </c>
    </row>
    <row r="270" spans="2:65" s="12" customFormat="1" ht="11.25">
      <c r="B270" s="150"/>
      <c r="D270" s="151" t="s">
        <v>302</v>
      </c>
      <c r="E270" s="152" t="s">
        <v>1</v>
      </c>
      <c r="F270" s="153" t="s">
        <v>237</v>
      </c>
      <c r="H270" s="154">
        <v>595.55799999999999</v>
      </c>
      <c r="I270" s="155"/>
      <c r="L270" s="150"/>
      <c r="M270" s="156"/>
      <c r="T270" s="157"/>
      <c r="AT270" s="152" t="s">
        <v>302</v>
      </c>
      <c r="AU270" s="152" t="s">
        <v>85</v>
      </c>
      <c r="AV270" s="12" t="s">
        <v>85</v>
      </c>
      <c r="AW270" s="12" t="s">
        <v>32</v>
      </c>
      <c r="AX270" s="12" t="s">
        <v>83</v>
      </c>
      <c r="AY270" s="152" t="s">
        <v>293</v>
      </c>
    </row>
    <row r="271" spans="2:65" s="1" customFormat="1" ht="24.2" customHeight="1">
      <c r="B271" s="32"/>
      <c r="C271" s="137" t="s">
        <v>906</v>
      </c>
      <c r="D271" s="137" t="s">
        <v>295</v>
      </c>
      <c r="E271" s="138" t="s">
        <v>1757</v>
      </c>
      <c r="F271" s="139" t="s">
        <v>1758</v>
      </c>
      <c r="G271" s="140" t="s">
        <v>311</v>
      </c>
      <c r="H271" s="141">
        <v>241.874</v>
      </c>
      <c r="I271" s="142"/>
      <c r="J271" s="143">
        <f>ROUND(I271*H271,2)</f>
        <v>0</v>
      </c>
      <c r="K271" s="139" t="s">
        <v>299</v>
      </c>
      <c r="L271" s="32"/>
      <c r="M271" s="144" t="s">
        <v>1</v>
      </c>
      <c r="N271" s="145" t="s">
        <v>41</v>
      </c>
      <c r="P271" s="146">
        <f>O271*H271</f>
        <v>0</v>
      </c>
      <c r="Q271" s="146">
        <v>0</v>
      </c>
      <c r="R271" s="146">
        <f>Q271*H271</f>
        <v>0</v>
      </c>
      <c r="S271" s="146">
        <v>0</v>
      </c>
      <c r="T271" s="147">
        <f>S271*H271</f>
        <v>0</v>
      </c>
      <c r="AR271" s="148" t="s">
        <v>300</v>
      </c>
      <c r="AT271" s="148" t="s">
        <v>295</v>
      </c>
      <c r="AU271" s="148" t="s">
        <v>85</v>
      </c>
      <c r="AY271" s="17" t="s">
        <v>293</v>
      </c>
      <c r="BE271" s="149">
        <f>IF(N271="základní",J271,0)</f>
        <v>0</v>
      </c>
      <c r="BF271" s="149">
        <f>IF(N271="snížená",J271,0)</f>
        <v>0</v>
      </c>
      <c r="BG271" s="149">
        <f>IF(N271="zákl. přenesená",J271,0)</f>
        <v>0</v>
      </c>
      <c r="BH271" s="149">
        <f>IF(N271="sníž. přenesená",J271,0)</f>
        <v>0</v>
      </c>
      <c r="BI271" s="149">
        <f>IF(N271="nulová",J271,0)</f>
        <v>0</v>
      </c>
      <c r="BJ271" s="17" t="s">
        <v>83</v>
      </c>
      <c r="BK271" s="149">
        <f>ROUND(I271*H271,2)</f>
        <v>0</v>
      </c>
      <c r="BL271" s="17" t="s">
        <v>300</v>
      </c>
      <c r="BM271" s="148" t="s">
        <v>1759</v>
      </c>
    </row>
    <row r="272" spans="2:65" s="12" customFormat="1" ht="22.5">
      <c r="B272" s="150"/>
      <c r="D272" s="151" t="s">
        <v>302</v>
      </c>
      <c r="E272" s="152" t="s">
        <v>1</v>
      </c>
      <c r="F272" s="153" t="s">
        <v>1760</v>
      </c>
      <c r="H272" s="154">
        <v>186.065</v>
      </c>
      <c r="I272" s="155"/>
      <c r="L272" s="150"/>
      <c r="M272" s="156"/>
      <c r="T272" s="157"/>
      <c r="AT272" s="152" t="s">
        <v>302</v>
      </c>
      <c r="AU272" s="152" t="s">
        <v>85</v>
      </c>
      <c r="AV272" s="12" t="s">
        <v>85</v>
      </c>
      <c r="AW272" s="12" t="s">
        <v>32</v>
      </c>
      <c r="AX272" s="12" t="s">
        <v>76</v>
      </c>
      <c r="AY272" s="152" t="s">
        <v>293</v>
      </c>
    </row>
    <row r="273" spans="2:65" s="12" customFormat="1" ht="11.25">
      <c r="B273" s="150"/>
      <c r="D273" s="151" t="s">
        <v>302</v>
      </c>
      <c r="E273" s="152" t="s">
        <v>1</v>
      </c>
      <c r="F273" s="153" t="s">
        <v>1761</v>
      </c>
      <c r="H273" s="154">
        <v>52.415999999999997</v>
      </c>
      <c r="I273" s="155"/>
      <c r="L273" s="150"/>
      <c r="M273" s="156"/>
      <c r="T273" s="157"/>
      <c r="AT273" s="152" t="s">
        <v>302</v>
      </c>
      <c r="AU273" s="152" t="s">
        <v>85</v>
      </c>
      <c r="AV273" s="12" t="s">
        <v>85</v>
      </c>
      <c r="AW273" s="12" t="s">
        <v>32</v>
      </c>
      <c r="AX273" s="12" t="s">
        <v>76</v>
      </c>
      <c r="AY273" s="152" t="s">
        <v>293</v>
      </c>
    </row>
    <row r="274" spans="2:65" s="12" customFormat="1" ht="22.5">
      <c r="B274" s="150"/>
      <c r="D274" s="151" t="s">
        <v>302</v>
      </c>
      <c r="E274" s="152" t="s">
        <v>1</v>
      </c>
      <c r="F274" s="153" t="s">
        <v>1762</v>
      </c>
      <c r="H274" s="154">
        <v>3.3929999999999998</v>
      </c>
      <c r="I274" s="155"/>
      <c r="L274" s="150"/>
      <c r="M274" s="156"/>
      <c r="T274" s="157"/>
      <c r="AT274" s="152" t="s">
        <v>302</v>
      </c>
      <c r="AU274" s="152" t="s">
        <v>85</v>
      </c>
      <c r="AV274" s="12" t="s">
        <v>85</v>
      </c>
      <c r="AW274" s="12" t="s">
        <v>32</v>
      </c>
      <c r="AX274" s="12" t="s">
        <v>76</v>
      </c>
      <c r="AY274" s="152" t="s">
        <v>293</v>
      </c>
    </row>
    <row r="275" spans="2:65" s="14" customFormat="1" ht="11.25">
      <c r="B275" s="167"/>
      <c r="D275" s="151" t="s">
        <v>302</v>
      </c>
      <c r="E275" s="168" t="s">
        <v>1571</v>
      </c>
      <c r="F275" s="169" t="s">
        <v>371</v>
      </c>
      <c r="H275" s="170">
        <v>241.874</v>
      </c>
      <c r="I275" s="171"/>
      <c r="L275" s="167"/>
      <c r="M275" s="172"/>
      <c r="T275" s="173"/>
      <c r="AT275" s="168" t="s">
        <v>302</v>
      </c>
      <c r="AU275" s="168" t="s">
        <v>85</v>
      </c>
      <c r="AV275" s="14" t="s">
        <v>300</v>
      </c>
      <c r="AW275" s="14" t="s">
        <v>32</v>
      </c>
      <c r="AX275" s="14" t="s">
        <v>83</v>
      </c>
      <c r="AY275" s="168" t="s">
        <v>293</v>
      </c>
    </row>
    <row r="276" spans="2:65" s="1" customFormat="1" ht="16.5" customHeight="1">
      <c r="B276" s="32"/>
      <c r="C276" s="137" t="s">
        <v>912</v>
      </c>
      <c r="D276" s="137" t="s">
        <v>295</v>
      </c>
      <c r="E276" s="138" t="s">
        <v>738</v>
      </c>
      <c r="F276" s="139" t="s">
        <v>739</v>
      </c>
      <c r="G276" s="140" t="s">
        <v>711</v>
      </c>
      <c r="H276" s="141">
        <v>150</v>
      </c>
      <c r="I276" s="142"/>
      <c r="J276" s="143">
        <f>ROUND(I276*H276,2)</f>
        <v>0</v>
      </c>
      <c r="K276" s="139" t="s">
        <v>1</v>
      </c>
      <c r="L276" s="32"/>
      <c r="M276" s="144" t="s">
        <v>1</v>
      </c>
      <c r="N276" s="145" t="s">
        <v>41</v>
      </c>
      <c r="P276" s="146">
        <f>O276*H276</f>
        <v>0</v>
      </c>
      <c r="Q276" s="146">
        <v>8.3000000000000001E-3</v>
      </c>
      <c r="R276" s="146">
        <f>Q276*H276</f>
        <v>1.2450000000000001</v>
      </c>
      <c r="S276" s="146">
        <v>0</v>
      </c>
      <c r="T276" s="147">
        <f>S276*H276</f>
        <v>0</v>
      </c>
      <c r="AR276" s="148" t="s">
        <v>300</v>
      </c>
      <c r="AT276" s="148" t="s">
        <v>295</v>
      </c>
      <c r="AU276" s="148" t="s">
        <v>85</v>
      </c>
      <c r="AY276" s="17" t="s">
        <v>293</v>
      </c>
      <c r="BE276" s="149">
        <f>IF(N276="základní",J276,0)</f>
        <v>0</v>
      </c>
      <c r="BF276" s="149">
        <f>IF(N276="snížená",J276,0)</f>
        <v>0</v>
      </c>
      <c r="BG276" s="149">
        <f>IF(N276="zákl. přenesená",J276,0)</f>
        <v>0</v>
      </c>
      <c r="BH276" s="149">
        <f>IF(N276="sníž. přenesená",J276,0)</f>
        <v>0</v>
      </c>
      <c r="BI276" s="149">
        <f>IF(N276="nulová",J276,0)</f>
        <v>0</v>
      </c>
      <c r="BJ276" s="17" t="s">
        <v>83</v>
      </c>
      <c r="BK276" s="149">
        <f>ROUND(I276*H276,2)</f>
        <v>0</v>
      </c>
      <c r="BL276" s="17" t="s">
        <v>300</v>
      </c>
      <c r="BM276" s="148" t="s">
        <v>1763</v>
      </c>
    </row>
    <row r="277" spans="2:65" s="12" customFormat="1" ht="11.25">
      <c r="B277" s="150"/>
      <c r="D277" s="151" t="s">
        <v>302</v>
      </c>
      <c r="E277" s="152" t="s">
        <v>1</v>
      </c>
      <c r="F277" s="153" t="s">
        <v>1764</v>
      </c>
      <c r="H277" s="154">
        <v>150</v>
      </c>
      <c r="I277" s="155"/>
      <c r="L277" s="150"/>
      <c r="M277" s="156"/>
      <c r="T277" s="157"/>
      <c r="AT277" s="152" t="s">
        <v>302</v>
      </c>
      <c r="AU277" s="152" t="s">
        <v>85</v>
      </c>
      <c r="AV277" s="12" t="s">
        <v>85</v>
      </c>
      <c r="AW277" s="12" t="s">
        <v>32</v>
      </c>
      <c r="AX277" s="12" t="s">
        <v>83</v>
      </c>
      <c r="AY277" s="152" t="s">
        <v>293</v>
      </c>
    </row>
    <row r="278" spans="2:65" s="11" customFormat="1" ht="22.9" customHeight="1">
      <c r="B278" s="125"/>
      <c r="D278" s="126" t="s">
        <v>75</v>
      </c>
      <c r="E278" s="135" t="s">
        <v>85</v>
      </c>
      <c r="F278" s="135" t="s">
        <v>763</v>
      </c>
      <c r="I278" s="128"/>
      <c r="J278" s="136">
        <f>BK278</f>
        <v>0</v>
      </c>
      <c r="L278" s="125"/>
      <c r="M278" s="130"/>
      <c r="P278" s="131">
        <f>SUM(P279:P318)</f>
        <v>0</v>
      </c>
      <c r="R278" s="131">
        <f>SUM(R279:R318)</f>
        <v>140.35694550000002</v>
      </c>
      <c r="T278" s="132">
        <f>SUM(T279:T318)</f>
        <v>105.36192</v>
      </c>
      <c r="AR278" s="126" t="s">
        <v>83</v>
      </c>
      <c r="AT278" s="133" t="s">
        <v>75</v>
      </c>
      <c r="AU278" s="133" t="s">
        <v>83</v>
      </c>
      <c r="AY278" s="126" t="s">
        <v>293</v>
      </c>
      <c r="BK278" s="134">
        <f>SUM(BK279:BK318)</f>
        <v>0</v>
      </c>
    </row>
    <row r="279" spans="2:65" s="1" customFormat="1" ht="24.2" customHeight="1">
      <c r="B279" s="32"/>
      <c r="C279" s="137" t="s">
        <v>958</v>
      </c>
      <c r="D279" s="137" t="s">
        <v>295</v>
      </c>
      <c r="E279" s="138" t="s">
        <v>810</v>
      </c>
      <c r="F279" s="139" t="s">
        <v>811</v>
      </c>
      <c r="G279" s="140" t="s">
        <v>711</v>
      </c>
      <c r="H279" s="141">
        <v>150</v>
      </c>
      <c r="I279" s="142"/>
      <c r="J279" s="143">
        <f>ROUND(I279*H279,2)</f>
        <v>0</v>
      </c>
      <c r="K279" s="139" t="s">
        <v>299</v>
      </c>
      <c r="L279" s="32"/>
      <c r="M279" s="144" t="s">
        <v>1</v>
      </c>
      <c r="N279" s="145" t="s">
        <v>41</v>
      </c>
      <c r="P279" s="146">
        <f>O279*H279</f>
        <v>0</v>
      </c>
      <c r="Q279" s="146">
        <v>1.4999999999999999E-4</v>
      </c>
      <c r="R279" s="146">
        <f>Q279*H279</f>
        <v>2.2499999999999999E-2</v>
      </c>
      <c r="S279" s="146">
        <v>0</v>
      </c>
      <c r="T279" s="147">
        <f>S279*H279</f>
        <v>0</v>
      </c>
      <c r="AR279" s="148" t="s">
        <v>300</v>
      </c>
      <c r="AT279" s="148" t="s">
        <v>295</v>
      </c>
      <c r="AU279" s="148" t="s">
        <v>85</v>
      </c>
      <c r="AY279" s="17" t="s">
        <v>293</v>
      </c>
      <c r="BE279" s="149">
        <f>IF(N279="základní",J279,0)</f>
        <v>0</v>
      </c>
      <c r="BF279" s="149">
        <f>IF(N279="snížená",J279,0)</f>
        <v>0</v>
      </c>
      <c r="BG279" s="149">
        <f>IF(N279="zákl. přenesená",J279,0)</f>
        <v>0</v>
      </c>
      <c r="BH279" s="149">
        <f>IF(N279="sníž. přenesená",J279,0)</f>
        <v>0</v>
      </c>
      <c r="BI279" s="149">
        <f>IF(N279="nulová",J279,0)</f>
        <v>0</v>
      </c>
      <c r="BJ279" s="17" t="s">
        <v>83</v>
      </c>
      <c r="BK279" s="149">
        <f>ROUND(I279*H279,2)</f>
        <v>0</v>
      </c>
      <c r="BL279" s="17" t="s">
        <v>300</v>
      </c>
      <c r="BM279" s="148" t="s">
        <v>1765</v>
      </c>
    </row>
    <row r="280" spans="2:65" s="12" customFormat="1" ht="11.25">
      <c r="B280" s="150"/>
      <c r="D280" s="151" t="s">
        <v>302</v>
      </c>
      <c r="E280" s="152" t="s">
        <v>1</v>
      </c>
      <c r="F280" s="153" t="s">
        <v>1764</v>
      </c>
      <c r="H280" s="154">
        <v>150</v>
      </c>
      <c r="I280" s="155"/>
      <c r="L280" s="150"/>
      <c r="M280" s="156"/>
      <c r="T280" s="157"/>
      <c r="AT280" s="152" t="s">
        <v>302</v>
      </c>
      <c r="AU280" s="152" t="s">
        <v>85</v>
      </c>
      <c r="AV280" s="12" t="s">
        <v>85</v>
      </c>
      <c r="AW280" s="12" t="s">
        <v>32</v>
      </c>
      <c r="AX280" s="12" t="s">
        <v>83</v>
      </c>
      <c r="AY280" s="152" t="s">
        <v>293</v>
      </c>
    </row>
    <row r="281" spans="2:65" s="1" customFormat="1" ht="24.2" customHeight="1">
      <c r="B281" s="32"/>
      <c r="C281" s="137" t="s">
        <v>975</v>
      </c>
      <c r="D281" s="137" t="s">
        <v>295</v>
      </c>
      <c r="E281" s="138" t="s">
        <v>1766</v>
      </c>
      <c r="F281" s="139" t="s">
        <v>1767</v>
      </c>
      <c r="G281" s="140" t="s">
        <v>711</v>
      </c>
      <c r="H281" s="141">
        <v>43.52</v>
      </c>
      <c r="I281" s="142"/>
      <c r="J281" s="143">
        <f>ROUND(I281*H281,2)</f>
        <v>0</v>
      </c>
      <c r="K281" s="139" t="s">
        <v>299</v>
      </c>
      <c r="L281" s="32"/>
      <c r="M281" s="144" t="s">
        <v>1</v>
      </c>
      <c r="N281" s="145" t="s">
        <v>41</v>
      </c>
      <c r="P281" s="146">
        <f>O281*H281</f>
        <v>0</v>
      </c>
      <c r="Q281" s="146">
        <v>1.66883</v>
      </c>
      <c r="R281" s="146">
        <f>Q281*H281</f>
        <v>72.62748160000001</v>
      </c>
      <c r="S281" s="146">
        <v>0</v>
      </c>
      <c r="T281" s="147">
        <f>S281*H281</f>
        <v>0</v>
      </c>
      <c r="AR281" s="148" t="s">
        <v>300</v>
      </c>
      <c r="AT281" s="148" t="s">
        <v>295</v>
      </c>
      <c r="AU281" s="148" t="s">
        <v>85</v>
      </c>
      <c r="AY281" s="17" t="s">
        <v>293</v>
      </c>
      <c r="BE281" s="149">
        <f>IF(N281="základní",J281,0)</f>
        <v>0</v>
      </c>
      <c r="BF281" s="149">
        <f>IF(N281="snížená",J281,0)</f>
        <v>0</v>
      </c>
      <c r="BG281" s="149">
        <f>IF(N281="zákl. přenesená",J281,0)</f>
        <v>0</v>
      </c>
      <c r="BH281" s="149">
        <f>IF(N281="sníž. přenesená",J281,0)</f>
        <v>0</v>
      </c>
      <c r="BI281" s="149">
        <f>IF(N281="nulová",J281,0)</f>
        <v>0</v>
      </c>
      <c r="BJ281" s="17" t="s">
        <v>83</v>
      </c>
      <c r="BK281" s="149">
        <f>ROUND(I281*H281,2)</f>
        <v>0</v>
      </c>
      <c r="BL281" s="17" t="s">
        <v>300</v>
      </c>
      <c r="BM281" s="148" t="s">
        <v>1768</v>
      </c>
    </row>
    <row r="282" spans="2:65" s="12" customFormat="1" ht="11.25">
      <c r="B282" s="150"/>
      <c r="D282" s="151" t="s">
        <v>302</v>
      </c>
      <c r="E282" s="152" t="s">
        <v>1</v>
      </c>
      <c r="F282" s="153" t="s">
        <v>1769</v>
      </c>
      <c r="H282" s="154">
        <v>27.16</v>
      </c>
      <c r="I282" s="155"/>
      <c r="L282" s="150"/>
      <c r="M282" s="156"/>
      <c r="T282" s="157"/>
      <c r="AT282" s="152" t="s">
        <v>302</v>
      </c>
      <c r="AU282" s="152" t="s">
        <v>85</v>
      </c>
      <c r="AV282" s="12" t="s">
        <v>85</v>
      </c>
      <c r="AW282" s="12" t="s">
        <v>32</v>
      </c>
      <c r="AX282" s="12" t="s">
        <v>76</v>
      </c>
      <c r="AY282" s="152" t="s">
        <v>293</v>
      </c>
    </row>
    <row r="283" spans="2:65" s="12" customFormat="1" ht="11.25">
      <c r="B283" s="150"/>
      <c r="D283" s="151" t="s">
        <v>302</v>
      </c>
      <c r="E283" s="152" t="s">
        <v>1</v>
      </c>
      <c r="F283" s="153" t="s">
        <v>1770</v>
      </c>
      <c r="H283" s="154">
        <v>16.36</v>
      </c>
      <c r="I283" s="155"/>
      <c r="L283" s="150"/>
      <c r="M283" s="156"/>
      <c r="T283" s="157"/>
      <c r="AT283" s="152" t="s">
        <v>302</v>
      </c>
      <c r="AU283" s="152" t="s">
        <v>85</v>
      </c>
      <c r="AV283" s="12" t="s">
        <v>85</v>
      </c>
      <c r="AW283" s="12" t="s">
        <v>32</v>
      </c>
      <c r="AX283" s="12" t="s">
        <v>76</v>
      </c>
      <c r="AY283" s="152" t="s">
        <v>293</v>
      </c>
    </row>
    <row r="284" spans="2:65" s="14" customFormat="1" ht="11.25">
      <c r="B284" s="167"/>
      <c r="D284" s="151" t="s">
        <v>302</v>
      </c>
      <c r="E284" s="168" t="s">
        <v>1559</v>
      </c>
      <c r="F284" s="169" t="s">
        <v>371</v>
      </c>
      <c r="H284" s="170">
        <v>43.52</v>
      </c>
      <c r="I284" s="171"/>
      <c r="L284" s="167"/>
      <c r="M284" s="172"/>
      <c r="T284" s="173"/>
      <c r="AT284" s="168" t="s">
        <v>302</v>
      </c>
      <c r="AU284" s="168" t="s">
        <v>85</v>
      </c>
      <c r="AV284" s="14" t="s">
        <v>300</v>
      </c>
      <c r="AW284" s="14" t="s">
        <v>32</v>
      </c>
      <c r="AX284" s="14" t="s">
        <v>83</v>
      </c>
      <c r="AY284" s="168" t="s">
        <v>293</v>
      </c>
    </row>
    <row r="285" spans="2:65" s="1" customFormat="1" ht="21.75" customHeight="1">
      <c r="B285" s="32"/>
      <c r="C285" s="137" t="s">
        <v>993</v>
      </c>
      <c r="D285" s="137" t="s">
        <v>295</v>
      </c>
      <c r="E285" s="138" t="s">
        <v>1771</v>
      </c>
      <c r="F285" s="139" t="s">
        <v>1772</v>
      </c>
      <c r="G285" s="140" t="s">
        <v>711</v>
      </c>
      <c r="H285" s="141">
        <v>43.52</v>
      </c>
      <c r="I285" s="142"/>
      <c r="J285" s="143">
        <f>ROUND(I285*H285,2)</f>
        <v>0</v>
      </c>
      <c r="K285" s="139" t="s">
        <v>299</v>
      </c>
      <c r="L285" s="32"/>
      <c r="M285" s="144" t="s">
        <v>1</v>
      </c>
      <c r="N285" s="145" t="s">
        <v>41</v>
      </c>
      <c r="P285" s="146">
        <f>O285*H285</f>
        <v>0</v>
      </c>
      <c r="Q285" s="146">
        <v>0</v>
      </c>
      <c r="R285" s="146">
        <f>Q285*H285</f>
        <v>0</v>
      </c>
      <c r="S285" s="146">
        <v>2.4209999999999998</v>
      </c>
      <c r="T285" s="147">
        <f>S285*H285</f>
        <v>105.36192</v>
      </c>
      <c r="AR285" s="148" t="s">
        <v>300</v>
      </c>
      <c r="AT285" s="148" t="s">
        <v>295</v>
      </c>
      <c r="AU285" s="148" t="s">
        <v>85</v>
      </c>
      <c r="AY285" s="17" t="s">
        <v>293</v>
      </c>
      <c r="BE285" s="149">
        <f>IF(N285="základní",J285,0)</f>
        <v>0</v>
      </c>
      <c r="BF285" s="149">
        <f>IF(N285="snížená",J285,0)</f>
        <v>0</v>
      </c>
      <c r="BG285" s="149">
        <f>IF(N285="zákl. přenesená",J285,0)</f>
        <v>0</v>
      </c>
      <c r="BH285" s="149">
        <f>IF(N285="sníž. přenesená",J285,0)</f>
        <v>0</v>
      </c>
      <c r="BI285" s="149">
        <f>IF(N285="nulová",J285,0)</f>
        <v>0</v>
      </c>
      <c r="BJ285" s="17" t="s">
        <v>83</v>
      </c>
      <c r="BK285" s="149">
        <f>ROUND(I285*H285,2)</f>
        <v>0</v>
      </c>
      <c r="BL285" s="17" t="s">
        <v>300</v>
      </c>
      <c r="BM285" s="148" t="s">
        <v>1773</v>
      </c>
    </row>
    <row r="286" spans="2:65" s="12" customFormat="1" ht="11.25">
      <c r="B286" s="150"/>
      <c r="D286" s="151" t="s">
        <v>302</v>
      </c>
      <c r="E286" s="152" t="s">
        <v>1</v>
      </c>
      <c r="F286" s="153" t="s">
        <v>1559</v>
      </c>
      <c r="H286" s="154">
        <v>43.52</v>
      </c>
      <c r="I286" s="155"/>
      <c r="L286" s="150"/>
      <c r="M286" s="156"/>
      <c r="T286" s="157"/>
      <c r="AT286" s="152" t="s">
        <v>302</v>
      </c>
      <c r="AU286" s="152" t="s">
        <v>85</v>
      </c>
      <c r="AV286" s="12" t="s">
        <v>85</v>
      </c>
      <c r="AW286" s="12" t="s">
        <v>32</v>
      </c>
      <c r="AX286" s="12" t="s">
        <v>83</v>
      </c>
      <c r="AY286" s="152" t="s">
        <v>293</v>
      </c>
    </row>
    <row r="287" spans="2:65" s="1" customFormat="1" ht="24.2" customHeight="1">
      <c r="B287" s="32"/>
      <c r="C287" s="137" t="s">
        <v>1034</v>
      </c>
      <c r="D287" s="137" t="s">
        <v>295</v>
      </c>
      <c r="E287" s="138" t="s">
        <v>1774</v>
      </c>
      <c r="F287" s="139" t="s">
        <v>1775</v>
      </c>
      <c r="G287" s="140" t="s">
        <v>311</v>
      </c>
      <c r="H287" s="141">
        <v>4.016</v>
      </c>
      <c r="I287" s="142"/>
      <c r="J287" s="143">
        <f>ROUND(I287*H287,2)</f>
        <v>0</v>
      </c>
      <c r="K287" s="139" t="s">
        <v>299</v>
      </c>
      <c r="L287" s="32"/>
      <c r="M287" s="144" t="s">
        <v>1</v>
      </c>
      <c r="N287" s="145" t="s">
        <v>41</v>
      </c>
      <c r="P287" s="146">
        <f>O287*H287</f>
        <v>0</v>
      </c>
      <c r="Q287" s="146">
        <v>2.3010199999999998</v>
      </c>
      <c r="R287" s="146">
        <f>Q287*H287</f>
        <v>9.2408963199999992</v>
      </c>
      <c r="S287" s="146">
        <v>0</v>
      </c>
      <c r="T287" s="147">
        <f>S287*H287</f>
        <v>0</v>
      </c>
      <c r="AR287" s="148" t="s">
        <v>300</v>
      </c>
      <c r="AT287" s="148" t="s">
        <v>295</v>
      </c>
      <c r="AU287" s="148" t="s">
        <v>85</v>
      </c>
      <c r="AY287" s="17" t="s">
        <v>293</v>
      </c>
      <c r="BE287" s="149">
        <f>IF(N287="základní",J287,0)</f>
        <v>0</v>
      </c>
      <c r="BF287" s="149">
        <f>IF(N287="snížená",J287,0)</f>
        <v>0</v>
      </c>
      <c r="BG287" s="149">
        <f>IF(N287="zákl. přenesená",J287,0)</f>
        <v>0</v>
      </c>
      <c r="BH287" s="149">
        <f>IF(N287="sníž. přenesená",J287,0)</f>
        <v>0</v>
      </c>
      <c r="BI287" s="149">
        <f>IF(N287="nulová",J287,0)</f>
        <v>0</v>
      </c>
      <c r="BJ287" s="17" t="s">
        <v>83</v>
      </c>
      <c r="BK287" s="149">
        <f>ROUND(I287*H287,2)</f>
        <v>0</v>
      </c>
      <c r="BL287" s="17" t="s">
        <v>300</v>
      </c>
      <c r="BM287" s="148" t="s">
        <v>1776</v>
      </c>
    </row>
    <row r="288" spans="2:65" s="12" customFormat="1" ht="11.25">
      <c r="B288" s="150"/>
      <c r="D288" s="151" t="s">
        <v>302</v>
      </c>
      <c r="E288" s="152" t="s">
        <v>1</v>
      </c>
      <c r="F288" s="153" t="s">
        <v>1777</v>
      </c>
      <c r="H288" s="154">
        <v>3.871</v>
      </c>
      <c r="I288" s="155"/>
      <c r="L288" s="150"/>
      <c r="M288" s="156"/>
      <c r="T288" s="157"/>
      <c r="AT288" s="152" t="s">
        <v>302</v>
      </c>
      <c r="AU288" s="152" t="s">
        <v>85</v>
      </c>
      <c r="AV288" s="12" t="s">
        <v>85</v>
      </c>
      <c r="AW288" s="12" t="s">
        <v>32</v>
      </c>
      <c r="AX288" s="12" t="s">
        <v>76</v>
      </c>
      <c r="AY288" s="152" t="s">
        <v>293</v>
      </c>
    </row>
    <row r="289" spans="2:65" s="12" customFormat="1" ht="22.5">
      <c r="B289" s="150"/>
      <c r="D289" s="151" t="s">
        <v>302</v>
      </c>
      <c r="E289" s="152" t="s">
        <v>1</v>
      </c>
      <c r="F289" s="153" t="s">
        <v>1778</v>
      </c>
      <c r="H289" s="154">
        <v>0.14499999999999999</v>
      </c>
      <c r="I289" s="155"/>
      <c r="L289" s="150"/>
      <c r="M289" s="156"/>
      <c r="T289" s="157"/>
      <c r="AT289" s="152" t="s">
        <v>302</v>
      </c>
      <c r="AU289" s="152" t="s">
        <v>85</v>
      </c>
      <c r="AV289" s="12" t="s">
        <v>85</v>
      </c>
      <c r="AW289" s="12" t="s">
        <v>32</v>
      </c>
      <c r="AX289" s="12" t="s">
        <v>76</v>
      </c>
      <c r="AY289" s="152" t="s">
        <v>293</v>
      </c>
    </row>
    <row r="290" spans="2:65" s="14" customFormat="1" ht="11.25">
      <c r="B290" s="167"/>
      <c r="D290" s="151" t="s">
        <v>302</v>
      </c>
      <c r="E290" s="168" t="s">
        <v>1</v>
      </c>
      <c r="F290" s="169" t="s">
        <v>371</v>
      </c>
      <c r="H290" s="170">
        <v>4.016</v>
      </c>
      <c r="I290" s="171"/>
      <c r="L290" s="167"/>
      <c r="M290" s="172"/>
      <c r="T290" s="173"/>
      <c r="AT290" s="168" t="s">
        <v>302</v>
      </c>
      <c r="AU290" s="168" t="s">
        <v>85</v>
      </c>
      <c r="AV290" s="14" t="s">
        <v>300</v>
      </c>
      <c r="AW290" s="14" t="s">
        <v>32</v>
      </c>
      <c r="AX290" s="14" t="s">
        <v>83</v>
      </c>
      <c r="AY290" s="168" t="s">
        <v>293</v>
      </c>
    </row>
    <row r="291" spans="2:65" s="1" customFormat="1" ht="24.2" customHeight="1">
      <c r="B291" s="32"/>
      <c r="C291" s="137" t="s">
        <v>1053</v>
      </c>
      <c r="D291" s="137" t="s">
        <v>295</v>
      </c>
      <c r="E291" s="138" t="s">
        <v>1779</v>
      </c>
      <c r="F291" s="139" t="s">
        <v>1780</v>
      </c>
      <c r="G291" s="140" t="s">
        <v>311</v>
      </c>
      <c r="H291" s="141">
        <v>19.957000000000001</v>
      </c>
      <c r="I291" s="142"/>
      <c r="J291" s="143">
        <f>ROUND(I291*H291,2)</f>
        <v>0</v>
      </c>
      <c r="K291" s="139" t="s">
        <v>299</v>
      </c>
      <c r="L291" s="32"/>
      <c r="M291" s="144" t="s">
        <v>1</v>
      </c>
      <c r="N291" s="145" t="s">
        <v>41</v>
      </c>
      <c r="P291" s="146">
        <f>O291*H291</f>
        <v>0</v>
      </c>
      <c r="Q291" s="146">
        <v>2.5018699999999998</v>
      </c>
      <c r="R291" s="146">
        <f>Q291*H291</f>
        <v>49.929819590000001</v>
      </c>
      <c r="S291" s="146">
        <v>0</v>
      </c>
      <c r="T291" s="147">
        <f>S291*H291</f>
        <v>0</v>
      </c>
      <c r="AR291" s="148" t="s">
        <v>300</v>
      </c>
      <c r="AT291" s="148" t="s">
        <v>295</v>
      </c>
      <c r="AU291" s="148" t="s">
        <v>85</v>
      </c>
      <c r="AY291" s="17" t="s">
        <v>293</v>
      </c>
      <c r="BE291" s="149">
        <f>IF(N291="základní",J291,0)</f>
        <v>0</v>
      </c>
      <c r="BF291" s="149">
        <f>IF(N291="snížená",J291,0)</f>
        <v>0</v>
      </c>
      <c r="BG291" s="149">
        <f>IF(N291="zákl. přenesená",J291,0)</f>
        <v>0</v>
      </c>
      <c r="BH291" s="149">
        <f>IF(N291="sníž. přenesená",J291,0)</f>
        <v>0</v>
      </c>
      <c r="BI291" s="149">
        <f>IF(N291="nulová",J291,0)</f>
        <v>0</v>
      </c>
      <c r="BJ291" s="17" t="s">
        <v>83</v>
      </c>
      <c r="BK291" s="149">
        <f>ROUND(I291*H291,2)</f>
        <v>0</v>
      </c>
      <c r="BL291" s="17" t="s">
        <v>300</v>
      </c>
      <c r="BM291" s="148" t="s">
        <v>1781</v>
      </c>
    </row>
    <row r="292" spans="2:65" s="12" customFormat="1" ht="11.25">
      <c r="B292" s="150"/>
      <c r="D292" s="151" t="s">
        <v>302</v>
      </c>
      <c r="E292" s="152" t="s">
        <v>1</v>
      </c>
      <c r="F292" s="153" t="s">
        <v>1782</v>
      </c>
      <c r="H292" s="154">
        <v>16.963000000000001</v>
      </c>
      <c r="I292" s="155"/>
      <c r="L292" s="150"/>
      <c r="M292" s="156"/>
      <c r="T292" s="157"/>
      <c r="AT292" s="152" t="s">
        <v>302</v>
      </c>
      <c r="AU292" s="152" t="s">
        <v>85</v>
      </c>
      <c r="AV292" s="12" t="s">
        <v>85</v>
      </c>
      <c r="AW292" s="12" t="s">
        <v>32</v>
      </c>
      <c r="AX292" s="12" t="s">
        <v>76</v>
      </c>
      <c r="AY292" s="152" t="s">
        <v>293</v>
      </c>
    </row>
    <row r="293" spans="2:65" s="12" customFormat="1" ht="22.5">
      <c r="B293" s="150"/>
      <c r="D293" s="151" t="s">
        <v>302</v>
      </c>
      <c r="E293" s="152" t="s">
        <v>1</v>
      </c>
      <c r="F293" s="153" t="s">
        <v>1783</v>
      </c>
      <c r="H293" s="154">
        <v>0.20899999999999999</v>
      </c>
      <c r="I293" s="155"/>
      <c r="L293" s="150"/>
      <c r="M293" s="156"/>
      <c r="T293" s="157"/>
      <c r="AT293" s="152" t="s">
        <v>302</v>
      </c>
      <c r="AU293" s="152" t="s">
        <v>85</v>
      </c>
      <c r="AV293" s="12" t="s">
        <v>85</v>
      </c>
      <c r="AW293" s="12" t="s">
        <v>32</v>
      </c>
      <c r="AX293" s="12" t="s">
        <v>76</v>
      </c>
      <c r="AY293" s="152" t="s">
        <v>293</v>
      </c>
    </row>
    <row r="294" spans="2:65" s="12" customFormat="1" ht="11.25">
      <c r="B294" s="150"/>
      <c r="D294" s="151" t="s">
        <v>302</v>
      </c>
      <c r="E294" s="152" t="s">
        <v>1</v>
      </c>
      <c r="F294" s="153" t="s">
        <v>1784</v>
      </c>
      <c r="H294" s="154">
        <v>2.6760000000000002</v>
      </c>
      <c r="I294" s="155"/>
      <c r="L294" s="150"/>
      <c r="M294" s="156"/>
      <c r="T294" s="157"/>
      <c r="AT294" s="152" t="s">
        <v>302</v>
      </c>
      <c r="AU294" s="152" t="s">
        <v>85</v>
      </c>
      <c r="AV294" s="12" t="s">
        <v>85</v>
      </c>
      <c r="AW294" s="12" t="s">
        <v>32</v>
      </c>
      <c r="AX294" s="12" t="s">
        <v>76</v>
      </c>
      <c r="AY294" s="152" t="s">
        <v>293</v>
      </c>
    </row>
    <row r="295" spans="2:65" s="12" customFormat="1" ht="22.5">
      <c r="B295" s="150"/>
      <c r="D295" s="151" t="s">
        <v>302</v>
      </c>
      <c r="E295" s="152" t="s">
        <v>1</v>
      </c>
      <c r="F295" s="153" t="s">
        <v>1785</v>
      </c>
      <c r="H295" s="154">
        <v>0.109</v>
      </c>
      <c r="I295" s="155"/>
      <c r="L295" s="150"/>
      <c r="M295" s="156"/>
      <c r="T295" s="157"/>
      <c r="AT295" s="152" t="s">
        <v>302</v>
      </c>
      <c r="AU295" s="152" t="s">
        <v>85</v>
      </c>
      <c r="AV295" s="12" t="s">
        <v>85</v>
      </c>
      <c r="AW295" s="12" t="s">
        <v>32</v>
      </c>
      <c r="AX295" s="12" t="s">
        <v>76</v>
      </c>
      <c r="AY295" s="152" t="s">
        <v>293</v>
      </c>
    </row>
    <row r="296" spans="2:65" s="14" customFormat="1" ht="11.25">
      <c r="B296" s="167"/>
      <c r="D296" s="151" t="s">
        <v>302</v>
      </c>
      <c r="E296" s="168" t="s">
        <v>1</v>
      </c>
      <c r="F296" s="169" t="s">
        <v>371</v>
      </c>
      <c r="H296" s="170">
        <v>19.957000000000001</v>
      </c>
      <c r="I296" s="171"/>
      <c r="L296" s="167"/>
      <c r="M296" s="172"/>
      <c r="T296" s="173"/>
      <c r="AT296" s="168" t="s">
        <v>302</v>
      </c>
      <c r="AU296" s="168" t="s">
        <v>85</v>
      </c>
      <c r="AV296" s="14" t="s">
        <v>300</v>
      </c>
      <c r="AW296" s="14" t="s">
        <v>32</v>
      </c>
      <c r="AX296" s="14" t="s">
        <v>83</v>
      </c>
      <c r="AY296" s="168" t="s">
        <v>293</v>
      </c>
    </row>
    <row r="297" spans="2:65" s="1" customFormat="1" ht="16.5" customHeight="1">
      <c r="B297" s="32"/>
      <c r="C297" s="137" t="s">
        <v>1071</v>
      </c>
      <c r="D297" s="137" t="s">
        <v>295</v>
      </c>
      <c r="E297" s="138" t="s">
        <v>1786</v>
      </c>
      <c r="F297" s="139" t="s">
        <v>1787</v>
      </c>
      <c r="G297" s="140" t="s">
        <v>767</v>
      </c>
      <c r="H297" s="141">
        <v>4.25</v>
      </c>
      <c r="I297" s="142"/>
      <c r="J297" s="143">
        <f>ROUND(I297*H297,2)</f>
        <v>0</v>
      </c>
      <c r="K297" s="139" t="s">
        <v>299</v>
      </c>
      <c r="L297" s="32"/>
      <c r="M297" s="144" t="s">
        <v>1</v>
      </c>
      <c r="N297" s="145" t="s">
        <v>41</v>
      </c>
      <c r="P297" s="146">
        <f>O297*H297</f>
        <v>0</v>
      </c>
      <c r="Q297" s="146">
        <v>2.9399999999999999E-3</v>
      </c>
      <c r="R297" s="146">
        <f>Q297*H297</f>
        <v>1.2494999999999999E-2</v>
      </c>
      <c r="S297" s="146">
        <v>0</v>
      </c>
      <c r="T297" s="147">
        <f>S297*H297</f>
        <v>0</v>
      </c>
      <c r="AR297" s="148" t="s">
        <v>300</v>
      </c>
      <c r="AT297" s="148" t="s">
        <v>295</v>
      </c>
      <c r="AU297" s="148" t="s">
        <v>85</v>
      </c>
      <c r="AY297" s="17" t="s">
        <v>293</v>
      </c>
      <c r="BE297" s="149">
        <f>IF(N297="základní",J297,0)</f>
        <v>0</v>
      </c>
      <c r="BF297" s="149">
        <f>IF(N297="snížená",J297,0)</f>
        <v>0</v>
      </c>
      <c r="BG297" s="149">
        <f>IF(N297="zákl. přenesená",J297,0)</f>
        <v>0</v>
      </c>
      <c r="BH297" s="149">
        <f>IF(N297="sníž. přenesená",J297,0)</f>
        <v>0</v>
      </c>
      <c r="BI297" s="149">
        <f>IF(N297="nulová",J297,0)</f>
        <v>0</v>
      </c>
      <c r="BJ297" s="17" t="s">
        <v>83</v>
      </c>
      <c r="BK297" s="149">
        <f>ROUND(I297*H297,2)</f>
        <v>0</v>
      </c>
      <c r="BL297" s="17" t="s">
        <v>300</v>
      </c>
      <c r="BM297" s="148" t="s">
        <v>1788</v>
      </c>
    </row>
    <row r="298" spans="2:65" s="12" customFormat="1" ht="11.25">
      <c r="B298" s="150"/>
      <c r="D298" s="151" t="s">
        <v>302</v>
      </c>
      <c r="E298" s="152" t="s">
        <v>1</v>
      </c>
      <c r="F298" s="153" t="s">
        <v>1789</v>
      </c>
      <c r="H298" s="154">
        <v>2.25</v>
      </c>
      <c r="I298" s="155"/>
      <c r="L298" s="150"/>
      <c r="M298" s="156"/>
      <c r="T298" s="157"/>
      <c r="AT298" s="152" t="s">
        <v>302</v>
      </c>
      <c r="AU298" s="152" t="s">
        <v>85</v>
      </c>
      <c r="AV298" s="12" t="s">
        <v>85</v>
      </c>
      <c r="AW298" s="12" t="s">
        <v>32</v>
      </c>
      <c r="AX298" s="12" t="s">
        <v>76</v>
      </c>
      <c r="AY298" s="152" t="s">
        <v>293</v>
      </c>
    </row>
    <row r="299" spans="2:65" s="12" customFormat="1" ht="11.25">
      <c r="B299" s="150"/>
      <c r="D299" s="151" t="s">
        <v>302</v>
      </c>
      <c r="E299" s="152" t="s">
        <v>1</v>
      </c>
      <c r="F299" s="153" t="s">
        <v>1790</v>
      </c>
      <c r="H299" s="154">
        <v>1</v>
      </c>
      <c r="I299" s="155"/>
      <c r="L299" s="150"/>
      <c r="M299" s="156"/>
      <c r="T299" s="157"/>
      <c r="AT299" s="152" t="s">
        <v>302</v>
      </c>
      <c r="AU299" s="152" t="s">
        <v>85</v>
      </c>
      <c r="AV299" s="12" t="s">
        <v>85</v>
      </c>
      <c r="AW299" s="12" t="s">
        <v>32</v>
      </c>
      <c r="AX299" s="12" t="s">
        <v>76</v>
      </c>
      <c r="AY299" s="152" t="s">
        <v>293</v>
      </c>
    </row>
    <row r="300" spans="2:65" s="12" customFormat="1" ht="11.25">
      <c r="B300" s="150"/>
      <c r="D300" s="151" t="s">
        <v>302</v>
      </c>
      <c r="E300" s="152" t="s">
        <v>1</v>
      </c>
      <c r="F300" s="153" t="s">
        <v>1791</v>
      </c>
      <c r="H300" s="154">
        <v>1</v>
      </c>
      <c r="I300" s="155"/>
      <c r="L300" s="150"/>
      <c r="M300" s="156"/>
      <c r="T300" s="157"/>
      <c r="AT300" s="152" t="s">
        <v>302</v>
      </c>
      <c r="AU300" s="152" t="s">
        <v>85</v>
      </c>
      <c r="AV300" s="12" t="s">
        <v>85</v>
      </c>
      <c r="AW300" s="12" t="s">
        <v>32</v>
      </c>
      <c r="AX300" s="12" t="s">
        <v>76</v>
      </c>
      <c r="AY300" s="152" t="s">
        <v>293</v>
      </c>
    </row>
    <row r="301" spans="2:65" s="14" customFormat="1" ht="11.25">
      <c r="B301" s="167"/>
      <c r="D301" s="151" t="s">
        <v>302</v>
      </c>
      <c r="E301" s="168" t="s">
        <v>1</v>
      </c>
      <c r="F301" s="169" t="s">
        <v>371</v>
      </c>
      <c r="H301" s="170">
        <v>4.25</v>
      </c>
      <c r="I301" s="171"/>
      <c r="L301" s="167"/>
      <c r="M301" s="172"/>
      <c r="T301" s="173"/>
      <c r="AT301" s="168" t="s">
        <v>302</v>
      </c>
      <c r="AU301" s="168" t="s">
        <v>85</v>
      </c>
      <c r="AV301" s="14" t="s">
        <v>300</v>
      </c>
      <c r="AW301" s="14" t="s">
        <v>32</v>
      </c>
      <c r="AX301" s="14" t="s">
        <v>83</v>
      </c>
      <c r="AY301" s="168" t="s">
        <v>293</v>
      </c>
    </row>
    <row r="302" spans="2:65" s="1" customFormat="1" ht="16.5" customHeight="1">
      <c r="B302" s="32"/>
      <c r="C302" s="137" t="s">
        <v>1089</v>
      </c>
      <c r="D302" s="137" t="s">
        <v>295</v>
      </c>
      <c r="E302" s="138" t="s">
        <v>1792</v>
      </c>
      <c r="F302" s="139" t="s">
        <v>1793</v>
      </c>
      <c r="G302" s="140" t="s">
        <v>767</v>
      </c>
      <c r="H302" s="141">
        <v>4.25</v>
      </c>
      <c r="I302" s="142"/>
      <c r="J302" s="143">
        <f>ROUND(I302*H302,2)</f>
        <v>0</v>
      </c>
      <c r="K302" s="139" t="s">
        <v>299</v>
      </c>
      <c r="L302" s="32"/>
      <c r="M302" s="144" t="s">
        <v>1</v>
      </c>
      <c r="N302" s="145" t="s">
        <v>41</v>
      </c>
      <c r="P302" s="146">
        <f>O302*H302</f>
        <v>0</v>
      </c>
      <c r="Q302" s="146">
        <v>0</v>
      </c>
      <c r="R302" s="146">
        <f>Q302*H302</f>
        <v>0</v>
      </c>
      <c r="S302" s="146">
        <v>0</v>
      </c>
      <c r="T302" s="147">
        <f>S302*H302</f>
        <v>0</v>
      </c>
      <c r="AR302" s="148" t="s">
        <v>300</v>
      </c>
      <c r="AT302" s="148" t="s">
        <v>295</v>
      </c>
      <c r="AU302" s="148" t="s">
        <v>85</v>
      </c>
      <c r="AY302" s="17" t="s">
        <v>293</v>
      </c>
      <c r="BE302" s="149">
        <f>IF(N302="základní",J302,0)</f>
        <v>0</v>
      </c>
      <c r="BF302" s="149">
        <f>IF(N302="snížená",J302,0)</f>
        <v>0</v>
      </c>
      <c r="BG302" s="149">
        <f>IF(N302="zákl. přenesená",J302,0)</f>
        <v>0</v>
      </c>
      <c r="BH302" s="149">
        <f>IF(N302="sníž. přenesená",J302,0)</f>
        <v>0</v>
      </c>
      <c r="BI302" s="149">
        <f>IF(N302="nulová",J302,0)</f>
        <v>0</v>
      </c>
      <c r="BJ302" s="17" t="s">
        <v>83</v>
      </c>
      <c r="BK302" s="149">
        <f>ROUND(I302*H302,2)</f>
        <v>0</v>
      </c>
      <c r="BL302" s="17" t="s">
        <v>300</v>
      </c>
      <c r="BM302" s="148" t="s">
        <v>1794</v>
      </c>
    </row>
    <row r="303" spans="2:65" s="1" customFormat="1" ht="16.5" customHeight="1">
      <c r="B303" s="32"/>
      <c r="C303" s="137" t="s">
        <v>1105</v>
      </c>
      <c r="D303" s="137" t="s">
        <v>295</v>
      </c>
      <c r="E303" s="138" t="s">
        <v>1795</v>
      </c>
      <c r="F303" s="139" t="s">
        <v>1796</v>
      </c>
      <c r="G303" s="140" t="s">
        <v>533</v>
      </c>
      <c r="H303" s="141">
        <v>1.147</v>
      </c>
      <c r="I303" s="142"/>
      <c r="J303" s="143">
        <f>ROUND(I303*H303,2)</f>
        <v>0</v>
      </c>
      <c r="K303" s="139" t="s">
        <v>299</v>
      </c>
      <c r="L303" s="32"/>
      <c r="M303" s="144" t="s">
        <v>1</v>
      </c>
      <c r="N303" s="145" t="s">
        <v>41</v>
      </c>
      <c r="P303" s="146">
        <f>O303*H303</f>
        <v>0</v>
      </c>
      <c r="Q303" s="146">
        <v>1.06277</v>
      </c>
      <c r="R303" s="146">
        <f>Q303*H303</f>
        <v>1.2189971900000001</v>
      </c>
      <c r="S303" s="146">
        <v>0</v>
      </c>
      <c r="T303" s="147">
        <f>S303*H303</f>
        <v>0</v>
      </c>
      <c r="AR303" s="148" t="s">
        <v>300</v>
      </c>
      <c r="AT303" s="148" t="s">
        <v>295</v>
      </c>
      <c r="AU303" s="148" t="s">
        <v>85</v>
      </c>
      <c r="AY303" s="17" t="s">
        <v>293</v>
      </c>
      <c r="BE303" s="149">
        <f>IF(N303="základní",J303,0)</f>
        <v>0</v>
      </c>
      <c r="BF303" s="149">
        <f>IF(N303="snížená",J303,0)</f>
        <v>0</v>
      </c>
      <c r="BG303" s="149">
        <f>IF(N303="zákl. přenesená",J303,0)</f>
        <v>0</v>
      </c>
      <c r="BH303" s="149">
        <f>IF(N303="sníž. přenesená",J303,0)</f>
        <v>0</v>
      </c>
      <c r="BI303" s="149">
        <f>IF(N303="nulová",J303,0)</f>
        <v>0</v>
      </c>
      <c r="BJ303" s="17" t="s">
        <v>83</v>
      </c>
      <c r="BK303" s="149">
        <f>ROUND(I303*H303,2)</f>
        <v>0</v>
      </c>
      <c r="BL303" s="17" t="s">
        <v>300</v>
      </c>
      <c r="BM303" s="148" t="s">
        <v>1797</v>
      </c>
    </row>
    <row r="304" spans="2:65" s="12" customFormat="1" ht="11.25">
      <c r="B304" s="150"/>
      <c r="D304" s="151" t="s">
        <v>302</v>
      </c>
      <c r="E304" s="152" t="s">
        <v>1</v>
      </c>
      <c r="F304" s="153" t="s">
        <v>1798</v>
      </c>
      <c r="H304" s="154">
        <v>0.67</v>
      </c>
      <c r="I304" s="155"/>
      <c r="L304" s="150"/>
      <c r="M304" s="156"/>
      <c r="T304" s="157"/>
      <c r="AT304" s="152" t="s">
        <v>302</v>
      </c>
      <c r="AU304" s="152" t="s">
        <v>85</v>
      </c>
      <c r="AV304" s="12" t="s">
        <v>85</v>
      </c>
      <c r="AW304" s="12" t="s">
        <v>32</v>
      </c>
      <c r="AX304" s="12" t="s">
        <v>76</v>
      </c>
      <c r="AY304" s="152" t="s">
        <v>293</v>
      </c>
    </row>
    <row r="305" spans="2:65" s="12" customFormat="1" ht="22.5">
      <c r="B305" s="150"/>
      <c r="D305" s="151" t="s">
        <v>302</v>
      </c>
      <c r="E305" s="152" t="s">
        <v>1</v>
      </c>
      <c r="F305" s="153" t="s">
        <v>1799</v>
      </c>
      <c r="H305" s="154">
        <v>2.7E-2</v>
      </c>
      <c r="I305" s="155"/>
      <c r="L305" s="150"/>
      <c r="M305" s="156"/>
      <c r="T305" s="157"/>
      <c r="AT305" s="152" t="s">
        <v>302</v>
      </c>
      <c r="AU305" s="152" t="s">
        <v>85</v>
      </c>
      <c r="AV305" s="12" t="s">
        <v>85</v>
      </c>
      <c r="AW305" s="12" t="s">
        <v>32</v>
      </c>
      <c r="AX305" s="12" t="s">
        <v>76</v>
      </c>
      <c r="AY305" s="152" t="s">
        <v>293</v>
      </c>
    </row>
    <row r="306" spans="2:65" s="12" customFormat="1" ht="11.25">
      <c r="B306" s="150"/>
      <c r="D306" s="151" t="s">
        <v>302</v>
      </c>
      <c r="E306" s="152" t="s">
        <v>1</v>
      </c>
      <c r="F306" s="153" t="s">
        <v>1800</v>
      </c>
      <c r="H306" s="154">
        <v>0.255</v>
      </c>
      <c r="I306" s="155"/>
      <c r="L306" s="150"/>
      <c r="M306" s="156"/>
      <c r="T306" s="157"/>
      <c r="AT306" s="152" t="s">
        <v>302</v>
      </c>
      <c r="AU306" s="152" t="s">
        <v>85</v>
      </c>
      <c r="AV306" s="12" t="s">
        <v>85</v>
      </c>
      <c r="AW306" s="12" t="s">
        <v>32</v>
      </c>
      <c r="AX306" s="12" t="s">
        <v>76</v>
      </c>
      <c r="AY306" s="152" t="s">
        <v>293</v>
      </c>
    </row>
    <row r="307" spans="2:65" s="12" customFormat="1" ht="11.25">
      <c r="B307" s="150"/>
      <c r="D307" s="151" t="s">
        <v>302</v>
      </c>
      <c r="E307" s="152" t="s">
        <v>1</v>
      </c>
      <c r="F307" s="153" t="s">
        <v>1801</v>
      </c>
      <c r="H307" s="154">
        <v>1.2999999999999999E-2</v>
      </c>
      <c r="I307" s="155"/>
      <c r="L307" s="150"/>
      <c r="M307" s="156"/>
      <c r="T307" s="157"/>
      <c r="AT307" s="152" t="s">
        <v>302</v>
      </c>
      <c r="AU307" s="152" t="s">
        <v>85</v>
      </c>
      <c r="AV307" s="12" t="s">
        <v>85</v>
      </c>
      <c r="AW307" s="12" t="s">
        <v>32</v>
      </c>
      <c r="AX307" s="12" t="s">
        <v>76</v>
      </c>
      <c r="AY307" s="152" t="s">
        <v>293</v>
      </c>
    </row>
    <row r="308" spans="2:65" s="12" customFormat="1" ht="11.25">
      <c r="B308" s="150"/>
      <c r="D308" s="151" t="s">
        <v>302</v>
      </c>
      <c r="E308" s="152" t="s">
        <v>1</v>
      </c>
      <c r="F308" s="153" t="s">
        <v>1802</v>
      </c>
      <c r="H308" s="154">
        <v>0.16900000000000001</v>
      </c>
      <c r="I308" s="155"/>
      <c r="L308" s="150"/>
      <c r="M308" s="156"/>
      <c r="T308" s="157"/>
      <c r="AT308" s="152" t="s">
        <v>302</v>
      </c>
      <c r="AU308" s="152" t="s">
        <v>85</v>
      </c>
      <c r="AV308" s="12" t="s">
        <v>85</v>
      </c>
      <c r="AW308" s="12" t="s">
        <v>32</v>
      </c>
      <c r="AX308" s="12" t="s">
        <v>76</v>
      </c>
      <c r="AY308" s="152" t="s">
        <v>293</v>
      </c>
    </row>
    <row r="309" spans="2:65" s="12" customFormat="1" ht="22.5">
      <c r="B309" s="150"/>
      <c r="D309" s="151" t="s">
        <v>302</v>
      </c>
      <c r="E309" s="152" t="s">
        <v>1</v>
      </c>
      <c r="F309" s="153" t="s">
        <v>1803</v>
      </c>
      <c r="H309" s="154">
        <v>1.2999999999999999E-2</v>
      </c>
      <c r="I309" s="155"/>
      <c r="L309" s="150"/>
      <c r="M309" s="156"/>
      <c r="T309" s="157"/>
      <c r="AT309" s="152" t="s">
        <v>302</v>
      </c>
      <c r="AU309" s="152" t="s">
        <v>85</v>
      </c>
      <c r="AV309" s="12" t="s">
        <v>85</v>
      </c>
      <c r="AW309" s="12" t="s">
        <v>32</v>
      </c>
      <c r="AX309" s="12" t="s">
        <v>76</v>
      </c>
      <c r="AY309" s="152" t="s">
        <v>293</v>
      </c>
    </row>
    <row r="310" spans="2:65" s="14" customFormat="1" ht="11.25">
      <c r="B310" s="167"/>
      <c r="D310" s="151" t="s">
        <v>302</v>
      </c>
      <c r="E310" s="168" t="s">
        <v>1</v>
      </c>
      <c r="F310" s="169" t="s">
        <v>371</v>
      </c>
      <c r="H310" s="170">
        <v>1.147</v>
      </c>
      <c r="I310" s="171"/>
      <c r="L310" s="167"/>
      <c r="M310" s="172"/>
      <c r="T310" s="173"/>
      <c r="AT310" s="168" t="s">
        <v>302</v>
      </c>
      <c r="AU310" s="168" t="s">
        <v>85</v>
      </c>
      <c r="AV310" s="14" t="s">
        <v>300</v>
      </c>
      <c r="AW310" s="14" t="s">
        <v>32</v>
      </c>
      <c r="AX310" s="14" t="s">
        <v>83</v>
      </c>
      <c r="AY310" s="168" t="s">
        <v>293</v>
      </c>
    </row>
    <row r="311" spans="2:65" s="1" customFormat="1" ht="33" customHeight="1">
      <c r="B311" s="32"/>
      <c r="C311" s="137" t="s">
        <v>1144</v>
      </c>
      <c r="D311" s="137" t="s">
        <v>295</v>
      </c>
      <c r="E311" s="138" t="s">
        <v>1804</v>
      </c>
      <c r="F311" s="139" t="s">
        <v>1805</v>
      </c>
      <c r="G311" s="140" t="s">
        <v>767</v>
      </c>
      <c r="H311" s="141">
        <v>7.6349999999999998</v>
      </c>
      <c r="I311" s="142"/>
      <c r="J311" s="143">
        <f>ROUND(I311*H311,2)</f>
        <v>0</v>
      </c>
      <c r="K311" s="139" t="s">
        <v>299</v>
      </c>
      <c r="L311" s="32"/>
      <c r="M311" s="144" t="s">
        <v>1</v>
      </c>
      <c r="N311" s="145" t="s">
        <v>41</v>
      </c>
      <c r="P311" s="146">
        <f>O311*H311</f>
        <v>0</v>
      </c>
      <c r="Q311" s="146">
        <v>0.61207999999999996</v>
      </c>
      <c r="R311" s="146">
        <f>Q311*H311</f>
        <v>4.6732307999999998</v>
      </c>
      <c r="S311" s="146">
        <v>0</v>
      </c>
      <c r="T311" s="147">
        <f>S311*H311</f>
        <v>0</v>
      </c>
      <c r="AR311" s="148" t="s">
        <v>300</v>
      </c>
      <c r="AT311" s="148" t="s">
        <v>295</v>
      </c>
      <c r="AU311" s="148" t="s">
        <v>85</v>
      </c>
      <c r="AY311" s="17" t="s">
        <v>293</v>
      </c>
      <c r="BE311" s="149">
        <f>IF(N311="základní",J311,0)</f>
        <v>0</v>
      </c>
      <c r="BF311" s="149">
        <f>IF(N311="snížená",J311,0)</f>
        <v>0</v>
      </c>
      <c r="BG311" s="149">
        <f>IF(N311="zákl. přenesená",J311,0)</f>
        <v>0</v>
      </c>
      <c r="BH311" s="149">
        <f>IF(N311="sníž. přenesená",J311,0)</f>
        <v>0</v>
      </c>
      <c r="BI311" s="149">
        <f>IF(N311="nulová",J311,0)</f>
        <v>0</v>
      </c>
      <c r="BJ311" s="17" t="s">
        <v>83</v>
      </c>
      <c r="BK311" s="149">
        <f>ROUND(I311*H311,2)</f>
        <v>0</v>
      </c>
      <c r="BL311" s="17" t="s">
        <v>300</v>
      </c>
      <c r="BM311" s="148" t="s">
        <v>1806</v>
      </c>
    </row>
    <row r="312" spans="2:65" s="12" customFormat="1" ht="11.25">
      <c r="B312" s="150"/>
      <c r="D312" s="151" t="s">
        <v>302</v>
      </c>
      <c r="E312" s="152" t="s">
        <v>1</v>
      </c>
      <c r="F312" s="153" t="s">
        <v>1807</v>
      </c>
      <c r="H312" s="154">
        <v>3.15</v>
      </c>
      <c r="I312" s="155"/>
      <c r="L312" s="150"/>
      <c r="M312" s="156"/>
      <c r="T312" s="157"/>
      <c r="AT312" s="152" t="s">
        <v>302</v>
      </c>
      <c r="AU312" s="152" t="s">
        <v>85</v>
      </c>
      <c r="AV312" s="12" t="s">
        <v>85</v>
      </c>
      <c r="AW312" s="12" t="s">
        <v>32</v>
      </c>
      <c r="AX312" s="12" t="s">
        <v>76</v>
      </c>
      <c r="AY312" s="152" t="s">
        <v>293</v>
      </c>
    </row>
    <row r="313" spans="2:65" s="12" customFormat="1" ht="11.25">
      <c r="B313" s="150"/>
      <c r="D313" s="151" t="s">
        <v>302</v>
      </c>
      <c r="E313" s="152" t="s">
        <v>1</v>
      </c>
      <c r="F313" s="153" t="s">
        <v>1808</v>
      </c>
      <c r="H313" s="154">
        <v>4.4850000000000003</v>
      </c>
      <c r="I313" s="155"/>
      <c r="L313" s="150"/>
      <c r="M313" s="156"/>
      <c r="T313" s="157"/>
      <c r="AT313" s="152" t="s">
        <v>302</v>
      </c>
      <c r="AU313" s="152" t="s">
        <v>85</v>
      </c>
      <c r="AV313" s="12" t="s">
        <v>85</v>
      </c>
      <c r="AW313" s="12" t="s">
        <v>32</v>
      </c>
      <c r="AX313" s="12" t="s">
        <v>76</v>
      </c>
      <c r="AY313" s="152" t="s">
        <v>293</v>
      </c>
    </row>
    <row r="314" spans="2:65" s="14" customFormat="1" ht="11.25">
      <c r="B314" s="167"/>
      <c r="D314" s="151" t="s">
        <v>302</v>
      </c>
      <c r="E314" s="168" t="s">
        <v>1</v>
      </c>
      <c r="F314" s="169" t="s">
        <v>371</v>
      </c>
      <c r="H314" s="170">
        <v>7.6349999999999998</v>
      </c>
      <c r="I314" s="171"/>
      <c r="L314" s="167"/>
      <c r="M314" s="172"/>
      <c r="T314" s="173"/>
      <c r="AT314" s="168" t="s">
        <v>302</v>
      </c>
      <c r="AU314" s="168" t="s">
        <v>85</v>
      </c>
      <c r="AV314" s="14" t="s">
        <v>300</v>
      </c>
      <c r="AW314" s="14" t="s">
        <v>32</v>
      </c>
      <c r="AX314" s="14" t="s">
        <v>83</v>
      </c>
      <c r="AY314" s="168" t="s">
        <v>293</v>
      </c>
    </row>
    <row r="315" spans="2:65" s="1" customFormat="1" ht="24.2" customHeight="1">
      <c r="B315" s="32"/>
      <c r="C315" s="137" t="s">
        <v>1148</v>
      </c>
      <c r="D315" s="137" t="s">
        <v>295</v>
      </c>
      <c r="E315" s="138" t="s">
        <v>835</v>
      </c>
      <c r="F315" s="139" t="s">
        <v>836</v>
      </c>
      <c r="G315" s="140" t="s">
        <v>298</v>
      </c>
      <c r="H315" s="141">
        <v>22.5</v>
      </c>
      <c r="I315" s="142"/>
      <c r="J315" s="143">
        <f>ROUND(I315*H315,2)</f>
        <v>0</v>
      </c>
      <c r="K315" s="139" t="s">
        <v>299</v>
      </c>
      <c r="L315" s="32"/>
      <c r="M315" s="144" t="s">
        <v>1</v>
      </c>
      <c r="N315" s="145" t="s">
        <v>41</v>
      </c>
      <c r="P315" s="146">
        <f>O315*H315</f>
        <v>0</v>
      </c>
      <c r="Q315" s="146">
        <v>2.9E-4</v>
      </c>
      <c r="R315" s="146">
        <f>Q315*H315</f>
        <v>6.5250000000000004E-3</v>
      </c>
      <c r="S315" s="146">
        <v>0</v>
      </c>
      <c r="T315" s="147">
        <f>S315*H315</f>
        <v>0</v>
      </c>
      <c r="AR315" s="148" t="s">
        <v>300</v>
      </c>
      <c r="AT315" s="148" t="s">
        <v>295</v>
      </c>
      <c r="AU315" s="148" t="s">
        <v>85</v>
      </c>
      <c r="AY315" s="17" t="s">
        <v>293</v>
      </c>
      <c r="BE315" s="149">
        <f>IF(N315="základní",J315,0)</f>
        <v>0</v>
      </c>
      <c r="BF315" s="149">
        <f>IF(N315="snížená",J315,0)</f>
        <v>0</v>
      </c>
      <c r="BG315" s="149">
        <f>IF(N315="zákl. přenesená",J315,0)</f>
        <v>0</v>
      </c>
      <c r="BH315" s="149">
        <f>IF(N315="sníž. přenesená",J315,0)</f>
        <v>0</v>
      </c>
      <c r="BI315" s="149">
        <f>IF(N315="nulová",J315,0)</f>
        <v>0</v>
      </c>
      <c r="BJ315" s="17" t="s">
        <v>83</v>
      </c>
      <c r="BK315" s="149">
        <f>ROUND(I315*H315,2)</f>
        <v>0</v>
      </c>
      <c r="BL315" s="17" t="s">
        <v>300</v>
      </c>
      <c r="BM315" s="148" t="s">
        <v>1809</v>
      </c>
    </row>
    <row r="316" spans="2:65" s="12" customFormat="1" ht="11.25">
      <c r="B316" s="150"/>
      <c r="D316" s="151" t="s">
        <v>302</v>
      </c>
      <c r="E316" s="152" t="s">
        <v>1</v>
      </c>
      <c r="F316" s="153" t="s">
        <v>1810</v>
      </c>
      <c r="H316" s="154">
        <v>22.5</v>
      </c>
      <c r="I316" s="155"/>
      <c r="L316" s="150"/>
      <c r="M316" s="156"/>
      <c r="T316" s="157"/>
      <c r="AT316" s="152" t="s">
        <v>302</v>
      </c>
      <c r="AU316" s="152" t="s">
        <v>85</v>
      </c>
      <c r="AV316" s="12" t="s">
        <v>85</v>
      </c>
      <c r="AW316" s="12" t="s">
        <v>32</v>
      </c>
      <c r="AX316" s="12" t="s">
        <v>83</v>
      </c>
      <c r="AY316" s="152" t="s">
        <v>293</v>
      </c>
    </row>
    <row r="317" spans="2:65" s="1" customFormat="1" ht="24.2" customHeight="1">
      <c r="B317" s="32"/>
      <c r="C317" s="174" t="s">
        <v>1153</v>
      </c>
      <c r="D317" s="174" t="s">
        <v>530</v>
      </c>
      <c r="E317" s="175" t="s">
        <v>863</v>
      </c>
      <c r="F317" s="176" t="s">
        <v>864</v>
      </c>
      <c r="G317" s="177" t="s">
        <v>533</v>
      </c>
      <c r="H317" s="178">
        <v>2.625</v>
      </c>
      <c r="I317" s="179"/>
      <c r="J317" s="180">
        <f>ROUND(I317*H317,2)</f>
        <v>0</v>
      </c>
      <c r="K317" s="176" t="s">
        <v>865</v>
      </c>
      <c r="L317" s="181"/>
      <c r="M317" s="182" t="s">
        <v>1</v>
      </c>
      <c r="N317" s="183" t="s">
        <v>41</v>
      </c>
      <c r="P317" s="146">
        <f>O317*H317</f>
        <v>0</v>
      </c>
      <c r="Q317" s="146">
        <v>1</v>
      </c>
      <c r="R317" s="146">
        <f>Q317*H317</f>
        <v>2.625</v>
      </c>
      <c r="S317" s="146">
        <v>0</v>
      </c>
      <c r="T317" s="147">
        <f>S317*H317</f>
        <v>0</v>
      </c>
      <c r="AR317" s="148" t="s">
        <v>396</v>
      </c>
      <c r="AT317" s="148" t="s">
        <v>530</v>
      </c>
      <c r="AU317" s="148" t="s">
        <v>85</v>
      </c>
      <c r="AY317" s="17" t="s">
        <v>293</v>
      </c>
      <c r="BE317" s="149">
        <f>IF(N317="základní",J317,0)</f>
        <v>0</v>
      </c>
      <c r="BF317" s="149">
        <f>IF(N317="snížená",J317,0)</f>
        <v>0</v>
      </c>
      <c r="BG317" s="149">
        <f>IF(N317="zákl. přenesená",J317,0)</f>
        <v>0</v>
      </c>
      <c r="BH317" s="149">
        <f>IF(N317="sníž. přenesená",J317,0)</f>
        <v>0</v>
      </c>
      <c r="BI317" s="149">
        <f>IF(N317="nulová",J317,0)</f>
        <v>0</v>
      </c>
      <c r="BJ317" s="17" t="s">
        <v>83</v>
      </c>
      <c r="BK317" s="149">
        <f>ROUND(I317*H317,2)</f>
        <v>0</v>
      </c>
      <c r="BL317" s="17" t="s">
        <v>300</v>
      </c>
      <c r="BM317" s="148" t="s">
        <v>1811</v>
      </c>
    </row>
    <row r="318" spans="2:65" s="12" customFormat="1" ht="11.25">
      <c r="B318" s="150"/>
      <c r="D318" s="151" t="s">
        <v>302</v>
      </c>
      <c r="E318" s="152" t="s">
        <v>1</v>
      </c>
      <c r="F318" s="153" t="s">
        <v>1812</v>
      </c>
      <c r="H318" s="154">
        <v>2.625</v>
      </c>
      <c r="I318" s="155"/>
      <c r="L318" s="150"/>
      <c r="M318" s="156"/>
      <c r="T318" s="157"/>
      <c r="AT318" s="152" t="s">
        <v>302</v>
      </c>
      <c r="AU318" s="152" t="s">
        <v>85</v>
      </c>
      <c r="AV318" s="12" t="s">
        <v>85</v>
      </c>
      <c r="AW318" s="12" t="s">
        <v>32</v>
      </c>
      <c r="AX318" s="12" t="s">
        <v>83</v>
      </c>
      <c r="AY318" s="152" t="s">
        <v>293</v>
      </c>
    </row>
    <row r="319" spans="2:65" s="11" customFormat="1" ht="22.9" customHeight="1">
      <c r="B319" s="125"/>
      <c r="D319" s="126" t="s">
        <v>75</v>
      </c>
      <c r="E319" s="135" t="s">
        <v>156</v>
      </c>
      <c r="F319" s="135" t="s">
        <v>905</v>
      </c>
      <c r="I319" s="128"/>
      <c r="J319" s="136">
        <f>BK319</f>
        <v>0</v>
      </c>
      <c r="L319" s="125"/>
      <c r="M319" s="130"/>
      <c r="P319" s="131">
        <f>SUM(P320:P354)</f>
        <v>0</v>
      </c>
      <c r="R319" s="131">
        <f>SUM(R320:R354)</f>
        <v>687.95645880999996</v>
      </c>
      <c r="T319" s="132">
        <f>SUM(T320:T354)</f>
        <v>0</v>
      </c>
      <c r="AR319" s="126" t="s">
        <v>83</v>
      </c>
      <c r="AT319" s="133" t="s">
        <v>75</v>
      </c>
      <c r="AU319" s="133" t="s">
        <v>83</v>
      </c>
      <c r="AY319" s="126" t="s">
        <v>293</v>
      </c>
      <c r="BK319" s="134">
        <f>SUM(BK320:BK354)</f>
        <v>0</v>
      </c>
    </row>
    <row r="320" spans="2:65" s="1" customFormat="1" ht="24.2" customHeight="1">
      <c r="B320" s="32"/>
      <c r="C320" s="137" t="s">
        <v>1158</v>
      </c>
      <c r="D320" s="137" t="s">
        <v>295</v>
      </c>
      <c r="E320" s="138" t="s">
        <v>1813</v>
      </c>
      <c r="F320" s="139" t="s">
        <v>1814</v>
      </c>
      <c r="G320" s="140" t="s">
        <v>909</v>
      </c>
      <c r="H320" s="141">
        <v>1</v>
      </c>
      <c r="I320" s="142"/>
      <c r="J320" s="143">
        <f>ROUND(I320*H320,2)</f>
        <v>0</v>
      </c>
      <c r="K320" s="139" t="s">
        <v>1</v>
      </c>
      <c r="L320" s="32"/>
      <c r="M320" s="144" t="s">
        <v>1</v>
      </c>
      <c r="N320" s="145" t="s">
        <v>41</v>
      </c>
      <c r="P320" s="146">
        <f>O320*H320</f>
        <v>0</v>
      </c>
      <c r="Q320" s="146">
        <v>0.11305999999999999</v>
      </c>
      <c r="R320" s="146">
        <f>Q320*H320</f>
        <v>0.11305999999999999</v>
      </c>
      <c r="S320" s="146">
        <v>0</v>
      </c>
      <c r="T320" s="147">
        <f>S320*H320</f>
        <v>0</v>
      </c>
      <c r="AR320" s="148" t="s">
        <v>300</v>
      </c>
      <c r="AT320" s="148" t="s">
        <v>295</v>
      </c>
      <c r="AU320" s="148" t="s">
        <v>85</v>
      </c>
      <c r="AY320" s="17" t="s">
        <v>293</v>
      </c>
      <c r="BE320" s="149">
        <f>IF(N320="základní",J320,0)</f>
        <v>0</v>
      </c>
      <c r="BF320" s="149">
        <f>IF(N320="snížená",J320,0)</f>
        <v>0</v>
      </c>
      <c r="BG320" s="149">
        <f>IF(N320="zákl. přenesená",J320,0)</f>
        <v>0</v>
      </c>
      <c r="BH320" s="149">
        <f>IF(N320="sníž. přenesená",J320,0)</f>
        <v>0</v>
      </c>
      <c r="BI320" s="149">
        <f>IF(N320="nulová",J320,0)</f>
        <v>0</v>
      </c>
      <c r="BJ320" s="17" t="s">
        <v>83</v>
      </c>
      <c r="BK320" s="149">
        <f>ROUND(I320*H320,2)</f>
        <v>0</v>
      </c>
      <c r="BL320" s="17" t="s">
        <v>300</v>
      </c>
      <c r="BM320" s="148" t="s">
        <v>1815</v>
      </c>
    </row>
    <row r="321" spans="2:65" s="12" customFormat="1" ht="11.25">
      <c r="B321" s="150"/>
      <c r="D321" s="151" t="s">
        <v>302</v>
      </c>
      <c r="E321" s="152" t="s">
        <v>1</v>
      </c>
      <c r="F321" s="153" t="s">
        <v>1816</v>
      </c>
      <c r="H321" s="154">
        <v>1</v>
      </c>
      <c r="I321" s="155"/>
      <c r="L321" s="150"/>
      <c r="M321" s="156"/>
      <c r="T321" s="157"/>
      <c r="AT321" s="152" t="s">
        <v>302</v>
      </c>
      <c r="AU321" s="152" t="s">
        <v>85</v>
      </c>
      <c r="AV321" s="12" t="s">
        <v>85</v>
      </c>
      <c r="AW321" s="12" t="s">
        <v>32</v>
      </c>
      <c r="AX321" s="12" t="s">
        <v>83</v>
      </c>
      <c r="AY321" s="152" t="s">
        <v>293</v>
      </c>
    </row>
    <row r="322" spans="2:65" s="1" customFormat="1" ht="24.2" customHeight="1">
      <c r="B322" s="32"/>
      <c r="C322" s="137" t="s">
        <v>1163</v>
      </c>
      <c r="D322" s="137" t="s">
        <v>295</v>
      </c>
      <c r="E322" s="138" t="s">
        <v>1149</v>
      </c>
      <c r="F322" s="139" t="s">
        <v>1150</v>
      </c>
      <c r="G322" s="140" t="s">
        <v>1151</v>
      </c>
      <c r="H322" s="141">
        <v>1</v>
      </c>
      <c r="I322" s="142"/>
      <c r="J322" s="143">
        <f>ROUND(I322*H322,2)</f>
        <v>0</v>
      </c>
      <c r="K322" s="139" t="s">
        <v>1</v>
      </c>
      <c r="L322" s="32"/>
      <c r="M322" s="144" t="s">
        <v>1</v>
      </c>
      <c r="N322" s="145" t="s">
        <v>41</v>
      </c>
      <c r="P322" s="146">
        <f>O322*H322</f>
        <v>0</v>
      </c>
      <c r="Q322" s="146">
        <v>6.198E-2</v>
      </c>
      <c r="R322" s="146">
        <f>Q322*H322</f>
        <v>6.198E-2</v>
      </c>
      <c r="S322" s="146">
        <v>0</v>
      </c>
      <c r="T322" s="147">
        <f>S322*H322</f>
        <v>0</v>
      </c>
      <c r="AR322" s="148" t="s">
        <v>300</v>
      </c>
      <c r="AT322" s="148" t="s">
        <v>295</v>
      </c>
      <c r="AU322" s="148" t="s">
        <v>85</v>
      </c>
      <c r="AY322" s="17" t="s">
        <v>293</v>
      </c>
      <c r="BE322" s="149">
        <f>IF(N322="základní",J322,0)</f>
        <v>0</v>
      </c>
      <c r="BF322" s="149">
        <f>IF(N322="snížená",J322,0)</f>
        <v>0</v>
      </c>
      <c r="BG322" s="149">
        <f>IF(N322="zákl. přenesená",J322,0)</f>
        <v>0</v>
      </c>
      <c r="BH322" s="149">
        <f>IF(N322="sníž. přenesená",J322,0)</f>
        <v>0</v>
      </c>
      <c r="BI322" s="149">
        <f>IF(N322="nulová",J322,0)</f>
        <v>0</v>
      </c>
      <c r="BJ322" s="17" t="s">
        <v>83</v>
      </c>
      <c r="BK322" s="149">
        <f>ROUND(I322*H322,2)</f>
        <v>0</v>
      </c>
      <c r="BL322" s="17" t="s">
        <v>300</v>
      </c>
      <c r="BM322" s="148" t="s">
        <v>1817</v>
      </c>
    </row>
    <row r="323" spans="2:65" s="1" customFormat="1" ht="24.2" customHeight="1">
      <c r="B323" s="32"/>
      <c r="C323" s="137" t="s">
        <v>1182</v>
      </c>
      <c r="D323" s="137" t="s">
        <v>295</v>
      </c>
      <c r="E323" s="138" t="s">
        <v>1818</v>
      </c>
      <c r="F323" s="139" t="s">
        <v>1819</v>
      </c>
      <c r="G323" s="140" t="s">
        <v>767</v>
      </c>
      <c r="H323" s="141">
        <v>950.30200000000002</v>
      </c>
      <c r="I323" s="142"/>
      <c r="J323" s="143">
        <f>ROUND(I323*H323,2)</f>
        <v>0</v>
      </c>
      <c r="K323" s="139" t="s">
        <v>299</v>
      </c>
      <c r="L323" s="32"/>
      <c r="M323" s="144" t="s">
        <v>1</v>
      </c>
      <c r="N323" s="145" t="s">
        <v>41</v>
      </c>
      <c r="P323" s="146">
        <f>O323*H323</f>
        <v>0</v>
      </c>
      <c r="Q323" s="146">
        <v>0</v>
      </c>
      <c r="R323" s="146">
        <f>Q323*H323</f>
        <v>0</v>
      </c>
      <c r="S323" s="146">
        <v>0</v>
      </c>
      <c r="T323" s="147">
        <f>S323*H323</f>
        <v>0</v>
      </c>
      <c r="AR323" s="148" t="s">
        <v>300</v>
      </c>
      <c r="AT323" s="148" t="s">
        <v>295</v>
      </c>
      <c r="AU323" s="148" t="s">
        <v>85</v>
      </c>
      <c r="AY323" s="17" t="s">
        <v>293</v>
      </c>
      <c r="BE323" s="149">
        <f>IF(N323="základní",J323,0)</f>
        <v>0</v>
      </c>
      <c r="BF323" s="149">
        <f>IF(N323="snížená",J323,0)</f>
        <v>0</v>
      </c>
      <c r="BG323" s="149">
        <f>IF(N323="zákl. přenesená",J323,0)</f>
        <v>0</v>
      </c>
      <c r="BH323" s="149">
        <f>IF(N323="sníž. přenesená",J323,0)</f>
        <v>0</v>
      </c>
      <c r="BI323" s="149">
        <f>IF(N323="nulová",J323,0)</f>
        <v>0</v>
      </c>
      <c r="BJ323" s="17" t="s">
        <v>83</v>
      </c>
      <c r="BK323" s="149">
        <f>ROUND(I323*H323,2)</f>
        <v>0</v>
      </c>
      <c r="BL323" s="17" t="s">
        <v>300</v>
      </c>
      <c r="BM323" s="148" t="s">
        <v>1820</v>
      </c>
    </row>
    <row r="324" spans="2:65" s="12" customFormat="1" ht="11.25">
      <c r="B324" s="150"/>
      <c r="D324" s="151" t="s">
        <v>302</v>
      </c>
      <c r="E324" s="152" t="s">
        <v>1</v>
      </c>
      <c r="F324" s="153" t="s">
        <v>1821</v>
      </c>
      <c r="H324" s="154">
        <v>691.76499999999999</v>
      </c>
      <c r="I324" s="155"/>
      <c r="L324" s="150"/>
      <c r="M324" s="156"/>
      <c r="T324" s="157"/>
      <c r="AT324" s="152" t="s">
        <v>302</v>
      </c>
      <c r="AU324" s="152" t="s">
        <v>85</v>
      </c>
      <c r="AV324" s="12" t="s">
        <v>85</v>
      </c>
      <c r="AW324" s="12" t="s">
        <v>32</v>
      </c>
      <c r="AX324" s="12" t="s">
        <v>76</v>
      </c>
      <c r="AY324" s="152" t="s">
        <v>293</v>
      </c>
    </row>
    <row r="325" spans="2:65" s="12" customFormat="1" ht="22.5">
      <c r="B325" s="150"/>
      <c r="D325" s="151" t="s">
        <v>302</v>
      </c>
      <c r="E325" s="152" t="s">
        <v>1</v>
      </c>
      <c r="F325" s="153" t="s">
        <v>1822</v>
      </c>
      <c r="H325" s="154">
        <v>148.71199999999999</v>
      </c>
      <c r="I325" s="155"/>
      <c r="L325" s="150"/>
      <c r="M325" s="156"/>
      <c r="T325" s="157"/>
      <c r="AT325" s="152" t="s">
        <v>302</v>
      </c>
      <c r="AU325" s="152" t="s">
        <v>85</v>
      </c>
      <c r="AV325" s="12" t="s">
        <v>85</v>
      </c>
      <c r="AW325" s="12" t="s">
        <v>32</v>
      </c>
      <c r="AX325" s="12" t="s">
        <v>76</v>
      </c>
      <c r="AY325" s="152" t="s">
        <v>293</v>
      </c>
    </row>
    <row r="326" spans="2:65" s="12" customFormat="1" ht="11.25">
      <c r="B326" s="150"/>
      <c r="D326" s="151" t="s">
        <v>302</v>
      </c>
      <c r="E326" s="152" t="s">
        <v>1</v>
      </c>
      <c r="F326" s="153" t="s">
        <v>1823</v>
      </c>
      <c r="H326" s="154">
        <v>109.825</v>
      </c>
      <c r="I326" s="155"/>
      <c r="L326" s="150"/>
      <c r="M326" s="156"/>
      <c r="T326" s="157"/>
      <c r="AT326" s="152" t="s">
        <v>302</v>
      </c>
      <c r="AU326" s="152" t="s">
        <v>85</v>
      </c>
      <c r="AV326" s="12" t="s">
        <v>85</v>
      </c>
      <c r="AW326" s="12" t="s">
        <v>32</v>
      </c>
      <c r="AX326" s="12" t="s">
        <v>76</v>
      </c>
      <c r="AY326" s="152" t="s">
        <v>293</v>
      </c>
    </row>
    <row r="327" spans="2:65" s="14" customFormat="1" ht="11.25">
      <c r="B327" s="167"/>
      <c r="D327" s="151" t="s">
        <v>302</v>
      </c>
      <c r="E327" s="168" t="s">
        <v>1</v>
      </c>
      <c r="F327" s="169" t="s">
        <v>371</v>
      </c>
      <c r="H327" s="170">
        <v>950.30200000000002</v>
      </c>
      <c r="I327" s="171"/>
      <c r="L327" s="167"/>
      <c r="M327" s="172"/>
      <c r="T327" s="173"/>
      <c r="AT327" s="168" t="s">
        <v>302</v>
      </c>
      <c r="AU327" s="168" t="s">
        <v>85</v>
      </c>
      <c r="AV327" s="14" t="s">
        <v>300</v>
      </c>
      <c r="AW327" s="14" t="s">
        <v>32</v>
      </c>
      <c r="AX327" s="14" t="s">
        <v>83</v>
      </c>
      <c r="AY327" s="168" t="s">
        <v>293</v>
      </c>
    </row>
    <row r="328" spans="2:65" s="1" customFormat="1" ht="16.5" customHeight="1">
      <c r="B328" s="32"/>
      <c r="C328" s="137" t="s">
        <v>1201</v>
      </c>
      <c r="D328" s="137" t="s">
        <v>295</v>
      </c>
      <c r="E328" s="138" t="s">
        <v>1824</v>
      </c>
      <c r="F328" s="139" t="s">
        <v>1825</v>
      </c>
      <c r="G328" s="140" t="s">
        <v>533</v>
      </c>
      <c r="H328" s="141">
        <v>7.508</v>
      </c>
      <c r="I328" s="142"/>
      <c r="J328" s="143">
        <f>ROUND(I328*H328,2)</f>
        <v>0</v>
      </c>
      <c r="K328" s="139" t="s">
        <v>299</v>
      </c>
      <c r="L328" s="32"/>
      <c r="M328" s="144" t="s">
        <v>1</v>
      </c>
      <c r="N328" s="145" t="s">
        <v>41</v>
      </c>
      <c r="P328" s="146">
        <f>O328*H328</f>
        <v>0</v>
      </c>
      <c r="Q328" s="146">
        <v>1.08403</v>
      </c>
      <c r="R328" s="146">
        <f>Q328*H328</f>
        <v>8.1388972400000004</v>
      </c>
      <c r="S328" s="146">
        <v>0</v>
      </c>
      <c r="T328" s="147">
        <f>S328*H328</f>
        <v>0</v>
      </c>
      <c r="AR328" s="148" t="s">
        <v>300</v>
      </c>
      <c r="AT328" s="148" t="s">
        <v>295</v>
      </c>
      <c r="AU328" s="148" t="s">
        <v>85</v>
      </c>
      <c r="AY328" s="17" t="s">
        <v>293</v>
      </c>
      <c r="BE328" s="149">
        <f>IF(N328="základní",J328,0)</f>
        <v>0</v>
      </c>
      <c r="BF328" s="149">
        <f>IF(N328="snížená",J328,0)</f>
        <v>0</v>
      </c>
      <c r="BG328" s="149">
        <f>IF(N328="zákl. přenesená",J328,0)</f>
        <v>0</v>
      </c>
      <c r="BH328" s="149">
        <f>IF(N328="sníž. přenesená",J328,0)</f>
        <v>0</v>
      </c>
      <c r="BI328" s="149">
        <f>IF(N328="nulová",J328,0)</f>
        <v>0</v>
      </c>
      <c r="BJ328" s="17" t="s">
        <v>83</v>
      </c>
      <c r="BK328" s="149">
        <f>ROUND(I328*H328,2)</f>
        <v>0</v>
      </c>
      <c r="BL328" s="17" t="s">
        <v>300</v>
      </c>
      <c r="BM328" s="148" t="s">
        <v>1826</v>
      </c>
    </row>
    <row r="329" spans="2:65" s="12" customFormat="1" ht="11.25">
      <c r="B329" s="150"/>
      <c r="D329" s="151" t="s">
        <v>302</v>
      </c>
      <c r="E329" s="152" t="s">
        <v>1</v>
      </c>
      <c r="F329" s="153" t="s">
        <v>1827</v>
      </c>
      <c r="H329" s="154">
        <v>5.4649999999999999</v>
      </c>
      <c r="I329" s="155"/>
      <c r="L329" s="150"/>
      <c r="M329" s="156"/>
      <c r="T329" s="157"/>
      <c r="AT329" s="152" t="s">
        <v>302</v>
      </c>
      <c r="AU329" s="152" t="s">
        <v>85</v>
      </c>
      <c r="AV329" s="12" t="s">
        <v>85</v>
      </c>
      <c r="AW329" s="12" t="s">
        <v>32</v>
      </c>
      <c r="AX329" s="12" t="s">
        <v>76</v>
      </c>
      <c r="AY329" s="152" t="s">
        <v>293</v>
      </c>
    </row>
    <row r="330" spans="2:65" s="12" customFormat="1" ht="22.5">
      <c r="B330" s="150"/>
      <c r="D330" s="151" t="s">
        <v>302</v>
      </c>
      <c r="E330" s="152" t="s">
        <v>1</v>
      </c>
      <c r="F330" s="153" t="s">
        <v>1828</v>
      </c>
      <c r="H330" s="154">
        <v>1.175</v>
      </c>
      <c r="I330" s="155"/>
      <c r="L330" s="150"/>
      <c r="M330" s="156"/>
      <c r="T330" s="157"/>
      <c r="AT330" s="152" t="s">
        <v>302</v>
      </c>
      <c r="AU330" s="152" t="s">
        <v>85</v>
      </c>
      <c r="AV330" s="12" t="s">
        <v>85</v>
      </c>
      <c r="AW330" s="12" t="s">
        <v>32</v>
      </c>
      <c r="AX330" s="12" t="s">
        <v>76</v>
      </c>
      <c r="AY330" s="152" t="s">
        <v>293</v>
      </c>
    </row>
    <row r="331" spans="2:65" s="12" customFormat="1" ht="11.25">
      <c r="B331" s="150"/>
      <c r="D331" s="151" t="s">
        <v>302</v>
      </c>
      <c r="E331" s="152" t="s">
        <v>1</v>
      </c>
      <c r="F331" s="153" t="s">
        <v>1829</v>
      </c>
      <c r="H331" s="154">
        <v>0.86799999999999999</v>
      </c>
      <c r="I331" s="155"/>
      <c r="L331" s="150"/>
      <c r="M331" s="156"/>
      <c r="T331" s="157"/>
      <c r="AT331" s="152" t="s">
        <v>302</v>
      </c>
      <c r="AU331" s="152" t="s">
        <v>85</v>
      </c>
      <c r="AV331" s="12" t="s">
        <v>85</v>
      </c>
      <c r="AW331" s="12" t="s">
        <v>32</v>
      </c>
      <c r="AX331" s="12" t="s">
        <v>76</v>
      </c>
      <c r="AY331" s="152" t="s">
        <v>293</v>
      </c>
    </row>
    <row r="332" spans="2:65" s="14" customFormat="1" ht="11.25">
      <c r="B332" s="167"/>
      <c r="D332" s="151" t="s">
        <v>302</v>
      </c>
      <c r="E332" s="168" t="s">
        <v>1</v>
      </c>
      <c r="F332" s="169" t="s">
        <v>371</v>
      </c>
      <c r="H332" s="170">
        <v>7.508</v>
      </c>
      <c r="I332" s="171"/>
      <c r="L332" s="167"/>
      <c r="M332" s="172"/>
      <c r="T332" s="173"/>
      <c r="AT332" s="168" t="s">
        <v>302</v>
      </c>
      <c r="AU332" s="168" t="s">
        <v>85</v>
      </c>
      <c r="AV332" s="14" t="s">
        <v>300</v>
      </c>
      <c r="AW332" s="14" t="s">
        <v>32</v>
      </c>
      <c r="AX332" s="14" t="s">
        <v>83</v>
      </c>
      <c r="AY332" s="168" t="s">
        <v>293</v>
      </c>
    </row>
    <row r="333" spans="2:65" s="1" customFormat="1" ht="33" customHeight="1">
      <c r="B333" s="32"/>
      <c r="C333" s="137" t="s">
        <v>1205</v>
      </c>
      <c r="D333" s="137" t="s">
        <v>295</v>
      </c>
      <c r="E333" s="138" t="s">
        <v>1830</v>
      </c>
      <c r="F333" s="139" t="s">
        <v>1831</v>
      </c>
      <c r="G333" s="140" t="s">
        <v>311</v>
      </c>
      <c r="H333" s="141">
        <v>96.313999999999993</v>
      </c>
      <c r="I333" s="142"/>
      <c r="J333" s="143">
        <f>ROUND(I333*H333,2)</f>
        <v>0</v>
      </c>
      <c r="K333" s="139" t="s">
        <v>299</v>
      </c>
      <c r="L333" s="32"/>
      <c r="M333" s="144" t="s">
        <v>1</v>
      </c>
      <c r="N333" s="145" t="s">
        <v>41</v>
      </c>
      <c r="P333" s="146">
        <f>O333*H333</f>
        <v>0</v>
      </c>
      <c r="Q333" s="146">
        <v>2.5242300000000002</v>
      </c>
      <c r="R333" s="146">
        <f>Q333*H333</f>
        <v>243.11868822</v>
      </c>
      <c r="S333" s="146">
        <v>0</v>
      </c>
      <c r="T333" s="147">
        <f>S333*H333</f>
        <v>0</v>
      </c>
      <c r="AR333" s="148" t="s">
        <v>300</v>
      </c>
      <c r="AT333" s="148" t="s">
        <v>295</v>
      </c>
      <c r="AU333" s="148" t="s">
        <v>85</v>
      </c>
      <c r="AY333" s="17" t="s">
        <v>293</v>
      </c>
      <c r="BE333" s="149">
        <f>IF(N333="základní",J333,0)</f>
        <v>0</v>
      </c>
      <c r="BF333" s="149">
        <f>IF(N333="snížená",J333,0)</f>
        <v>0</v>
      </c>
      <c r="BG333" s="149">
        <f>IF(N333="zákl. přenesená",J333,0)</f>
        <v>0</v>
      </c>
      <c r="BH333" s="149">
        <f>IF(N333="sníž. přenesená",J333,0)</f>
        <v>0</v>
      </c>
      <c r="BI333" s="149">
        <f>IF(N333="nulová",J333,0)</f>
        <v>0</v>
      </c>
      <c r="BJ333" s="17" t="s">
        <v>83</v>
      </c>
      <c r="BK333" s="149">
        <f>ROUND(I333*H333,2)</f>
        <v>0</v>
      </c>
      <c r="BL333" s="17" t="s">
        <v>300</v>
      </c>
      <c r="BM333" s="148" t="s">
        <v>1832</v>
      </c>
    </row>
    <row r="334" spans="2:65" s="12" customFormat="1" ht="22.5">
      <c r="B334" s="150"/>
      <c r="D334" s="151" t="s">
        <v>302</v>
      </c>
      <c r="E334" s="152" t="s">
        <v>1</v>
      </c>
      <c r="F334" s="153" t="s">
        <v>1833</v>
      </c>
      <c r="H334" s="154">
        <v>95.256</v>
      </c>
      <c r="I334" s="155"/>
      <c r="L334" s="150"/>
      <c r="M334" s="156"/>
      <c r="T334" s="157"/>
      <c r="AT334" s="152" t="s">
        <v>302</v>
      </c>
      <c r="AU334" s="152" t="s">
        <v>85</v>
      </c>
      <c r="AV334" s="12" t="s">
        <v>85</v>
      </c>
      <c r="AW334" s="12" t="s">
        <v>32</v>
      </c>
      <c r="AX334" s="12" t="s">
        <v>76</v>
      </c>
      <c r="AY334" s="152" t="s">
        <v>293</v>
      </c>
    </row>
    <row r="335" spans="2:65" s="12" customFormat="1" ht="11.25">
      <c r="B335" s="150"/>
      <c r="D335" s="151" t="s">
        <v>302</v>
      </c>
      <c r="E335" s="152" t="s">
        <v>1</v>
      </c>
      <c r="F335" s="153" t="s">
        <v>1834</v>
      </c>
      <c r="H335" s="154">
        <v>1.0580000000000001</v>
      </c>
      <c r="I335" s="155"/>
      <c r="L335" s="150"/>
      <c r="M335" s="156"/>
      <c r="T335" s="157"/>
      <c r="AT335" s="152" t="s">
        <v>302</v>
      </c>
      <c r="AU335" s="152" t="s">
        <v>85</v>
      </c>
      <c r="AV335" s="12" t="s">
        <v>85</v>
      </c>
      <c r="AW335" s="12" t="s">
        <v>32</v>
      </c>
      <c r="AX335" s="12" t="s">
        <v>76</v>
      </c>
      <c r="AY335" s="152" t="s">
        <v>293</v>
      </c>
    </row>
    <row r="336" spans="2:65" s="14" customFormat="1" ht="11.25">
      <c r="B336" s="167"/>
      <c r="D336" s="151" t="s">
        <v>302</v>
      </c>
      <c r="E336" s="168" t="s">
        <v>1</v>
      </c>
      <c r="F336" s="169" t="s">
        <v>371</v>
      </c>
      <c r="H336" s="170">
        <v>96.313999999999993</v>
      </c>
      <c r="I336" s="171"/>
      <c r="L336" s="167"/>
      <c r="M336" s="172"/>
      <c r="T336" s="173"/>
      <c r="AT336" s="168" t="s">
        <v>302</v>
      </c>
      <c r="AU336" s="168" t="s">
        <v>85</v>
      </c>
      <c r="AV336" s="14" t="s">
        <v>300</v>
      </c>
      <c r="AW336" s="14" t="s">
        <v>32</v>
      </c>
      <c r="AX336" s="14" t="s">
        <v>83</v>
      </c>
      <c r="AY336" s="168" t="s">
        <v>293</v>
      </c>
    </row>
    <row r="337" spans="2:65" s="1" customFormat="1" ht="33" customHeight="1">
      <c r="B337" s="32"/>
      <c r="C337" s="137" t="s">
        <v>1211</v>
      </c>
      <c r="D337" s="137" t="s">
        <v>295</v>
      </c>
      <c r="E337" s="138" t="s">
        <v>1835</v>
      </c>
      <c r="F337" s="139" t="s">
        <v>1836</v>
      </c>
      <c r="G337" s="140" t="s">
        <v>311</v>
      </c>
      <c r="H337" s="141">
        <v>169.614</v>
      </c>
      <c r="I337" s="142"/>
      <c r="J337" s="143">
        <f>ROUND(I337*H337,2)</f>
        <v>0</v>
      </c>
      <c r="K337" s="139" t="s">
        <v>299</v>
      </c>
      <c r="L337" s="32"/>
      <c r="M337" s="144" t="s">
        <v>1</v>
      </c>
      <c r="N337" s="145" t="s">
        <v>41</v>
      </c>
      <c r="P337" s="146">
        <f>O337*H337</f>
        <v>0</v>
      </c>
      <c r="Q337" s="146">
        <v>2.5143</v>
      </c>
      <c r="R337" s="146">
        <f>Q337*H337</f>
        <v>426.46048020000001</v>
      </c>
      <c r="S337" s="146">
        <v>0</v>
      </c>
      <c r="T337" s="147">
        <f>S337*H337</f>
        <v>0</v>
      </c>
      <c r="AR337" s="148" t="s">
        <v>300</v>
      </c>
      <c r="AT337" s="148" t="s">
        <v>295</v>
      </c>
      <c r="AU337" s="148" t="s">
        <v>85</v>
      </c>
      <c r="AY337" s="17" t="s">
        <v>293</v>
      </c>
      <c r="BE337" s="149">
        <f>IF(N337="základní",J337,0)</f>
        <v>0</v>
      </c>
      <c r="BF337" s="149">
        <f>IF(N337="snížená",J337,0)</f>
        <v>0</v>
      </c>
      <c r="BG337" s="149">
        <f>IF(N337="zákl. přenesená",J337,0)</f>
        <v>0</v>
      </c>
      <c r="BH337" s="149">
        <f>IF(N337="sníž. přenesená",J337,0)</f>
        <v>0</v>
      </c>
      <c r="BI337" s="149">
        <f>IF(N337="nulová",J337,0)</f>
        <v>0</v>
      </c>
      <c r="BJ337" s="17" t="s">
        <v>83</v>
      </c>
      <c r="BK337" s="149">
        <f>ROUND(I337*H337,2)</f>
        <v>0</v>
      </c>
      <c r="BL337" s="17" t="s">
        <v>300</v>
      </c>
      <c r="BM337" s="148" t="s">
        <v>1837</v>
      </c>
    </row>
    <row r="338" spans="2:65" s="12" customFormat="1" ht="56.25">
      <c r="B338" s="150"/>
      <c r="D338" s="151" t="s">
        <v>302</v>
      </c>
      <c r="E338" s="152" t="s">
        <v>1</v>
      </c>
      <c r="F338" s="153" t="s">
        <v>1838</v>
      </c>
      <c r="H338" s="154">
        <v>41.536000000000001</v>
      </c>
      <c r="I338" s="155"/>
      <c r="L338" s="150"/>
      <c r="M338" s="156"/>
      <c r="T338" s="157"/>
      <c r="AT338" s="152" t="s">
        <v>302</v>
      </c>
      <c r="AU338" s="152" t="s">
        <v>85</v>
      </c>
      <c r="AV338" s="12" t="s">
        <v>85</v>
      </c>
      <c r="AW338" s="12" t="s">
        <v>32</v>
      </c>
      <c r="AX338" s="12" t="s">
        <v>76</v>
      </c>
      <c r="AY338" s="152" t="s">
        <v>293</v>
      </c>
    </row>
    <row r="339" spans="2:65" s="12" customFormat="1" ht="11.25">
      <c r="B339" s="150"/>
      <c r="D339" s="151" t="s">
        <v>302</v>
      </c>
      <c r="E339" s="152" t="s">
        <v>1</v>
      </c>
      <c r="F339" s="153" t="s">
        <v>1839</v>
      </c>
      <c r="H339" s="154">
        <v>1.7929999999999999</v>
      </c>
      <c r="I339" s="155"/>
      <c r="L339" s="150"/>
      <c r="M339" s="156"/>
      <c r="T339" s="157"/>
      <c r="AT339" s="152" t="s">
        <v>302</v>
      </c>
      <c r="AU339" s="152" t="s">
        <v>85</v>
      </c>
      <c r="AV339" s="12" t="s">
        <v>85</v>
      </c>
      <c r="AW339" s="12" t="s">
        <v>32</v>
      </c>
      <c r="AX339" s="12" t="s">
        <v>76</v>
      </c>
      <c r="AY339" s="152" t="s">
        <v>293</v>
      </c>
    </row>
    <row r="340" spans="2:65" s="12" customFormat="1" ht="33.75">
      <c r="B340" s="150"/>
      <c r="D340" s="151" t="s">
        <v>302</v>
      </c>
      <c r="E340" s="152" t="s">
        <v>1</v>
      </c>
      <c r="F340" s="153" t="s">
        <v>1840</v>
      </c>
      <c r="H340" s="154">
        <v>27.356999999999999</v>
      </c>
      <c r="I340" s="155"/>
      <c r="L340" s="150"/>
      <c r="M340" s="156"/>
      <c r="T340" s="157"/>
      <c r="AT340" s="152" t="s">
        <v>302</v>
      </c>
      <c r="AU340" s="152" t="s">
        <v>85</v>
      </c>
      <c r="AV340" s="12" t="s">
        <v>85</v>
      </c>
      <c r="AW340" s="12" t="s">
        <v>32</v>
      </c>
      <c r="AX340" s="12" t="s">
        <v>76</v>
      </c>
      <c r="AY340" s="152" t="s">
        <v>293</v>
      </c>
    </row>
    <row r="341" spans="2:65" s="12" customFormat="1" ht="45">
      <c r="B341" s="150"/>
      <c r="D341" s="151" t="s">
        <v>302</v>
      </c>
      <c r="E341" s="152" t="s">
        <v>1</v>
      </c>
      <c r="F341" s="153" t="s">
        <v>1841</v>
      </c>
      <c r="H341" s="154">
        <v>54.313000000000002</v>
      </c>
      <c r="I341" s="155"/>
      <c r="L341" s="150"/>
      <c r="M341" s="156"/>
      <c r="T341" s="157"/>
      <c r="AT341" s="152" t="s">
        <v>302</v>
      </c>
      <c r="AU341" s="152" t="s">
        <v>85</v>
      </c>
      <c r="AV341" s="12" t="s">
        <v>85</v>
      </c>
      <c r="AW341" s="12" t="s">
        <v>32</v>
      </c>
      <c r="AX341" s="12" t="s">
        <v>76</v>
      </c>
      <c r="AY341" s="152" t="s">
        <v>293</v>
      </c>
    </row>
    <row r="342" spans="2:65" s="12" customFormat="1" ht="33.75">
      <c r="B342" s="150"/>
      <c r="D342" s="151" t="s">
        <v>302</v>
      </c>
      <c r="E342" s="152" t="s">
        <v>1</v>
      </c>
      <c r="F342" s="153" t="s">
        <v>1842</v>
      </c>
      <c r="H342" s="154">
        <v>44.615000000000002</v>
      </c>
      <c r="I342" s="155"/>
      <c r="L342" s="150"/>
      <c r="M342" s="156"/>
      <c r="T342" s="157"/>
      <c r="AT342" s="152" t="s">
        <v>302</v>
      </c>
      <c r="AU342" s="152" t="s">
        <v>85</v>
      </c>
      <c r="AV342" s="12" t="s">
        <v>85</v>
      </c>
      <c r="AW342" s="12" t="s">
        <v>32</v>
      </c>
      <c r="AX342" s="12" t="s">
        <v>76</v>
      </c>
      <c r="AY342" s="152" t="s">
        <v>293</v>
      </c>
    </row>
    <row r="343" spans="2:65" s="14" customFormat="1" ht="11.25">
      <c r="B343" s="167"/>
      <c r="D343" s="151" t="s">
        <v>302</v>
      </c>
      <c r="E343" s="168" t="s">
        <v>1557</v>
      </c>
      <c r="F343" s="169" t="s">
        <v>371</v>
      </c>
      <c r="H343" s="170">
        <v>169.614</v>
      </c>
      <c r="I343" s="171"/>
      <c r="L343" s="167"/>
      <c r="M343" s="172"/>
      <c r="T343" s="173"/>
      <c r="AT343" s="168" t="s">
        <v>302</v>
      </c>
      <c r="AU343" s="168" t="s">
        <v>85</v>
      </c>
      <c r="AV343" s="14" t="s">
        <v>300</v>
      </c>
      <c r="AW343" s="14" t="s">
        <v>32</v>
      </c>
      <c r="AX343" s="14" t="s">
        <v>83</v>
      </c>
      <c r="AY343" s="168" t="s">
        <v>293</v>
      </c>
    </row>
    <row r="344" spans="2:65" s="1" customFormat="1" ht="24.2" customHeight="1">
      <c r="B344" s="32"/>
      <c r="C344" s="137" t="s">
        <v>1217</v>
      </c>
      <c r="D344" s="137" t="s">
        <v>295</v>
      </c>
      <c r="E344" s="138" t="s">
        <v>1843</v>
      </c>
      <c r="F344" s="139" t="s">
        <v>1844</v>
      </c>
      <c r="G344" s="140" t="s">
        <v>767</v>
      </c>
      <c r="H344" s="141">
        <v>729.28700000000003</v>
      </c>
      <c r="I344" s="142"/>
      <c r="J344" s="143">
        <f>ROUND(I344*H344,2)</f>
        <v>0</v>
      </c>
      <c r="K344" s="139" t="s">
        <v>299</v>
      </c>
      <c r="L344" s="32"/>
      <c r="M344" s="144" t="s">
        <v>1</v>
      </c>
      <c r="N344" s="145" t="s">
        <v>41</v>
      </c>
      <c r="P344" s="146">
        <f>O344*H344</f>
        <v>0</v>
      </c>
      <c r="Q344" s="146">
        <v>4.3200000000000001E-3</v>
      </c>
      <c r="R344" s="146">
        <f>Q344*H344</f>
        <v>3.1505198400000003</v>
      </c>
      <c r="S344" s="146">
        <v>0</v>
      </c>
      <c r="T344" s="147">
        <f>S344*H344</f>
        <v>0</v>
      </c>
      <c r="AR344" s="148" t="s">
        <v>300</v>
      </c>
      <c r="AT344" s="148" t="s">
        <v>295</v>
      </c>
      <c r="AU344" s="148" t="s">
        <v>85</v>
      </c>
      <c r="AY344" s="17" t="s">
        <v>293</v>
      </c>
      <c r="BE344" s="149">
        <f>IF(N344="základní",J344,0)</f>
        <v>0</v>
      </c>
      <c r="BF344" s="149">
        <f>IF(N344="snížená",J344,0)</f>
        <v>0</v>
      </c>
      <c r="BG344" s="149">
        <f>IF(N344="zákl. přenesená",J344,0)</f>
        <v>0</v>
      </c>
      <c r="BH344" s="149">
        <f>IF(N344="sníž. přenesená",J344,0)</f>
        <v>0</v>
      </c>
      <c r="BI344" s="149">
        <f>IF(N344="nulová",J344,0)</f>
        <v>0</v>
      </c>
      <c r="BJ344" s="17" t="s">
        <v>83</v>
      </c>
      <c r="BK344" s="149">
        <f>ROUND(I344*H344,2)</f>
        <v>0</v>
      </c>
      <c r="BL344" s="17" t="s">
        <v>300</v>
      </c>
      <c r="BM344" s="148" t="s">
        <v>1845</v>
      </c>
    </row>
    <row r="345" spans="2:65" s="12" customFormat="1" ht="33.75">
      <c r="B345" s="150"/>
      <c r="D345" s="151" t="s">
        <v>302</v>
      </c>
      <c r="E345" s="152" t="s">
        <v>1</v>
      </c>
      <c r="F345" s="153" t="s">
        <v>1846</v>
      </c>
      <c r="H345" s="154">
        <v>105.587</v>
      </c>
      <c r="I345" s="155"/>
      <c r="L345" s="150"/>
      <c r="M345" s="156"/>
      <c r="T345" s="157"/>
      <c r="AT345" s="152" t="s">
        <v>302</v>
      </c>
      <c r="AU345" s="152" t="s">
        <v>85</v>
      </c>
      <c r="AV345" s="12" t="s">
        <v>85</v>
      </c>
      <c r="AW345" s="12" t="s">
        <v>32</v>
      </c>
      <c r="AX345" s="12" t="s">
        <v>76</v>
      </c>
      <c r="AY345" s="152" t="s">
        <v>293</v>
      </c>
    </row>
    <row r="346" spans="2:65" s="12" customFormat="1" ht="33.75">
      <c r="B346" s="150"/>
      <c r="D346" s="151" t="s">
        <v>302</v>
      </c>
      <c r="E346" s="152" t="s">
        <v>1</v>
      </c>
      <c r="F346" s="153" t="s">
        <v>1847</v>
      </c>
      <c r="H346" s="154">
        <v>153.69999999999999</v>
      </c>
      <c r="I346" s="155"/>
      <c r="L346" s="150"/>
      <c r="M346" s="156"/>
      <c r="T346" s="157"/>
      <c r="AT346" s="152" t="s">
        <v>302</v>
      </c>
      <c r="AU346" s="152" t="s">
        <v>85</v>
      </c>
      <c r="AV346" s="12" t="s">
        <v>85</v>
      </c>
      <c r="AW346" s="12" t="s">
        <v>32</v>
      </c>
      <c r="AX346" s="12" t="s">
        <v>76</v>
      </c>
      <c r="AY346" s="152" t="s">
        <v>293</v>
      </c>
    </row>
    <row r="347" spans="2:65" s="12" customFormat="1" ht="33.75">
      <c r="B347" s="150"/>
      <c r="D347" s="151" t="s">
        <v>302</v>
      </c>
      <c r="E347" s="152" t="s">
        <v>1</v>
      </c>
      <c r="F347" s="153" t="s">
        <v>1848</v>
      </c>
      <c r="H347" s="154">
        <v>11.768000000000001</v>
      </c>
      <c r="I347" s="155"/>
      <c r="L347" s="150"/>
      <c r="M347" s="156"/>
      <c r="T347" s="157"/>
      <c r="AT347" s="152" t="s">
        <v>302</v>
      </c>
      <c r="AU347" s="152" t="s">
        <v>85</v>
      </c>
      <c r="AV347" s="12" t="s">
        <v>85</v>
      </c>
      <c r="AW347" s="12" t="s">
        <v>32</v>
      </c>
      <c r="AX347" s="12" t="s">
        <v>76</v>
      </c>
      <c r="AY347" s="152" t="s">
        <v>293</v>
      </c>
    </row>
    <row r="348" spans="2:65" s="12" customFormat="1" ht="33.75">
      <c r="B348" s="150"/>
      <c r="D348" s="151" t="s">
        <v>302</v>
      </c>
      <c r="E348" s="152" t="s">
        <v>1</v>
      </c>
      <c r="F348" s="153" t="s">
        <v>1849</v>
      </c>
      <c r="H348" s="154">
        <v>138.67099999999999</v>
      </c>
      <c r="I348" s="155"/>
      <c r="L348" s="150"/>
      <c r="M348" s="156"/>
      <c r="T348" s="157"/>
      <c r="AT348" s="152" t="s">
        <v>302</v>
      </c>
      <c r="AU348" s="152" t="s">
        <v>85</v>
      </c>
      <c r="AV348" s="12" t="s">
        <v>85</v>
      </c>
      <c r="AW348" s="12" t="s">
        <v>32</v>
      </c>
      <c r="AX348" s="12" t="s">
        <v>76</v>
      </c>
      <c r="AY348" s="152" t="s">
        <v>293</v>
      </c>
    </row>
    <row r="349" spans="2:65" s="12" customFormat="1" ht="45">
      <c r="B349" s="150"/>
      <c r="D349" s="151" t="s">
        <v>302</v>
      </c>
      <c r="E349" s="152" t="s">
        <v>1</v>
      </c>
      <c r="F349" s="153" t="s">
        <v>1850</v>
      </c>
      <c r="H349" s="154">
        <v>163.34</v>
      </c>
      <c r="I349" s="155"/>
      <c r="L349" s="150"/>
      <c r="M349" s="156"/>
      <c r="T349" s="157"/>
      <c r="AT349" s="152" t="s">
        <v>302</v>
      </c>
      <c r="AU349" s="152" t="s">
        <v>85</v>
      </c>
      <c r="AV349" s="12" t="s">
        <v>85</v>
      </c>
      <c r="AW349" s="12" t="s">
        <v>32</v>
      </c>
      <c r="AX349" s="12" t="s">
        <v>76</v>
      </c>
      <c r="AY349" s="152" t="s">
        <v>293</v>
      </c>
    </row>
    <row r="350" spans="2:65" s="12" customFormat="1" ht="33.75">
      <c r="B350" s="150"/>
      <c r="D350" s="151" t="s">
        <v>302</v>
      </c>
      <c r="E350" s="152" t="s">
        <v>1</v>
      </c>
      <c r="F350" s="153" t="s">
        <v>1851</v>
      </c>
      <c r="H350" s="154">
        <v>156.221</v>
      </c>
      <c r="I350" s="155"/>
      <c r="L350" s="150"/>
      <c r="M350" s="156"/>
      <c r="T350" s="157"/>
      <c r="AT350" s="152" t="s">
        <v>302</v>
      </c>
      <c r="AU350" s="152" t="s">
        <v>85</v>
      </c>
      <c r="AV350" s="12" t="s">
        <v>85</v>
      </c>
      <c r="AW350" s="12" t="s">
        <v>32</v>
      </c>
      <c r="AX350" s="12" t="s">
        <v>76</v>
      </c>
      <c r="AY350" s="152" t="s">
        <v>293</v>
      </c>
    </row>
    <row r="351" spans="2:65" s="14" customFormat="1" ht="11.25">
      <c r="B351" s="167"/>
      <c r="D351" s="151" t="s">
        <v>302</v>
      </c>
      <c r="E351" s="168" t="s">
        <v>1</v>
      </c>
      <c r="F351" s="169" t="s">
        <v>371</v>
      </c>
      <c r="H351" s="170">
        <v>729.28700000000003</v>
      </c>
      <c r="I351" s="171"/>
      <c r="L351" s="167"/>
      <c r="M351" s="172"/>
      <c r="T351" s="173"/>
      <c r="AT351" s="168" t="s">
        <v>302</v>
      </c>
      <c r="AU351" s="168" t="s">
        <v>85</v>
      </c>
      <c r="AV351" s="14" t="s">
        <v>300</v>
      </c>
      <c r="AW351" s="14" t="s">
        <v>32</v>
      </c>
      <c r="AX351" s="14" t="s">
        <v>83</v>
      </c>
      <c r="AY351" s="168" t="s">
        <v>293</v>
      </c>
    </row>
    <row r="352" spans="2:65" s="1" customFormat="1" ht="33" customHeight="1">
      <c r="B352" s="32"/>
      <c r="C352" s="137" t="s">
        <v>1222</v>
      </c>
      <c r="D352" s="137" t="s">
        <v>295</v>
      </c>
      <c r="E352" s="138" t="s">
        <v>1852</v>
      </c>
      <c r="F352" s="139" t="s">
        <v>1853</v>
      </c>
      <c r="G352" s="140" t="s">
        <v>767</v>
      </c>
      <c r="H352" s="141">
        <v>729.28700000000003</v>
      </c>
      <c r="I352" s="142"/>
      <c r="J352" s="143">
        <f>ROUND(I352*H352,2)</f>
        <v>0</v>
      </c>
      <c r="K352" s="139" t="s">
        <v>299</v>
      </c>
      <c r="L352" s="32"/>
      <c r="M352" s="144" t="s">
        <v>1</v>
      </c>
      <c r="N352" s="145" t="s">
        <v>41</v>
      </c>
      <c r="P352" s="146">
        <f>O352*H352</f>
        <v>0</v>
      </c>
      <c r="Q352" s="146">
        <v>0</v>
      </c>
      <c r="R352" s="146">
        <f>Q352*H352</f>
        <v>0</v>
      </c>
      <c r="S352" s="146">
        <v>0</v>
      </c>
      <c r="T352" s="147">
        <f>S352*H352</f>
        <v>0</v>
      </c>
      <c r="AR352" s="148" t="s">
        <v>300</v>
      </c>
      <c r="AT352" s="148" t="s">
        <v>295</v>
      </c>
      <c r="AU352" s="148" t="s">
        <v>85</v>
      </c>
      <c r="AY352" s="17" t="s">
        <v>293</v>
      </c>
      <c r="BE352" s="149">
        <f>IF(N352="základní",J352,0)</f>
        <v>0</v>
      </c>
      <c r="BF352" s="149">
        <f>IF(N352="snížená",J352,0)</f>
        <v>0</v>
      </c>
      <c r="BG352" s="149">
        <f>IF(N352="zákl. přenesená",J352,0)</f>
        <v>0</v>
      </c>
      <c r="BH352" s="149">
        <f>IF(N352="sníž. přenesená",J352,0)</f>
        <v>0</v>
      </c>
      <c r="BI352" s="149">
        <f>IF(N352="nulová",J352,0)</f>
        <v>0</v>
      </c>
      <c r="BJ352" s="17" t="s">
        <v>83</v>
      </c>
      <c r="BK352" s="149">
        <f>ROUND(I352*H352,2)</f>
        <v>0</v>
      </c>
      <c r="BL352" s="17" t="s">
        <v>300</v>
      </c>
      <c r="BM352" s="148" t="s">
        <v>1854</v>
      </c>
    </row>
    <row r="353" spans="2:65" s="1" customFormat="1" ht="24.2" customHeight="1">
      <c r="B353" s="32"/>
      <c r="C353" s="137" t="s">
        <v>1227</v>
      </c>
      <c r="D353" s="137" t="s">
        <v>295</v>
      </c>
      <c r="E353" s="138" t="s">
        <v>1855</v>
      </c>
      <c r="F353" s="139" t="s">
        <v>1856</v>
      </c>
      <c r="G353" s="140" t="s">
        <v>533</v>
      </c>
      <c r="H353" s="141">
        <v>6.2329999999999997</v>
      </c>
      <c r="I353" s="142"/>
      <c r="J353" s="143">
        <f>ROUND(I353*H353,2)</f>
        <v>0</v>
      </c>
      <c r="K353" s="139" t="s">
        <v>299</v>
      </c>
      <c r="L353" s="32"/>
      <c r="M353" s="144" t="s">
        <v>1</v>
      </c>
      <c r="N353" s="145" t="s">
        <v>41</v>
      </c>
      <c r="P353" s="146">
        <f>O353*H353</f>
        <v>0</v>
      </c>
      <c r="Q353" s="146">
        <v>1.10907</v>
      </c>
      <c r="R353" s="146">
        <f>Q353*H353</f>
        <v>6.9128333099999999</v>
      </c>
      <c r="S353" s="146">
        <v>0</v>
      </c>
      <c r="T353" s="147">
        <f>S353*H353</f>
        <v>0</v>
      </c>
      <c r="AR353" s="148" t="s">
        <v>300</v>
      </c>
      <c r="AT353" s="148" t="s">
        <v>295</v>
      </c>
      <c r="AU353" s="148" t="s">
        <v>85</v>
      </c>
      <c r="AY353" s="17" t="s">
        <v>293</v>
      </c>
      <c r="BE353" s="149">
        <f>IF(N353="základní",J353,0)</f>
        <v>0</v>
      </c>
      <c r="BF353" s="149">
        <f>IF(N353="snížená",J353,0)</f>
        <v>0</v>
      </c>
      <c r="BG353" s="149">
        <f>IF(N353="zákl. přenesená",J353,0)</f>
        <v>0</v>
      </c>
      <c r="BH353" s="149">
        <f>IF(N353="sníž. přenesená",J353,0)</f>
        <v>0</v>
      </c>
      <c r="BI353" s="149">
        <f>IF(N353="nulová",J353,0)</f>
        <v>0</v>
      </c>
      <c r="BJ353" s="17" t="s">
        <v>83</v>
      </c>
      <c r="BK353" s="149">
        <f>ROUND(I353*H353,2)</f>
        <v>0</v>
      </c>
      <c r="BL353" s="17" t="s">
        <v>300</v>
      </c>
      <c r="BM353" s="148" t="s">
        <v>1857</v>
      </c>
    </row>
    <row r="354" spans="2:65" s="12" customFormat="1" ht="11.25">
      <c r="B354" s="150"/>
      <c r="D354" s="151" t="s">
        <v>302</v>
      </c>
      <c r="E354" s="152" t="s">
        <v>1</v>
      </c>
      <c r="F354" s="153" t="s">
        <v>1858</v>
      </c>
      <c r="H354" s="154">
        <v>6.2329999999999997</v>
      </c>
      <c r="I354" s="155"/>
      <c r="L354" s="150"/>
      <c r="M354" s="156"/>
      <c r="T354" s="157"/>
      <c r="AT354" s="152" t="s">
        <v>302</v>
      </c>
      <c r="AU354" s="152" t="s">
        <v>85</v>
      </c>
      <c r="AV354" s="12" t="s">
        <v>85</v>
      </c>
      <c r="AW354" s="12" t="s">
        <v>32</v>
      </c>
      <c r="AX354" s="12" t="s">
        <v>83</v>
      </c>
      <c r="AY354" s="152" t="s">
        <v>293</v>
      </c>
    </row>
    <row r="355" spans="2:65" s="11" customFormat="1" ht="22.9" customHeight="1">
      <c r="B355" s="125"/>
      <c r="D355" s="126" t="s">
        <v>75</v>
      </c>
      <c r="E355" s="135" t="s">
        <v>300</v>
      </c>
      <c r="F355" s="135" t="s">
        <v>1210</v>
      </c>
      <c r="I355" s="128"/>
      <c r="J355" s="136">
        <f>BK355</f>
        <v>0</v>
      </c>
      <c r="L355" s="125"/>
      <c r="M355" s="130"/>
      <c r="P355" s="131">
        <f>SUM(P356:P359)</f>
        <v>0</v>
      </c>
      <c r="R355" s="131">
        <f>SUM(R356:R359)</f>
        <v>0</v>
      </c>
      <c r="T355" s="132">
        <f>SUM(T356:T359)</f>
        <v>0</v>
      </c>
      <c r="AR355" s="126" t="s">
        <v>83</v>
      </c>
      <c r="AT355" s="133" t="s">
        <v>75</v>
      </c>
      <c r="AU355" s="133" t="s">
        <v>83</v>
      </c>
      <c r="AY355" s="126" t="s">
        <v>293</v>
      </c>
      <c r="BK355" s="134">
        <f>SUM(BK356:BK359)</f>
        <v>0</v>
      </c>
    </row>
    <row r="356" spans="2:65" s="1" customFormat="1" ht="16.5" customHeight="1">
      <c r="B356" s="32"/>
      <c r="C356" s="137" t="s">
        <v>1233</v>
      </c>
      <c r="D356" s="137" t="s">
        <v>295</v>
      </c>
      <c r="E356" s="138" t="s">
        <v>1859</v>
      </c>
      <c r="F356" s="139" t="s">
        <v>1860</v>
      </c>
      <c r="G356" s="140" t="s">
        <v>311</v>
      </c>
      <c r="H356" s="141">
        <v>0.76600000000000001</v>
      </c>
      <c r="I356" s="142"/>
      <c r="J356" s="143">
        <f>ROUND(I356*H356,2)</f>
        <v>0</v>
      </c>
      <c r="K356" s="139" t="s">
        <v>299</v>
      </c>
      <c r="L356" s="32"/>
      <c r="M356" s="144" t="s">
        <v>1</v>
      </c>
      <c r="N356" s="145" t="s">
        <v>41</v>
      </c>
      <c r="P356" s="146">
        <f>O356*H356</f>
        <v>0</v>
      </c>
      <c r="Q356" s="146">
        <v>0</v>
      </c>
      <c r="R356" s="146">
        <f>Q356*H356</f>
        <v>0</v>
      </c>
      <c r="S356" s="146">
        <v>0</v>
      </c>
      <c r="T356" s="147">
        <f>S356*H356</f>
        <v>0</v>
      </c>
      <c r="AR356" s="148" t="s">
        <v>300</v>
      </c>
      <c r="AT356" s="148" t="s">
        <v>295</v>
      </c>
      <c r="AU356" s="148" t="s">
        <v>85</v>
      </c>
      <c r="AY356" s="17" t="s">
        <v>293</v>
      </c>
      <c r="BE356" s="149">
        <f>IF(N356="základní",J356,0)</f>
        <v>0</v>
      </c>
      <c r="BF356" s="149">
        <f>IF(N356="snížená",J356,0)</f>
        <v>0</v>
      </c>
      <c r="BG356" s="149">
        <f>IF(N356="zákl. přenesená",J356,0)</f>
        <v>0</v>
      </c>
      <c r="BH356" s="149">
        <f>IF(N356="sníž. přenesená",J356,0)</f>
        <v>0</v>
      </c>
      <c r="BI356" s="149">
        <f>IF(N356="nulová",J356,0)</f>
        <v>0</v>
      </c>
      <c r="BJ356" s="17" t="s">
        <v>83</v>
      </c>
      <c r="BK356" s="149">
        <f>ROUND(I356*H356,2)</f>
        <v>0</v>
      </c>
      <c r="BL356" s="17" t="s">
        <v>300</v>
      </c>
      <c r="BM356" s="148" t="s">
        <v>1861</v>
      </c>
    </row>
    <row r="357" spans="2:65" s="12" customFormat="1" ht="11.25">
      <c r="B357" s="150"/>
      <c r="D357" s="151" t="s">
        <v>302</v>
      </c>
      <c r="E357" s="152" t="s">
        <v>1</v>
      </c>
      <c r="F357" s="153" t="s">
        <v>1862</v>
      </c>
      <c r="H357" s="154">
        <v>0.76600000000000001</v>
      </c>
      <c r="I357" s="155"/>
      <c r="L357" s="150"/>
      <c r="M357" s="156"/>
      <c r="T357" s="157"/>
      <c r="AT357" s="152" t="s">
        <v>302</v>
      </c>
      <c r="AU357" s="152" t="s">
        <v>85</v>
      </c>
      <c r="AV357" s="12" t="s">
        <v>85</v>
      </c>
      <c r="AW357" s="12" t="s">
        <v>32</v>
      </c>
      <c r="AX357" s="12" t="s">
        <v>83</v>
      </c>
      <c r="AY357" s="152" t="s">
        <v>293</v>
      </c>
    </row>
    <row r="358" spans="2:65" s="1" customFormat="1" ht="24.2" customHeight="1">
      <c r="B358" s="32"/>
      <c r="C358" s="137" t="s">
        <v>1250</v>
      </c>
      <c r="D358" s="137" t="s">
        <v>295</v>
      </c>
      <c r="E358" s="138" t="s">
        <v>1863</v>
      </c>
      <c r="F358" s="139" t="s">
        <v>1864</v>
      </c>
      <c r="G358" s="140" t="s">
        <v>311</v>
      </c>
      <c r="H358" s="141">
        <v>1.38</v>
      </c>
      <c r="I358" s="142"/>
      <c r="J358" s="143">
        <f>ROUND(I358*H358,2)</f>
        <v>0</v>
      </c>
      <c r="K358" s="139" t="s">
        <v>299</v>
      </c>
      <c r="L358" s="32"/>
      <c r="M358" s="144" t="s">
        <v>1</v>
      </c>
      <c r="N358" s="145" t="s">
        <v>41</v>
      </c>
      <c r="P358" s="146">
        <f>O358*H358</f>
        <v>0</v>
      </c>
      <c r="Q358" s="146">
        <v>0</v>
      </c>
      <c r="R358" s="146">
        <f>Q358*H358</f>
        <v>0</v>
      </c>
      <c r="S358" s="146">
        <v>0</v>
      </c>
      <c r="T358" s="147">
        <f>S358*H358</f>
        <v>0</v>
      </c>
      <c r="AR358" s="148" t="s">
        <v>300</v>
      </c>
      <c r="AT358" s="148" t="s">
        <v>295</v>
      </c>
      <c r="AU358" s="148" t="s">
        <v>85</v>
      </c>
      <c r="AY358" s="17" t="s">
        <v>293</v>
      </c>
      <c r="BE358" s="149">
        <f>IF(N358="základní",J358,0)</f>
        <v>0</v>
      </c>
      <c r="BF358" s="149">
        <f>IF(N358="snížená",J358,0)</f>
        <v>0</v>
      </c>
      <c r="BG358" s="149">
        <f>IF(N358="zákl. přenesená",J358,0)</f>
        <v>0</v>
      </c>
      <c r="BH358" s="149">
        <f>IF(N358="sníž. přenesená",J358,0)</f>
        <v>0</v>
      </c>
      <c r="BI358" s="149">
        <f>IF(N358="nulová",J358,0)</f>
        <v>0</v>
      </c>
      <c r="BJ358" s="17" t="s">
        <v>83</v>
      </c>
      <c r="BK358" s="149">
        <f>ROUND(I358*H358,2)</f>
        <v>0</v>
      </c>
      <c r="BL358" s="17" t="s">
        <v>300</v>
      </c>
      <c r="BM358" s="148" t="s">
        <v>1865</v>
      </c>
    </row>
    <row r="359" spans="2:65" s="12" customFormat="1" ht="11.25">
      <c r="B359" s="150"/>
      <c r="D359" s="151" t="s">
        <v>302</v>
      </c>
      <c r="E359" s="152" t="s">
        <v>1</v>
      </c>
      <c r="F359" s="153" t="s">
        <v>1866</v>
      </c>
      <c r="H359" s="154">
        <v>1.38</v>
      </c>
      <c r="I359" s="155"/>
      <c r="L359" s="150"/>
      <c r="M359" s="156"/>
      <c r="T359" s="157"/>
      <c r="AT359" s="152" t="s">
        <v>302</v>
      </c>
      <c r="AU359" s="152" t="s">
        <v>85</v>
      </c>
      <c r="AV359" s="12" t="s">
        <v>85</v>
      </c>
      <c r="AW359" s="12" t="s">
        <v>32</v>
      </c>
      <c r="AX359" s="12" t="s">
        <v>83</v>
      </c>
      <c r="AY359" s="152" t="s">
        <v>293</v>
      </c>
    </row>
    <row r="360" spans="2:65" s="11" customFormat="1" ht="22.9" customHeight="1">
      <c r="B360" s="125"/>
      <c r="D360" s="126" t="s">
        <v>75</v>
      </c>
      <c r="E360" s="135" t="s">
        <v>320</v>
      </c>
      <c r="F360" s="135" t="s">
        <v>1867</v>
      </c>
      <c r="I360" s="128"/>
      <c r="J360" s="136">
        <f>BK360</f>
        <v>0</v>
      </c>
      <c r="L360" s="125"/>
      <c r="M360" s="130"/>
      <c r="P360" s="131">
        <f>SUM(P361:P376)</f>
        <v>0</v>
      </c>
      <c r="R360" s="131">
        <f>SUM(R361:R376)</f>
        <v>10.6615</v>
      </c>
      <c r="T360" s="132">
        <f>SUM(T361:T376)</f>
        <v>0</v>
      </c>
      <c r="AR360" s="126" t="s">
        <v>83</v>
      </c>
      <c r="AT360" s="133" t="s">
        <v>75</v>
      </c>
      <c r="AU360" s="133" t="s">
        <v>83</v>
      </c>
      <c r="AY360" s="126" t="s">
        <v>293</v>
      </c>
      <c r="BK360" s="134">
        <f>SUM(BK361:BK376)</f>
        <v>0</v>
      </c>
    </row>
    <row r="361" spans="2:65" s="1" customFormat="1" ht="24.2" customHeight="1">
      <c r="B361" s="32"/>
      <c r="C361" s="137" t="s">
        <v>1255</v>
      </c>
      <c r="D361" s="137" t="s">
        <v>295</v>
      </c>
      <c r="E361" s="138" t="s">
        <v>1868</v>
      </c>
      <c r="F361" s="139" t="s">
        <v>1869</v>
      </c>
      <c r="G361" s="140" t="s">
        <v>767</v>
      </c>
      <c r="H361" s="141">
        <v>29</v>
      </c>
      <c r="I361" s="142"/>
      <c r="J361" s="143">
        <f>ROUND(I361*H361,2)</f>
        <v>0</v>
      </c>
      <c r="K361" s="139" t="s">
        <v>299</v>
      </c>
      <c r="L361" s="32"/>
      <c r="M361" s="144" t="s">
        <v>1</v>
      </c>
      <c r="N361" s="145" t="s">
        <v>41</v>
      </c>
      <c r="P361" s="146">
        <f>O361*H361</f>
        <v>0</v>
      </c>
      <c r="Q361" s="146">
        <v>0</v>
      </c>
      <c r="R361" s="146">
        <f>Q361*H361</f>
        <v>0</v>
      </c>
      <c r="S361" s="146">
        <v>0</v>
      </c>
      <c r="T361" s="147">
        <f>S361*H361</f>
        <v>0</v>
      </c>
      <c r="AR361" s="148" t="s">
        <v>300</v>
      </c>
      <c r="AT361" s="148" t="s">
        <v>295</v>
      </c>
      <c r="AU361" s="148" t="s">
        <v>85</v>
      </c>
      <c r="AY361" s="17" t="s">
        <v>293</v>
      </c>
      <c r="BE361" s="149">
        <f>IF(N361="základní",J361,0)</f>
        <v>0</v>
      </c>
      <c r="BF361" s="149">
        <f>IF(N361="snížená",J361,0)</f>
        <v>0</v>
      </c>
      <c r="BG361" s="149">
        <f>IF(N361="zákl. přenesená",J361,0)</f>
        <v>0</v>
      </c>
      <c r="BH361" s="149">
        <f>IF(N361="sníž. přenesená",J361,0)</f>
        <v>0</v>
      </c>
      <c r="BI361" s="149">
        <f>IF(N361="nulová",J361,0)</f>
        <v>0</v>
      </c>
      <c r="BJ361" s="17" t="s">
        <v>83</v>
      </c>
      <c r="BK361" s="149">
        <f>ROUND(I361*H361,2)</f>
        <v>0</v>
      </c>
      <c r="BL361" s="17" t="s">
        <v>300</v>
      </c>
      <c r="BM361" s="148" t="s">
        <v>1870</v>
      </c>
    </row>
    <row r="362" spans="2:65" s="12" customFormat="1" ht="11.25">
      <c r="B362" s="150"/>
      <c r="D362" s="151" t="s">
        <v>302</v>
      </c>
      <c r="E362" s="152" t="s">
        <v>1</v>
      </c>
      <c r="F362" s="153" t="s">
        <v>1871</v>
      </c>
      <c r="H362" s="154">
        <v>8</v>
      </c>
      <c r="I362" s="155"/>
      <c r="L362" s="150"/>
      <c r="M362" s="156"/>
      <c r="T362" s="157"/>
      <c r="AT362" s="152" t="s">
        <v>302</v>
      </c>
      <c r="AU362" s="152" t="s">
        <v>85</v>
      </c>
      <c r="AV362" s="12" t="s">
        <v>85</v>
      </c>
      <c r="AW362" s="12" t="s">
        <v>32</v>
      </c>
      <c r="AX362" s="12" t="s">
        <v>76</v>
      </c>
      <c r="AY362" s="152" t="s">
        <v>293</v>
      </c>
    </row>
    <row r="363" spans="2:65" s="12" customFormat="1" ht="11.25">
      <c r="B363" s="150"/>
      <c r="D363" s="151" t="s">
        <v>302</v>
      </c>
      <c r="E363" s="152" t="s">
        <v>1</v>
      </c>
      <c r="F363" s="153" t="s">
        <v>1872</v>
      </c>
      <c r="H363" s="154">
        <v>12</v>
      </c>
      <c r="I363" s="155"/>
      <c r="L363" s="150"/>
      <c r="M363" s="156"/>
      <c r="T363" s="157"/>
      <c r="AT363" s="152" t="s">
        <v>302</v>
      </c>
      <c r="AU363" s="152" t="s">
        <v>85</v>
      </c>
      <c r="AV363" s="12" t="s">
        <v>85</v>
      </c>
      <c r="AW363" s="12" t="s">
        <v>32</v>
      </c>
      <c r="AX363" s="12" t="s">
        <v>76</v>
      </c>
      <c r="AY363" s="152" t="s">
        <v>293</v>
      </c>
    </row>
    <row r="364" spans="2:65" s="12" customFormat="1" ht="11.25">
      <c r="B364" s="150"/>
      <c r="D364" s="151" t="s">
        <v>302</v>
      </c>
      <c r="E364" s="152" t="s">
        <v>1</v>
      </c>
      <c r="F364" s="153" t="s">
        <v>1873</v>
      </c>
      <c r="H364" s="154">
        <v>9</v>
      </c>
      <c r="I364" s="155"/>
      <c r="L364" s="150"/>
      <c r="M364" s="156"/>
      <c r="T364" s="157"/>
      <c r="AT364" s="152" t="s">
        <v>302</v>
      </c>
      <c r="AU364" s="152" t="s">
        <v>85</v>
      </c>
      <c r="AV364" s="12" t="s">
        <v>85</v>
      </c>
      <c r="AW364" s="12" t="s">
        <v>32</v>
      </c>
      <c r="AX364" s="12" t="s">
        <v>76</v>
      </c>
      <c r="AY364" s="152" t="s">
        <v>293</v>
      </c>
    </row>
    <row r="365" spans="2:65" s="14" customFormat="1" ht="11.25">
      <c r="B365" s="167"/>
      <c r="D365" s="151" t="s">
        <v>302</v>
      </c>
      <c r="E365" s="168" t="s">
        <v>1</v>
      </c>
      <c r="F365" s="169" t="s">
        <v>371</v>
      </c>
      <c r="H365" s="170">
        <v>29</v>
      </c>
      <c r="I365" s="171"/>
      <c r="L365" s="167"/>
      <c r="M365" s="172"/>
      <c r="T365" s="173"/>
      <c r="AT365" s="168" t="s">
        <v>302</v>
      </c>
      <c r="AU365" s="168" t="s">
        <v>85</v>
      </c>
      <c r="AV365" s="14" t="s">
        <v>300</v>
      </c>
      <c r="AW365" s="14" t="s">
        <v>32</v>
      </c>
      <c r="AX365" s="14" t="s">
        <v>83</v>
      </c>
      <c r="AY365" s="168" t="s">
        <v>293</v>
      </c>
    </row>
    <row r="366" spans="2:65" s="1" customFormat="1" ht="24.2" customHeight="1">
      <c r="B366" s="32"/>
      <c r="C366" s="137" t="s">
        <v>1261</v>
      </c>
      <c r="D366" s="137" t="s">
        <v>295</v>
      </c>
      <c r="E366" s="138" t="s">
        <v>1874</v>
      </c>
      <c r="F366" s="139" t="s">
        <v>1875</v>
      </c>
      <c r="G366" s="140" t="s">
        <v>767</v>
      </c>
      <c r="H366" s="141">
        <v>29</v>
      </c>
      <c r="I366" s="142"/>
      <c r="J366" s="143">
        <f>ROUND(I366*H366,2)</f>
        <v>0</v>
      </c>
      <c r="K366" s="139" t="s">
        <v>299</v>
      </c>
      <c r="L366" s="32"/>
      <c r="M366" s="144" t="s">
        <v>1</v>
      </c>
      <c r="N366" s="145" t="s">
        <v>41</v>
      </c>
      <c r="P366" s="146">
        <f>O366*H366</f>
        <v>0</v>
      </c>
      <c r="Q366" s="146">
        <v>8.3500000000000005E-2</v>
      </c>
      <c r="R366" s="146">
        <f>Q366*H366</f>
        <v>2.4215</v>
      </c>
      <c r="S366" s="146">
        <v>0</v>
      </c>
      <c r="T366" s="147">
        <f>S366*H366</f>
        <v>0</v>
      </c>
      <c r="AR366" s="148" t="s">
        <v>300</v>
      </c>
      <c r="AT366" s="148" t="s">
        <v>295</v>
      </c>
      <c r="AU366" s="148" t="s">
        <v>85</v>
      </c>
      <c r="AY366" s="17" t="s">
        <v>293</v>
      </c>
      <c r="BE366" s="149">
        <f>IF(N366="základní",J366,0)</f>
        <v>0</v>
      </c>
      <c r="BF366" s="149">
        <f>IF(N366="snížená",J366,0)</f>
        <v>0</v>
      </c>
      <c r="BG366" s="149">
        <f>IF(N366="zákl. přenesená",J366,0)</f>
        <v>0</v>
      </c>
      <c r="BH366" s="149">
        <f>IF(N366="sníž. přenesená",J366,0)</f>
        <v>0</v>
      </c>
      <c r="BI366" s="149">
        <f>IF(N366="nulová",J366,0)</f>
        <v>0</v>
      </c>
      <c r="BJ366" s="17" t="s">
        <v>83</v>
      </c>
      <c r="BK366" s="149">
        <f>ROUND(I366*H366,2)</f>
        <v>0</v>
      </c>
      <c r="BL366" s="17" t="s">
        <v>300</v>
      </c>
      <c r="BM366" s="148" t="s">
        <v>1876</v>
      </c>
    </row>
    <row r="367" spans="2:65" s="12" customFormat="1" ht="11.25">
      <c r="B367" s="150"/>
      <c r="D367" s="151" t="s">
        <v>302</v>
      </c>
      <c r="E367" s="152" t="s">
        <v>1</v>
      </c>
      <c r="F367" s="153" t="s">
        <v>1877</v>
      </c>
      <c r="H367" s="154">
        <v>8</v>
      </c>
      <c r="I367" s="155"/>
      <c r="L367" s="150"/>
      <c r="M367" s="156"/>
      <c r="T367" s="157"/>
      <c r="AT367" s="152" t="s">
        <v>302</v>
      </c>
      <c r="AU367" s="152" t="s">
        <v>85</v>
      </c>
      <c r="AV367" s="12" t="s">
        <v>85</v>
      </c>
      <c r="AW367" s="12" t="s">
        <v>32</v>
      </c>
      <c r="AX367" s="12" t="s">
        <v>76</v>
      </c>
      <c r="AY367" s="152" t="s">
        <v>293</v>
      </c>
    </row>
    <row r="368" spans="2:65" s="12" customFormat="1" ht="11.25">
      <c r="B368" s="150"/>
      <c r="D368" s="151" t="s">
        <v>302</v>
      </c>
      <c r="E368" s="152" t="s">
        <v>1</v>
      </c>
      <c r="F368" s="153" t="s">
        <v>1878</v>
      </c>
      <c r="H368" s="154">
        <v>12</v>
      </c>
      <c r="I368" s="155"/>
      <c r="L368" s="150"/>
      <c r="M368" s="156"/>
      <c r="T368" s="157"/>
      <c r="AT368" s="152" t="s">
        <v>302</v>
      </c>
      <c r="AU368" s="152" t="s">
        <v>85</v>
      </c>
      <c r="AV368" s="12" t="s">
        <v>85</v>
      </c>
      <c r="AW368" s="12" t="s">
        <v>32</v>
      </c>
      <c r="AX368" s="12" t="s">
        <v>76</v>
      </c>
      <c r="AY368" s="152" t="s">
        <v>293</v>
      </c>
    </row>
    <row r="369" spans="2:65" s="12" customFormat="1" ht="11.25">
      <c r="B369" s="150"/>
      <c r="D369" s="151" t="s">
        <v>302</v>
      </c>
      <c r="E369" s="152" t="s">
        <v>1</v>
      </c>
      <c r="F369" s="153" t="s">
        <v>1879</v>
      </c>
      <c r="H369" s="154">
        <v>9</v>
      </c>
      <c r="I369" s="155"/>
      <c r="L369" s="150"/>
      <c r="M369" s="156"/>
      <c r="T369" s="157"/>
      <c r="AT369" s="152" t="s">
        <v>302</v>
      </c>
      <c r="AU369" s="152" t="s">
        <v>85</v>
      </c>
      <c r="AV369" s="12" t="s">
        <v>85</v>
      </c>
      <c r="AW369" s="12" t="s">
        <v>32</v>
      </c>
      <c r="AX369" s="12" t="s">
        <v>76</v>
      </c>
      <c r="AY369" s="152" t="s">
        <v>293</v>
      </c>
    </row>
    <row r="370" spans="2:65" s="14" customFormat="1" ht="11.25">
      <c r="B370" s="167"/>
      <c r="D370" s="151" t="s">
        <v>302</v>
      </c>
      <c r="E370" s="168" t="s">
        <v>1</v>
      </c>
      <c r="F370" s="169" t="s">
        <v>371</v>
      </c>
      <c r="H370" s="170">
        <v>29</v>
      </c>
      <c r="I370" s="171"/>
      <c r="L370" s="167"/>
      <c r="M370" s="172"/>
      <c r="T370" s="173"/>
      <c r="AT370" s="168" t="s">
        <v>302</v>
      </c>
      <c r="AU370" s="168" t="s">
        <v>85</v>
      </c>
      <c r="AV370" s="14" t="s">
        <v>300</v>
      </c>
      <c r="AW370" s="14" t="s">
        <v>32</v>
      </c>
      <c r="AX370" s="14" t="s">
        <v>83</v>
      </c>
      <c r="AY370" s="168" t="s">
        <v>293</v>
      </c>
    </row>
    <row r="371" spans="2:65" s="1" customFormat="1" ht="16.5" customHeight="1">
      <c r="B371" s="32"/>
      <c r="C371" s="174" t="s">
        <v>1266</v>
      </c>
      <c r="D371" s="174" t="s">
        <v>530</v>
      </c>
      <c r="E371" s="175" t="s">
        <v>1880</v>
      </c>
      <c r="F371" s="176" t="s">
        <v>1881</v>
      </c>
      <c r="G371" s="177" t="s">
        <v>909</v>
      </c>
      <c r="H371" s="178">
        <v>8</v>
      </c>
      <c r="I371" s="179"/>
      <c r="J371" s="180">
        <f>ROUND(I371*H371,2)</f>
        <v>0</v>
      </c>
      <c r="K371" s="176" t="s">
        <v>299</v>
      </c>
      <c r="L371" s="181"/>
      <c r="M371" s="182" t="s">
        <v>1</v>
      </c>
      <c r="N371" s="183" t="s">
        <v>41</v>
      </c>
      <c r="P371" s="146">
        <f>O371*H371</f>
        <v>0</v>
      </c>
      <c r="Q371" s="146">
        <v>0.75</v>
      </c>
      <c r="R371" s="146">
        <f>Q371*H371</f>
        <v>6</v>
      </c>
      <c r="S371" s="146">
        <v>0</v>
      </c>
      <c r="T371" s="147">
        <f>S371*H371</f>
        <v>0</v>
      </c>
      <c r="AR371" s="148" t="s">
        <v>396</v>
      </c>
      <c r="AT371" s="148" t="s">
        <v>530</v>
      </c>
      <c r="AU371" s="148" t="s">
        <v>85</v>
      </c>
      <c r="AY371" s="17" t="s">
        <v>293</v>
      </c>
      <c r="BE371" s="149">
        <f>IF(N371="základní",J371,0)</f>
        <v>0</v>
      </c>
      <c r="BF371" s="149">
        <f>IF(N371="snížená",J371,0)</f>
        <v>0</v>
      </c>
      <c r="BG371" s="149">
        <f>IF(N371="zákl. přenesená",J371,0)</f>
        <v>0</v>
      </c>
      <c r="BH371" s="149">
        <f>IF(N371="sníž. přenesená",J371,0)</f>
        <v>0</v>
      </c>
      <c r="BI371" s="149">
        <f>IF(N371="nulová",J371,0)</f>
        <v>0</v>
      </c>
      <c r="BJ371" s="17" t="s">
        <v>83</v>
      </c>
      <c r="BK371" s="149">
        <f>ROUND(I371*H371,2)</f>
        <v>0</v>
      </c>
      <c r="BL371" s="17" t="s">
        <v>300</v>
      </c>
      <c r="BM371" s="148" t="s">
        <v>1882</v>
      </c>
    </row>
    <row r="372" spans="2:65" s="12" customFormat="1" ht="11.25">
      <c r="B372" s="150"/>
      <c r="D372" s="151" t="s">
        <v>302</v>
      </c>
      <c r="E372" s="152" t="s">
        <v>1</v>
      </c>
      <c r="F372" s="153" t="s">
        <v>1883</v>
      </c>
      <c r="H372" s="154">
        <v>4</v>
      </c>
      <c r="I372" s="155"/>
      <c r="L372" s="150"/>
      <c r="M372" s="156"/>
      <c r="T372" s="157"/>
      <c r="AT372" s="152" t="s">
        <v>302</v>
      </c>
      <c r="AU372" s="152" t="s">
        <v>85</v>
      </c>
      <c r="AV372" s="12" t="s">
        <v>85</v>
      </c>
      <c r="AW372" s="12" t="s">
        <v>32</v>
      </c>
      <c r="AX372" s="12" t="s">
        <v>76</v>
      </c>
      <c r="AY372" s="152" t="s">
        <v>293</v>
      </c>
    </row>
    <row r="373" spans="2:65" s="12" customFormat="1" ht="11.25">
      <c r="B373" s="150"/>
      <c r="D373" s="151" t="s">
        <v>302</v>
      </c>
      <c r="E373" s="152" t="s">
        <v>1</v>
      </c>
      <c r="F373" s="153" t="s">
        <v>1884</v>
      </c>
      <c r="H373" s="154">
        <v>4</v>
      </c>
      <c r="I373" s="155"/>
      <c r="L373" s="150"/>
      <c r="M373" s="156"/>
      <c r="T373" s="157"/>
      <c r="AT373" s="152" t="s">
        <v>302</v>
      </c>
      <c r="AU373" s="152" t="s">
        <v>85</v>
      </c>
      <c r="AV373" s="12" t="s">
        <v>85</v>
      </c>
      <c r="AW373" s="12" t="s">
        <v>32</v>
      </c>
      <c r="AX373" s="12" t="s">
        <v>76</v>
      </c>
      <c r="AY373" s="152" t="s">
        <v>293</v>
      </c>
    </row>
    <row r="374" spans="2:65" s="14" customFormat="1" ht="11.25">
      <c r="B374" s="167"/>
      <c r="D374" s="151" t="s">
        <v>302</v>
      </c>
      <c r="E374" s="168" t="s">
        <v>1</v>
      </c>
      <c r="F374" s="169" t="s">
        <v>371</v>
      </c>
      <c r="H374" s="170">
        <v>8</v>
      </c>
      <c r="I374" s="171"/>
      <c r="L374" s="167"/>
      <c r="M374" s="172"/>
      <c r="T374" s="173"/>
      <c r="AT374" s="168" t="s">
        <v>302</v>
      </c>
      <c r="AU374" s="168" t="s">
        <v>85</v>
      </c>
      <c r="AV374" s="14" t="s">
        <v>300</v>
      </c>
      <c r="AW374" s="14" t="s">
        <v>32</v>
      </c>
      <c r="AX374" s="14" t="s">
        <v>83</v>
      </c>
      <c r="AY374" s="168" t="s">
        <v>293</v>
      </c>
    </row>
    <row r="375" spans="2:65" s="1" customFormat="1" ht="16.5" customHeight="1">
      <c r="B375" s="32"/>
      <c r="C375" s="174" t="s">
        <v>1271</v>
      </c>
      <c r="D375" s="174" t="s">
        <v>530</v>
      </c>
      <c r="E375" s="175" t="s">
        <v>1885</v>
      </c>
      <c r="F375" s="176" t="s">
        <v>1886</v>
      </c>
      <c r="G375" s="177" t="s">
        <v>909</v>
      </c>
      <c r="H375" s="178">
        <v>2</v>
      </c>
      <c r="I375" s="179"/>
      <c r="J375" s="180">
        <f>ROUND(I375*H375,2)</f>
        <v>0</v>
      </c>
      <c r="K375" s="176" t="s">
        <v>299</v>
      </c>
      <c r="L375" s="181"/>
      <c r="M375" s="182" t="s">
        <v>1</v>
      </c>
      <c r="N375" s="183" t="s">
        <v>41</v>
      </c>
      <c r="P375" s="146">
        <f>O375*H375</f>
        <v>0</v>
      </c>
      <c r="Q375" s="146">
        <v>1.1200000000000001</v>
      </c>
      <c r="R375" s="146">
        <f>Q375*H375</f>
        <v>2.2400000000000002</v>
      </c>
      <c r="S375" s="146">
        <v>0</v>
      </c>
      <c r="T375" s="147">
        <f>S375*H375</f>
        <v>0</v>
      </c>
      <c r="AR375" s="148" t="s">
        <v>396</v>
      </c>
      <c r="AT375" s="148" t="s">
        <v>530</v>
      </c>
      <c r="AU375" s="148" t="s">
        <v>85</v>
      </c>
      <c r="AY375" s="17" t="s">
        <v>293</v>
      </c>
      <c r="BE375" s="149">
        <f>IF(N375="základní",J375,0)</f>
        <v>0</v>
      </c>
      <c r="BF375" s="149">
        <f>IF(N375="snížená",J375,0)</f>
        <v>0</v>
      </c>
      <c r="BG375" s="149">
        <f>IF(N375="zákl. přenesená",J375,0)</f>
        <v>0</v>
      </c>
      <c r="BH375" s="149">
        <f>IF(N375="sníž. přenesená",J375,0)</f>
        <v>0</v>
      </c>
      <c r="BI375" s="149">
        <f>IF(N375="nulová",J375,0)</f>
        <v>0</v>
      </c>
      <c r="BJ375" s="17" t="s">
        <v>83</v>
      </c>
      <c r="BK375" s="149">
        <f>ROUND(I375*H375,2)</f>
        <v>0</v>
      </c>
      <c r="BL375" s="17" t="s">
        <v>300</v>
      </c>
      <c r="BM375" s="148" t="s">
        <v>1887</v>
      </c>
    </row>
    <row r="376" spans="2:65" s="12" customFormat="1" ht="11.25">
      <c r="B376" s="150"/>
      <c r="D376" s="151" t="s">
        <v>302</v>
      </c>
      <c r="E376" s="152" t="s">
        <v>1</v>
      </c>
      <c r="F376" s="153" t="s">
        <v>1888</v>
      </c>
      <c r="H376" s="154">
        <v>2</v>
      </c>
      <c r="I376" s="155"/>
      <c r="L376" s="150"/>
      <c r="M376" s="156"/>
      <c r="T376" s="157"/>
      <c r="AT376" s="152" t="s">
        <v>302</v>
      </c>
      <c r="AU376" s="152" t="s">
        <v>85</v>
      </c>
      <c r="AV376" s="12" t="s">
        <v>85</v>
      </c>
      <c r="AW376" s="12" t="s">
        <v>32</v>
      </c>
      <c r="AX376" s="12" t="s">
        <v>83</v>
      </c>
      <c r="AY376" s="152" t="s">
        <v>293</v>
      </c>
    </row>
    <row r="377" spans="2:65" s="11" customFormat="1" ht="22.9" customHeight="1">
      <c r="B377" s="125"/>
      <c r="D377" s="126" t="s">
        <v>75</v>
      </c>
      <c r="E377" s="135" t="s">
        <v>327</v>
      </c>
      <c r="F377" s="135" t="s">
        <v>1221</v>
      </c>
      <c r="I377" s="128"/>
      <c r="J377" s="136">
        <f>BK377</f>
        <v>0</v>
      </c>
      <c r="L377" s="125"/>
      <c r="M377" s="130"/>
      <c r="P377" s="131">
        <f>SUM(P378:P390)</f>
        <v>0</v>
      </c>
      <c r="R377" s="131">
        <f>SUM(R378:R390)</f>
        <v>3.5828111100000002</v>
      </c>
      <c r="T377" s="132">
        <f>SUM(T378:T390)</f>
        <v>0</v>
      </c>
      <c r="AR377" s="126" t="s">
        <v>83</v>
      </c>
      <c r="AT377" s="133" t="s">
        <v>75</v>
      </c>
      <c r="AU377" s="133" t="s">
        <v>83</v>
      </c>
      <c r="AY377" s="126" t="s">
        <v>293</v>
      </c>
      <c r="BK377" s="134">
        <f>SUM(BK378:BK390)</f>
        <v>0</v>
      </c>
    </row>
    <row r="378" spans="2:65" s="1" customFormat="1" ht="24.2" customHeight="1">
      <c r="B378" s="32"/>
      <c r="C378" s="137" t="s">
        <v>1276</v>
      </c>
      <c r="D378" s="137" t="s">
        <v>295</v>
      </c>
      <c r="E378" s="138" t="s">
        <v>1228</v>
      </c>
      <c r="F378" s="139" t="s">
        <v>1229</v>
      </c>
      <c r="G378" s="140" t="s">
        <v>711</v>
      </c>
      <c r="H378" s="141">
        <v>35.700000000000003</v>
      </c>
      <c r="I378" s="142"/>
      <c r="J378" s="143">
        <f>ROUND(I378*H378,2)</f>
        <v>0</v>
      </c>
      <c r="K378" s="139" t="s">
        <v>1</v>
      </c>
      <c r="L378" s="32"/>
      <c r="M378" s="144" t="s">
        <v>1</v>
      </c>
      <c r="N378" s="145" t="s">
        <v>41</v>
      </c>
      <c r="P378" s="146">
        <f>O378*H378</f>
        <v>0</v>
      </c>
      <c r="Q378" s="146">
        <v>4.6999999999999999E-4</v>
      </c>
      <c r="R378" s="146">
        <f>Q378*H378</f>
        <v>1.6779000000000002E-2</v>
      </c>
      <c r="S378" s="146">
        <v>0</v>
      </c>
      <c r="T378" s="147">
        <f>S378*H378</f>
        <v>0</v>
      </c>
      <c r="AR378" s="148" t="s">
        <v>300</v>
      </c>
      <c r="AT378" s="148" t="s">
        <v>295</v>
      </c>
      <c r="AU378" s="148" t="s">
        <v>85</v>
      </c>
      <c r="AY378" s="17" t="s">
        <v>293</v>
      </c>
      <c r="BE378" s="149">
        <f>IF(N378="základní",J378,0)</f>
        <v>0</v>
      </c>
      <c r="BF378" s="149">
        <f>IF(N378="snížená",J378,0)</f>
        <v>0</v>
      </c>
      <c r="BG378" s="149">
        <f>IF(N378="zákl. přenesená",J378,0)</f>
        <v>0</v>
      </c>
      <c r="BH378" s="149">
        <f>IF(N378="sníž. přenesená",J378,0)</f>
        <v>0</v>
      </c>
      <c r="BI378" s="149">
        <f>IF(N378="nulová",J378,0)</f>
        <v>0</v>
      </c>
      <c r="BJ378" s="17" t="s">
        <v>83</v>
      </c>
      <c r="BK378" s="149">
        <f>ROUND(I378*H378,2)</f>
        <v>0</v>
      </c>
      <c r="BL378" s="17" t="s">
        <v>300</v>
      </c>
      <c r="BM378" s="148" t="s">
        <v>1889</v>
      </c>
    </row>
    <row r="379" spans="2:65" s="12" customFormat="1" ht="11.25">
      <c r="B379" s="150"/>
      <c r="D379" s="151" t="s">
        <v>302</v>
      </c>
      <c r="E379" s="152" t="s">
        <v>1</v>
      </c>
      <c r="F379" s="153" t="s">
        <v>1890</v>
      </c>
      <c r="H379" s="154">
        <v>17.02</v>
      </c>
      <c r="I379" s="155"/>
      <c r="L379" s="150"/>
      <c r="M379" s="156"/>
      <c r="T379" s="157"/>
      <c r="AT379" s="152" t="s">
        <v>302</v>
      </c>
      <c r="AU379" s="152" t="s">
        <v>85</v>
      </c>
      <c r="AV379" s="12" t="s">
        <v>85</v>
      </c>
      <c r="AW379" s="12" t="s">
        <v>32</v>
      </c>
      <c r="AX379" s="12" t="s">
        <v>76</v>
      </c>
      <c r="AY379" s="152" t="s">
        <v>293</v>
      </c>
    </row>
    <row r="380" spans="2:65" s="12" customFormat="1" ht="11.25">
      <c r="B380" s="150"/>
      <c r="D380" s="151" t="s">
        <v>302</v>
      </c>
      <c r="E380" s="152" t="s">
        <v>1</v>
      </c>
      <c r="F380" s="153" t="s">
        <v>1891</v>
      </c>
      <c r="H380" s="154">
        <v>10.38</v>
      </c>
      <c r="I380" s="155"/>
      <c r="L380" s="150"/>
      <c r="M380" s="156"/>
      <c r="T380" s="157"/>
      <c r="AT380" s="152" t="s">
        <v>302</v>
      </c>
      <c r="AU380" s="152" t="s">
        <v>85</v>
      </c>
      <c r="AV380" s="12" t="s">
        <v>85</v>
      </c>
      <c r="AW380" s="12" t="s">
        <v>32</v>
      </c>
      <c r="AX380" s="12" t="s">
        <v>76</v>
      </c>
      <c r="AY380" s="152" t="s">
        <v>293</v>
      </c>
    </row>
    <row r="381" spans="2:65" s="12" customFormat="1" ht="11.25">
      <c r="B381" s="150"/>
      <c r="D381" s="151" t="s">
        <v>302</v>
      </c>
      <c r="E381" s="152" t="s">
        <v>1</v>
      </c>
      <c r="F381" s="153" t="s">
        <v>1892</v>
      </c>
      <c r="H381" s="154">
        <v>8.3000000000000007</v>
      </c>
      <c r="I381" s="155"/>
      <c r="L381" s="150"/>
      <c r="M381" s="156"/>
      <c r="T381" s="157"/>
      <c r="AT381" s="152" t="s">
        <v>302</v>
      </c>
      <c r="AU381" s="152" t="s">
        <v>85</v>
      </c>
      <c r="AV381" s="12" t="s">
        <v>85</v>
      </c>
      <c r="AW381" s="12" t="s">
        <v>32</v>
      </c>
      <c r="AX381" s="12" t="s">
        <v>76</v>
      </c>
      <c r="AY381" s="152" t="s">
        <v>293</v>
      </c>
    </row>
    <row r="382" spans="2:65" s="14" customFormat="1" ht="11.25">
      <c r="B382" s="167"/>
      <c r="D382" s="151" t="s">
        <v>302</v>
      </c>
      <c r="E382" s="168" t="s">
        <v>1</v>
      </c>
      <c r="F382" s="169" t="s">
        <v>371</v>
      </c>
      <c r="H382" s="170">
        <v>35.700000000000003</v>
      </c>
      <c r="I382" s="171"/>
      <c r="L382" s="167"/>
      <c r="M382" s="172"/>
      <c r="T382" s="173"/>
      <c r="AT382" s="168" t="s">
        <v>302</v>
      </c>
      <c r="AU382" s="168" t="s">
        <v>85</v>
      </c>
      <c r="AV382" s="14" t="s">
        <v>300</v>
      </c>
      <c r="AW382" s="14" t="s">
        <v>32</v>
      </c>
      <c r="AX382" s="14" t="s">
        <v>83</v>
      </c>
      <c r="AY382" s="168" t="s">
        <v>293</v>
      </c>
    </row>
    <row r="383" spans="2:65" s="1" customFormat="1" ht="33" customHeight="1">
      <c r="B383" s="32"/>
      <c r="C383" s="137" t="s">
        <v>1281</v>
      </c>
      <c r="D383" s="137" t="s">
        <v>295</v>
      </c>
      <c r="E383" s="138" t="s">
        <v>1234</v>
      </c>
      <c r="F383" s="139" t="s">
        <v>1235</v>
      </c>
      <c r="G383" s="140" t="s">
        <v>311</v>
      </c>
      <c r="H383" s="141">
        <v>1.3680000000000001</v>
      </c>
      <c r="I383" s="142"/>
      <c r="J383" s="143">
        <f>ROUND(I383*H383,2)</f>
        <v>0</v>
      </c>
      <c r="K383" s="139" t="s">
        <v>299</v>
      </c>
      <c r="L383" s="32"/>
      <c r="M383" s="144" t="s">
        <v>1</v>
      </c>
      <c r="N383" s="145" t="s">
        <v>41</v>
      </c>
      <c r="P383" s="146">
        <f>O383*H383</f>
        <v>0</v>
      </c>
      <c r="Q383" s="146">
        <v>2.5018699999999998</v>
      </c>
      <c r="R383" s="146">
        <f>Q383*H383</f>
        <v>3.4225581599999999</v>
      </c>
      <c r="S383" s="146">
        <v>0</v>
      </c>
      <c r="T383" s="147">
        <f>S383*H383</f>
        <v>0</v>
      </c>
      <c r="AR383" s="148" t="s">
        <v>300</v>
      </c>
      <c r="AT383" s="148" t="s">
        <v>295</v>
      </c>
      <c r="AU383" s="148" t="s">
        <v>85</v>
      </c>
      <c r="AY383" s="17" t="s">
        <v>293</v>
      </c>
      <c r="BE383" s="149">
        <f>IF(N383="základní",J383,0)</f>
        <v>0</v>
      </c>
      <c r="BF383" s="149">
        <f>IF(N383="snížená",J383,0)</f>
        <v>0</v>
      </c>
      <c r="BG383" s="149">
        <f>IF(N383="zákl. přenesená",J383,0)</f>
        <v>0</v>
      </c>
      <c r="BH383" s="149">
        <f>IF(N383="sníž. přenesená",J383,0)</f>
        <v>0</v>
      </c>
      <c r="BI383" s="149">
        <f>IF(N383="nulová",J383,0)</f>
        <v>0</v>
      </c>
      <c r="BJ383" s="17" t="s">
        <v>83</v>
      </c>
      <c r="BK383" s="149">
        <f>ROUND(I383*H383,2)</f>
        <v>0</v>
      </c>
      <c r="BL383" s="17" t="s">
        <v>300</v>
      </c>
      <c r="BM383" s="148" t="s">
        <v>1893</v>
      </c>
    </row>
    <row r="384" spans="2:65" s="13" customFormat="1" ht="11.25">
      <c r="B384" s="158"/>
      <c r="D384" s="151" t="s">
        <v>302</v>
      </c>
      <c r="E384" s="159" t="s">
        <v>1</v>
      </c>
      <c r="F384" s="160" t="s">
        <v>795</v>
      </c>
      <c r="H384" s="159" t="s">
        <v>1</v>
      </c>
      <c r="I384" s="161"/>
      <c r="L384" s="158"/>
      <c r="M384" s="162"/>
      <c r="T384" s="163"/>
      <c r="AT384" s="159" t="s">
        <v>302</v>
      </c>
      <c r="AU384" s="159" t="s">
        <v>85</v>
      </c>
      <c r="AV384" s="13" t="s">
        <v>83</v>
      </c>
      <c r="AW384" s="13" t="s">
        <v>32</v>
      </c>
      <c r="AX384" s="13" t="s">
        <v>76</v>
      </c>
      <c r="AY384" s="159" t="s">
        <v>293</v>
      </c>
    </row>
    <row r="385" spans="2:65" s="12" customFormat="1" ht="11.25">
      <c r="B385" s="150"/>
      <c r="D385" s="151" t="s">
        <v>302</v>
      </c>
      <c r="E385" s="152" t="s">
        <v>1</v>
      </c>
      <c r="F385" s="153" t="s">
        <v>1894</v>
      </c>
      <c r="H385" s="154">
        <v>1.3680000000000001</v>
      </c>
      <c r="I385" s="155"/>
      <c r="L385" s="150"/>
      <c r="M385" s="156"/>
      <c r="T385" s="157"/>
      <c r="AT385" s="152" t="s">
        <v>302</v>
      </c>
      <c r="AU385" s="152" t="s">
        <v>85</v>
      </c>
      <c r="AV385" s="12" t="s">
        <v>85</v>
      </c>
      <c r="AW385" s="12" t="s">
        <v>32</v>
      </c>
      <c r="AX385" s="12" t="s">
        <v>76</v>
      </c>
      <c r="AY385" s="152" t="s">
        <v>293</v>
      </c>
    </row>
    <row r="386" spans="2:65" s="14" customFormat="1" ht="11.25">
      <c r="B386" s="167"/>
      <c r="D386" s="151" t="s">
        <v>302</v>
      </c>
      <c r="E386" s="168" t="s">
        <v>242</v>
      </c>
      <c r="F386" s="169" t="s">
        <v>371</v>
      </c>
      <c r="H386" s="170">
        <v>1.3680000000000001</v>
      </c>
      <c r="I386" s="171"/>
      <c r="L386" s="167"/>
      <c r="M386" s="172"/>
      <c r="T386" s="173"/>
      <c r="AT386" s="168" t="s">
        <v>302</v>
      </c>
      <c r="AU386" s="168" t="s">
        <v>85</v>
      </c>
      <c r="AV386" s="14" t="s">
        <v>300</v>
      </c>
      <c r="AW386" s="14" t="s">
        <v>32</v>
      </c>
      <c r="AX386" s="14" t="s">
        <v>83</v>
      </c>
      <c r="AY386" s="168" t="s">
        <v>293</v>
      </c>
    </row>
    <row r="387" spans="2:65" s="1" customFormat="1" ht="24.2" customHeight="1">
      <c r="B387" s="32"/>
      <c r="C387" s="137" t="s">
        <v>1285</v>
      </c>
      <c r="D387" s="137" t="s">
        <v>295</v>
      </c>
      <c r="E387" s="138" t="s">
        <v>1251</v>
      </c>
      <c r="F387" s="139" t="s">
        <v>1252</v>
      </c>
      <c r="G387" s="140" t="s">
        <v>711</v>
      </c>
      <c r="H387" s="141">
        <v>4.6500000000000004</v>
      </c>
      <c r="I387" s="142"/>
      <c r="J387" s="143">
        <f>ROUND(I387*H387,2)</f>
        <v>0</v>
      </c>
      <c r="K387" s="139" t="s">
        <v>299</v>
      </c>
      <c r="L387" s="32"/>
      <c r="M387" s="144" t="s">
        <v>1</v>
      </c>
      <c r="N387" s="145" t="s">
        <v>41</v>
      </c>
      <c r="P387" s="146">
        <f>O387*H387</f>
        <v>0</v>
      </c>
      <c r="Q387" s="146">
        <v>0</v>
      </c>
      <c r="R387" s="146">
        <f>Q387*H387</f>
        <v>0</v>
      </c>
      <c r="S387" s="146">
        <v>0</v>
      </c>
      <c r="T387" s="147">
        <f>S387*H387</f>
        <v>0</v>
      </c>
      <c r="AR387" s="148" t="s">
        <v>300</v>
      </c>
      <c r="AT387" s="148" t="s">
        <v>295</v>
      </c>
      <c r="AU387" s="148" t="s">
        <v>85</v>
      </c>
      <c r="AY387" s="17" t="s">
        <v>293</v>
      </c>
      <c r="BE387" s="149">
        <f>IF(N387="základní",J387,0)</f>
        <v>0</v>
      </c>
      <c r="BF387" s="149">
        <f>IF(N387="snížená",J387,0)</f>
        <v>0</v>
      </c>
      <c r="BG387" s="149">
        <f>IF(N387="zákl. přenesená",J387,0)</f>
        <v>0</v>
      </c>
      <c r="BH387" s="149">
        <f>IF(N387="sníž. přenesená",J387,0)</f>
        <v>0</v>
      </c>
      <c r="BI387" s="149">
        <f>IF(N387="nulová",J387,0)</f>
        <v>0</v>
      </c>
      <c r="BJ387" s="17" t="s">
        <v>83</v>
      </c>
      <c r="BK387" s="149">
        <f>ROUND(I387*H387,2)</f>
        <v>0</v>
      </c>
      <c r="BL387" s="17" t="s">
        <v>300</v>
      </c>
      <c r="BM387" s="148" t="s">
        <v>1895</v>
      </c>
    </row>
    <row r="388" spans="2:65" s="12" customFormat="1" ht="11.25">
      <c r="B388" s="150"/>
      <c r="D388" s="151" t="s">
        <v>302</v>
      </c>
      <c r="E388" s="152" t="s">
        <v>1</v>
      </c>
      <c r="F388" s="153" t="s">
        <v>1896</v>
      </c>
      <c r="H388" s="154">
        <v>4.6500000000000004</v>
      </c>
      <c r="I388" s="155"/>
      <c r="L388" s="150"/>
      <c r="M388" s="156"/>
      <c r="T388" s="157"/>
      <c r="AT388" s="152" t="s">
        <v>302</v>
      </c>
      <c r="AU388" s="152" t="s">
        <v>85</v>
      </c>
      <c r="AV388" s="12" t="s">
        <v>85</v>
      </c>
      <c r="AW388" s="12" t="s">
        <v>32</v>
      </c>
      <c r="AX388" s="12" t="s">
        <v>83</v>
      </c>
      <c r="AY388" s="152" t="s">
        <v>293</v>
      </c>
    </row>
    <row r="389" spans="2:65" s="1" customFormat="1" ht="16.5" customHeight="1">
      <c r="B389" s="32"/>
      <c r="C389" s="137" t="s">
        <v>1290</v>
      </c>
      <c r="D389" s="137" t="s">
        <v>295</v>
      </c>
      <c r="E389" s="138" t="s">
        <v>1256</v>
      </c>
      <c r="F389" s="139" t="s">
        <v>1257</v>
      </c>
      <c r="G389" s="140" t="s">
        <v>533</v>
      </c>
      <c r="H389" s="141">
        <v>0.13500000000000001</v>
      </c>
      <c r="I389" s="142"/>
      <c r="J389" s="143">
        <f>ROUND(I389*H389,2)</f>
        <v>0</v>
      </c>
      <c r="K389" s="139" t="s">
        <v>299</v>
      </c>
      <c r="L389" s="32"/>
      <c r="M389" s="144" t="s">
        <v>1</v>
      </c>
      <c r="N389" s="145" t="s">
        <v>41</v>
      </c>
      <c r="P389" s="146">
        <f>O389*H389</f>
        <v>0</v>
      </c>
      <c r="Q389" s="146">
        <v>1.06277</v>
      </c>
      <c r="R389" s="146">
        <f>Q389*H389</f>
        <v>0.14347395000000002</v>
      </c>
      <c r="S389" s="146">
        <v>0</v>
      </c>
      <c r="T389" s="147">
        <f>S389*H389</f>
        <v>0</v>
      </c>
      <c r="AR389" s="148" t="s">
        <v>300</v>
      </c>
      <c r="AT389" s="148" t="s">
        <v>295</v>
      </c>
      <c r="AU389" s="148" t="s">
        <v>85</v>
      </c>
      <c r="AY389" s="17" t="s">
        <v>293</v>
      </c>
      <c r="BE389" s="149">
        <f>IF(N389="základní",J389,0)</f>
        <v>0</v>
      </c>
      <c r="BF389" s="149">
        <f>IF(N389="snížená",J389,0)</f>
        <v>0</v>
      </c>
      <c r="BG389" s="149">
        <f>IF(N389="zákl. přenesená",J389,0)</f>
        <v>0</v>
      </c>
      <c r="BH389" s="149">
        <f>IF(N389="sníž. přenesená",J389,0)</f>
        <v>0</v>
      </c>
      <c r="BI389" s="149">
        <f>IF(N389="nulová",J389,0)</f>
        <v>0</v>
      </c>
      <c r="BJ389" s="17" t="s">
        <v>83</v>
      </c>
      <c r="BK389" s="149">
        <f>ROUND(I389*H389,2)</f>
        <v>0</v>
      </c>
      <c r="BL389" s="17" t="s">
        <v>300</v>
      </c>
      <c r="BM389" s="148" t="s">
        <v>1897</v>
      </c>
    </row>
    <row r="390" spans="2:65" s="12" customFormat="1" ht="11.25">
      <c r="B390" s="150"/>
      <c r="D390" s="151" t="s">
        <v>302</v>
      </c>
      <c r="E390" s="152" t="s">
        <v>1</v>
      </c>
      <c r="F390" s="153" t="s">
        <v>1898</v>
      </c>
      <c r="H390" s="154">
        <v>0.13500000000000001</v>
      </c>
      <c r="I390" s="155"/>
      <c r="L390" s="150"/>
      <c r="M390" s="156"/>
      <c r="T390" s="157"/>
      <c r="AT390" s="152" t="s">
        <v>302</v>
      </c>
      <c r="AU390" s="152" t="s">
        <v>85</v>
      </c>
      <c r="AV390" s="12" t="s">
        <v>85</v>
      </c>
      <c r="AW390" s="12" t="s">
        <v>32</v>
      </c>
      <c r="AX390" s="12" t="s">
        <v>83</v>
      </c>
      <c r="AY390" s="152" t="s">
        <v>293</v>
      </c>
    </row>
    <row r="391" spans="2:65" s="11" customFormat="1" ht="22.9" customHeight="1">
      <c r="B391" s="125"/>
      <c r="D391" s="126" t="s">
        <v>75</v>
      </c>
      <c r="E391" s="135" t="s">
        <v>396</v>
      </c>
      <c r="F391" s="135" t="s">
        <v>1260</v>
      </c>
      <c r="I391" s="128"/>
      <c r="J391" s="136">
        <f>BK391</f>
        <v>0</v>
      </c>
      <c r="L391" s="125"/>
      <c r="M391" s="130"/>
      <c r="P391" s="131">
        <f>SUM(P392:P427)</f>
        <v>0</v>
      </c>
      <c r="R391" s="131">
        <f>SUM(R392:R427)</f>
        <v>22.873752239999998</v>
      </c>
      <c r="T391" s="132">
        <f>SUM(T392:T427)</f>
        <v>0</v>
      </c>
      <c r="AR391" s="126" t="s">
        <v>83</v>
      </c>
      <c r="AT391" s="133" t="s">
        <v>75</v>
      </c>
      <c r="AU391" s="133" t="s">
        <v>83</v>
      </c>
      <c r="AY391" s="126" t="s">
        <v>293</v>
      </c>
      <c r="BK391" s="134">
        <f>SUM(BK392:BK427)</f>
        <v>0</v>
      </c>
    </row>
    <row r="392" spans="2:65" s="1" customFormat="1" ht="24.2" customHeight="1">
      <c r="B392" s="32"/>
      <c r="C392" s="137" t="s">
        <v>1295</v>
      </c>
      <c r="D392" s="137" t="s">
        <v>295</v>
      </c>
      <c r="E392" s="138" t="s">
        <v>1899</v>
      </c>
      <c r="F392" s="139" t="s">
        <v>1900</v>
      </c>
      <c r="G392" s="140" t="s">
        <v>711</v>
      </c>
      <c r="H392" s="141">
        <v>6</v>
      </c>
      <c r="I392" s="142"/>
      <c r="J392" s="143">
        <f>ROUND(I392*H392,2)</f>
        <v>0</v>
      </c>
      <c r="K392" s="139" t="s">
        <v>299</v>
      </c>
      <c r="L392" s="32"/>
      <c r="M392" s="144" t="s">
        <v>1</v>
      </c>
      <c r="N392" s="145" t="s">
        <v>41</v>
      </c>
      <c r="P392" s="146">
        <f>O392*H392</f>
        <v>0</v>
      </c>
      <c r="Q392" s="146">
        <v>0</v>
      </c>
      <c r="R392" s="146">
        <f>Q392*H392</f>
        <v>0</v>
      </c>
      <c r="S392" s="146">
        <v>0</v>
      </c>
      <c r="T392" s="147">
        <f>S392*H392</f>
        <v>0</v>
      </c>
      <c r="AR392" s="148" t="s">
        <v>300</v>
      </c>
      <c r="AT392" s="148" t="s">
        <v>295</v>
      </c>
      <c r="AU392" s="148" t="s">
        <v>85</v>
      </c>
      <c r="AY392" s="17" t="s">
        <v>293</v>
      </c>
      <c r="BE392" s="149">
        <f>IF(N392="základní",J392,0)</f>
        <v>0</v>
      </c>
      <c r="BF392" s="149">
        <f>IF(N392="snížená",J392,0)</f>
        <v>0</v>
      </c>
      <c r="BG392" s="149">
        <f>IF(N392="zákl. přenesená",J392,0)</f>
        <v>0</v>
      </c>
      <c r="BH392" s="149">
        <f>IF(N392="sníž. přenesená",J392,0)</f>
        <v>0</v>
      </c>
      <c r="BI392" s="149">
        <f>IF(N392="nulová",J392,0)</f>
        <v>0</v>
      </c>
      <c r="BJ392" s="17" t="s">
        <v>83</v>
      </c>
      <c r="BK392" s="149">
        <f>ROUND(I392*H392,2)</f>
        <v>0</v>
      </c>
      <c r="BL392" s="17" t="s">
        <v>300</v>
      </c>
      <c r="BM392" s="148" t="s">
        <v>1901</v>
      </c>
    </row>
    <row r="393" spans="2:65" s="1" customFormat="1" ht="24.2" customHeight="1">
      <c r="B393" s="32"/>
      <c r="C393" s="137" t="s">
        <v>1299</v>
      </c>
      <c r="D393" s="137" t="s">
        <v>295</v>
      </c>
      <c r="E393" s="138" t="s">
        <v>1902</v>
      </c>
      <c r="F393" s="139" t="s">
        <v>1903</v>
      </c>
      <c r="G393" s="140" t="s">
        <v>711</v>
      </c>
      <c r="H393" s="141">
        <v>6</v>
      </c>
      <c r="I393" s="142"/>
      <c r="J393" s="143">
        <f>ROUND(I393*H393,2)</f>
        <v>0</v>
      </c>
      <c r="K393" s="139" t="s">
        <v>299</v>
      </c>
      <c r="L393" s="32"/>
      <c r="M393" s="144" t="s">
        <v>1</v>
      </c>
      <c r="N393" s="145" t="s">
        <v>41</v>
      </c>
      <c r="P393" s="146">
        <f>O393*H393</f>
        <v>0</v>
      </c>
      <c r="Q393" s="146">
        <v>0</v>
      </c>
      <c r="R393" s="146">
        <f>Q393*H393</f>
        <v>0</v>
      </c>
      <c r="S393" s="146">
        <v>0</v>
      </c>
      <c r="T393" s="147">
        <f>S393*H393</f>
        <v>0</v>
      </c>
      <c r="AR393" s="148" t="s">
        <v>300</v>
      </c>
      <c r="AT393" s="148" t="s">
        <v>295</v>
      </c>
      <c r="AU393" s="148" t="s">
        <v>85</v>
      </c>
      <c r="AY393" s="17" t="s">
        <v>293</v>
      </c>
      <c r="BE393" s="149">
        <f>IF(N393="základní",J393,0)</f>
        <v>0</v>
      </c>
      <c r="BF393" s="149">
        <f>IF(N393="snížená",J393,0)</f>
        <v>0</v>
      </c>
      <c r="BG393" s="149">
        <f>IF(N393="zákl. přenesená",J393,0)</f>
        <v>0</v>
      </c>
      <c r="BH393" s="149">
        <f>IF(N393="sníž. přenesená",J393,0)</f>
        <v>0</v>
      </c>
      <c r="BI393" s="149">
        <f>IF(N393="nulová",J393,0)</f>
        <v>0</v>
      </c>
      <c r="BJ393" s="17" t="s">
        <v>83</v>
      </c>
      <c r="BK393" s="149">
        <f>ROUND(I393*H393,2)</f>
        <v>0</v>
      </c>
      <c r="BL393" s="17" t="s">
        <v>300</v>
      </c>
      <c r="BM393" s="148" t="s">
        <v>1904</v>
      </c>
    </row>
    <row r="394" spans="2:65" s="12" customFormat="1" ht="11.25">
      <c r="B394" s="150"/>
      <c r="D394" s="151" t="s">
        <v>302</v>
      </c>
      <c r="E394" s="152" t="s">
        <v>1</v>
      </c>
      <c r="F394" s="153" t="s">
        <v>1905</v>
      </c>
      <c r="H394" s="154">
        <v>6</v>
      </c>
      <c r="I394" s="155"/>
      <c r="L394" s="150"/>
      <c r="M394" s="156"/>
      <c r="T394" s="157"/>
      <c r="AT394" s="152" t="s">
        <v>302</v>
      </c>
      <c r="AU394" s="152" t="s">
        <v>85</v>
      </c>
      <c r="AV394" s="12" t="s">
        <v>85</v>
      </c>
      <c r="AW394" s="12" t="s">
        <v>32</v>
      </c>
      <c r="AX394" s="12" t="s">
        <v>83</v>
      </c>
      <c r="AY394" s="152" t="s">
        <v>293</v>
      </c>
    </row>
    <row r="395" spans="2:65" s="1" customFormat="1" ht="21.75" customHeight="1">
      <c r="B395" s="32"/>
      <c r="C395" s="174" t="s">
        <v>1303</v>
      </c>
      <c r="D395" s="174" t="s">
        <v>530</v>
      </c>
      <c r="E395" s="175" t="s">
        <v>1906</v>
      </c>
      <c r="F395" s="176" t="s">
        <v>1907</v>
      </c>
      <c r="G395" s="177" t="s">
        <v>711</v>
      </c>
      <c r="H395" s="178">
        <v>6.06</v>
      </c>
      <c r="I395" s="179"/>
      <c r="J395" s="180">
        <f>ROUND(I395*H395,2)</f>
        <v>0</v>
      </c>
      <c r="K395" s="176" t="s">
        <v>299</v>
      </c>
      <c r="L395" s="181"/>
      <c r="M395" s="182" t="s">
        <v>1</v>
      </c>
      <c r="N395" s="183" t="s">
        <v>41</v>
      </c>
      <c r="P395" s="146">
        <f>O395*H395</f>
        <v>0</v>
      </c>
      <c r="Q395" s="146">
        <v>0.26600000000000001</v>
      </c>
      <c r="R395" s="146">
        <f>Q395*H395</f>
        <v>1.6119600000000001</v>
      </c>
      <c r="S395" s="146">
        <v>0</v>
      </c>
      <c r="T395" s="147">
        <f>S395*H395</f>
        <v>0</v>
      </c>
      <c r="AR395" s="148" t="s">
        <v>396</v>
      </c>
      <c r="AT395" s="148" t="s">
        <v>530</v>
      </c>
      <c r="AU395" s="148" t="s">
        <v>85</v>
      </c>
      <c r="AY395" s="17" t="s">
        <v>293</v>
      </c>
      <c r="BE395" s="149">
        <f>IF(N395="základní",J395,0)</f>
        <v>0</v>
      </c>
      <c r="BF395" s="149">
        <f>IF(N395="snížená",J395,0)</f>
        <v>0</v>
      </c>
      <c r="BG395" s="149">
        <f>IF(N395="zákl. přenesená",J395,0)</f>
        <v>0</v>
      </c>
      <c r="BH395" s="149">
        <f>IF(N395="sníž. přenesená",J395,0)</f>
        <v>0</v>
      </c>
      <c r="BI395" s="149">
        <f>IF(N395="nulová",J395,0)</f>
        <v>0</v>
      </c>
      <c r="BJ395" s="17" t="s">
        <v>83</v>
      </c>
      <c r="BK395" s="149">
        <f>ROUND(I395*H395,2)</f>
        <v>0</v>
      </c>
      <c r="BL395" s="17" t="s">
        <v>300</v>
      </c>
      <c r="BM395" s="148" t="s">
        <v>1908</v>
      </c>
    </row>
    <row r="396" spans="2:65" s="12" customFormat="1" ht="11.25">
      <c r="B396" s="150"/>
      <c r="D396" s="151" t="s">
        <v>302</v>
      </c>
      <c r="F396" s="153" t="s">
        <v>1909</v>
      </c>
      <c r="H396" s="154">
        <v>6.06</v>
      </c>
      <c r="I396" s="155"/>
      <c r="L396" s="150"/>
      <c r="M396" s="156"/>
      <c r="T396" s="157"/>
      <c r="AT396" s="152" t="s">
        <v>302</v>
      </c>
      <c r="AU396" s="152" t="s">
        <v>85</v>
      </c>
      <c r="AV396" s="12" t="s">
        <v>85</v>
      </c>
      <c r="AW396" s="12" t="s">
        <v>4</v>
      </c>
      <c r="AX396" s="12" t="s">
        <v>83</v>
      </c>
      <c r="AY396" s="152" t="s">
        <v>293</v>
      </c>
    </row>
    <row r="397" spans="2:65" s="1" customFormat="1" ht="24.2" customHeight="1">
      <c r="B397" s="32"/>
      <c r="C397" s="137" t="s">
        <v>1309</v>
      </c>
      <c r="D397" s="137" t="s">
        <v>295</v>
      </c>
      <c r="E397" s="138" t="s">
        <v>1910</v>
      </c>
      <c r="F397" s="139" t="s">
        <v>1911</v>
      </c>
      <c r="G397" s="140" t="s">
        <v>909</v>
      </c>
      <c r="H397" s="141">
        <v>1</v>
      </c>
      <c r="I397" s="142"/>
      <c r="J397" s="143">
        <f>ROUND(I397*H397,2)</f>
        <v>0</v>
      </c>
      <c r="K397" s="139" t="s">
        <v>299</v>
      </c>
      <c r="L397" s="32"/>
      <c r="M397" s="144" t="s">
        <v>1</v>
      </c>
      <c r="N397" s="145" t="s">
        <v>41</v>
      </c>
      <c r="P397" s="146">
        <f>O397*H397</f>
        <v>0</v>
      </c>
      <c r="Q397" s="146">
        <v>1.1E-4</v>
      </c>
      <c r="R397" s="146">
        <f>Q397*H397</f>
        <v>1.1E-4</v>
      </c>
      <c r="S397" s="146">
        <v>0</v>
      </c>
      <c r="T397" s="147">
        <f>S397*H397</f>
        <v>0</v>
      </c>
      <c r="AR397" s="148" t="s">
        <v>300</v>
      </c>
      <c r="AT397" s="148" t="s">
        <v>295</v>
      </c>
      <c r="AU397" s="148" t="s">
        <v>85</v>
      </c>
      <c r="AY397" s="17" t="s">
        <v>293</v>
      </c>
      <c r="BE397" s="149">
        <f>IF(N397="základní",J397,0)</f>
        <v>0</v>
      </c>
      <c r="BF397" s="149">
        <f>IF(N397="snížená",J397,0)</f>
        <v>0</v>
      </c>
      <c r="BG397" s="149">
        <f>IF(N397="zákl. přenesená",J397,0)</f>
        <v>0</v>
      </c>
      <c r="BH397" s="149">
        <f>IF(N397="sníž. přenesená",J397,0)</f>
        <v>0</v>
      </c>
      <c r="BI397" s="149">
        <f>IF(N397="nulová",J397,0)</f>
        <v>0</v>
      </c>
      <c r="BJ397" s="17" t="s">
        <v>83</v>
      </c>
      <c r="BK397" s="149">
        <f>ROUND(I397*H397,2)</f>
        <v>0</v>
      </c>
      <c r="BL397" s="17" t="s">
        <v>300</v>
      </c>
      <c r="BM397" s="148" t="s">
        <v>1912</v>
      </c>
    </row>
    <row r="398" spans="2:65" s="12" customFormat="1" ht="11.25">
      <c r="B398" s="150"/>
      <c r="D398" s="151" t="s">
        <v>302</v>
      </c>
      <c r="E398" s="152" t="s">
        <v>1</v>
      </c>
      <c r="F398" s="153" t="s">
        <v>1913</v>
      </c>
      <c r="H398" s="154">
        <v>1</v>
      </c>
      <c r="I398" s="155"/>
      <c r="L398" s="150"/>
      <c r="M398" s="156"/>
      <c r="T398" s="157"/>
      <c r="AT398" s="152" t="s">
        <v>302</v>
      </c>
      <c r="AU398" s="152" t="s">
        <v>85</v>
      </c>
      <c r="AV398" s="12" t="s">
        <v>85</v>
      </c>
      <c r="AW398" s="12" t="s">
        <v>32</v>
      </c>
      <c r="AX398" s="12" t="s">
        <v>83</v>
      </c>
      <c r="AY398" s="152" t="s">
        <v>293</v>
      </c>
    </row>
    <row r="399" spans="2:65" s="1" customFormat="1" ht="16.5" customHeight="1">
      <c r="B399" s="32"/>
      <c r="C399" s="174" t="s">
        <v>1348</v>
      </c>
      <c r="D399" s="174" t="s">
        <v>530</v>
      </c>
      <c r="E399" s="175" t="s">
        <v>1914</v>
      </c>
      <c r="F399" s="176" t="s">
        <v>1915</v>
      </c>
      <c r="G399" s="177" t="s">
        <v>909</v>
      </c>
      <c r="H399" s="178">
        <v>1</v>
      </c>
      <c r="I399" s="179"/>
      <c r="J399" s="180">
        <f>ROUND(I399*H399,2)</f>
        <v>0</v>
      </c>
      <c r="K399" s="176" t="s">
        <v>1</v>
      </c>
      <c r="L399" s="181"/>
      <c r="M399" s="182" t="s">
        <v>1</v>
      </c>
      <c r="N399" s="183" t="s">
        <v>41</v>
      </c>
      <c r="P399" s="146">
        <f>O399*H399</f>
        <v>0</v>
      </c>
      <c r="Q399" s="146">
        <v>1.0200000000000001E-2</v>
      </c>
      <c r="R399" s="146">
        <f>Q399*H399</f>
        <v>1.0200000000000001E-2</v>
      </c>
      <c r="S399" s="146">
        <v>0</v>
      </c>
      <c r="T399" s="147">
        <f>S399*H399</f>
        <v>0</v>
      </c>
      <c r="AR399" s="148" t="s">
        <v>396</v>
      </c>
      <c r="AT399" s="148" t="s">
        <v>530</v>
      </c>
      <c r="AU399" s="148" t="s">
        <v>85</v>
      </c>
      <c r="AY399" s="17" t="s">
        <v>293</v>
      </c>
      <c r="BE399" s="149">
        <f>IF(N399="základní",J399,0)</f>
        <v>0</v>
      </c>
      <c r="BF399" s="149">
        <f>IF(N399="snížená",J399,0)</f>
        <v>0</v>
      </c>
      <c r="BG399" s="149">
        <f>IF(N399="zákl. přenesená",J399,0)</f>
        <v>0</v>
      </c>
      <c r="BH399" s="149">
        <f>IF(N399="sníž. přenesená",J399,0)</f>
        <v>0</v>
      </c>
      <c r="BI399" s="149">
        <f>IF(N399="nulová",J399,0)</f>
        <v>0</v>
      </c>
      <c r="BJ399" s="17" t="s">
        <v>83</v>
      </c>
      <c r="BK399" s="149">
        <f>ROUND(I399*H399,2)</f>
        <v>0</v>
      </c>
      <c r="BL399" s="17" t="s">
        <v>300</v>
      </c>
      <c r="BM399" s="148" t="s">
        <v>1916</v>
      </c>
    </row>
    <row r="400" spans="2:65" s="1" customFormat="1" ht="24.2" customHeight="1">
      <c r="B400" s="32"/>
      <c r="C400" s="137" t="s">
        <v>1353</v>
      </c>
      <c r="D400" s="137" t="s">
        <v>295</v>
      </c>
      <c r="E400" s="138" t="s">
        <v>1917</v>
      </c>
      <c r="F400" s="139" t="s">
        <v>1918</v>
      </c>
      <c r="G400" s="140" t="s">
        <v>909</v>
      </c>
      <c r="H400" s="141">
        <v>1</v>
      </c>
      <c r="I400" s="142"/>
      <c r="J400" s="143">
        <f>ROUND(I400*H400,2)</f>
        <v>0</v>
      </c>
      <c r="K400" s="139" t="s">
        <v>1</v>
      </c>
      <c r="L400" s="32"/>
      <c r="M400" s="144" t="s">
        <v>1</v>
      </c>
      <c r="N400" s="145" t="s">
        <v>41</v>
      </c>
      <c r="P400" s="146">
        <f>O400*H400</f>
        <v>0</v>
      </c>
      <c r="Q400" s="146">
        <v>1.1E-4</v>
      </c>
      <c r="R400" s="146">
        <f>Q400*H400</f>
        <v>1.1E-4</v>
      </c>
      <c r="S400" s="146">
        <v>0</v>
      </c>
      <c r="T400" s="147">
        <f>S400*H400</f>
        <v>0</v>
      </c>
      <c r="AR400" s="148" t="s">
        <v>300</v>
      </c>
      <c r="AT400" s="148" t="s">
        <v>295</v>
      </c>
      <c r="AU400" s="148" t="s">
        <v>85</v>
      </c>
      <c r="AY400" s="17" t="s">
        <v>293</v>
      </c>
      <c r="BE400" s="149">
        <f>IF(N400="základní",J400,0)</f>
        <v>0</v>
      </c>
      <c r="BF400" s="149">
        <f>IF(N400="snížená",J400,0)</f>
        <v>0</v>
      </c>
      <c r="BG400" s="149">
        <f>IF(N400="zákl. přenesená",J400,0)</f>
        <v>0</v>
      </c>
      <c r="BH400" s="149">
        <f>IF(N400="sníž. přenesená",J400,0)</f>
        <v>0</v>
      </c>
      <c r="BI400" s="149">
        <f>IF(N400="nulová",J400,0)</f>
        <v>0</v>
      </c>
      <c r="BJ400" s="17" t="s">
        <v>83</v>
      </c>
      <c r="BK400" s="149">
        <f>ROUND(I400*H400,2)</f>
        <v>0</v>
      </c>
      <c r="BL400" s="17" t="s">
        <v>300</v>
      </c>
      <c r="BM400" s="148" t="s">
        <v>1919</v>
      </c>
    </row>
    <row r="401" spans="2:65" s="12" customFormat="1" ht="11.25">
      <c r="B401" s="150"/>
      <c r="D401" s="151" t="s">
        <v>302</v>
      </c>
      <c r="E401" s="152" t="s">
        <v>1</v>
      </c>
      <c r="F401" s="153" t="s">
        <v>1920</v>
      </c>
      <c r="H401" s="154">
        <v>1</v>
      </c>
      <c r="I401" s="155"/>
      <c r="L401" s="150"/>
      <c r="M401" s="156"/>
      <c r="T401" s="157"/>
      <c r="AT401" s="152" t="s">
        <v>302</v>
      </c>
      <c r="AU401" s="152" t="s">
        <v>85</v>
      </c>
      <c r="AV401" s="12" t="s">
        <v>85</v>
      </c>
      <c r="AW401" s="12" t="s">
        <v>32</v>
      </c>
      <c r="AX401" s="12" t="s">
        <v>83</v>
      </c>
      <c r="AY401" s="152" t="s">
        <v>293</v>
      </c>
    </row>
    <row r="402" spans="2:65" s="1" customFormat="1" ht="16.5" customHeight="1">
      <c r="B402" s="32"/>
      <c r="C402" s="174" t="s">
        <v>1357</v>
      </c>
      <c r="D402" s="174" t="s">
        <v>530</v>
      </c>
      <c r="E402" s="175" t="s">
        <v>1921</v>
      </c>
      <c r="F402" s="176" t="s">
        <v>1922</v>
      </c>
      <c r="G402" s="177" t="s">
        <v>909</v>
      </c>
      <c r="H402" s="178">
        <v>1</v>
      </c>
      <c r="I402" s="179"/>
      <c r="J402" s="180">
        <f>ROUND(I402*H402,2)</f>
        <v>0</v>
      </c>
      <c r="K402" s="176" t="s">
        <v>1</v>
      </c>
      <c r="L402" s="181"/>
      <c r="M402" s="182" t="s">
        <v>1</v>
      </c>
      <c r="N402" s="183" t="s">
        <v>41</v>
      </c>
      <c r="P402" s="146">
        <f>O402*H402</f>
        <v>0</v>
      </c>
      <c r="Q402" s="146">
        <v>1.0200000000000001E-2</v>
      </c>
      <c r="R402" s="146">
        <f>Q402*H402</f>
        <v>1.0200000000000001E-2</v>
      </c>
      <c r="S402" s="146">
        <v>0</v>
      </c>
      <c r="T402" s="147">
        <f>S402*H402</f>
        <v>0</v>
      </c>
      <c r="AR402" s="148" t="s">
        <v>396</v>
      </c>
      <c r="AT402" s="148" t="s">
        <v>530</v>
      </c>
      <c r="AU402" s="148" t="s">
        <v>85</v>
      </c>
      <c r="AY402" s="17" t="s">
        <v>293</v>
      </c>
      <c r="BE402" s="149">
        <f>IF(N402="základní",J402,0)</f>
        <v>0</v>
      </c>
      <c r="BF402" s="149">
        <f>IF(N402="snížená",J402,0)</f>
        <v>0</v>
      </c>
      <c r="BG402" s="149">
        <f>IF(N402="zákl. přenesená",J402,0)</f>
        <v>0</v>
      </c>
      <c r="BH402" s="149">
        <f>IF(N402="sníž. přenesená",J402,0)</f>
        <v>0</v>
      </c>
      <c r="BI402" s="149">
        <f>IF(N402="nulová",J402,0)</f>
        <v>0</v>
      </c>
      <c r="BJ402" s="17" t="s">
        <v>83</v>
      </c>
      <c r="BK402" s="149">
        <f>ROUND(I402*H402,2)</f>
        <v>0</v>
      </c>
      <c r="BL402" s="17" t="s">
        <v>300</v>
      </c>
      <c r="BM402" s="148" t="s">
        <v>1923</v>
      </c>
    </row>
    <row r="403" spans="2:65" s="1" customFormat="1" ht="24.2" customHeight="1">
      <c r="B403" s="32"/>
      <c r="C403" s="137" t="s">
        <v>1362</v>
      </c>
      <c r="D403" s="137" t="s">
        <v>295</v>
      </c>
      <c r="E403" s="138" t="s">
        <v>1924</v>
      </c>
      <c r="F403" s="139" t="s">
        <v>1925</v>
      </c>
      <c r="G403" s="140" t="s">
        <v>909</v>
      </c>
      <c r="H403" s="141">
        <v>1</v>
      </c>
      <c r="I403" s="142"/>
      <c r="J403" s="143">
        <f>ROUND(I403*H403,2)</f>
        <v>0</v>
      </c>
      <c r="K403" s="139" t="s">
        <v>299</v>
      </c>
      <c r="L403" s="32"/>
      <c r="M403" s="144" t="s">
        <v>1</v>
      </c>
      <c r="N403" s="145" t="s">
        <v>41</v>
      </c>
      <c r="P403" s="146">
        <f>O403*H403</f>
        <v>0</v>
      </c>
      <c r="Q403" s="146">
        <v>1.0189999999999999E-2</v>
      </c>
      <c r="R403" s="146">
        <f>Q403*H403</f>
        <v>1.0189999999999999E-2</v>
      </c>
      <c r="S403" s="146">
        <v>0</v>
      </c>
      <c r="T403" s="147">
        <f>S403*H403</f>
        <v>0</v>
      </c>
      <c r="AR403" s="148" t="s">
        <v>300</v>
      </c>
      <c r="AT403" s="148" t="s">
        <v>295</v>
      </c>
      <c r="AU403" s="148" t="s">
        <v>85</v>
      </c>
      <c r="AY403" s="17" t="s">
        <v>293</v>
      </c>
      <c r="BE403" s="149">
        <f>IF(N403="základní",J403,0)</f>
        <v>0</v>
      </c>
      <c r="BF403" s="149">
        <f>IF(N403="snížená",J403,0)</f>
        <v>0</v>
      </c>
      <c r="BG403" s="149">
        <f>IF(N403="zákl. přenesená",J403,0)</f>
        <v>0</v>
      </c>
      <c r="BH403" s="149">
        <f>IF(N403="sníž. přenesená",J403,0)</f>
        <v>0</v>
      </c>
      <c r="BI403" s="149">
        <f>IF(N403="nulová",J403,0)</f>
        <v>0</v>
      </c>
      <c r="BJ403" s="17" t="s">
        <v>83</v>
      </c>
      <c r="BK403" s="149">
        <f>ROUND(I403*H403,2)</f>
        <v>0</v>
      </c>
      <c r="BL403" s="17" t="s">
        <v>300</v>
      </c>
      <c r="BM403" s="148" t="s">
        <v>1926</v>
      </c>
    </row>
    <row r="404" spans="2:65" s="12" customFormat="1" ht="11.25">
      <c r="B404" s="150"/>
      <c r="D404" s="151" t="s">
        <v>302</v>
      </c>
      <c r="E404" s="152" t="s">
        <v>1</v>
      </c>
      <c r="F404" s="153" t="s">
        <v>1913</v>
      </c>
      <c r="H404" s="154">
        <v>1</v>
      </c>
      <c r="I404" s="155"/>
      <c r="L404" s="150"/>
      <c r="M404" s="156"/>
      <c r="T404" s="157"/>
      <c r="AT404" s="152" t="s">
        <v>302</v>
      </c>
      <c r="AU404" s="152" t="s">
        <v>85</v>
      </c>
      <c r="AV404" s="12" t="s">
        <v>85</v>
      </c>
      <c r="AW404" s="12" t="s">
        <v>32</v>
      </c>
      <c r="AX404" s="12" t="s">
        <v>83</v>
      </c>
      <c r="AY404" s="152" t="s">
        <v>293</v>
      </c>
    </row>
    <row r="405" spans="2:65" s="1" customFormat="1" ht="33" customHeight="1">
      <c r="B405" s="32"/>
      <c r="C405" s="174" t="s">
        <v>1366</v>
      </c>
      <c r="D405" s="174" t="s">
        <v>530</v>
      </c>
      <c r="E405" s="175" t="s">
        <v>1927</v>
      </c>
      <c r="F405" s="176" t="s">
        <v>1928</v>
      </c>
      <c r="G405" s="177" t="s">
        <v>909</v>
      </c>
      <c r="H405" s="178">
        <v>1</v>
      </c>
      <c r="I405" s="179"/>
      <c r="J405" s="180">
        <f>ROUND(I405*H405,2)</f>
        <v>0</v>
      </c>
      <c r="K405" s="176" t="s">
        <v>1</v>
      </c>
      <c r="L405" s="181"/>
      <c r="M405" s="182" t="s">
        <v>1</v>
      </c>
      <c r="N405" s="183" t="s">
        <v>41</v>
      </c>
      <c r="P405" s="146">
        <f>O405*H405</f>
        <v>0</v>
      </c>
      <c r="Q405" s="146">
        <v>1.0129999999999999</v>
      </c>
      <c r="R405" s="146">
        <f>Q405*H405</f>
        <v>1.0129999999999999</v>
      </c>
      <c r="S405" s="146">
        <v>0</v>
      </c>
      <c r="T405" s="147">
        <f>S405*H405</f>
        <v>0</v>
      </c>
      <c r="AR405" s="148" t="s">
        <v>396</v>
      </c>
      <c r="AT405" s="148" t="s">
        <v>530</v>
      </c>
      <c r="AU405" s="148" t="s">
        <v>85</v>
      </c>
      <c r="AY405" s="17" t="s">
        <v>293</v>
      </c>
      <c r="BE405" s="149">
        <f>IF(N405="základní",J405,0)</f>
        <v>0</v>
      </c>
      <c r="BF405" s="149">
        <f>IF(N405="snížená",J405,0)</f>
        <v>0</v>
      </c>
      <c r="BG405" s="149">
        <f>IF(N405="zákl. přenesená",J405,0)</f>
        <v>0</v>
      </c>
      <c r="BH405" s="149">
        <f>IF(N405="sníž. přenesená",J405,0)</f>
        <v>0</v>
      </c>
      <c r="BI405" s="149">
        <f>IF(N405="nulová",J405,0)</f>
        <v>0</v>
      </c>
      <c r="BJ405" s="17" t="s">
        <v>83</v>
      </c>
      <c r="BK405" s="149">
        <f>ROUND(I405*H405,2)</f>
        <v>0</v>
      </c>
      <c r="BL405" s="17" t="s">
        <v>300</v>
      </c>
      <c r="BM405" s="148" t="s">
        <v>1929</v>
      </c>
    </row>
    <row r="406" spans="2:65" s="1" customFormat="1" ht="24.2" customHeight="1">
      <c r="B406" s="32"/>
      <c r="C406" s="137" t="s">
        <v>1370</v>
      </c>
      <c r="D406" s="137" t="s">
        <v>295</v>
      </c>
      <c r="E406" s="138" t="s">
        <v>1930</v>
      </c>
      <c r="F406" s="139" t="s">
        <v>1931</v>
      </c>
      <c r="G406" s="140" t="s">
        <v>909</v>
      </c>
      <c r="H406" s="141">
        <v>1</v>
      </c>
      <c r="I406" s="142"/>
      <c r="J406" s="143">
        <f>ROUND(I406*H406,2)</f>
        <v>0</v>
      </c>
      <c r="K406" s="139" t="s">
        <v>299</v>
      </c>
      <c r="L406" s="32"/>
      <c r="M406" s="144" t="s">
        <v>1</v>
      </c>
      <c r="N406" s="145" t="s">
        <v>41</v>
      </c>
      <c r="P406" s="146">
        <f>O406*H406</f>
        <v>0</v>
      </c>
      <c r="Q406" s="146">
        <v>1.248E-2</v>
      </c>
      <c r="R406" s="146">
        <f>Q406*H406</f>
        <v>1.248E-2</v>
      </c>
      <c r="S406" s="146">
        <v>0</v>
      </c>
      <c r="T406" s="147">
        <f>S406*H406</f>
        <v>0</v>
      </c>
      <c r="AR406" s="148" t="s">
        <v>300</v>
      </c>
      <c r="AT406" s="148" t="s">
        <v>295</v>
      </c>
      <c r="AU406" s="148" t="s">
        <v>85</v>
      </c>
      <c r="AY406" s="17" t="s">
        <v>293</v>
      </c>
      <c r="BE406" s="149">
        <f>IF(N406="základní",J406,0)</f>
        <v>0</v>
      </c>
      <c r="BF406" s="149">
        <f>IF(N406="snížená",J406,0)</f>
        <v>0</v>
      </c>
      <c r="BG406" s="149">
        <f>IF(N406="zákl. přenesená",J406,0)</f>
        <v>0</v>
      </c>
      <c r="BH406" s="149">
        <f>IF(N406="sníž. přenesená",J406,0)</f>
        <v>0</v>
      </c>
      <c r="BI406" s="149">
        <f>IF(N406="nulová",J406,0)</f>
        <v>0</v>
      </c>
      <c r="BJ406" s="17" t="s">
        <v>83</v>
      </c>
      <c r="BK406" s="149">
        <f>ROUND(I406*H406,2)</f>
        <v>0</v>
      </c>
      <c r="BL406" s="17" t="s">
        <v>300</v>
      </c>
      <c r="BM406" s="148" t="s">
        <v>1932</v>
      </c>
    </row>
    <row r="407" spans="2:65" s="12" customFormat="1" ht="11.25">
      <c r="B407" s="150"/>
      <c r="D407" s="151" t="s">
        <v>302</v>
      </c>
      <c r="E407" s="152" t="s">
        <v>1</v>
      </c>
      <c r="F407" s="153" t="s">
        <v>1913</v>
      </c>
      <c r="H407" s="154">
        <v>1</v>
      </c>
      <c r="I407" s="155"/>
      <c r="L407" s="150"/>
      <c r="M407" s="156"/>
      <c r="T407" s="157"/>
      <c r="AT407" s="152" t="s">
        <v>302</v>
      </c>
      <c r="AU407" s="152" t="s">
        <v>85</v>
      </c>
      <c r="AV407" s="12" t="s">
        <v>85</v>
      </c>
      <c r="AW407" s="12" t="s">
        <v>32</v>
      </c>
      <c r="AX407" s="12" t="s">
        <v>83</v>
      </c>
      <c r="AY407" s="152" t="s">
        <v>293</v>
      </c>
    </row>
    <row r="408" spans="2:65" s="1" customFormat="1" ht="24.2" customHeight="1">
      <c r="B408" s="32"/>
      <c r="C408" s="174" t="s">
        <v>1375</v>
      </c>
      <c r="D408" s="174" t="s">
        <v>530</v>
      </c>
      <c r="E408" s="175" t="s">
        <v>1933</v>
      </c>
      <c r="F408" s="176" t="s">
        <v>1934</v>
      </c>
      <c r="G408" s="177" t="s">
        <v>909</v>
      </c>
      <c r="H408" s="178">
        <v>1</v>
      </c>
      <c r="I408" s="179"/>
      <c r="J408" s="180">
        <f>ROUND(I408*H408,2)</f>
        <v>0</v>
      </c>
      <c r="K408" s="176" t="s">
        <v>299</v>
      </c>
      <c r="L408" s="181"/>
      <c r="M408" s="182" t="s">
        <v>1</v>
      </c>
      <c r="N408" s="183" t="s">
        <v>41</v>
      </c>
      <c r="P408" s="146">
        <f>O408*H408</f>
        <v>0</v>
      </c>
      <c r="Q408" s="146">
        <v>0.54800000000000004</v>
      </c>
      <c r="R408" s="146">
        <f>Q408*H408</f>
        <v>0.54800000000000004</v>
      </c>
      <c r="S408" s="146">
        <v>0</v>
      </c>
      <c r="T408" s="147">
        <f>S408*H408</f>
        <v>0</v>
      </c>
      <c r="AR408" s="148" t="s">
        <v>396</v>
      </c>
      <c r="AT408" s="148" t="s">
        <v>530</v>
      </c>
      <c r="AU408" s="148" t="s">
        <v>85</v>
      </c>
      <c r="AY408" s="17" t="s">
        <v>293</v>
      </c>
      <c r="BE408" s="149">
        <f>IF(N408="základní",J408,0)</f>
        <v>0</v>
      </c>
      <c r="BF408" s="149">
        <f>IF(N408="snížená",J408,0)</f>
        <v>0</v>
      </c>
      <c r="BG408" s="149">
        <f>IF(N408="zákl. přenesená",J408,0)</f>
        <v>0</v>
      </c>
      <c r="BH408" s="149">
        <f>IF(N408="sníž. přenesená",J408,0)</f>
        <v>0</v>
      </c>
      <c r="BI408" s="149">
        <f>IF(N408="nulová",J408,0)</f>
        <v>0</v>
      </c>
      <c r="BJ408" s="17" t="s">
        <v>83</v>
      </c>
      <c r="BK408" s="149">
        <f>ROUND(I408*H408,2)</f>
        <v>0</v>
      </c>
      <c r="BL408" s="17" t="s">
        <v>300</v>
      </c>
      <c r="BM408" s="148" t="s">
        <v>1935</v>
      </c>
    </row>
    <row r="409" spans="2:65" s="1" customFormat="1" ht="37.9" customHeight="1">
      <c r="B409" s="32"/>
      <c r="C409" s="137" t="s">
        <v>1379</v>
      </c>
      <c r="D409" s="137" t="s">
        <v>295</v>
      </c>
      <c r="E409" s="138" t="s">
        <v>1936</v>
      </c>
      <c r="F409" s="139" t="s">
        <v>1937</v>
      </c>
      <c r="G409" s="140" t="s">
        <v>909</v>
      </c>
      <c r="H409" s="141">
        <v>1</v>
      </c>
      <c r="I409" s="142"/>
      <c r="J409" s="143">
        <f>ROUND(I409*H409,2)</f>
        <v>0</v>
      </c>
      <c r="K409" s="139" t="s">
        <v>299</v>
      </c>
      <c r="L409" s="32"/>
      <c r="M409" s="144" t="s">
        <v>1</v>
      </c>
      <c r="N409" s="145" t="s">
        <v>41</v>
      </c>
      <c r="P409" s="146">
        <f>O409*H409</f>
        <v>0</v>
      </c>
      <c r="Q409" s="146">
        <v>0.09</v>
      </c>
      <c r="R409" s="146">
        <f>Q409*H409</f>
        <v>0.09</v>
      </c>
      <c r="S409" s="146">
        <v>0</v>
      </c>
      <c r="T409" s="147">
        <f>S409*H409</f>
        <v>0</v>
      </c>
      <c r="AR409" s="148" t="s">
        <v>300</v>
      </c>
      <c r="AT409" s="148" t="s">
        <v>295</v>
      </c>
      <c r="AU409" s="148" t="s">
        <v>85</v>
      </c>
      <c r="AY409" s="17" t="s">
        <v>293</v>
      </c>
      <c r="BE409" s="149">
        <f>IF(N409="základní",J409,0)</f>
        <v>0</v>
      </c>
      <c r="BF409" s="149">
        <f>IF(N409="snížená",J409,0)</f>
        <v>0</v>
      </c>
      <c r="BG409" s="149">
        <f>IF(N409="zákl. přenesená",J409,0)</f>
        <v>0</v>
      </c>
      <c r="BH409" s="149">
        <f>IF(N409="sníž. přenesená",J409,0)</f>
        <v>0</v>
      </c>
      <c r="BI409" s="149">
        <f>IF(N409="nulová",J409,0)</f>
        <v>0</v>
      </c>
      <c r="BJ409" s="17" t="s">
        <v>83</v>
      </c>
      <c r="BK409" s="149">
        <f>ROUND(I409*H409,2)</f>
        <v>0</v>
      </c>
      <c r="BL409" s="17" t="s">
        <v>300</v>
      </c>
      <c r="BM409" s="148" t="s">
        <v>1938</v>
      </c>
    </row>
    <row r="410" spans="2:65" s="12" customFormat="1" ht="11.25">
      <c r="B410" s="150"/>
      <c r="D410" s="151" t="s">
        <v>302</v>
      </c>
      <c r="E410" s="152" t="s">
        <v>1</v>
      </c>
      <c r="F410" s="153" t="s">
        <v>1939</v>
      </c>
      <c r="H410" s="154">
        <v>1</v>
      </c>
      <c r="I410" s="155"/>
      <c r="L410" s="150"/>
      <c r="M410" s="156"/>
      <c r="T410" s="157"/>
      <c r="AT410" s="152" t="s">
        <v>302</v>
      </c>
      <c r="AU410" s="152" t="s">
        <v>85</v>
      </c>
      <c r="AV410" s="12" t="s">
        <v>85</v>
      </c>
      <c r="AW410" s="12" t="s">
        <v>32</v>
      </c>
      <c r="AX410" s="12" t="s">
        <v>83</v>
      </c>
      <c r="AY410" s="152" t="s">
        <v>293</v>
      </c>
    </row>
    <row r="411" spans="2:65" s="1" customFormat="1" ht="24.2" customHeight="1">
      <c r="B411" s="32"/>
      <c r="C411" s="174" t="s">
        <v>1383</v>
      </c>
      <c r="D411" s="174" t="s">
        <v>530</v>
      </c>
      <c r="E411" s="175" t="s">
        <v>1940</v>
      </c>
      <c r="F411" s="176" t="s">
        <v>1941</v>
      </c>
      <c r="G411" s="177" t="s">
        <v>909</v>
      </c>
      <c r="H411" s="178">
        <v>1</v>
      </c>
      <c r="I411" s="179"/>
      <c r="J411" s="180">
        <f>ROUND(I411*H411,2)</f>
        <v>0</v>
      </c>
      <c r="K411" s="176" t="s">
        <v>1</v>
      </c>
      <c r="L411" s="181"/>
      <c r="M411" s="182" t="s">
        <v>1</v>
      </c>
      <c r="N411" s="183" t="s">
        <v>41</v>
      </c>
      <c r="P411" s="146">
        <f>O411*H411</f>
        <v>0</v>
      </c>
      <c r="Q411" s="146">
        <v>0</v>
      </c>
      <c r="R411" s="146">
        <f>Q411*H411</f>
        <v>0</v>
      </c>
      <c r="S411" s="146">
        <v>0</v>
      </c>
      <c r="T411" s="147">
        <f>S411*H411</f>
        <v>0</v>
      </c>
      <c r="AR411" s="148" t="s">
        <v>396</v>
      </c>
      <c r="AT411" s="148" t="s">
        <v>530</v>
      </c>
      <c r="AU411" s="148" t="s">
        <v>85</v>
      </c>
      <c r="AY411" s="17" t="s">
        <v>293</v>
      </c>
      <c r="BE411" s="149">
        <f>IF(N411="základní",J411,0)</f>
        <v>0</v>
      </c>
      <c r="BF411" s="149">
        <f>IF(N411="snížená",J411,0)</f>
        <v>0</v>
      </c>
      <c r="BG411" s="149">
        <f>IF(N411="zákl. přenesená",J411,0)</f>
        <v>0</v>
      </c>
      <c r="BH411" s="149">
        <f>IF(N411="sníž. přenesená",J411,0)</f>
        <v>0</v>
      </c>
      <c r="BI411" s="149">
        <f>IF(N411="nulová",J411,0)</f>
        <v>0</v>
      </c>
      <c r="BJ411" s="17" t="s">
        <v>83</v>
      </c>
      <c r="BK411" s="149">
        <f>ROUND(I411*H411,2)</f>
        <v>0</v>
      </c>
      <c r="BL411" s="17" t="s">
        <v>300</v>
      </c>
      <c r="BM411" s="148" t="s">
        <v>1942</v>
      </c>
    </row>
    <row r="412" spans="2:65" s="1" customFormat="1" ht="37.9" customHeight="1">
      <c r="B412" s="32"/>
      <c r="C412" s="137" t="s">
        <v>1391</v>
      </c>
      <c r="D412" s="137" t="s">
        <v>295</v>
      </c>
      <c r="E412" s="138" t="s">
        <v>1943</v>
      </c>
      <c r="F412" s="139" t="s">
        <v>1944</v>
      </c>
      <c r="G412" s="140" t="s">
        <v>909</v>
      </c>
      <c r="H412" s="141">
        <v>3</v>
      </c>
      <c r="I412" s="142"/>
      <c r="J412" s="143">
        <f>ROUND(I412*H412,2)</f>
        <v>0</v>
      </c>
      <c r="K412" s="139" t="s">
        <v>299</v>
      </c>
      <c r="L412" s="32"/>
      <c r="M412" s="144" t="s">
        <v>1</v>
      </c>
      <c r="N412" s="145" t="s">
        <v>41</v>
      </c>
      <c r="P412" s="146">
        <f>O412*H412</f>
        <v>0</v>
      </c>
      <c r="Q412" s="146">
        <v>0.09</v>
      </c>
      <c r="R412" s="146">
        <f>Q412*H412</f>
        <v>0.27</v>
      </c>
      <c r="S412" s="146">
        <v>0</v>
      </c>
      <c r="T412" s="147">
        <f>S412*H412</f>
        <v>0</v>
      </c>
      <c r="AR412" s="148" t="s">
        <v>300</v>
      </c>
      <c r="AT412" s="148" t="s">
        <v>295</v>
      </c>
      <c r="AU412" s="148" t="s">
        <v>85</v>
      </c>
      <c r="AY412" s="17" t="s">
        <v>293</v>
      </c>
      <c r="BE412" s="149">
        <f>IF(N412="základní",J412,0)</f>
        <v>0</v>
      </c>
      <c r="BF412" s="149">
        <f>IF(N412="snížená",J412,0)</f>
        <v>0</v>
      </c>
      <c r="BG412" s="149">
        <f>IF(N412="zákl. přenesená",J412,0)</f>
        <v>0</v>
      </c>
      <c r="BH412" s="149">
        <f>IF(N412="sníž. přenesená",J412,0)</f>
        <v>0</v>
      </c>
      <c r="BI412" s="149">
        <f>IF(N412="nulová",J412,0)</f>
        <v>0</v>
      </c>
      <c r="BJ412" s="17" t="s">
        <v>83</v>
      </c>
      <c r="BK412" s="149">
        <f>ROUND(I412*H412,2)</f>
        <v>0</v>
      </c>
      <c r="BL412" s="17" t="s">
        <v>300</v>
      </c>
      <c r="BM412" s="148" t="s">
        <v>1945</v>
      </c>
    </row>
    <row r="413" spans="2:65" s="12" customFormat="1" ht="11.25">
      <c r="B413" s="150"/>
      <c r="D413" s="151" t="s">
        <v>302</v>
      </c>
      <c r="E413" s="152" t="s">
        <v>1</v>
      </c>
      <c r="F413" s="153" t="s">
        <v>1913</v>
      </c>
      <c r="H413" s="154">
        <v>1</v>
      </c>
      <c r="I413" s="155"/>
      <c r="L413" s="150"/>
      <c r="M413" s="156"/>
      <c r="T413" s="157"/>
      <c r="AT413" s="152" t="s">
        <v>302</v>
      </c>
      <c r="AU413" s="152" t="s">
        <v>85</v>
      </c>
      <c r="AV413" s="12" t="s">
        <v>85</v>
      </c>
      <c r="AW413" s="12" t="s">
        <v>32</v>
      </c>
      <c r="AX413" s="12" t="s">
        <v>76</v>
      </c>
      <c r="AY413" s="152" t="s">
        <v>293</v>
      </c>
    </row>
    <row r="414" spans="2:65" s="12" customFormat="1" ht="11.25">
      <c r="B414" s="150"/>
      <c r="D414" s="151" t="s">
        <v>302</v>
      </c>
      <c r="E414" s="152" t="s">
        <v>1</v>
      </c>
      <c r="F414" s="153" t="s">
        <v>1939</v>
      </c>
      <c r="H414" s="154">
        <v>1</v>
      </c>
      <c r="I414" s="155"/>
      <c r="L414" s="150"/>
      <c r="M414" s="156"/>
      <c r="T414" s="157"/>
      <c r="AT414" s="152" t="s">
        <v>302</v>
      </c>
      <c r="AU414" s="152" t="s">
        <v>85</v>
      </c>
      <c r="AV414" s="12" t="s">
        <v>85</v>
      </c>
      <c r="AW414" s="12" t="s">
        <v>32</v>
      </c>
      <c r="AX414" s="12" t="s">
        <v>76</v>
      </c>
      <c r="AY414" s="152" t="s">
        <v>293</v>
      </c>
    </row>
    <row r="415" spans="2:65" s="12" customFormat="1" ht="11.25">
      <c r="B415" s="150"/>
      <c r="D415" s="151" t="s">
        <v>302</v>
      </c>
      <c r="E415" s="152" t="s">
        <v>1</v>
      </c>
      <c r="F415" s="153" t="s">
        <v>1946</v>
      </c>
      <c r="H415" s="154">
        <v>1</v>
      </c>
      <c r="I415" s="155"/>
      <c r="L415" s="150"/>
      <c r="M415" s="156"/>
      <c r="T415" s="157"/>
      <c r="AT415" s="152" t="s">
        <v>302</v>
      </c>
      <c r="AU415" s="152" t="s">
        <v>85</v>
      </c>
      <c r="AV415" s="12" t="s">
        <v>85</v>
      </c>
      <c r="AW415" s="12" t="s">
        <v>32</v>
      </c>
      <c r="AX415" s="12" t="s">
        <v>76</v>
      </c>
      <c r="AY415" s="152" t="s">
        <v>293</v>
      </c>
    </row>
    <row r="416" spans="2:65" s="14" customFormat="1" ht="11.25">
      <c r="B416" s="167"/>
      <c r="D416" s="151" t="s">
        <v>302</v>
      </c>
      <c r="E416" s="168" t="s">
        <v>1</v>
      </c>
      <c r="F416" s="169" t="s">
        <v>371</v>
      </c>
      <c r="H416" s="170">
        <v>3</v>
      </c>
      <c r="I416" s="171"/>
      <c r="L416" s="167"/>
      <c r="M416" s="172"/>
      <c r="T416" s="173"/>
      <c r="AT416" s="168" t="s">
        <v>302</v>
      </c>
      <c r="AU416" s="168" t="s">
        <v>85</v>
      </c>
      <c r="AV416" s="14" t="s">
        <v>300</v>
      </c>
      <c r="AW416" s="14" t="s">
        <v>32</v>
      </c>
      <c r="AX416" s="14" t="s">
        <v>83</v>
      </c>
      <c r="AY416" s="168" t="s">
        <v>293</v>
      </c>
    </row>
    <row r="417" spans="2:65" s="1" customFormat="1" ht="24.2" customHeight="1">
      <c r="B417" s="32"/>
      <c r="C417" s="174" t="s">
        <v>1396</v>
      </c>
      <c r="D417" s="174" t="s">
        <v>530</v>
      </c>
      <c r="E417" s="175" t="s">
        <v>1947</v>
      </c>
      <c r="F417" s="176" t="s">
        <v>1948</v>
      </c>
      <c r="G417" s="177" t="s">
        <v>909</v>
      </c>
      <c r="H417" s="178">
        <v>1</v>
      </c>
      <c r="I417" s="179"/>
      <c r="J417" s="180">
        <f>ROUND(I417*H417,2)</f>
        <v>0</v>
      </c>
      <c r="K417" s="176" t="s">
        <v>1</v>
      </c>
      <c r="L417" s="181"/>
      <c r="M417" s="182" t="s">
        <v>1</v>
      </c>
      <c r="N417" s="183" t="s">
        <v>41</v>
      </c>
      <c r="P417" s="146">
        <f>O417*H417</f>
        <v>0</v>
      </c>
      <c r="Q417" s="146">
        <v>0.19600000000000001</v>
      </c>
      <c r="R417" s="146">
        <f>Q417*H417</f>
        <v>0.19600000000000001</v>
      </c>
      <c r="S417" s="146">
        <v>0</v>
      </c>
      <c r="T417" s="147">
        <f>S417*H417</f>
        <v>0</v>
      </c>
      <c r="AR417" s="148" t="s">
        <v>396</v>
      </c>
      <c r="AT417" s="148" t="s">
        <v>530</v>
      </c>
      <c r="AU417" s="148" t="s">
        <v>85</v>
      </c>
      <c r="AY417" s="17" t="s">
        <v>293</v>
      </c>
      <c r="BE417" s="149">
        <f>IF(N417="základní",J417,0)</f>
        <v>0</v>
      </c>
      <c r="BF417" s="149">
        <f>IF(N417="snížená",J417,0)</f>
        <v>0</v>
      </c>
      <c r="BG417" s="149">
        <f>IF(N417="zákl. přenesená",J417,0)</f>
        <v>0</v>
      </c>
      <c r="BH417" s="149">
        <f>IF(N417="sníž. přenesená",J417,0)</f>
        <v>0</v>
      </c>
      <c r="BI417" s="149">
        <f>IF(N417="nulová",J417,0)</f>
        <v>0</v>
      </c>
      <c r="BJ417" s="17" t="s">
        <v>83</v>
      </c>
      <c r="BK417" s="149">
        <f>ROUND(I417*H417,2)</f>
        <v>0</v>
      </c>
      <c r="BL417" s="17" t="s">
        <v>300</v>
      </c>
      <c r="BM417" s="148" t="s">
        <v>1949</v>
      </c>
    </row>
    <row r="418" spans="2:65" s="1" customFormat="1" ht="16.5" customHeight="1">
      <c r="B418" s="32"/>
      <c r="C418" s="174" t="s">
        <v>1401</v>
      </c>
      <c r="D418" s="174" t="s">
        <v>530</v>
      </c>
      <c r="E418" s="175" t="s">
        <v>1950</v>
      </c>
      <c r="F418" s="176" t="s">
        <v>1951</v>
      </c>
      <c r="G418" s="177" t="s">
        <v>909</v>
      </c>
      <c r="H418" s="178">
        <v>2</v>
      </c>
      <c r="I418" s="179"/>
      <c r="J418" s="180">
        <f>ROUND(I418*H418,2)</f>
        <v>0</v>
      </c>
      <c r="K418" s="176" t="s">
        <v>1</v>
      </c>
      <c r="L418" s="181"/>
      <c r="M418" s="182" t="s">
        <v>1</v>
      </c>
      <c r="N418" s="183" t="s">
        <v>41</v>
      </c>
      <c r="P418" s="146">
        <f>O418*H418</f>
        <v>0</v>
      </c>
      <c r="Q418" s="146">
        <v>0.19600000000000001</v>
      </c>
      <c r="R418" s="146">
        <f>Q418*H418</f>
        <v>0.39200000000000002</v>
      </c>
      <c r="S418" s="146">
        <v>0</v>
      </c>
      <c r="T418" s="147">
        <f>S418*H418</f>
        <v>0</v>
      </c>
      <c r="AR418" s="148" t="s">
        <v>396</v>
      </c>
      <c r="AT418" s="148" t="s">
        <v>530</v>
      </c>
      <c r="AU418" s="148" t="s">
        <v>85</v>
      </c>
      <c r="AY418" s="17" t="s">
        <v>293</v>
      </c>
      <c r="BE418" s="149">
        <f>IF(N418="základní",J418,0)</f>
        <v>0</v>
      </c>
      <c r="BF418" s="149">
        <f>IF(N418="snížená",J418,0)</f>
        <v>0</v>
      </c>
      <c r="BG418" s="149">
        <f>IF(N418="zákl. přenesená",J418,0)</f>
        <v>0</v>
      </c>
      <c r="BH418" s="149">
        <f>IF(N418="sníž. přenesená",J418,0)</f>
        <v>0</v>
      </c>
      <c r="BI418" s="149">
        <f>IF(N418="nulová",J418,0)</f>
        <v>0</v>
      </c>
      <c r="BJ418" s="17" t="s">
        <v>83</v>
      </c>
      <c r="BK418" s="149">
        <f>ROUND(I418*H418,2)</f>
        <v>0</v>
      </c>
      <c r="BL418" s="17" t="s">
        <v>300</v>
      </c>
      <c r="BM418" s="148" t="s">
        <v>1952</v>
      </c>
    </row>
    <row r="419" spans="2:65" s="1" customFormat="1" ht="24.2" customHeight="1">
      <c r="B419" s="32"/>
      <c r="C419" s="137" t="s">
        <v>1406</v>
      </c>
      <c r="D419" s="137" t="s">
        <v>295</v>
      </c>
      <c r="E419" s="138" t="s">
        <v>1267</v>
      </c>
      <c r="F419" s="139" t="s">
        <v>1268</v>
      </c>
      <c r="G419" s="140" t="s">
        <v>909</v>
      </c>
      <c r="H419" s="141">
        <v>63</v>
      </c>
      <c r="I419" s="142"/>
      <c r="J419" s="143">
        <f>ROUND(I419*H419,2)</f>
        <v>0</v>
      </c>
      <c r="K419" s="139" t="s">
        <v>299</v>
      </c>
      <c r="L419" s="32"/>
      <c r="M419" s="144" t="s">
        <v>1</v>
      </c>
      <c r="N419" s="145" t="s">
        <v>41</v>
      </c>
      <c r="P419" s="146">
        <f>O419*H419</f>
        <v>0</v>
      </c>
      <c r="Q419" s="146">
        <v>1.3699999999999999E-3</v>
      </c>
      <c r="R419" s="146">
        <f>Q419*H419</f>
        <v>8.6309999999999998E-2</v>
      </c>
      <c r="S419" s="146">
        <v>0</v>
      </c>
      <c r="T419" s="147">
        <f>S419*H419</f>
        <v>0</v>
      </c>
      <c r="AR419" s="148" t="s">
        <v>300</v>
      </c>
      <c r="AT419" s="148" t="s">
        <v>295</v>
      </c>
      <c r="AU419" s="148" t="s">
        <v>85</v>
      </c>
      <c r="AY419" s="17" t="s">
        <v>293</v>
      </c>
      <c r="BE419" s="149">
        <f>IF(N419="základní",J419,0)</f>
        <v>0</v>
      </c>
      <c r="BF419" s="149">
        <f>IF(N419="snížená",J419,0)</f>
        <v>0</v>
      </c>
      <c r="BG419" s="149">
        <f>IF(N419="zákl. přenesená",J419,0)</f>
        <v>0</v>
      </c>
      <c r="BH419" s="149">
        <f>IF(N419="sníž. přenesená",J419,0)</f>
        <v>0</v>
      </c>
      <c r="BI419" s="149">
        <f>IF(N419="nulová",J419,0)</f>
        <v>0</v>
      </c>
      <c r="BJ419" s="17" t="s">
        <v>83</v>
      </c>
      <c r="BK419" s="149">
        <f>ROUND(I419*H419,2)</f>
        <v>0</v>
      </c>
      <c r="BL419" s="17" t="s">
        <v>300</v>
      </c>
      <c r="BM419" s="148" t="s">
        <v>1953</v>
      </c>
    </row>
    <row r="420" spans="2:65" s="12" customFormat="1" ht="11.25">
      <c r="B420" s="150"/>
      <c r="D420" s="151" t="s">
        <v>302</v>
      </c>
      <c r="E420" s="152" t="s">
        <v>1</v>
      </c>
      <c r="F420" s="153" t="s">
        <v>1954</v>
      </c>
      <c r="H420" s="154">
        <v>21</v>
      </c>
      <c r="I420" s="155"/>
      <c r="L420" s="150"/>
      <c r="M420" s="156"/>
      <c r="T420" s="157"/>
      <c r="AT420" s="152" t="s">
        <v>302</v>
      </c>
      <c r="AU420" s="152" t="s">
        <v>85</v>
      </c>
      <c r="AV420" s="12" t="s">
        <v>85</v>
      </c>
      <c r="AW420" s="12" t="s">
        <v>32</v>
      </c>
      <c r="AX420" s="12" t="s">
        <v>76</v>
      </c>
      <c r="AY420" s="152" t="s">
        <v>293</v>
      </c>
    </row>
    <row r="421" spans="2:65" s="12" customFormat="1" ht="11.25">
      <c r="B421" s="150"/>
      <c r="D421" s="151" t="s">
        <v>302</v>
      </c>
      <c r="E421" s="152" t="s">
        <v>1</v>
      </c>
      <c r="F421" s="153" t="s">
        <v>1955</v>
      </c>
      <c r="H421" s="154">
        <v>21</v>
      </c>
      <c r="I421" s="155"/>
      <c r="L421" s="150"/>
      <c r="M421" s="156"/>
      <c r="T421" s="157"/>
      <c r="AT421" s="152" t="s">
        <v>302</v>
      </c>
      <c r="AU421" s="152" t="s">
        <v>85</v>
      </c>
      <c r="AV421" s="12" t="s">
        <v>85</v>
      </c>
      <c r="AW421" s="12" t="s">
        <v>32</v>
      </c>
      <c r="AX421" s="12" t="s">
        <v>76</v>
      </c>
      <c r="AY421" s="152" t="s">
        <v>293</v>
      </c>
    </row>
    <row r="422" spans="2:65" s="12" customFormat="1" ht="11.25">
      <c r="B422" s="150"/>
      <c r="D422" s="151" t="s">
        <v>302</v>
      </c>
      <c r="E422" s="152" t="s">
        <v>1</v>
      </c>
      <c r="F422" s="153" t="s">
        <v>1956</v>
      </c>
      <c r="H422" s="154">
        <v>21</v>
      </c>
      <c r="I422" s="155"/>
      <c r="L422" s="150"/>
      <c r="M422" s="156"/>
      <c r="T422" s="157"/>
      <c r="AT422" s="152" t="s">
        <v>302</v>
      </c>
      <c r="AU422" s="152" t="s">
        <v>85</v>
      </c>
      <c r="AV422" s="12" t="s">
        <v>85</v>
      </c>
      <c r="AW422" s="12" t="s">
        <v>32</v>
      </c>
      <c r="AX422" s="12" t="s">
        <v>76</v>
      </c>
      <c r="AY422" s="152" t="s">
        <v>293</v>
      </c>
    </row>
    <row r="423" spans="2:65" s="14" customFormat="1" ht="11.25">
      <c r="B423" s="167"/>
      <c r="D423" s="151" t="s">
        <v>302</v>
      </c>
      <c r="E423" s="168" t="s">
        <v>1</v>
      </c>
      <c r="F423" s="169" t="s">
        <v>371</v>
      </c>
      <c r="H423" s="170">
        <v>63</v>
      </c>
      <c r="I423" s="171"/>
      <c r="L423" s="167"/>
      <c r="M423" s="172"/>
      <c r="T423" s="173"/>
      <c r="AT423" s="168" t="s">
        <v>302</v>
      </c>
      <c r="AU423" s="168" t="s">
        <v>85</v>
      </c>
      <c r="AV423" s="14" t="s">
        <v>300</v>
      </c>
      <c r="AW423" s="14" t="s">
        <v>32</v>
      </c>
      <c r="AX423" s="14" t="s">
        <v>83</v>
      </c>
      <c r="AY423" s="168" t="s">
        <v>293</v>
      </c>
    </row>
    <row r="424" spans="2:65" s="1" customFormat="1" ht="33" customHeight="1">
      <c r="B424" s="32"/>
      <c r="C424" s="137" t="s">
        <v>1413</v>
      </c>
      <c r="D424" s="137" t="s">
        <v>295</v>
      </c>
      <c r="E424" s="138" t="s">
        <v>1957</v>
      </c>
      <c r="F424" s="139" t="s">
        <v>1958</v>
      </c>
      <c r="G424" s="140" t="s">
        <v>311</v>
      </c>
      <c r="H424" s="141">
        <v>7.4169999999999998</v>
      </c>
      <c r="I424" s="142"/>
      <c r="J424" s="143">
        <f>ROUND(I424*H424,2)</f>
        <v>0</v>
      </c>
      <c r="K424" s="139" t="s">
        <v>299</v>
      </c>
      <c r="L424" s="32"/>
      <c r="M424" s="144" t="s">
        <v>1</v>
      </c>
      <c r="N424" s="145" t="s">
        <v>41</v>
      </c>
      <c r="P424" s="146">
        <f>O424*H424</f>
        <v>0</v>
      </c>
      <c r="Q424" s="146">
        <v>2.5018699999999998</v>
      </c>
      <c r="R424" s="146">
        <f>Q424*H424</f>
        <v>18.556369789999998</v>
      </c>
      <c r="S424" s="146">
        <v>0</v>
      </c>
      <c r="T424" s="147">
        <f>S424*H424</f>
        <v>0</v>
      </c>
      <c r="AR424" s="148" t="s">
        <v>300</v>
      </c>
      <c r="AT424" s="148" t="s">
        <v>295</v>
      </c>
      <c r="AU424" s="148" t="s">
        <v>85</v>
      </c>
      <c r="AY424" s="17" t="s">
        <v>293</v>
      </c>
      <c r="BE424" s="149">
        <f>IF(N424="základní",J424,0)</f>
        <v>0</v>
      </c>
      <c r="BF424" s="149">
        <f>IF(N424="snížená",J424,0)</f>
        <v>0</v>
      </c>
      <c r="BG424" s="149">
        <f>IF(N424="zákl. přenesená",J424,0)</f>
        <v>0</v>
      </c>
      <c r="BH424" s="149">
        <f>IF(N424="sníž. přenesená",J424,0)</f>
        <v>0</v>
      </c>
      <c r="BI424" s="149">
        <f>IF(N424="nulová",J424,0)</f>
        <v>0</v>
      </c>
      <c r="BJ424" s="17" t="s">
        <v>83</v>
      </c>
      <c r="BK424" s="149">
        <f>ROUND(I424*H424,2)</f>
        <v>0</v>
      </c>
      <c r="BL424" s="17" t="s">
        <v>300</v>
      </c>
      <c r="BM424" s="148" t="s">
        <v>1959</v>
      </c>
    </row>
    <row r="425" spans="2:65" s="12" customFormat="1" ht="22.5">
      <c r="B425" s="150"/>
      <c r="D425" s="151" t="s">
        <v>302</v>
      </c>
      <c r="E425" s="152" t="s">
        <v>1</v>
      </c>
      <c r="F425" s="153" t="s">
        <v>1960</v>
      </c>
      <c r="H425" s="154">
        <v>7.4169999999999998</v>
      </c>
      <c r="I425" s="155"/>
      <c r="L425" s="150"/>
      <c r="M425" s="156"/>
      <c r="T425" s="157"/>
      <c r="AT425" s="152" t="s">
        <v>302</v>
      </c>
      <c r="AU425" s="152" t="s">
        <v>85</v>
      </c>
      <c r="AV425" s="12" t="s">
        <v>85</v>
      </c>
      <c r="AW425" s="12" t="s">
        <v>32</v>
      </c>
      <c r="AX425" s="12" t="s">
        <v>83</v>
      </c>
      <c r="AY425" s="152" t="s">
        <v>293</v>
      </c>
    </row>
    <row r="426" spans="2:65" s="1" customFormat="1" ht="24.2" customHeight="1">
      <c r="B426" s="32"/>
      <c r="C426" s="137" t="s">
        <v>1421</v>
      </c>
      <c r="D426" s="137" t="s">
        <v>295</v>
      </c>
      <c r="E426" s="138" t="s">
        <v>1961</v>
      </c>
      <c r="F426" s="139" t="s">
        <v>1962</v>
      </c>
      <c r="G426" s="140" t="s">
        <v>533</v>
      </c>
      <c r="H426" s="141">
        <v>6.7000000000000004E-2</v>
      </c>
      <c r="I426" s="142"/>
      <c r="J426" s="143">
        <f>ROUND(I426*H426,2)</f>
        <v>0</v>
      </c>
      <c r="K426" s="139" t="s">
        <v>299</v>
      </c>
      <c r="L426" s="32"/>
      <c r="M426" s="144" t="s">
        <v>1</v>
      </c>
      <c r="N426" s="145" t="s">
        <v>41</v>
      </c>
      <c r="P426" s="146">
        <f>O426*H426</f>
        <v>0</v>
      </c>
      <c r="Q426" s="146">
        <v>0.99734999999999996</v>
      </c>
      <c r="R426" s="146">
        <f>Q426*H426</f>
        <v>6.6822450000000005E-2</v>
      </c>
      <c r="S426" s="146">
        <v>0</v>
      </c>
      <c r="T426" s="147">
        <f>S426*H426</f>
        <v>0</v>
      </c>
      <c r="AR426" s="148" t="s">
        <v>300</v>
      </c>
      <c r="AT426" s="148" t="s">
        <v>295</v>
      </c>
      <c r="AU426" s="148" t="s">
        <v>85</v>
      </c>
      <c r="AY426" s="17" t="s">
        <v>293</v>
      </c>
      <c r="BE426" s="149">
        <f>IF(N426="základní",J426,0)</f>
        <v>0</v>
      </c>
      <c r="BF426" s="149">
        <f>IF(N426="snížená",J426,0)</f>
        <v>0</v>
      </c>
      <c r="BG426" s="149">
        <f>IF(N426="zákl. přenesená",J426,0)</f>
        <v>0</v>
      </c>
      <c r="BH426" s="149">
        <f>IF(N426="sníž. přenesená",J426,0)</f>
        <v>0</v>
      </c>
      <c r="BI426" s="149">
        <f>IF(N426="nulová",J426,0)</f>
        <v>0</v>
      </c>
      <c r="BJ426" s="17" t="s">
        <v>83</v>
      </c>
      <c r="BK426" s="149">
        <f>ROUND(I426*H426,2)</f>
        <v>0</v>
      </c>
      <c r="BL426" s="17" t="s">
        <v>300</v>
      </c>
      <c r="BM426" s="148" t="s">
        <v>1963</v>
      </c>
    </row>
    <row r="427" spans="2:65" s="12" customFormat="1" ht="11.25">
      <c r="B427" s="150"/>
      <c r="D427" s="151" t="s">
        <v>302</v>
      </c>
      <c r="E427" s="152" t="s">
        <v>1</v>
      </c>
      <c r="F427" s="153" t="s">
        <v>1964</v>
      </c>
      <c r="H427" s="154">
        <v>6.7000000000000004E-2</v>
      </c>
      <c r="I427" s="155"/>
      <c r="L427" s="150"/>
      <c r="M427" s="156"/>
      <c r="T427" s="157"/>
      <c r="AT427" s="152" t="s">
        <v>302</v>
      </c>
      <c r="AU427" s="152" t="s">
        <v>85</v>
      </c>
      <c r="AV427" s="12" t="s">
        <v>85</v>
      </c>
      <c r="AW427" s="12" t="s">
        <v>32</v>
      </c>
      <c r="AX427" s="12" t="s">
        <v>83</v>
      </c>
      <c r="AY427" s="152" t="s">
        <v>293</v>
      </c>
    </row>
    <row r="428" spans="2:65" s="11" customFormat="1" ht="22.9" customHeight="1">
      <c r="B428" s="125"/>
      <c r="D428" s="126" t="s">
        <v>75</v>
      </c>
      <c r="E428" s="135" t="s">
        <v>415</v>
      </c>
      <c r="F428" s="135" t="s">
        <v>1289</v>
      </c>
      <c r="I428" s="128"/>
      <c r="J428" s="136">
        <f>BK428</f>
        <v>0</v>
      </c>
      <c r="L428" s="125"/>
      <c r="M428" s="130"/>
      <c r="P428" s="131">
        <f>SUM(P429:P453)</f>
        <v>0</v>
      </c>
      <c r="R428" s="131">
        <f>SUM(R429:R453)</f>
        <v>0.83037554999999996</v>
      </c>
      <c r="T428" s="132">
        <f>SUM(T429:T453)</f>
        <v>0</v>
      </c>
      <c r="AR428" s="126" t="s">
        <v>83</v>
      </c>
      <c r="AT428" s="133" t="s">
        <v>75</v>
      </c>
      <c r="AU428" s="133" t="s">
        <v>83</v>
      </c>
      <c r="AY428" s="126" t="s">
        <v>293</v>
      </c>
      <c r="BK428" s="134">
        <f>SUM(BK429:BK453)</f>
        <v>0</v>
      </c>
    </row>
    <row r="429" spans="2:65" s="1" customFormat="1" ht="24.2" customHeight="1">
      <c r="B429" s="32"/>
      <c r="C429" s="137" t="s">
        <v>1477</v>
      </c>
      <c r="D429" s="137" t="s">
        <v>295</v>
      </c>
      <c r="E429" s="138" t="s">
        <v>1965</v>
      </c>
      <c r="F429" s="139" t="s">
        <v>1966</v>
      </c>
      <c r="G429" s="140" t="s">
        <v>767</v>
      </c>
      <c r="H429" s="141">
        <v>7.6349999999999998</v>
      </c>
      <c r="I429" s="142"/>
      <c r="J429" s="143">
        <f>ROUND(I429*H429,2)</f>
        <v>0</v>
      </c>
      <c r="K429" s="139" t="s">
        <v>299</v>
      </c>
      <c r="L429" s="32"/>
      <c r="M429" s="144" t="s">
        <v>1</v>
      </c>
      <c r="N429" s="145" t="s">
        <v>41</v>
      </c>
      <c r="P429" s="146">
        <f>O429*H429</f>
        <v>0</v>
      </c>
      <c r="Q429" s="146">
        <v>1.0200000000000001E-3</v>
      </c>
      <c r="R429" s="146">
        <f>Q429*H429</f>
        <v>7.7877000000000007E-3</v>
      </c>
      <c r="S429" s="146">
        <v>0</v>
      </c>
      <c r="T429" s="147">
        <f>S429*H429</f>
        <v>0</v>
      </c>
      <c r="AR429" s="148" t="s">
        <v>300</v>
      </c>
      <c r="AT429" s="148" t="s">
        <v>295</v>
      </c>
      <c r="AU429" s="148" t="s">
        <v>85</v>
      </c>
      <c r="AY429" s="17" t="s">
        <v>293</v>
      </c>
      <c r="BE429" s="149">
        <f>IF(N429="základní",J429,0)</f>
        <v>0</v>
      </c>
      <c r="BF429" s="149">
        <f>IF(N429="snížená",J429,0)</f>
        <v>0</v>
      </c>
      <c r="BG429" s="149">
        <f>IF(N429="zákl. přenesená",J429,0)</f>
        <v>0</v>
      </c>
      <c r="BH429" s="149">
        <f>IF(N429="sníž. přenesená",J429,0)</f>
        <v>0</v>
      </c>
      <c r="BI429" s="149">
        <f>IF(N429="nulová",J429,0)</f>
        <v>0</v>
      </c>
      <c r="BJ429" s="17" t="s">
        <v>83</v>
      </c>
      <c r="BK429" s="149">
        <f>ROUND(I429*H429,2)</f>
        <v>0</v>
      </c>
      <c r="BL429" s="17" t="s">
        <v>300</v>
      </c>
      <c r="BM429" s="148" t="s">
        <v>1967</v>
      </c>
    </row>
    <row r="430" spans="2:65" s="12" customFormat="1" ht="11.25">
      <c r="B430" s="150"/>
      <c r="D430" s="151" t="s">
        <v>302</v>
      </c>
      <c r="E430" s="152" t="s">
        <v>1</v>
      </c>
      <c r="F430" s="153" t="s">
        <v>1807</v>
      </c>
      <c r="H430" s="154">
        <v>3.15</v>
      </c>
      <c r="I430" s="155"/>
      <c r="L430" s="150"/>
      <c r="M430" s="156"/>
      <c r="T430" s="157"/>
      <c r="AT430" s="152" t="s">
        <v>302</v>
      </c>
      <c r="AU430" s="152" t="s">
        <v>85</v>
      </c>
      <c r="AV430" s="12" t="s">
        <v>85</v>
      </c>
      <c r="AW430" s="12" t="s">
        <v>32</v>
      </c>
      <c r="AX430" s="12" t="s">
        <v>76</v>
      </c>
      <c r="AY430" s="152" t="s">
        <v>293</v>
      </c>
    </row>
    <row r="431" spans="2:65" s="12" customFormat="1" ht="11.25">
      <c r="B431" s="150"/>
      <c r="D431" s="151" t="s">
        <v>302</v>
      </c>
      <c r="E431" s="152" t="s">
        <v>1</v>
      </c>
      <c r="F431" s="153" t="s">
        <v>1808</v>
      </c>
      <c r="H431" s="154">
        <v>4.4850000000000003</v>
      </c>
      <c r="I431" s="155"/>
      <c r="L431" s="150"/>
      <c r="M431" s="156"/>
      <c r="T431" s="157"/>
      <c r="AT431" s="152" t="s">
        <v>302</v>
      </c>
      <c r="AU431" s="152" t="s">
        <v>85</v>
      </c>
      <c r="AV431" s="12" t="s">
        <v>85</v>
      </c>
      <c r="AW431" s="12" t="s">
        <v>32</v>
      </c>
      <c r="AX431" s="12" t="s">
        <v>76</v>
      </c>
      <c r="AY431" s="152" t="s">
        <v>293</v>
      </c>
    </row>
    <row r="432" spans="2:65" s="14" customFormat="1" ht="11.25">
      <c r="B432" s="167"/>
      <c r="D432" s="151" t="s">
        <v>302</v>
      </c>
      <c r="E432" s="168" t="s">
        <v>1</v>
      </c>
      <c r="F432" s="169" t="s">
        <v>371</v>
      </c>
      <c r="H432" s="170">
        <v>7.6349999999999998</v>
      </c>
      <c r="I432" s="171"/>
      <c r="L432" s="167"/>
      <c r="M432" s="172"/>
      <c r="T432" s="173"/>
      <c r="AT432" s="168" t="s">
        <v>302</v>
      </c>
      <c r="AU432" s="168" t="s">
        <v>85</v>
      </c>
      <c r="AV432" s="14" t="s">
        <v>300</v>
      </c>
      <c r="AW432" s="14" t="s">
        <v>32</v>
      </c>
      <c r="AX432" s="14" t="s">
        <v>83</v>
      </c>
      <c r="AY432" s="168" t="s">
        <v>293</v>
      </c>
    </row>
    <row r="433" spans="2:65" s="1" customFormat="1" ht="16.5" customHeight="1">
      <c r="B433" s="32"/>
      <c r="C433" s="137" t="s">
        <v>1534</v>
      </c>
      <c r="D433" s="137" t="s">
        <v>295</v>
      </c>
      <c r="E433" s="138" t="s">
        <v>1968</v>
      </c>
      <c r="F433" s="139" t="s">
        <v>1969</v>
      </c>
      <c r="G433" s="140" t="s">
        <v>767</v>
      </c>
      <c r="H433" s="141">
        <v>7.47</v>
      </c>
      <c r="I433" s="142"/>
      <c r="J433" s="143">
        <f>ROUND(I433*H433,2)</f>
        <v>0</v>
      </c>
      <c r="K433" s="139" t="s">
        <v>299</v>
      </c>
      <c r="L433" s="32"/>
      <c r="M433" s="144" t="s">
        <v>1</v>
      </c>
      <c r="N433" s="145" t="s">
        <v>41</v>
      </c>
      <c r="P433" s="146">
        <f>O433*H433</f>
        <v>0</v>
      </c>
      <c r="Q433" s="146">
        <v>8.2460000000000006E-2</v>
      </c>
      <c r="R433" s="146">
        <f>Q433*H433</f>
        <v>0.61597619999999997</v>
      </c>
      <c r="S433" s="146">
        <v>0</v>
      </c>
      <c r="T433" s="147">
        <f>S433*H433</f>
        <v>0</v>
      </c>
      <c r="AR433" s="148" t="s">
        <v>300</v>
      </c>
      <c r="AT433" s="148" t="s">
        <v>295</v>
      </c>
      <c r="AU433" s="148" t="s">
        <v>85</v>
      </c>
      <c r="AY433" s="17" t="s">
        <v>293</v>
      </c>
      <c r="BE433" s="149">
        <f>IF(N433="základní",J433,0)</f>
        <v>0</v>
      </c>
      <c r="BF433" s="149">
        <f>IF(N433="snížená",J433,0)</f>
        <v>0</v>
      </c>
      <c r="BG433" s="149">
        <f>IF(N433="zákl. přenesená",J433,0)</f>
        <v>0</v>
      </c>
      <c r="BH433" s="149">
        <f>IF(N433="sníž. přenesená",J433,0)</f>
        <v>0</v>
      </c>
      <c r="BI433" s="149">
        <f>IF(N433="nulová",J433,0)</f>
        <v>0</v>
      </c>
      <c r="BJ433" s="17" t="s">
        <v>83</v>
      </c>
      <c r="BK433" s="149">
        <f>ROUND(I433*H433,2)</f>
        <v>0</v>
      </c>
      <c r="BL433" s="17" t="s">
        <v>300</v>
      </c>
      <c r="BM433" s="148" t="s">
        <v>1970</v>
      </c>
    </row>
    <row r="434" spans="2:65" s="12" customFormat="1" ht="11.25">
      <c r="B434" s="150"/>
      <c r="D434" s="151" t="s">
        <v>302</v>
      </c>
      <c r="E434" s="152" t="s">
        <v>1</v>
      </c>
      <c r="F434" s="153" t="s">
        <v>1971</v>
      </c>
      <c r="H434" s="154">
        <v>7.47</v>
      </c>
      <c r="I434" s="155"/>
      <c r="L434" s="150"/>
      <c r="M434" s="156"/>
      <c r="T434" s="157"/>
      <c r="AT434" s="152" t="s">
        <v>302</v>
      </c>
      <c r="AU434" s="152" t="s">
        <v>85</v>
      </c>
      <c r="AV434" s="12" t="s">
        <v>85</v>
      </c>
      <c r="AW434" s="12" t="s">
        <v>32</v>
      </c>
      <c r="AX434" s="12" t="s">
        <v>83</v>
      </c>
      <c r="AY434" s="152" t="s">
        <v>293</v>
      </c>
    </row>
    <row r="435" spans="2:65" s="1" customFormat="1" ht="33" customHeight="1">
      <c r="B435" s="32"/>
      <c r="C435" s="137" t="s">
        <v>1540</v>
      </c>
      <c r="D435" s="137" t="s">
        <v>295</v>
      </c>
      <c r="E435" s="138" t="s">
        <v>1304</v>
      </c>
      <c r="F435" s="139" t="s">
        <v>1305</v>
      </c>
      <c r="G435" s="140" t="s">
        <v>767</v>
      </c>
      <c r="H435" s="141">
        <v>12.494999999999999</v>
      </c>
      <c r="I435" s="142"/>
      <c r="J435" s="143">
        <f>ROUND(I435*H435,2)</f>
        <v>0</v>
      </c>
      <c r="K435" s="139" t="s">
        <v>299</v>
      </c>
      <c r="L435" s="32"/>
      <c r="M435" s="144" t="s">
        <v>1</v>
      </c>
      <c r="N435" s="145" t="s">
        <v>41</v>
      </c>
      <c r="P435" s="146">
        <f>O435*H435</f>
        <v>0</v>
      </c>
      <c r="Q435" s="146">
        <v>6.3000000000000003E-4</v>
      </c>
      <c r="R435" s="146">
        <f>Q435*H435</f>
        <v>7.8718499999999997E-3</v>
      </c>
      <c r="S435" s="146">
        <v>0</v>
      </c>
      <c r="T435" s="147">
        <f>S435*H435</f>
        <v>0</v>
      </c>
      <c r="AR435" s="148" t="s">
        <v>300</v>
      </c>
      <c r="AT435" s="148" t="s">
        <v>295</v>
      </c>
      <c r="AU435" s="148" t="s">
        <v>85</v>
      </c>
      <c r="AY435" s="17" t="s">
        <v>293</v>
      </c>
      <c r="BE435" s="149">
        <f>IF(N435="základní",J435,0)</f>
        <v>0</v>
      </c>
      <c r="BF435" s="149">
        <f>IF(N435="snížená",J435,0)</f>
        <v>0</v>
      </c>
      <c r="BG435" s="149">
        <f>IF(N435="zákl. přenesená",J435,0)</f>
        <v>0</v>
      </c>
      <c r="BH435" s="149">
        <f>IF(N435="sníž. přenesená",J435,0)</f>
        <v>0</v>
      </c>
      <c r="BI435" s="149">
        <f>IF(N435="nulová",J435,0)</f>
        <v>0</v>
      </c>
      <c r="BJ435" s="17" t="s">
        <v>83</v>
      </c>
      <c r="BK435" s="149">
        <f>ROUND(I435*H435,2)</f>
        <v>0</v>
      </c>
      <c r="BL435" s="17" t="s">
        <v>300</v>
      </c>
      <c r="BM435" s="148" t="s">
        <v>1972</v>
      </c>
    </row>
    <row r="436" spans="2:65" s="12" customFormat="1" ht="11.25">
      <c r="B436" s="150"/>
      <c r="D436" s="151" t="s">
        <v>302</v>
      </c>
      <c r="E436" s="152" t="s">
        <v>1</v>
      </c>
      <c r="F436" s="153" t="s">
        <v>1973</v>
      </c>
      <c r="H436" s="154">
        <v>5.9569999999999999</v>
      </c>
      <c r="I436" s="155"/>
      <c r="L436" s="150"/>
      <c r="M436" s="156"/>
      <c r="T436" s="157"/>
      <c r="AT436" s="152" t="s">
        <v>302</v>
      </c>
      <c r="AU436" s="152" t="s">
        <v>85</v>
      </c>
      <c r="AV436" s="12" t="s">
        <v>85</v>
      </c>
      <c r="AW436" s="12" t="s">
        <v>32</v>
      </c>
      <c r="AX436" s="12" t="s">
        <v>76</v>
      </c>
      <c r="AY436" s="152" t="s">
        <v>293</v>
      </c>
    </row>
    <row r="437" spans="2:65" s="12" customFormat="1" ht="11.25">
      <c r="B437" s="150"/>
      <c r="D437" s="151" t="s">
        <v>302</v>
      </c>
      <c r="E437" s="152" t="s">
        <v>1</v>
      </c>
      <c r="F437" s="153" t="s">
        <v>1974</v>
      </c>
      <c r="H437" s="154">
        <v>3.633</v>
      </c>
      <c r="I437" s="155"/>
      <c r="L437" s="150"/>
      <c r="M437" s="156"/>
      <c r="T437" s="157"/>
      <c r="AT437" s="152" t="s">
        <v>302</v>
      </c>
      <c r="AU437" s="152" t="s">
        <v>85</v>
      </c>
      <c r="AV437" s="12" t="s">
        <v>85</v>
      </c>
      <c r="AW437" s="12" t="s">
        <v>32</v>
      </c>
      <c r="AX437" s="12" t="s">
        <v>76</v>
      </c>
      <c r="AY437" s="152" t="s">
        <v>293</v>
      </c>
    </row>
    <row r="438" spans="2:65" s="12" customFormat="1" ht="11.25">
      <c r="B438" s="150"/>
      <c r="D438" s="151" t="s">
        <v>302</v>
      </c>
      <c r="E438" s="152" t="s">
        <v>1</v>
      </c>
      <c r="F438" s="153" t="s">
        <v>1975</v>
      </c>
      <c r="H438" s="154">
        <v>2.9049999999999998</v>
      </c>
      <c r="I438" s="155"/>
      <c r="L438" s="150"/>
      <c r="M438" s="156"/>
      <c r="T438" s="157"/>
      <c r="AT438" s="152" t="s">
        <v>302</v>
      </c>
      <c r="AU438" s="152" t="s">
        <v>85</v>
      </c>
      <c r="AV438" s="12" t="s">
        <v>85</v>
      </c>
      <c r="AW438" s="12" t="s">
        <v>32</v>
      </c>
      <c r="AX438" s="12" t="s">
        <v>76</v>
      </c>
      <c r="AY438" s="152" t="s">
        <v>293</v>
      </c>
    </row>
    <row r="439" spans="2:65" s="14" customFormat="1" ht="11.25">
      <c r="B439" s="167"/>
      <c r="D439" s="151" t="s">
        <v>302</v>
      </c>
      <c r="E439" s="168" t="s">
        <v>1</v>
      </c>
      <c r="F439" s="169" t="s">
        <v>371</v>
      </c>
      <c r="H439" s="170">
        <v>12.494999999999999</v>
      </c>
      <c r="I439" s="171"/>
      <c r="L439" s="167"/>
      <c r="M439" s="172"/>
      <c r="T439" s="173"/>
      <c r="AT439" s="168" t="s">
        <v>302</v>
      </c>
      <c r="AU439" s="168" t="s">
        <v>85</v>
      </c>
      <c r="AV439" s="14" t="s">
        <v>300</v>
      </c>
      <c r="AW439" s="14" t="s">
        <v>32</v>
      </c>
      <c r="AX439" s="14" t="s">
        <v>83</v>
      </c>
      <c r="AY439" s="168" t="s">
        <v>293</v>
      </c>
    </row>
    <row r="440" spans="2:65" s="1" customFormat="1" ht="24.2" customHeight="1">
      <c r="B440" s="32"/>
      <c r="C440" s="137" t="s">
        <v>1545</v>
      </c>
      <c r="D440" s="137" t="s">
        <v>295</v>
      </c>
      <c r="E440" s="138" t="s">
        <v>1310</v>
      </c>
      <c r="F440" s="139" t="s">
        <v>1311</v>
      </c>
      <c r="G440" s="140" t="s">
        <v>711</v>
      </c>
      <c r="H440" s="141">
        <v>35.700000000000003</v>
      </c>
      <c r="I440" s="142"/>
      <c r="J440" s="143">
        <f>ROUND(I440*H440,2)</f>
        <v>0</v>
      </c>
      <c r="K440" s="139" t="s">
        <v>299</v>
      </c>
      <c r="L440" s="32"/>
      <c r="M440" s="144" t="s">
        <v>1</v>
      </c>
      <c r="N440" s="145" t="s">
        <v>41</v>
      </c>
      <c r="P440" s="146">
        <f>O440*H440</f>
        <v>0</v>
      </c>
      <c r="Q440" s="146">
        <v>5.3899999999999998E-3</v>
      </c>
      <c r="R440" s="146">
        <f>Q440*H440</f>
        <v>0.19242300000000001</v>
      </c>
      <c r="S440" s="146">
        <v>0</v>
      </c>
      <c r="T440" s="147">
        <f>S440*H440</f>
        <v>0</v>
      </c>
      <c r="AR440" s="148" t="s">
        <v>300</v>
      </c>
      <c r="AT440" s="148" t="s">
        <v>295</v>
      </c>
      <c r="AU440" s="148" t="s">
        <v>85</v>
      </c>
      <c r="AY440" s="17" t="s">
        <v>293</v>
      </c>
      <c r="BE440" s="149">
        <f>IF(N440="základní",J440,0)</f>
        <v>0</v>
      </c>
      <c r="BF440" s="149">
        <f>IF(N440="snížená",J440,0)</f>
        <v>0</v>
      </c>
      <c r="BG440" s="149">
        <f>IF(N440="zákl. přenesená",J440,0)</f>
        <v>0</v>
      </c>
      <c r="BH440" s="149">
        <f>IF(N440="sníž. přenesená",J440,0)</f>
        <v>0</v>
      </c>
      <c r="BI440" s="149">
        <f>IF(N440="nulová",J440,0)</f>
        <v>0</v>
      </c>
      <c r="BJ440" s="17" t="s">
        <v>83</v>
      </c>
      <c r="BK440" s="149">
        <f>ROUND(I440*H440,2)</f>
        <v>0</v>
      </c>
      <c r="BL440" s="17" t="s">
        <v>300</v>
      </c>
      <c r="BM440" s="148" t="s">
        <v>1976</v>
      </c>
    </row>
    <row r="441" spans="2:65" s="12" customFormat="1" ht="11.25">
      <c r="B441" s="150"/>
      <c r="D441" s="151" t="s">
        <v>302</v>
      </c>
      <c r="E441" s="152" t="s">
        <v>1</v>
      </c>
      <c r="F441" s="153" t="s">
        <v>1890</v>
      </c>
      <c r="H441" s="154">
        <v>17.02</v>
      </c>
      <c r="I441" s="155"/>
      <c r="L441" s="150"/>
      <c r="M441" s="156"/>
      <c r="T441" s="157"/>
      <c r="AT441" s="152" t="s">
        <v>302</v>
      </c>
      <c r="AU441" s="152" t="s">
        <v>85</v>
      </c>
      <c r="AV441" s="12" t="s">
        <v>85</v>
      </c>
      <c r="AW441" s="12" t="s">
        <v>32</v>
      </c>
      <c r="AX441" s="12" t="s">
        <v>76</v>
      </c>
      <c r="AY441" s="152" t="s">
        <v>293</v>
      </c>
    </row>
    <row r="442" spans="2:65" s="12" customFormat="1" ht="11.25">
      <c r="B442" s="150"/>
      <c r="D442" s="151" t="s">
        <v>302</v>
      </c>
      <c r="E442" s="152" t="s">
        <v>1</v>
      </c>
      <c r="F442" s="153" t="s">
        <v>1891</v>
      </c>
      <c r="H442" s="154">
        <v>10.38</v>
      </c>
      <c r="I442" s="155"/>
      <c r="L442" s="150"/>
      <c r="M442" s="156"/>
      <c r="T442" s="157"/>
      <c r="AT442" s="152" t="s">
        <v>302</v>
      </c>
      <c r="AU442" s="152" t="s">
        <v>85</v>
      </c>
      <c r="AV442" s="12" t="s">
        <v>85</v>
      </c>
      <c r="AW442" s="12" t="s">
        <v>32</v>
      </c>
      <c r="AX442" s="12" t="s">
        <v>76</v>
      </c>
      <c r="AY442" s="152" t="s">
        <v>293</v>
      </c>
    </row>
    <row r="443" spans="2:65" s="12" customFormat="1" ht="11.25">
      <c r="B443" s="150"/>
      <c r="D443" s="151" t="s">
        <v>302</v>
      </c>
      <c r="E443" s="152" t="s">
        <v>1</v>
      </c>
      <c r="F443" s="153" t="s">
        <v>1892</v>
      </c>
      <c r="H443" s="154">
        <v>8.3000000000000007</v>
      </c>
      <c r="I443" s="155"/>
      <c r="L443" s="150"/>
      <c r="M443" s="156"/>
      <c r="T443" s="157"/>
      <c r="AT443" s="152" t="s">
        <v>302</v>
      </c>
      <c r="AU443" s="152" t="s">
        <v>85</v>
      </c>
      <c r="AV443" s="12" t="s">
        <v>85</v>
      </c>
      <c r="AW443" s="12" t="s">
        <v>32</v>
      </c>
      <c r="AX443" s="12" t="s">
        <v>76</v>
      </c>
      <c r="AY443" s="152" t="s">
        <v>293</v>
      </c>
    </row>
    <row r="444" spans="2:65" s="14" customFormat="1" ht="11.25">
      <c r="B444" s="167"/>
      <c r="D444" s="151" t="s">
        <v>302</v>
      </c>
      <c r="E444" s="168" t="s">
        <v>1</v>
      </c>
      <c r="F444" s="169" t="s">
        <v>371</v>
      </c>
      <c r="H444" s="170">
        <v>35.700000000000003</v>
      </c>
      <c r="I444" s="171"/>
      <c r="L444" s="167"/>
      <c r="M444" s="172"/>
      <c r="T444" s="173"/>
      <c r="AT444" s="168" t="s">
        <v>302</v>
      </c>
      <c r="AU444" s="168" t="s">
        <v>85</v>
      </c>
      <c r="AV444" s="14" t="s">
        <v>300</v>
      </c>
      <c r="AW444" s="14" t="s">
        <v>32</v>
      </c>
      <c r="AX444" s="14" t="s">
        <v>83</v>
      </c>
      <c r="AY444" s="168" t="s">
        <v>293</v>
      </c>
    </row>
    <row r="445" spans="2:65" s="1" customFormat="1" ht="24.2" customHeight="1">
      <c r="B445" s="32"/>
      <c r="C445" s="137" t="s">
        <v>1549</v>
      </c>
      <c r="D445" s="137" t="s">
        <v>295</v>
      </c>
      <c r="E445" s="138" t="s">
        <v>1349</v>
      </c>
      <c r="F445" s="139" t="s">
        <v>1350</v>
      </c>
      <c r="G445" s="140" t="s">
        <v>711</v>
      </c>
      <c r="H445" s="141">
        <v>5.024</v>
      </c>
      <c r="I445" s="142"/>
      <c r="J445" s="143">
        <f>ROUND(I445*H445,2)</f>
        <v>0</v>
      </c>
      <c r="K445" s="139" t="s">
        <v>299</v>
      </c>
      <c r="L445" s="32"/>
      <c r="M445" s="144" t="s">
        <v>1</v>
      </c>
      <c r="N445" s="145" t="s">
        <v>41</v>
      </c>
      <c r="P445" s="146">
        <f>O445*H445</f>
        <v>0</v>
      </c>
      <c r="Q445" s="146">
        <v>6.9999999999999999E-4</v>
      </c>
      <c r="R445" s="146">
        <f>Q445*H445</f>
        <v>3.5168E-3</v>
      </c>
      <c r="S445" s="146">
        <v>0</v>
      </c>
      <c r="T445" s="147">
        <f>S445*H445</f>
        <v>0</v>
      </c>
      <c r="AR445" s="148" t="s">
        <v>300</v>
      </c>
      <c r="AT445" s="148" t="s">
        <v>295</v>
      </c>
      <c r="AU445" s="148" t="s">
        <v>85</v>
      </c>
      <c r="AY445" s="17" t="s">
        <v>293</v>
      </c>
      <c r="BE445" s="149">
        <f>IF(N445="základní",J445,0)</f>
        <v>0</v>
      </c>
      <c r="BF445" s="149">
        <f>IF(N445="snížená",J445,0)</f>
        <v>0</v>
      </c>
      <c r="BG445" s="149">
        <f>IF(N445="zákl. přenesená",J445,0)</f>
        <v>0</v>
      </c>
      <c r="BH445" s="149">
        <f>IF(N445="sníž. přenesená",J445,0)</f>
        <v>0</v>
      </c>
      <c r="BI445" s="149">
        <f>IF(N445="nulová",J445,0)</f>
        <v>0</v>
      </c>
      <c r="BJ445" s="17" t="s">
        <v>83</v>
      </c>
      <c r="BK445" s="149">
        <f>ROUND(I445*H445,2)</f>
        <v>0</v>
      </c>
      <c r="BL445" s="17" t="s">
        <v>300</v>
      </c>
      <c r="BM445" s="148" t="s">
        <v>1977</v>
      </c>
    </row>
    <row r="446" spans="2:65" s="12" customFormat="1" ht="11.25">
      <c r="B446" s="150"/>
      <c r="D446" s="151" t="s">
        <v>302</v>
      </c>
      <c r="E446" s="152" t="s">
        <v>1</v>
      </c>
      <c r="F446" s="153" t="s">
        <v>1978</v>
      </c>
      <c r="H446" s="154">
        <v>5.024</v>
      </c>
      <c r="I446" s="155"/>
      <c r="L446" s="150"/>
      <c r="M446" s="156"/>
      <c r="T446" s="157"/>
      <c r="AT446" s="152" t="s">
        <v>302</v>
      </c>
      <c r="AU446" s="152" t="s">
        <v>85</v>
      </c>
      <c r="AV446" s="12" t="s">
        <v>85</v>
      </c>
      <c r="AW446" s="12" t="s">
        <v>32</v>
      </c>
      <c r="AX446" s="12" t="s">
        <v>83</v>
      </c>
      <c r="AY446" s="152" t="s">
        <v>293</v>
      </c>
    </row>
    <row r="447" spans="2:65" s="1" customFormat="1" ht="16.5" customHeight="1">
      <c r="B447" s="32"/>
      <c r="C447" s="137" t="s">
        <v>1553</v>
      </c>
      <c r="D447" s="137" t="s">
        <v>295</v>
      </c>
      <c r="E447" s="138" t="s">
        <v>1979</v>
      </c>
      <c r="F447" s="139" t="s">
        <v>1980</v>
      </c>
      <c r="G447" s="140" t="s">
        <v>909</v>
      </c>
      <c r="H447" s="141">
        <v>2</v>
      </c>
      <c r="I447" s="142"/>
      <c r="J447" s="143">
        <f>ROUND(I447*H447,2)</f>
        <v>0</v>
      </c>
      <c r="K447" s="139" t="s">
        <v>1</v>
      </c>
      <c r="L447" s="32"/>
      <c r="M447" s="144" t="s">
        <v>1</v>
      </c>
      <c r="N447" s="145" t="s">
        <v>41</v>
      </c>
      <c r="P447" s="146">
        <f>O447*H447</f>
        <v>0</v>
      </c>
      <c r="Q447" s="146">
        <v>6.9999999999999999E-4</v>
      </c>
      <c r="R447" s="146">
        <f>Q447*H447</f>
        <v>1.4E-3</v>
      </c>
      <c r="S447" s="146">
        <v>0</v>
      </c>
      <c r="T447" s="147">
        <f>S447*H447</f>
        <v>0</v>
      </c>
      <c r="AR447" s="148" t="s">
        <v>300</v>
      </c>
      <c r="AT447" s="148" t="s">
        <v>295</v>
      </c>
      <c r="AU447" s="148" t="s">
        <v>85</v>
      </c>
      <c r="AY447" s="17" t="s">
        <v>293</v>
      </c>
      <c r="BE447" s="149">
        <f>IF(N447="základní",J447,0)</f>
        <v>0</v>
      </c>
      <c r="BF447" s="149">
        <f>IF(N447="snížená",J447,0)</f>
        <v>0</v>
      </c>
      <c r="BG447" s="149">
        <f>IF(N447="zákl. přenesená",J447,0)</f>
        <v>0</v>
      </c>
      <c r="BH447" s="149">
        <f>IF(N447="sníž. přenesená",J447,0)</f>
        <v>0</v>
      </c>
      <c r="BI447" s="149">
        <f>IF(N447="nulová",J447,0)</f>
        <v>0</v>
      </c>
      <c r="BJ447" s="17" t="s">
        <v>83</v>
      </c>
      <c r="BK447" s="149">
        <f>ROUND(I447*H447,2)</f>
        <v>0</v>
      </c>
      <c r="BL447" s="17" t="s">
        <v>300</v>
      </c>
      <c r="BM447" s="148" t="s">
        <v>1981</v>
      </c>
    </row>
    <row r="448" spans="2:65" s="12" customFormat="1" ht="11.25">
      <c r="B448" s="150"/>
      <c r="D448" s="151" t="s">
        <v>302</v>
      </c>
      <c r="E448" s="152" t="s">
        <v>1</v>
      </c>
      <c r="F448" s="153" t="s">
        <v>1939</v>
      </c>
      <c r="H448" s="154">
        <v>1</v>
      </c>
      <c r="I448" s="155"/>
      <c r="L448" s="150"/>
      <c r="M448" s="156"/>
      <c r="T448" s="157"/>
      <c r="AT448" s="152" t="s">
        <v>302</v>
      </c>
      <c r="AU448" s="152" t="s">
        <v>85</v>
      </c>
      <c r="AV448" s="12" t="s">
        <v>85</v>
      </c>
      <c r="AW448" s="12" t="s">
        <v>32</v>
      </c>
      <c r="AX448" s="12" t="s">
        <v>76</v>
      </c>
      <c r="AY448" s="152" t="s">
        <v>293</v>
      </c>
    </row>
    <row r="449" spans="2:65" s="12" customFormat="1" ht="11.25">
      <c r="B449" s="150"/>
      <c r="D449" s="151" t="s">
        <v>302</v>
      </c>
      <c r="E449" s="152" t="s">
        <v>1</v>
      </c>
      <c r="F449" s="153" t="s">
        <v>1946</v>
      </c>
      <c r="H449" s="154">
        <v>1</v>
      </c>
      <c r="I449" s="155"/>
      <c r="L449" s="150"/>
      <c r="M449" s="156"/>
      <c r="T449" s="157"/>
      <c r="AT449" s="152" t="s">
        <v>302</v>
      </c>
      <c r="AU449" s="152" t="s">
        <v>85</v>
      </c>
      <c r="AV449" s="12" t="s">
        <v>85</v>
      </c>
      <c r="AW449" s="12" t="s">
        <v>32</v>
      </c>
      <c r="AX449" s="12" t="s">
        <v>76</v>
      </c>
      <c r="AY449" s="152" t="s">
        <v>293</v>
      </c>
    </row>
    <row r="450" spans="2:65" s="14" customFormat="1" ht="11.25">
      <c r="B450" s="167"/>
      <c r="D450" s="151" t="s">
        <v>302</v>
      </c>
      <c r="E450" s="168" t="s">
        <v>1</v>
      </c>
      <c r="F450" s="169" t="s">
        <v>371</v>
      </c>
      <c r="H450" s="170">
        <v>2</v>
      </c>
      <c r="I450" s="171"/>
      <c r="L450" s="167"/>
      <c r="M450" s="172"/>
      <c r="T450" s="173"/>
      <c r="AT450" s="168" t="s">
        <v>302</v>
      </c>
      <c r="AU450" s="168" t="s">
        <v>85</v>
      </c>
      <c r="AV450" s="14" t="s">
        <v>300</v>
      </c>
      <c r="AW450" s="14" t="s">
        <v>32</v>
      </c>
      <c r="AX450" s="14" t="s">
        <v>83</v>
      </c>
      <c r="AY450" s="168" t="s">
        <v>293</v>
      </c>
    </row>
    <row r="451" spans="2:65" s="1" customFormat="1" ht="16.5" customHeight="1">
      <c r="B451" s="32"/>
      <c r="C451" s="137" t="s">
        <v>1982</v>
      </c>
      <c r="D451" s="137" t="s">
        <v>295</v>
      </c>
      <c r="E451" s="138" t="s">
        <v>1983</v>
      </c>
      <c r="F451" s="139" t="s">
        <v>1984</v>
      </c>
      <c r="G451" s="140" t="s">
        <v>909</v>
      </c>
      <c r="H451" s="141">
        <v>1</v>
      </c>
      <c r="I451" s="142"/>
      <c r="J451" s="143">
        <f>ROUND(I451*H451,2)</f>
        <v>0</v>
      </c>
      <c r="K451" s="139" t="s">
        <v>1</v>
      </c>
      <c r="L451" s="32"/>
      <c r="M451" s="144" t="s">
        <v>1</v>
      </c>
      <c r="N451" s="145" t="s">
        <v>41</v>
      </c>
      <c r="P451" s="146">
        <f>O451*H451</f>
        <v>0</v>
      </c>
      <c r="Q451" s="146">
        <v>6.9999999999999999E-4</v>
      </c>
      <c r="R451" s="146">
        <f>Q451*H451</f>
        <v>6.9999999999999999E-4</v>
      </c>
      <c r="S451" s="146">
        <v>0</v>
      </c>
      <c r="T451" s="147">
        <f>S451*H451</f>
        <v>0</v>
      </c>
      <c r="AR451" s="148" t="s">
        <v>300</v>
      </c>
      <c r="AT451" s="148" t="s">
        <v>295</v>
      </c>
      <c r="AU451" s="148" t="s">
        <v>85</v>
      </c>
      <c r="AY451" s="17" t="s">
        <v>293</v>
      </c>
      <c r="BE451" s="149">
        <f>IF(N451="základní",J451,0)</f>
        <v>0</v>
      </c>
      <c r="BF451" s="149">
        <f>IF(N451="snížená",J451,0)</f>
        <v>0</v>
      </c>
      <c r="BG451" s="149">
        <f>IF(N451="zákl. přenesená",J451,0)</f>
        <v>0</v>
      </c>
      <c r="BH451" s="149">
        <f>IF(N451="sníž. přenesená",J451,0)</f>
        <v>0</v>
      </c>
      <c r="BI451" s="149">
        <f>IF(N451="nulová",J451,0)</f>
        <v>0</v>
      </c>
      <c r="BJ451" s="17" t="s">
        <v>83</v>
      </c>
      <c r="BK451" s="149">
        <f>ROUND(I451*H451,2)</f>
        <v>0</v>
      </c>
      <c r="BL451" s="17" t="s">
        <v>300</v>
      </c>
      <c r="BM451" s="148" t="s">
        <v>1985</v>
      </c>
    </row>
    <row r="452" spans="2:65" s="12" customFormat="1" ht="11.25">
      <c r="B452" s="150"/>
      <c r="D452" s="151" t="s">
        <v>302</v>
      </c>
      <c r="E452" s="152" t="s">
        <v>1</v>
      </c>
      <c r="F452" s="153" t="s">
        <v>1986</v>
      </c>
      <c r="H452" s="154">
        <v>1</v>
      </c>
      <c r="I452" s="155"/>
      <c r="L452" s="150"/>
      <c r="M452" s="156"/>
      <c r="T452" s="157"/>
      <c r="AT452" s="152" t="s">
        <v>302</v>
      </c>
      <c r="AU452" s="152" t="s">
        <v>85</v>
      </c>
      <c r="AV452" s="12" t="s">
        <v>85</v>
      </c>
      <c r="AW452" s="12" t="s">
        <v>32</v>
      </c>
      <c r="AX452" s="12" t="s">
        <v>83</v>
      </c>
      <c r="AY452" s="152" t="s">
        <v>293</v>
      </c>
    </row>
    <row r="453" spans="2:65" s="1" customFormat="1" ht="16.5" customHeight="1">
      <c r="B453" s="32"/>
      <c r="C453" s="137" t="s">
        <v>1987</v>
      </c>
      <c r="D453" s="137" t="s">
        <v>295</v>
      </c>
      <c r="E453" s="138" t="s">
        <v>1988</v>
      </c>
      <c r="F453" s="139" t="s">
        <v>1989</v>
      </c>
      <c r="G453" s="140" t="s">
        <v>1990</v>
      </c>
      <c r="H453" s="141">
        <v>1</v>
      </c>
      <c r="I453" s="142"/>
      <c r="J453" s="143">
        <f>ROUND(I453*H453,2)</f>
        <v>0</v>
      </c>
      <c r="K453" s="139" t="s">
        <v>1</v>
      </c>
      <c r="L453" s="32"/>
      <c r="M453" s="144" t="s">
        <v>1</v>
      </c>
      <c r="N453" s="145" t="s">
        <v>41</v>
      </c>
      <c r="P453" s="146">
        <f>O453*H453</f>
        <v>0</v>
      </c>
      <c r="Q453" s="146">
        <v>6.9999999999999999E-4</v>
      </c>
      <c r="R453" s="146">
        <f>Q453*H453</f>
        <v>6.9999999999999999E-4</v>
      </c>
      <c r="S453" s="146">
        <v>0</v>
      </c>
      <c r="T453" s="147">
        <f>S453*H453</f>
        <v>0</v>
      </c>
      <c r="AR453" s="148" t="s">
        <v>300</v>
      </c>
      <c r="AT453" s="148" t="s">
        <v>295</v>
      </c>
      <c r="AU453" s="148" t="s">
        <v>85</v>
      </c>
      <c r="AY453" s="17" t="s">
        <v>293</v>
      </c>
      <c r="BE453" s="149">
        <f>IF(N453="základní",J453,0)</f>
        <v>0</v>
      </c>
      <c r="BF453" s="149">
        <f>IF(N453="snížená",J453,0)</f>
        <v>0</v>
      </c>
      <c r="BG453" s="149">
        <f>IF(N453="zákl. přenesená",J453,0)</f>
        <v>0</v>
      </c>
      <c r="BH453" s="149">
        <f>IF(N453="sníž. přenesená",J453,0)</f>
        <v>0</v>
      </c>
      <c r="BI453" s="149">
        <f>IF(N453="nulová",J453,0)</f>
        <v>0</v>
      </c>
      <c r="BJ453" s="17" t="s">
        <v>83</v>
      </c>
      <c r="BK453" s="149">
        <f>ROUND(I453*H453,2)</f>
        <v>0</v>
      </c>
      <c r="BL453" s="17" t="s">
        <v>300</v>
      </c>
      <c r="BM453" s="148" t="s">
        <v>1991</v>
      </c>
    </row>
    <row r="454" spans="2:65" s="11" customFormat="1" ht="22.9" customHeight="1">
      <c r="B454" s="125"/>
      <c r="D454" s="126" t="s">
        <v>75</v>
      </c>
      <c r="E454" s="135" t="s">
        <v>1411</v>
      </c>
      <c r="F454" s="135" t="s">
        <v>1412</v>
      </c>
      <c r="I454" s="128"/>
      <c r="J454" s="136">
        <f>BK454</f>
        <v>0</v>
      </c>
      <c r="L454" s="125"/>
      <c r="M454" s="130"/>
      <c r="P454" s="131">
        <f>P455</f>
        <v>0</v>
      </c>
      <c r="R454" s="131">
        <f>R455</f>
        <v>0</v>
      </c>
      <c r="T454" s="132">
        <f>T455</f>
        <v>0</v>
      </c>
      <c r="AR454" s="126" t="s">
        <v>83</v>
      </c>
      <c r="AT454" s="133" t="s">
        <v>75</v>
      </c>
      <c r="AU454" s="133" t="s">
        <v>83</v>
      </c>
      <c r="AY454" s="126" t="s">
        <v>293</v>
      </c>
      <c r="BK454" s="134">
        <f>BK455</f>
        <v>0</v>
      </c>
    </row>
    <row r="455" spans="2:65" s="1" customFormat="1" ht="24.2" customHeight="1">
      <c r="B455" s="32"/>
      <c r="C455" s="137" t="s">
        <v>1992</v>
      </c>
      <c r="D455" s="137" t="s">
        <v>295</v>
      </c>
      <c r="E455" s="138" t="s">
        <v>1993</v>
      </c>
      <c r="F455" s="139" t="s">
        <v>1994</v>
      </c>
      <c r="G455" s="140" t="s">
        <v>533</v>
      </c>
      <c r="H455" s="141">
        <v>990.86500000000001</v>
      </c>
      <c r="I455" s="142"/>
      <c r="J455" s="143">
        <f>ROUND(I455*H455,2)</f>
        <v>0</v>
      </c>
      <c r="K455" s="139" t="s">
        <v>299</v>
      </c>
      <c r="L455" s="32"/>
      <c r="M455" s="144" t="s">
        <v>1</v>
      </c>
      <c r="N455" s="145" t="s">
        <v>41</v>
      </c>
      <c r="P455" s="146">
        <f>O455*H455</f>
        <v>0</v>
      </c>
      <c r="Q455" s="146">
        <v>0</v>
      </c>
      <c r="R455" s="146">
        <f>Q455*H455</f>
        <v>0</v>
      </c>
      <c r="S455" s="146">
        <v>0</v>
      </c>
      <c r="T455" s="147">
        <f>S455*H455</f>
        <v>0</v>
      </c>
      <c r="AR455" s="148" t="s">
        <v>300</v>
      </c>
      <c r="AT455" s="148" t="s">
        <v>295</v>
      </c>
      <c r="AU455" s="148" t="s">
        <v>85</v>
      </c>
      <c r="AY455" s="17" t="s">
        <v>293</v>
      </c>
      <c r="BE455" s="149">
        <f>IF(N455="základní",J455,0)</f>
        <v>0</v>
      </c>
      <c r="BF455" s="149">
        <f>IF(N455="snížená",J455,0)</f>
        <v>0</v>
      </c>
      <c r="BG455" s="149">
        <f>IF(N455="zákl. přenesená",J455,0)</f>
        <v>0</v>
      </c>
      <c r="BH455" s="149">
        <f>IF(N455="sníž. přenesená",J455,0)</f>
        <v>0</v>
      </c>
      <c r="BI455" s="149">
        <f>IF(N455="nulová",J455,0)</f>
        <v>0</v>
      </c>
      <c r="BJ455" s="17" t="s">
        <v>83</v>
      </c>
      <c r="BK455" s="149">
        <f>ROUND(I455*H455,2)</f>
        <v>0</v>
      </c>
      <c r="BL455" s="17" t="s">
        <v>300</v>
      </c>
      <c r="BM455" s="148" t="s">
        <v>1995</v>
      </c>
    </row>
    <row r="456" spans="2:65" s="11" customFormat="1" ht="25.9" customHeight="1">
      <c r="B456" s="125"/>
      <c r="D456" s="126" t="s">
        <v>75</v>
      </c>
      <c r="E456" s="127" t="s">
        <v>1417</v>
      </c>
      <c r="F456" s="127" t="s">
        <v>1418</v>
      </c>
      <c r="I456" s="128"/>
      <c r="J456" s="129">
        <f>BK456</f>
        <v>0</v>
      </c>
      <c r="L456" s="125"/>
      <c r="M456" s="130"/>
      <c r="P456" s="131">
        <f>P457+P505+P510+P515</f>
        <v>0</v>
      </c>
      <c r="R456" s="131">
        <f>R457+R505+R510+R515</f>
        <v>1.0025182399999999</v>
      </c>
      <c r="T456" s="132">
        <f>T457+T505+T510+T515</f>
        <v>0</v>
      </c>
      <c r="AR456" s="126" t="s">
        <v>85</v>
      </c>
      <c r="AT456" s="133" t="s">
        <v>75</v>
      </c>
      <c r="AU456" s="133" t="s">
        <v>76</v>
      </c>
      <c r="AY456" s="126" t="s">
        <v>293</v>
      </c>
      <c r="BK456" s="134">
        <f>BK457+BK505+BK510+BK515</f>
        <v>0</v>
      </c>
    </row>
    <row r="457" spans="2:65" s="11" customFormat="1" ht="22.9" customHeight="1">
      <c r="B457" s="125"/>
      <c r="D457" s="126" t="s">
        <v>75</v>
      </c>
      <c r="E457" s="135" t="s">
        <v>1419</v>
      </c>
      <c r="F457" s="135" t="s">
        <v>1420</v>
      </c>
      <c r="I457" s="128"/>
      <c r="J457" s="136">
        <f>BK457</f>
        <v>0</v>
      </c>
      <c r="L457" s="125"/>
      <c r="M457" s="130"/>
      <c r="P457" s="131">
        <f>SUM(P458:P504)</f>
        <v>0</v>
      </c>
      <c r="R457" s="131">
        <f>SUM(R458:R504)</f>
        <v>0.85185095999999993</v>
      </c>
      <c r="T457" s="132">
        <f>SUM(T458:T504)</f>
        <v>0</v>
      </c>
      <c r="AR457" s="126" t="s">
        <v>85</v>
      </c>
      <c r="AT457" s="133" t="s">
        <v>75</v>
      </c>
      <c r="AU457" s="133" t="s">
        <v>83</v>
      </c>
      <c r="AY457" s="126" t="s">
        <v>293</v>
      </c>
      <c r="BK457" s="134">
        <f>SUM(BK458:BK504)</f>
        <v>0</v>
      </c>
    </row>
    <row r="458" spans="2:65" s="1" customFormat="1" ht="24.2" customHeight="1">
      <c r="B458" s="32"/>
      <c r="C458" s="137" t="s">
        <v>1996</v>
      </c>
      <c r="D458" s="137" t="s">
        <v>295</v>
      </c>
      <c r="E458" s="138" t="s">
        <v>1997</v>
      </c>
      <c r="F458" s="139" t="s">
        <v>1998</v>
      </c>
      <c r="G458" s="140" t="s">
        <v>767</v>
      </c>
      <c r="H458" s="141">
        <v>49.354999999999997</v>
      </c>
      <c r="I458" s="142"/>
      <c r="J458" s="143">
        <f>ROUND(I458*H458,2)</f>
        <v>0</v>
      </c>
      <c r="K458" s="139" t="s">
        <v>299</v>
      </c>
      <c r="L458" s="32"/>
      <c r="M458" s="144" t="s">
        <v>1</v>
      </c>
      <c r="N458" s="145" t="s">
        <v>41</v>
      </c>
      <c r="P458" s="146">
        <f>O458*H458</f>
        <v>0</v>
      </c>
      <c r="Q458" s="146">
        <v>3.0000000000000001E-5</v>
      </c>
      <c r="R458" s="146">
        <f>Q458*H458</f>
        <v>1.48065E-3</v>
      </c>
      <c r="S458" s="146">
        <v>0</v>
      </c>
      <c r="T458" s="147">
        <f>S458*H458</f>
        <v>0</v>
      </c>
      <c r="AR458" s="148" t="s">
        <v>624</v>
      </c>
      <c r="AT458" s="148" t="s">
        <v>295</v>
      </c>
      <c r="AU458" s="148" t="s">
        <v>85</v>
      </c>
      <c r="AY458" s="17" t="s">
        <v>293</v>
      </c>
      <c r="BE458" s="149">
        <f>IF(N458="základní",J458,0)</f>
        <v>0</v>
      </c>
      <c r="BF458" s="149">
        <f>IF(N458="snížená",J458,0)</f>
        <v>0</v>
      </c>
      <c r="BG458" s="149">
        <f>IF(N458="zákl. přenesená",J458,0)</f>
        <v>0</v>
      </c>
      <c r="BH458" s="149">
        <f>IF(N458="sníž. přenesená",J458,0)</f>
        <v>0</v>
      </c>
      <c r="BI458" s="149">
        <f>IF(N458="nulová",J458,0)</f>
        <v>0</v>
      </c>
      <c r="BJ458" s="17" t="s">
        <v>83</v>
      </c>
      <c r="BK458" s="149">
        <f>ROUND(I458*H458,2)</f>
        <v>0</v>
      </c>
      <c r="BL458" s="17" t="s">
        <v>624</v>
      </c>
      <c r="BM458" s="148" t="s">
        <v>1999</v>
      </c>
    </row>
    <row r="459" spans="2:65" s="12" customFormat="1" ht="11.25">
      <c r="B459" s="150"/>
      <c r="D459" s="151" t="s">
        <v>302</v>
      </c>
      <c r="E459" s="152" t="s">
        <v>1</v>
      </c>
      <c r="F459" s="153" t="s">
        <v>2000</v>
      </c>
      <c r="H459" s="154">
        <v>6.6550000000000002</v>
      </c>
      <c r="I459" s="155"/>
      <c r="L459" s="150"/>
      <c r="M459" s="156"/>
      <c r="T459" s="157"/>
      <c r="AT459" s="152" t="s">
        <v>302</v>
      </c>
      <c r="AU459" s="152" t="s">
        <v>85</v>
      </c>
      <c r="AV459" s="12" t="s">
        <v>85</v>
      </c>
      <c r="AW459" s="12" t="s">
        <v>32</v>
      </c>
      <c r="AX459" s="12" t="s">
        <v>76</v>
      </c>
      <c r="AY459" s="152" t="s">
        <v>293</v>
      </c>
    </row>
    <row r="460" spans="2:65" s="12" customFormat="1" ht="11.25">
      <c r="B460" s="150"/>
      <c r="D460" s="151" t="s">
        <v>302</v>
      </c>
      <c r="E460" s="152" t="s">
        <v>1</v>
      </c>
      <c r="F460" s="153" t="s">
        <v>2001</v>
      </c>
      <c r="H460" s="154">
        <v>26.71</v>
      </c>
      <c r="I460" s="155"/>
      <c r="L460" s="150"/>
      <c r="M460" s="156"/>
      <c r="T460" s="157"/>
      <c r="AT460" s="152" t="s">
        <v>302</v>
      </c>
      <c r="AU460" s="152" t="s">
        <v>85</v>
      </c>
      <c r="AV460" s="12" t="s">
        <v>85</v>
      </c>
      <c r="AW460" s="12" t="s">
        <v>32</v>
      </c>
      <c r="AX460" s="12" t="s">
        <v>76</v>
      </c>
      <c r="AY460" s="152" t="s">
        <v>293</v>
      </c>
    </row>
    <row r="461" spans="2:65" s="12" customFormat="1" ht="11.25">
      <c r="B461" s="150"/>
      <c r="D461" s="151" t="s">
        <v>302</v>
      </c>
      <c r="E461" s="152" t="s">
        <v>1</v>
      </c>
      <c r="F461" s="153" t="s">
        <v>2002</v>
      </c>
      <c r="H461" s="154">
        <v>8.6760000000000002</v>
      </c>
      <c r="I461" s="155"/>
      <c r="L461" s="150"/>
      <c r="M461" s="156"/>
      <c r="T461" s="157"/>
      <c r="AT461" s="152" t="s">
        <v>302</v>
      </c>
      <c r="AU461" s="152" t="s">
        <v>85</v>
      </c>
      <c r="AV461" s="12" t="s">
        <v>85</v>
      </c>
      <c r="AW461" s="12" t="s">
        <v>32</v>
      </c>
      <c r="AX461" s="12" t="s">
        <v>76</v>
      </c>
      <c r="AY461" s="152" t="s">
        <v>293</v>
      </c>
    </row>
    <row r="462" spans="2:65" s="12" customFormat="1" ht="11.25">
      <c r="B462" s="150"/>
      <c r="D462" s="151" t="s">
        <v>302</v>
      </c>
      <c r="E462" s="152" t="s">
        <v>1</v>
      </c>
      <c r="F462" s="153" t="s">
        <v>2003</v>
      </c>
      <c r="H462" s="154">
        <v>7.3140000000000001</v>
      </c>
      <c r="I462" s="155"/>
      <c r="L462" s="150"/>
      <c r="M462" s="156"/>
      <c r="T462" s="157"/>
      <c r="AT462" s="152" t="s">
        <v>302</v>
      </c>
      <c r="AU462" s="152" t="s">
        <v>85</v>
      </c>
      <c r="AV462" s="12" t="s">
        <v>85</v>
      </c>
      <c r="AW462" s="12" t="s">
        <v>32</v>
      </c>
      <c r="AX462" s="12" t="s">
        <v>76</v>
      </c>
      <c r="AY462" s="152" t="s">
        <v>293</v>
      </c>
    </row>
    <row r="463" spans="2:65" s="14" customFormat="1" ht="11.25">
      <c r="B463" s="167"/>
      <c r="D463" s="151" t="s">
        <v>302</v>
      </c>
      <c r="E463" s="168" t="s">
        <v>1</v>
      </c>
      <c r="F463" s="169" t="s">
        <v>371</v>
      </c>
      <c r="H463" s="170">
        <v>49.354999999999997</v>
      </c>
      <c r="I463" s="171"/>
      <c r="L463" s="167"/>
      <c r="M463" s="172"/>
      <c r="T463" s="173"/>
      <c r="AT463" s="168" t="s">
        <v>302</v>
      </c>
      <c r="AU463" s="168" t="s">
        <v>85</v>
      </c>
      <c r="AV463" s="14" t="s">
        <v>300</v>
      </c>
      <c r="AW463" s="14" t="s">
        <v>32</v>
      </c>
      <c r="AX463" s="14" t="s">
        <v>83</v>
      </c>
      <c r="AY463" s="168" t="s">
        <v>293</v>
      </c>
    </row>
    <row r="464" spans="2:65" s="1" customFormat="1" ht="16.5" customHeight="1">
      <c r="B464" s="32"/>
      <c r="C464" s="174" t="s">
        <v>2004</v>
      </c>
      <c r="D464" s="174" t="s">
        <v>530</v>
      </c>
      <c r="E464" s="175" t="s">
        <v>2005</v>
      </c>
      <c r="F464" s="176" t="s">
        <v>2006</v>
      </c>
      <c r="G464" s="177" t="s">
        <v>533</v>
      </c>
      <c r="H464" s="178">
        <v>7.8E-2</v>
      </c>
      <c r="I464" s="179"/>
      <c r="J464" s="180">
        <f>ROUND(I464*H464,2)</f>
        <v>0</v>
      </c>
      <c r="K464" s="176" t="s">
        <v>299</v>
      </c>
      <c r="L464" s="181"/>
      <c r="M464" s="182" t="s">
        <v>1</v>
      </c>
      <c r="N464" s="183" t="s">
        <v>41</v>
      </c>
      <c r="P464" s="146">
        <f>O464*H464</f>
        <v>0</v>
      </c>
      <c r="Q464" s="146">
        <v>1</v>
      </c>
      <c r="R464" s="146">
        <f>Q464*H464</f>
        <v>7.8E-2</v>
      </c>
      <c r="S464" s="146">
        <v>0</v>
      </c>
      <c r="T464" s="147">
        <f>S464*H464</f>
        <v>0</v>
      </c>
      <c r="AR464" s="148" t="s">
        <v>787</v>
      </c>
      <c r="AT464" s="148" t="s">
        <v>530</v>
      </c>
      <c r="AU464" s="148" t="s">
        <v>85</v>
      </c>
      <c r="AY464" s="17" t="s">
        <v>293</v>
      </c>
      <c r="BE464" s="149">
        <f>IF(N464="základní",J464,0)</f>
        <v>0</v>
      </c>
      <c r="BF464" s="149">
        <f>IF(N464="snížená",J464,0)</f>
        <v>0</v>
      </c>
      <c r="BG464" s="149">
        <f>IF(N464="zákl. přenesená",J464,0)</f>
        <v>0</v>
      </c>
      <c r="BH464" s="149">
        <f>IF(N464="sníž. přenesená",J464,0)</f>
        <v>0</v>
      </c>
      <c r="BI464" s="149">
        <f>IF(N464="nulová",J464,0)</f>
        <v>0</v>
      </c>
      <c r="BJ464" s="17" t="s">
        <v>83</v>
      </c>
      <c r="BK464" s="149">
        <f>ROUND(I464*H464,2)</f>
        <v>0</v>
      </c>
      <c r="BL464" s="17" t="s">
        <v>624</v>
      </c>
      <c r="BM464" s="148" t="s">
        <v>2007</v>
      </c>
    </row>
    <row r="465" spans="2:65" s="12" customFormat="1" ht="11.25">
      <c r="B465" s="150"/>
      <c r="D465" s="151" t="s">
        <v>302</v>
      </c>
      <c r="F465" s="153" t="s">
        <v>2008</v>
      </c>
      <c r="H465" s="154">
        <v>7.8E-2</v>
      </c>
      <c r="I465" s="155"/>
      <c r="L465" s="150"/>
      <c r="M465" s="156"/>
      <c r="T465" s="157"/>
      <c r="AT465" s="152" t="s">
        <v>302</v>
      </c>
      <c r="AU465" s="152" t="s">
        <v>85</v>
      </c>
      <c r="AV465" s="12" t="s">
        <v>85</v>
      </c>
      <c r="AW465" s="12" t="s">
        <v>4</v>
      </c>
      <c r="AX465" s="12" t="s">
        <v>83</v>
      </c>
      <c r="AY465" s="152" t="s">
        <v>293</v>
      </c>
    </row>
    <row r="466" spans="2:65" s="1" customFormat="1" ht="24.2" customHeight="1">
      <c r="B466" s="32"/>
      <c r="C466" s="137" t="s">
        <v>2009</v>
      </c>
      <c r="D466" s="137" t="s">
        <v>295</v>
      </c>
      <c r="E466" s="138" t="s">
        <v>2010</v>
      </c>
      <c r="F466" s="139" t="s">
        <v>2011</v>
      </c>
      <c r="G466" s="140" t="s">
        <v>767</v>
      </c>
      <c r="H466" s="141">
        <v>50.097000000000001</v>
      </c>
      <c r="I466" s="142"/>
      <c r="J466" s="143">
        <f>ROUND(I466*H466,2)</f>
        <v>0</v>
      </c>
      <c r="K466" s="139" t="s">
        <v>299</v>
      </c>
      <c r="L466" s="32"/>
      <c r="M466" s="144" t="s">
        <v>1</v>
      </c>
      <c r="N466" s="145" t="s">
        <v>41</v>
      </c>
      <c r="P466" s="146">
        <f>O466*H466</f>
        <v>0</v>
      </c>
      <c r="Q466" s="146">
        <v>3.0000000000000001E-5</v>
      </c>
      <c r="R466" s="146">
        <f>Q466*H466</f>
        <v>1.5029100000000001E-3</v>
      </c>
      <c r="S466" s="146">
        <v>0</v>
      </c>
      <c r="T466" s="147">
        <f>S466*H466</f>
        <v>0</v>
      </c>
      <c r="AR466" s="148" t="s">
        <v>624</v>
      </c>
      <c r="AT466" s="148" t="s">
        <v>295</v>
      </c>
      <c r="AU466" s="148" t="s">
        <v>85</v>
      </c>
      <c r="AY466" s="17" t="s">
        <v>293</v>
      </c>
      <c r="BE466" s="149">
        <f>IF(N466="základní",J466,0)</f>
        <v>0</v>
      </c>
      <c r="BF466" s="149">
        <f>IF(N466="snížená",J466,0)</f>
        <v>0</v>
      </c>
      <c r="BG466" s="149">
        <f>IF(N466="zákl. přenesená",J466,0)</f>
        <v>0</v>
      </c>
      <c r="BH466" s="149">
        <f>IF(N466="sníž. přenesená",J466,0)</f>
        <v>0</v>
      </c>
      <c r="BI466" s="149">
        <f>IF(N466="nulová",J466,0)</f>
        <v>0</v>
      </c>
      <c r="BJ466" s="17" t="s">
        <v>83</v>
      </c>
      <c r="BK466" s="149">
        <f>ROUND(I466*H466,2)</f>
        <v>0</v>
      </c>
      <c r="BL466" s="17" t="s">
        <v>624</v>
      </c>
      <c r="BM466" s="148" t="s">
        <v>2012</v>
      </c>
    </row>
    <row r="467" spans="2:65" s="12" customFormat="1" ht="11.25">
      <c r="B467" s="150"/>
      <c r="D467" s="151" t="s">
        <v>302</v>
      </c>
      <c r="E467" s="152" t="s">
        <v>1</v>
      </c>
      <c r="F467" s="153" t="s">
        <v>2013</v>
      </c>
      <c r="H467" s="154">
        <v>3.5219999999999998</v>
      </c>
      <c r="I467" s="155"/>
      <c r="L467" s="150"/>
      <c r="M467" s="156"/>
      <c r="T467" s="157"/>
      <c r="AT467" s="152" t="s">
        <v>302</v>
      </c>
      <c r="AU467" s="152" t="s">
        <v>85</v>
      </c>
      <c r="AV467" s="12" t="s">
        <v>85</v>
      </c>
      <c r="AW467" s="12" t="s">
        <v>32</v>
      </c>
      <c r="AX467" s="12" t="s">
        <v>76</v>
      </c>
      <c r="AY467" s="152" t="s">
        <v>293</v>
      </c>
    </row>
    <row r="468" spans="2:65" s="12" customFormat="1" ht="11.25">
      <c r="B468" s="150"/>
      <c r="D468" s="151" t="s">
        <v>302</v>
      </c>
      <c r="E468" s="152" t="s">
        <v>1</v>
      </c>
      <c r="F468" s="153" t="s">
        <v>1807</v>
      </c>
      <c r="H468" s="154">
        <v>3.15</v>
      </c>
      <c r="I468" s="155"/>
      <c r="L468" s="150"/>
      <c r="M468" s="156"/>
      <c r="T468" s="157"/>
      <c r="AT468" s="152" t="s">
        <v>302</v>
      </c>
      <c r="AU468" s="152" t="s">
        <v>85</v>
      </c>
      <c r="AV468" s="12" t="s">
        <v>85</v>
      </c>
      <c r="AW468" s="12" t="s">
        <v>32</v>
      </c>
      <c r="AX468" s="12" t="s">
        <v>76</v>
      </c>
      <c r="AY468" s="152" t="s">
        <v>293</v>
      </c>
    </row>
    <row r="469" spans="2:65" s="12" customFormat="1" ht="33.75">
      <c r="B469" s="150"/>
      <c r="D469" s="151" t="s">
        <v>302</v>
      </c>
      <c r="E469" s="152" t="s">
        <v>1</v>
      </c>
      <c r="F469" s="153" t="s">
        <v>2014</v>
      </c>
      <c r="H469" s="154">
        <v>27.431999999999999</v>
      </c>
      <c r="I469" s="155"/>
      <c r="L469" s="150"/>
      <c r="M469" s="156"/>
      <c r="T469" s="157"/>
      <c r="AT469" s="152" t="s">
        <v>302</v>
      </c>
      <c r="AU469" s="152" t="s">
        <v>85</v>
      </c>
      <c r="AV469" s="12" t="s">
        <v>85</v>
      </c>
      <c r="AW469" s="12" t="s">
        <v>32</v>
      </c>
      <c r="AX469" s="12" t="s">
        <v>76</v>
      </c>
      <c r="AY469" s="152" t="s">
        <v>293</v>
      </c>
    </row>
    <row r="470" spans="2:65" s="12" customFormat="1" ht="11.25">
      <c r="B470" s="150"/>
      <c r="D470" s="151" t="s">
        <v>302</v>
      </c>
      <c r="E470" s="152" t="s">
        <v>1</v>
      </c>
      <c r="F470" s="153" t="s">
        <v>2015</v>
      </c>
      <c r="H470" s="154">
        <v>11.507999999999999</v>
      </c>
      <c r="I470" s="155"/>
      <c r="L470" s="150"/>
      <c r="M470" s="156"/>
      <c r="T470" s="157"/>
      <c r="AT470" s="152" t="s">
        <v>302</v>
      </c>
      <c r="AU470" s="152" t="s">
        <v>85</v>
      </c>
      <c r="AV470" s="12" t="s">
        <v>85</v>
      </c>
      <c r="AW470" s="12" t="s">
        <v>32</v>
      </c>
      <c r="AX470" s="12" t="s">
        <v>76</v>
      </c>
      <c r="AY470" s="152" t="s">
        <v>293</v>
      </c>
    </row>
    <row r="471" spans="2:65" s="12" customFormat="1" ht="11.25">
      <c r="B471" s="150"/>
      <c r="D471" s="151" t="s">
        <v>302</v>
      </c>
      <c r="E471" s="152" t="s">
        <v>1</v>
      </c>
      <c r="F471" s="153" t="s">
        <v>1808</v>
      </c>
      <c r="H471" s="154">
        <v>4.4850000000000003</v>
      </c>
      <c r="I471" s="155"/>
      <c r="L471" s="150"/>
      <c r="M471" s="156"/>
      <c r="T471" s="157"/>
      <c r="AT471" s="152" t="s">
        <v>302</v>
      </c>
      <c r="AU471" s="152" t="s">
        <v>85</v>
      </c>
      <c r="AV471" s="12" t="s">
        <v>85</v>
      </c>
      <c r="AW471" s="12" t="s">
        <v>32</v>
      </c>
      <c r="AX471" s="12" t="s">
        <v>76</v>
      </c>
      <c r="AY471" s="152" t="s">
        <v>293</v>
      </c>
    </row>
    <row r="472" spans="2:65" s="14" customFormat="1" ht="11.25">
      <c r="B472" s="167"/>
      <c r="D472" s="151" t="s">
        <v>302</v>
      </c>
      <c r="E472" s="168" t="s">
        <v>1</v>
      </c>
      <c r="F472" s="169" t="s">
        <v>371</v>
      </c>
      <c r="H472" s="170">
        <v>50.096999999999994</v>
      </c>
      <c r="I472" s="171"/>
      <c r="L472" s="167"/>
      <c r="M472" s="172"/>
      <c r="T472" s="173"/>
      <c r="AT472" s="168" t="s">
        <v>302</v>
      </c>
      <c r="AU472" s="168" t="s">
        <v>85</v>
      </c>
      <c r="AV472" s="14" t="s">
        <v>300</v>
      </c>
      <c r="AW472" s="14" t="s">
        <v>32</v>
      </c>
      <c r="AX472" s="14" t="s">
        <v>83</v>
      </c>
      <c r="AY472" s="168" t="s">
        <v>293</v>
      </c>
    </row>
    <row r="473" spans="2:65" s="1" customFormat="1" ht="16.5" customHeight="1">
      <c r="B473" s="32"/>
      <c r="C473" s="174" t="s">
        <v>2016</v>
      </c>
      <c r="D473" s="174" t="s">
        <v>530</v>
      </c>
      <c r="E473" s="175" t="s">
        <v>2005</v>
      </c>
      <c r="F473" s="176" t="s">
        <v>2006</v>
      </c>
      <c r="G473" s="177" t="s">
        <v>533</v>
      </c>
      <c r="H473" s="178">
        <v>9.4E-2</v>
      </c>
      <c r="I473" s="179"/>
      <c r="J473" s="180">
        <f>ROUND(I473*H473,2)</f>
        <v>0</v>
      </c>
      <c r="K473" s="176" t="s">
        <v>299</v>
      </c>
      <c r="L473" s="181"/>
      <c r="M473" s="182" t="s">
        <v>1</v>
      </c>
      <c r="N473" s="183" t="s">
        <v>41</v>
      </c>
      <c r="P473" s="146">
        <f>O473*H473</f>
        <v>0</v>
      </c>
      <c r="Q473" s="146">
        <v>1</v>
      </c>
      <c r="R473" s="146">
        <f>Q473*H473</f>
        <v>9.4E-2</v>
      </c>
      <c r="S473" s="146">
        <v>0</v>
      </c>
      <c r="T473" s="147">
        <f>S473*H473</f>
        <v>0</v>
      </c>
      <c r="AR473" s="148" t="s">
        <v>787</v>
      </c>
      <c r="AT473" s="148" t="s">
        <v>530</v>
      </c>
      <c r="AU473" s="148" t="s">
        <v>85</v>
      </c>
      <c r="AY473" s="17" t="s">
        <v>293</v>
      </c>
      <c r="BE473" s="149">
        <f>IF(N473="základní",J473,0)</f>
        <v>0</v>
      </c>
      <c r="BF473" s="149">
        <f>IF(N473="snížená",J473,0)</f>
        <v>0</v>
      </c>
      <c r="BG473" s="149">
        <f>IF(N473="zákl. přenesená",J473,0)</f>
        <v>0</v>
      </c>
      <c r="BH473" s="149">
        <f>IF(N473="sníž. přenesená",J473,0)</f>
        <v>0</v>
      </c>
      <c r="BI473" s="149">
        <f>IF(N473="nulová",J473,0)</f>
        <v>0</v>
      </c>
      <c r="BJ473" s="17" t="s">
        <v>83</v>
      </c>
      <c r="BK473" s="149">
        <f>ROUND(I473*H473,2)</f>
        <v>0</v>
      </c>
      <c r="BL473" s="17" t="s">
        <v>624</v>
      </c>
      <c r="BM473" s="148" t="s">
        <v>2017</v>
      </c>
    </row>
    <row r="474" spans="2:65" s="12" customFormat="1" ht="11.25">
      <c r="B474" s="150"/>
      <c r="D474" s="151" t="s">
        <v>302</v>
      </c>
      <c r="F474" s="153" t="s">
        <v>2018</v>
      </c>
      <c r="H474" s="154">
        <v>9.4E-2</v>
      </c>
      <c r="I474" s="155"/>
      <c r="L474" s="150"/>
      <c r="M474" s="156"/>
      <c r="T474" s="157"/>
      <c r="AT474" s="152" t="s">
        <v>302</v>
      </c>
      <c r="AU474" s="152" t="s">
        <v>85</v>
      </c>
      <c r="AV474" s="12" t="s">
        <v>85</v>
      </c>
      <c r="AW474" s="12" t="s">
        <v>4</v>
      </c>
      <c r="AX474" s="12" t="s">
        <v>83</v>
      </c>
      <c r="AY474" s="152" t="s">
        <v>293</v>
      </c>
    </row>
    <row r="475" spans="2:65" s="1" customFormat="1" ht="24.2" customHeight="1">
      <c r="B475" s="32"/>
      <c r="C475" s="137" t="s">
        <v>2019</v>
      </c>
      <c r="D475" s="137" t="s">
        <v>295</v>
      </c>
      <c r="E475" s="138" t="s">
        <v>2020</v>
      </c>
      <c r="F475" s="139" t="s">
        <v>2021</v>
      </c>
      <c r="G475" s="140" t="s">
        <v>767</v>
      </c>
      <c r="H475" s="141">
        <v>49.354999999999997</v>
      </c>
      <c r="I475" s="142"/>
      <c r="J475" s="143">
        <f>ROUND(I475*H475,2)</f>
        <v>0</v>
      </c>
      <c r="K475" s="139" t="s">
        <v>299</v>
      </c>
      <c r="L475" s="32"/>
      <c r="M475" s="144" t="s">
        <v>1</v>
      </c>
      <c r="N475" s="145" t="s">
        <v>41</v>
      </c>
      <c r="P475" s="146">
        <f>O475*H475</f>
        <v>0</v>
      </c>
      <c r="Q475" s="146">
        <v>4.0000000000000002E-4</v>
      </c>
      <c r="R475" s="146">
        <f>Q475*H475</f>
        <v>1.9741999999999999E-2</v>
      </c>
      <c r="S475" s="146">
        <v>0</v>
      </c>
      <c r="T475" s="147">
        <f>S475*H475</f>
        <v>0</v>
      </c>
      <c r="AR475" s="148" t="s">
        <v>624</v>
      </c>
      <c r="AT475" s="148" t="s">
        <v>295</v>
      </c>
      <c r="AU475" s="148" t="s">
        <v>85</v>
      </c>
      <c r="AY475" s="17" t="s">
        <v>293</v>
      </c>
      <c r="BE475" s="149">
        <f>IF(N475="základní",J475,0)</f>
        <v>0</v>
      </c>
      <c r="BF475" s="149">
        <f>IF(N475="snížená",J475,0)</f>
        <v>0</v>
      </c>
      <c r="BG475" s="149">
        <f>IF(N475="zákl. přenesená",J475,0)</f>
        <v>0</v>
      </c>
      <c r="BH475" s="149">
        <f>IF(N475="sníž. přenesená",J475,0)</f>
        <v>0</v>
      </c>
      <c r="BI475" s="149">
        <f>IF(N475="nulová",J475,0)</f>
        <v>0</v>
      </c>
      <c r="BJ475" s="17" t="s">
        <v>83</v>
      </c>
      <c r="BK475" s="149">
        <f>ROUND(I475*H475,2)</f>
        <v>0</v>
      </c>
      <c r="BL475" s="17" t="s">
        <v>624</v>
      </c>
      <c r="BM475" s="148" t="s">
        <v>2022</v>
      </c>
    </row>
    <row r="476" spans="2:65" s="12" customFormat="1" ht="11.25">
      <c r="B476" s="150"/>
      <c r="D476" s="151" t="s">
        <v>302</v>
      </c>
      <c r="E476" s="152" t="s">
        <v>1</v>
      </c>
      <c r="F476" s="153" t="s">
        <v>2000</v>
      </c>
      <c r="H476" s="154">
        <v>6.6550000000000002</v>
      </c>
      <c r="I476" s="155"/>
      <c r="L476" s="150"/>
      <c r="M476" s="156"/>
      <c r="T476" s="157"/>
      <c r="AT476" s="152" t="s">
        <v>302</v>
      </c>
      <c r="AU476" s="152" t="s">
        <v>85</v>
      </c>
      <c r="AV476" s="12" t="s">
        <v>85</v>
      </c>
      <c r="AW476" s="12" t="s">
        <v>32</v>
      </c>
      <c r="AX476" s="12" t="s">
        <v>76</v>
      </c>
      <c r="AY476" s="152" t="s">
        <v>293</v>
      </c>
    </row>
    <row r="477" spans="2:65" s="12" customFormat="1" ht="11.25">
      <c r="B477" s="150"/>
      <c r="D477" s="151" t="s">
        <v>302</v>
      </c>
      <c r="E477" s="152" t="s">
        <v>1</v>
      </c>
      <c r="F477" s="153" t="s">
        <v>2001</v>
      </c>
      <c r="H477" s="154">
        <v>26.71</v>
      </c>
      <c r="I477" s="155"/>
      <c r="L477" s="150"/>
      <c r="M477" s="156"/>
      <c r="T477" s="157"/>
      <c r="AT477" s="152" t="s">
        <v>302</v>
      </c>
      <c r="AU477" s="152" t="s">
        <v>85</v>
      </c>
      <c r="AV477" s="12" t="s">
        <v>85</v>
      </c>
      <c r="AW477" s="12" t="s">
        <v>32</v>
      </c>
      <c r="AX477" s="12" t="s">
        <v>76</v>
      </c>
      <c r="AY477" s="152" t="s">
        <v>293</v>
      </c>
    </row>
    <row r="478" spans="2:65" s="12" customFormat="1" ht="11.25">
      <c r="B478" s="150"/>
      <c r="D478" s="151" t="s">
        <v>302</v>
      </c>
      <c r="E478" s="152" t="s">
        <v>1</v>
      </c>
      <c r="F478" s="153" t="s">
        <v>2002</v>
      </c>
      <c r="H478" s="154">
        <v>8.6760000000000002</v>
      </c>
      <c r="I478" s="155"/>
      <c r="L478" s="150"/>
      <c r="M478" s="156"/>
      <c r="T478" s="157"/>
      <c r="AT478" s="152" t="s">
        <v>302</v>
      </c>
      <c r="AU478" s="152" t="s">
        <v>85</v>
      </c>
      <c r="AV478" s="12" t="s">
        <v>85</v>
      </c>
      <c r="AW478" s="12" t="s">
        <v>32</v>
      </c>
      <c r="AX478" s="12" t="s">
        <v>76</v>
      </c>
      <c r="AY478" s="152" t="s">
        <v>293</v>
      </c>
    </row>
    <row r="479" spans="2:65" s="12" customFormat="1" ht="11.25">
      <c r="B479" s="150"/>
      <c r="D479" s="151" t="s">
        <v>302</v>
      </c>
      <c r="E479" s="152" t="s">
        <v>1</v>
      </c>
      <c r="F479" s="153" t="s">
        <v>2003</v>
      </c>
      <c r="H479" s="154">
        <v>7.3140000000000001</v>
      </c>
      <c r="I479" s="155"/>
      <c r="L479" s="150"/>
      <c r="M479" s="156"/>
      <c r="T479" s="157"/>
      <c r="AT479" s="152" t="s">
        <v>302</v>
      </c>
      <c r="AU479" s="152" t="s">
        <v>85</v>
      </c>
      <c r="AV479" s="12" t="s">
        <v>85</v>
      </c>
      <c r="AW479" s="12" t="s">
        <v>32</v>
      </c>
      <c r="AX479" s="12" t="s">
        <v>76</v>
      </c>
      <c r="AY479" s="152" t="s">
        <v>293</v>
      </c>
    </row>
    <row r="480" spans="2:65" s="14" customFormat="1" ht="11.25">
      <c r="B480" s="167"/>
      <c r="D480" s="151" t="s">
        <v>302</v>
      </c>
      <c r="E480" s="168" t="s">
        <v>1</v>
      </c>
      <c r="F480" s="169" t="s">
        <v>371</v>
      </c>
      <c r="H480" s="170">
        <v>49.354999999999997</v>
      </c>
      <c r="I480" s="171"/>
      <c r="L480" s="167"/>
      <c r="M480" s="172"/>
      <c r="T480" s="173"/>
      <c r="AT480" s="168" t="s">
        <v>302</v>
      </c>
      <c r="AU480" s="168" t="s">
        <v>85</v>
      </c>
      <c r="AV480" s="14" t="s">
        <v>300</v>
      </c>
      <c r="AW480" s="14" t="s">
        <v>32</v>
      </c>
      <c r="AX480" s="14" t="s">
        <v>83</v>
      </c>
      <c r="AY480" s="168" t="s">
        <v>293</v>
      </c>
    </row>
    <row r="481" spans="2:65" s="1" customFormat="1" ht="37.9" customHeight="1">
      <c r="B481" s="32"/>
      <c r="C481" s="174" t="s">
        <v>2023</v>
      </c>
      <c r="D481" s="174" t="s">
        <v>530</v>
      </c>
      <c r="E481" s="175" t="s">
        <v>2024</v>
      </c>
      <c r="F481" s="176" t="s">
        <v>2025</v>
      </c>
      <c r="G481" s="177" t="s">
        <v>767</v>
      </c>
      <c r="H481" s="178">
        <v>56.758000000000003</v>
      </c>
      <c r="I481" s="179"/>
      <c r="J481" s="180">
        <f>ROUND(I481*H481,2)</f>
        <v>0</v>
      </c>
      <c r="K481" s="176" t="s">
        <v>299</v>
      </c>
      <c r="L481" s="181"/>
      <c r="M481" s="182" t="s">
        <v>1</v>
      </c>
      <c r="N481" s="183" t="s">
        <v>41</v>
      </c>
      <c r="P481" s="146">
        <f>O481*H481</f>
        <v>0</v>
      </c>
      <c r="Q481" s="146">
        <v>4.7999999999999996E-3</v>
      </c>
      <c r="R481" s="146">
        <f>Q481*H481</f>
        <v>0.27243839999999997</v>
      </c>
      <c r="S481" s="146">
        <v>0</v>
      </c>
      <c r="T481" s="147">
        <f>S481*H481</f>
        <v>0</v>
      </c>
      <c r="AR481" s="148" t="s">
        <v>787</v>
      </c>
      <c r="AT481" s="148" t="s">
        <v>530</v>
      </c>
      <c r="AU481" s="148" t="s">
        <v>85</v>
      </c>
      <c r="AY481" s="17" t="s">
        <v>293</v>
      </c>
      <c r="BE481" s="149">
        <f>IF(N481="základní",J481,0)</f>
        <v>0</v>
      </c>
      <c r="BF481" s="149">
        <f>IF(N481="snížená",J481,0)</f>
        <v>0</v>
      </c>
      <c r="BG481" s="149">
        <f>IF(N481="zákl. přenesená",J481,0)</f>
        <v>0</v>
      </c>
      <c r="BH481" s="149">
        <f>IF(N481="sníž. přenesená",J481,0)</f>
        <v>0</v>
      </c>
      <c r="BI481" s="149">
        <f>IF(N481="nulová",J481,0)</f>
        <v>0</v>
      </c>
      <c r="BJ481" s="17" t="s">
        <v>83</v>
      </c>
      <c r="BK481" s="149">
        <f>ROUND(I481*H481,2)</f>
        <v>0</v>
      </c>
      <c r="BL481" s="17" t="s">
        <v>624</v>
      </c>
      <c r="BM481" s="148" t="s">
        <v>2026</v>
      </c>
    </row>
    <row r="482" spans="2:65" s="12" customFormat="1" ht="11.25">
      <c r="B482" s="150"/>
      <c r="D482" s="151" t="s">
        <v>302</v>
      </c>
      <c r="F482" s="153" t="s">
        <v>2027</v>
      </c>
      <c r="H482" s="154">
        <v>56.758000000000003</v>
      </c>
      <c r="I482" s="155"/>
      <c r="L482" s="150"/>
      <c r="M482" s="156"/>
      <c r="T482" s="157"/>
      <c r="AT482" s="152" t="s">
        <v>302</v>
      </c>
      <c r="AU482" s="152" t="s">
        <v>85</v>
      </c>
      <c r="AV482" s="12" t="s">
        <v>85</v>
      </c>
      <c r="AW482" s="12" t="s">
        <v>4</v>
      </c>
      <c r="AX482" s="12" t="s">
        <v>83</v>
      </c>
      <c r="AY482" s="152" t="s">
        <v>293</v>
      </c>
    </row>
    <row r="483" spans="2:65" s="1" customFormat="1" ht="24.2" customHeight="1">
      <c r="B483" s="32"/>
      <c r="C483" s="137" t="s">
        <v>2028</v>
      </c>
      <c r="D483" s="137" t="s">
        <v>295</v>
      </c>
      <c r="E483" s="138" t="s">
        <v>2029</v>
      </c>
      <c r="F483" s="139" t="s">
        <v>2030</v>
      </c>
      <c r="G483" s="140" t="s">
        <v>767</v>
      </c>
      <c r="H483" s="141">
        <v>57.731999999999999</v>
      </c>
      <c r="I483" s="142"/>
      <c r="J483" s="143">
        <f>ROUND(I483*H483,2)</f>
        <v>0</v>
      </c>
      <c r="K483" s="139" t="s">
        <v>299</v>
      </c>
      <c r="L483" s="32"/>
      <c r="M483" s="144" t="s">
        <v>1</v>
      </c>
      <c r="N483" s="145" t="s">
        <v>41</v>
      </c>
      <c r="P483" s="146">
        <f>O483*H483</f>
        <v>0</v>
      </c>
      <c r="Q483" s="146">
        <v>4.0000000000000002E-4</v>
      </c>
      <c r="R483" s="146">
        <f>Q483*H483</f>
        <v>2.30928E-2</v>
      </c>
      <c r="S483" s="146">
        <v>0</v>
      </c>
      <c r="T483" s="147">
        <f>S483*H483</f>
        <v>0</v>
      </c>
      <c r="AR483" s="148" t="s">
        <v>624</v>
      </c>
      <c r="AT483" s="148" t="s">
        <v>295</v>
      </c>
      <c r="AU483" s="148" t="s">
        <v>85</v>
      </c>
      <c r="AY483" s="17" t="s">
        <v>293</v>
      </c>
      <c r="BE483" s="149">
        <f>IF(N483="základní",J483,0)</f>
        <v>0</v>
      </c>
      <c r="BF483" s="149">
        <f>IF(N483="snížená",J483,0)</f>
        <v>0</v>
      </c>
      <c r="BG483" s="149">
        <f>IF(N483="zákl. přenesená",J483,0)</f>
        <v>0</v>
      </c>
      <c r="BH483" s="149">
        <f>IF(N483="sníž. přenesená",J483,0)</f>
        <v>0</v>
      </c>
      <c r="BI483" s="149">
        <f>IF(N483="nulová",J483,0)</f>
        <v>0</v>
      </c>
      <c r="BJ483" s="17" t="s">
        <v>83</v>
      </c>
      <c r="BK483" s="149">
        <f>ROUND(I483*H483,2)</f>
        <v>0</v>
      </c>
      <c r="BL483" s="17" t="s">
        <v>624</v>
      </c>
      <c r="BM483" s="148" t="s">
        <v>2031</v>
      </c>
    </row>
    <row r="484" spans="2:65" s="12" customFormat="1" ht="11.25">
      <c r="B484" s="150"/>
      <c r="D484" s="151" t="s">
        <v>302</v>
      </c>
      <c r="E484" s="152" t="s">
        <v>1</v>
      </c>
      <c r="F484" s="153" t="s">
        <v>2013</v>
      </c>
      <c r="H484" s="154">
        <v>3.5219999999999998</v>
      </c>
      <c r="I484" s="155"/>
      <c r="L484" s="150"/>
      <c r="M484" s="156"/>
      <c r="T484" s="157"/>
      <c r="AT484" s="152" t="s">
        <v>302</v>
      </c>
      <c r="AU484" s="152" t="s">
        <v>85</v>
      </c>
      <c r="AV484" s="12" t="s">
        <v>85</v>
      </c>
      <c r="AW484" s="12" t="s">
        <v>32</v>
      </c>
      <c r="AX484" s="12" t="s">
        <v>76</v>
      </c>
      <c r="AY484" s="152" t="s">
        <v>293</v>
      </c>
    </row>
    <row r="485" spans="2:65" s="12" customFormat="1" ht="11.25">
      <c r="B485" s="150"/>
      <c r="D485" s="151" t="s">
        <v>302</v>
      </c>
      <c r="E485" s="152" t="s">
        <v>1</v>
      </c>
      <c r="F485" s="153" t="s">
        <v>2032</v>
      </c>
      <c r="H485" s="154">
        <v>6.3</v>
      </c>
      <c r="I485" s="155"/>
      <c r="L485" s="150"/>
      <c r="M485" s="156"/>
      <c r="T485" s="157"/>
      <c r="AT485" s="152" t="s">
        <v>302</v>
      </c>
      <c r="AU485" s="152" t="s">
        <v>85</v>
      </c>
      <c r="AV485" s="12" t="s">
        <v>85</v>
      </c>
      <c r="AW485" s="12" t="s">
        <v>32</v>
      </c>
      <c r="AX485" s="12" t="s">
        <v>76</v>
      </c>
      <c r="AY485" s="152" t="s">
        <v>293</v>
      </c>
    </row>
    <row r="486" spans="2:65" s="12" customFormat="1" ht="33.75">
      <c r="B486" s="150"/>
      <c r="D486" s="151" t="s">
        <v>302</v>
      </c>
      <c r="E486" s="152" t="s">
        <v>1</v>
      </c>
      <c r="F486" s="153" t="s">
        <v>2014</v>
      </c>
      <c r="H486" s="154">
        <v>27.431999999999999</v>
      </c>
      <c r="I486" s="155"/>
      <c r="L486" s="150"/>
      <c r="M486" s="156"/>
      <c r="T486" s="157"/>
      <c r="AT486" s="152" t="s">
        <v>302</v>
      </c>
      <c r="AU486" s="152" t="s">
        <v>85</v>
      </c>
      <c r="AV486" s="12" t="s">
        <v>85</v>
      </c>
      <c r="AW486" s="12" t="s">
        <v>32</v>
      </c>
      <c r="AX486" s="12" t="s">
        <v>76</v>
      </c>
      <c r="AY486" s="152" t="s">
        <v>293</v>
      </c>
    </row>
    <row r="487" spans="2:65" s="12" customFormat="1" ht="11.25">
      <c r="B487" s="150"/>
      <c r="D487" s="151" t="s">
        <v>302</v>
      </c>
      <c r="E487" s="152" t="s">
        <v>1</v>
      </c>
      <c r="F487" s="153" t="s">
        <v>2015</v>
      </c>
      <c r="H487" s="154">
        <v>11.507999999999999</v>
      </c>
      <c r="I487" s="155"/>
      <c r="L487" s="150"/>
      <c r="M487" s="156"/>
      <c r="T487" s="157"/>
      <c r="AT487" s="152" t="s">
        <v>302</v>
      </c>
      <c r="AU487" s="152" t="s">
        <v>85</v>
      </c>
      <c r="AV487" s="12" t="s">
        <v>85</v>
      </c>
      <c r="AW487" s="12" t="s">
        <v>32</v>
      </c>
      <c r="AX487" s="12" t="s">
        <v>76</v>
      </c>
      <c r="AY487" s="152" t="s">
        <v>293</v>
      </c>
    </row>
    <row r="488" spans="2:65" s="12" customFormat="1" ht="11.25">
      <c r="B488" s="150"/>
      <c r="D488" s="151" t="s">
        <v>302</v>
      </c>
      <c r="E488" s="152" t="s">
        <v>1</v>
      </c>
      <c r="F488" s="153" t="s">
        <v>2033</v>
      </c>
      <c r="H488" s="154">
        <v>8.9700000000000006</v>
      </c>
      <c r="I488" s="155"/>
      <c r="L488" s="150"/>
      <c r="M488" s="156"/>
      <c r="T488" s="157"/>
      <c r="AT488" s="152" t="s">
        <v>302</v>
      </c>
      <c r="AU488" s="152" t="s">
        <v>85</v>
      </c>
      <c r="AV488" s="12" t="s">
        <v>85</v>
      </c>
      <c r="AW488" s="12" t="s">
        <v>32</v>
      </c>
      <c r="AX488" s="12" t="s">
        <v>76</v>
      </c>
      <c r="AY488" s="152" t="s">
        <v>293</v>
      </c>
    </row>
    <row r="489" spans="2:65" s="14" customFormat="1" ht="11.25">
      <c r="B489" s="167"/>
      <c r="D489" s="151" t="s">
        <v>302</v>
      </c>
      <c r="E489" s="168" t="s">
        <v>1</v>
      </c>
      <c r="F489" s="169" t="s">
        <v>371</v>
      </c>
      <c r="H489" s="170">
        <v>57.731999999999999</v>
      </c>
      <c r="I489" s="171"/>
      <c r="L489" s="167"/>
      <c r="M489" s="172"/>
      <c r="T489" s="173"/>
      <c r="AT489" s="168" t="s">
        <v>302</v>
      </c>
      <c r="AU489" s="168" t="s">
        <v>85</v>
      </c>
      <c r="AV489" s="14" t="s">
        <v>300</v>
      </c>
      <c r="AW489" s="14" t="s">
        <v>32</v>
      </c>
      <c r="AX489" s="14" t="s">
        <v>83</v>
      </c>
      <c r="AY489" s="168" t="s">
        <v>293</v>
      </c>
    </row>
    <row r="490" spans="2:65" s="1" customFormat="1" ht="37.9" customHeight="1">
      <c r="B490" s="32"/>
      <c r="C490" s="174" t="s">
        <v>2034</v>
      </c>
      <c r="D490" s="174" t="s">
        <v>530</v>
      </c>
      <c r="E490" s="175" t="s">
        <v>2024</v>
      </c>
      <c r="F490" s="176" t="s">
        <v>2025</v>
      </c>
      <c r="G490" s="177" t="s">
        <v>767</v>
      </c>
      <c r="H490" s="178">
        <v>69.278000000000006</v>
      </c>
      <c r="I490" s="179"/>
      <c r="J490" s="180">
        <f>ROUND(I490*H490,2)</f>
        <v>0</v>
      </c>
      <c r="K490" s="176" t="s">
        <v>299</v>
      </c>
      <c r="L490" s="181"/>
      <c r="M490" s="182" t="s">
        <v>1</v>
      </c>
      <c r="N490" s="183" t="s">
        <v>41</v>
      </c>
      <c r="P490" s="146">
        <f>O490*H490</f>
        <v>0</v>
      </c>
      <c r="Q490" s="146">
        <v>4.7999999999999996E-3</v>
      </c>
      <c r="R490" s="146">
        <f>Q490*H490</f>
        <v>0.33253440000000001</v>
      </c>
      <c r="S490" s="146">
        <v>0</v>
      </c>
      <c r="T490" s="147">
        <f>S490*H490</f>
        <v>0</v>
      </c>
      <c r="AR490" s="148" t="s">
        <v>787</v>
      </c>
      <c r="AT490" s="148" t="s">
        <v>530</v>
      </c>
      <c r="AU490" s="148" t="s">
        <v>85</v>
      </c>
      <c r="AY490" s="17" t="s">
        <v>293</v>
      </c>
      <c r="BE490" s="149">
        <f>IF(N490="základní",J490,0)</f>
        <v>0</v>
      </c>
      <c r="BF490" s="149">
        <f>IF(N490="snížená",J490,0)</f>
        <v>0</v>
      </c>
      <c r="BG490" s="149">
        <f>IF(N490="zákl. přenesená",J490,0)</f>
        <v>0</v>
      </c>
      <c r="BH490" s="149">
        <f>IF(N490="sníž. přenesená",J490,0)</f>
        <v>0</v>
      </c>
      <c r="BI490" s="149">
        <f>IF(N490="nulová",J490,0)</f>
        <v>0</v>
      </c>
      <c r="BJ490" s="17" t="s">
        <v>83</v>
      </c>
      <c r="BK490" s="149">
        <f>ROUND(I490*H490,2)</f>
        <v>0</v>
      </c>
      <c r="BL490" s="17" t="s">
        <v>624</v>
      </c>
      <c r="BM490" s="148" t="s">
        <v>2035</v>
      </c>
    </row>
    <row r="491" spans="2:65" s="12" customFormat="1" ht="11.25">
      <c r="B491" s="150"/>
      <c r="D491" s="151" t="s">
        <v>302</v>
      </c>
      <c r="F491" s="153" t="s">
        <v>2036</v>
      </c>
      <c r="H491" s="154">
        <v>69.278000000000006</v>
      </c>
      <c r="I491" s="155"/>
      <c r="L491" s="150"/>
      <c r="M491" s="156"/>
      <c r="T491" s="157"/>
      <c r="AT491" s="152" t="s">
        <v>302</v>
      </c>
      <c r="AU491" s="152" t="s">
        <v>85</v>
      </c>
      <c r="AV491" s="12" t="s">
        <v>85</v>
      </c>
      <c r="AW491" s="12" t="s">
        <v>4</v>
      </c>
      <c r="AX491" s="12" t="s">
        <v>83</v>
      </c>
      <c r="AY491" s="152" t="s">
        <v>293</v>
      </c>
    </row>
    <row r="492" spans="2:65" s="1" customFormat="1" ht="24.2" customHeight="1">
      <c r="B492" s="32"/>
      <c r="C492" s="137" t="s">
        <v>2037</v>
      </c>
      <c r="D492" s="137" t="s">
        <v>295</v>
      </c>
      <c r="E492" s="138" t="s">
        <v>1422</v>
      </c>
      <c r="F492" s="139" t="s">
        <v>1423</v>
      </c>
      <c r="G492" s="140" t="s">
        <v>711</v>
      </c>
      <c r="H492" s="141">
        <v>142.80000000000001</v>
      </c>
      <c r="I492" s="142"/>
      <c r="J492" s="143">
        <f>ROUND(I492*H492,2)</f>
        <v>0</v>
      </c>
      <c r="K492" s="139" t="s">
        <v>299</v>
      </c>
      <c r="L492" s="32"/>
      <c r="M492" s="144" t="s">
        <v>1</v>
      </c>
      <c r="N492" s="145" t="s">
        <v>41</v>
      </c>
      <c r="P492" s="146">
        <f>O492*H492</f>
        <v>0</v>
      </c>
      <c r="Q492" s="146">
        <v>0</v>
      </c>
      <c r="R492" s="146">
        <f>Q492*H492</f>
        <v>0</v>
      </c>
      <c r="S492" s="146">
        <v>0</v>
      </c>
      <c r="T492" s="147">
        <f>S492*H492</f>
        <v>0</v>
      </c>
      <c r="AR492" s="148" t="s">
        <v>624</v>
      </c>
      <c r="AT492" s="148" t="s">
        <v>295</v>
      </c>
      <c r="AU492" s="148" t="s">
        <v>85</v>
      </c>
      <c r="AY492" s="17" t="s">
        <v>293</v>
      </c>
      <c r="BE492" s="149">
        <f>IF(N492="základní",J492,0)</f>
        <v>0</v>
      </c>
      <c r="BF492" s="149">
        <f>IF(N492="snížená",J492,0)</f>
        <v>0</v>
      </c>
      <c r="BG492" s="149">
        <f>IF(N492="zákl. přenesená",J492,0)</f>
        <v>0</v>
      </c>
      <c r="BH492" s="149">
        <f>IF(N492="sníž. přenesená",J492,0)</f>
        <v>0</v>
      </c>
      <c r="BI492" s="149">
        <f>IF(N492="nulová",J492,0)</f>
        <v>0</v>
      </c>
      <c r="BJ492" s="17" t="s">
        <v>83</v>
      </c>
      <c r="BK492" s="149">
        <f>ROUND(I492*H492,2)</f>
        <v>0</v>
      </c>
      <c r="BL492" s="17" t="s">
        <v>624</v>
      </c>
      <c r="BM492" s="148" t="s">
        <v>2038</v>
      </c>
    </row>
    <row r="493" spans="2:65" s="12" customFormat="1" ht="11.25">
      <c r="B493" s="150"/>
      <c r="D493" s="151" t="s">
        <v>302</v>
      </c>
      <c r="E493" s="152" t="s">
        <v>1</v>
      </c>
      <c r="F493" s="153" t="s">
        <v>2039</v>
      </c>
      <c r="H493" s="154">
        <v>68.08</v>
      </c>
      <c r="I493" s="155"/>
      <c r="L493" s="150"/>
      <c r="M493" s="156"/>
      <c r="T493" s="157"/>
      <c r="AT493" s="152" t="s">
        <v>302</v>
      </c>
      <c r="AU493" s="152" t="s">
        <v>85</v>
      </c>
      <c r="AV493" s="12" t="s">
        <v>85</v>
      </c>
      <c r="AW493" s="12" t="s">
        <v>32</v>
      </c>
      <c r="AX493" s="12" t="s">
        <v>76</v>
      </c>
      <c r="AY493" s="152" t="s">
        <v>293</v>
      </c>
    </row>
    <row r="494" spans="2:65" s="12" customFormat="1" ht="11.25">
      <c r="B494" s="150"/>
      <c r="D494" s="151" t="s">
        <v>302</v>
      </c>
      <c r="E494" s="152" t="s">
        <v>1</v>
      </c>
      <c r="F494" s="153" t="s">
        <v>2040</v>
      </c>
      <c r="H494" s="154">
        <v>41.52</v>
      </c>
      <c r="I494" s="155"/>
      <c r="L494" s="150"/>
      <c r="M494" s="156"/>
      <c r="T494" s="157"/>
      <c r="AT494" s="152" t="s">
        <v>302</v>
      </c>
      <c r="AU494" s="152" t="s">
        <v>85</v>
      </c>
      <c r="AV494" s="12" t="s">
        <v>85</v>
      </c>
      <c r="AW494" s="12" t="s">
        <v>32</v>
      </c>
      <c r="AX494" s="12" t="s">
        <v>76</v>
      </c>
      <c r="AY494" s="152" t="s">
        <v>293</v>
      </c>
    </row>
    <row r="495" spans="2:65" s="12" customFormat="1" ht="11.25">
      <c r="B495" s="150"/>
      <c r="D495" s="151" t="s">
        <v>302</v>
      </c>
      <c r="E495" s="152" t="s">
        <v>1</v>
      </c>
      <c r="F495" s="153" t="s">
        <v>2041</v>
      </c>
      <c r="H495" s="154">
        <v>33.200000000000003</v>
      </c>
      <c r="I495" s="155"/>
      <c r="L495" s="150"/>
      <c r="M495" s="156"/>
      <c r="T495" s="157"/>
      <c r="AT495" s="152" t="s">
        <v>302</v>
      </c>
      <c r="AU495" s="152" t="s">
        <v>85</v>
      </c>
      <c r="AV495" s="12" t="s">
        <v>85</v>
      </c>
      <c r="AW495" s="12" t="s">
        <v>32</v>
      </c>
      <c r="AX495" s="12" t="s">
        <v>76</v>
      </c>
      <c r="AY495" s="152" t="s">
        <v>293</v>
      </c>
    </row>
    <row r="496" spans="2:65" s="14" customFormat="1" ht="11.25">
      <c r="B496" s="167"/>
      <c r="D496" s="151" t="s">
        <v>302</v>
      </c>
      <c r="E496" s="168" t="s">
        <v>1</v>
      </c>
      <c r="F496" s="169" t="s">
        <v>371</v>
      </c>
      <c r="H496" s="170">
        <v>142.80000000000001</v>
      </c>
      <c r="I496" s="171"/>
      <c r="L496" s="167"/>
      <c r="M496" s="172"/>
      <c r="T496" s="173"/>
      <c r="AT496" s="168" t="s">
        <v>302</v>
      </c>
      <c r="AU496" s="168" t="s">
        <v>85</v>
      </c>
      <c r="AV496" s="14" t="s">
        <v>300</v>
      </c>
      <c r="AW496" s="14" t="s">
        <v>32</v>
      </c>
      <c r="AX496" s="14" t="s">
        <v>83</v>
      </c>
      <c r="AY496" s="168" t="s">
        <v>293</v>
      </c>
    </row>
    <row r="497" spans="2:65" s="1" customFormat="1" ht="16.5" customHeight="1">
      <c r="B497" s="32"/>
      <c r="C497" s="174" t="s">
        <v>2042</v>
      </c>
      <c r="D497" s="174" t="s">
        <v>530</v>
      </c>
      <c r="E497" s="175" t="s">
        <v>1478</v>
      </c>
      <c r="F497" s="176" t="s">
        <v>1479</v>
      </c>
      <c r="G497" s="177" t="s">
        <v>711</v>
      </c>
      <c r="H497" s="178">
        <v>78.540000000000006</v>
      </c>
      <c r="I497" s="179"/>
      <c r="J497" s="180">
        <f>ROUND(I497*H497,2)</f>
        <v>0</v>
      </c>
      <c r="K497" s="176" t="s">
        <v>299</v>
      </c>
      <c r="L497" s="181"/>
      <c r="M497" s="182" t="s">
        <v>1</v>
      </c>
      <c r="N497" s="183" t="s">
        <v>41</v>
      </c>
      <c r="P497" s="146">
        <f>O497*H497</f>
        <v>0</v>
      </c>
      <c r="Q497" s="146">
        <v>2.5000000000000001E-4</v>
      </c>
      <c r="R497" s="146">
        <f>Q497*H497</f>
        <v>1.9635000000000003E-2</v>
      </c>
      <c r="S497" s="146">
        <v>0</v>
      </c>
      <c r="T497" s="147">
        <f>S497*H497</f>
        <v>0</v>
      </c>
      <c r="AR497" s="148" t="s">
        <v>787</v>
      </c>
      <c r="AT497" s="148" t="s">
        <v>530</v>
      </c>
      <c r="AU497" s="148" t="s">
        <v>85</v>
      </c>
      <c r="AY497" s="17" t="s">
        <v>293</v>
      </c>
      <c r="BE497" s="149">
        <f>IF(N497="základní",J497,0)</f>
        <v>0</v>
      </c>
      <c r="BF497" s="149">
        <f>IF(N497="snížená",J497,0)</f>
        <v>0</v>
      </c>
      <c r="BG497" s="149">
        <f>IF(N497="zákl. přenesená",J497,0)</f>
        <v>0</v>
      </c>
      <c r="BH497" s="149">
        <f>IF(N497="sníž. přenesená",J497,0)</f>
        <v>0</v>
      </c>
      <c r="BI497" s="149">
        <f>IF(N497="nulová",J497,0)</f>
        <v>0</v>
      </c>
      <c r="BJ497" s="17" t="s">
        <v>83</v>
      </c>
      <c r="BK497" s="149">
        <f>ROUND(I497*H497,2)</f>
        <v>0</v>
      </c>
      <c r="BL497" s="17" t="s">
        <v>624</v>
      </c>
      <c r="BM497" s="148" t="s">
        <v>2043</v>
      </c>
    </row>
    <row r="498" spans="2:65" s="12" customFormat="1" ht="11.25">
      <c r="B498" s="150"/>
      <c r="D498" s="151" t="s">
        <v>302</v>
      </c>
      <c r="E498" s="152" t="s">
        <v>1</v>
      </c>
      <c r="F498" s="153" t="s">
        <v>2044</v>
      </c>
      <c r="H498" s="154">
        <v>34.04</v>
      </c>
      <c r="I498" s="155"/>
      <c r="L498" s="150"/>
      <c r="M498" s="156"/>
      <c r="T498" s="157"/>
      <c r="AT498" s="152" t="s">
        <v>302</v>
      </c>
      <c r="AU498" s="152" t="s">
        <v>85</v>
      </c>
      <c r="AV498" s="12" t="s">
        <v>85</v>
      </c>
      <c r="AW498" s="12" t="s">
        <v>32</v>
      </c>
      <c r="AX498" s="12" t="s">
        <v>76</v>
      </c>
      <c r="AY498" s="152" t="s">
        <v>293</v>
      </c>
    </row>
    <row r="499" spans="2:65" s="12" customFormat="1" ht="11.25">
      <c r="B499" s="150"/>
      <c r="D499" s="151" t="s">
        <v>302</v>
      </c>
      <c r="E499" s="152" t="s">
        <v>1</v>
      </c>
      <c r="F499" s="153" t="s">
        <v>2045</v>
      </c>
      <c r="H499" s="154">
        <v>20.76</v>
      </c>
      <c r="I499" s="155"/>
      <c r="L499" s="150"/>
      <c r="M499" s="156"/>
      <c r="T499" s="157"/>
      <c r="AT499" s="152" t="s">
        <v>302</v>
      </c>
      <c r="AU499" s="152" t="s">
        <v>85</v>
      </c>
      <c r="AV499" s="12" t="s">
        <v>85</v>
      </c>
      <c r="AW499" s="12" t="s">
        <v>32</v>
      </c>
      <c r="AX499" s="12" t="s">
        <v>76</v>
      </c>
      <c r="AY499" s="152" t="s">
        <v>293</v>
      </c>
    </row>
    <row r="500" spans="2:65" s="12" customFormat="1" ht="11.25">
      <c r="B500" s="150"/>
      <c r="D500" s="151" t="s">
        <v>302</v>
      </c>
      <c r="E500" s="152" t="s">
        <v>1</v>
      </c>
      <c r="F500" s="153" t="s">
        <v>2046</v>
      </c>
      <c r="H500" s="154">
        <v>16.600000000000001</v>
      </c>
      <c r="I500" s="155"/>
      <c r="L500" s="150"/>
      <c r="M500" s="156"/>
      <c r="T500" s="157"/>
      <c r="AT500" s="152" t="s">
        <v>302</v>
      </c>
      <c r="AU500" s="152" t="s">
        <v>85</v>
      </c>
      <c r="AV500" s="12" t="s">
        <v>85</v>
      </c>
      <c r="AW500" s="12" t="s">
        <v>32</v>
      </c>
      <c r="AX500" s="12" t="s">
        <v>76</v>
      </c>
      <c r="AY500" s="152" t="s">
        <v>293</v>
      </c>
    </row>
    <row r="501" spans="2:65" s="14" customFormat="1" ht="11.25">
      <c r="B501" s="167"/>
      <c r="D501" s="151" t="s">
        <v>302</v>
      </c>
      <c r="E501" s="168" t="s">
        <v>1</v>
      </c>
      <c r="F501" s="169" t="s">
        <v>371</v>
      </c>
      <c r="H501" s="170">
        <v>71.400000000000006</v>
      </c>
      <c r="I501" s="171"/>
      <c r="L501" s="167"/>
      <c r="M501" s="172"/>
      <c r="T501" s="173"/>
      <c r="AT501" s="168" t="s">
        <v>302</v>
      </c>
      <c r="AU501" s="168" t="s">
        <v>85</v>
      </c>
      <c r="AV501" s="14" t="s">
        <v>300</v>
      </c>
      <c r="AW501" s="14" t="s">
        <v>32</v>
      </c>
      <c r="AX501" s="14" t="s">
        <v>83</v>
      </c>
      <c r="AY501" s="168" t="s">
        <v>293</v>
      </c>
    </row>
    <row r="502" spans="2:65" s="12" customFormat="1" ht="11.25">
      <c r="B502" s="150"/>
      <c r="D502" s="151" t="s">
        <v>302</v>
      </c>
      <c r="F502" s="153" t="s">
        <v>2047</v>
      </c>
      <c r="H502" s="154">
        <v>78.540000000000006</v>
      </c>
      <c r="I502" s="155"/>
      <c r="L502" s="150"/>
      <c r="M502" s="156"/>
      <c r="T502" s="157"/>
      <c r="AT502" s="152" t="s">
        <v>302</v>
      </c>
      <c r="AU502" s="152" t="s">
        <v>85</v>
      </c>
      <c r="AV502" s="12" t="s">
        <v>85</v>
      </c>
      <c r="AW502" s="12" t="s">
        <v>4</v>
      </c>
      <c r="AX502" s="12" t="s">
        <v>83</v>
      </c>
      <c r="AY502" s="152" t="s">
        <v>293</v>
      </c>
    </row>
    <row r="503" spans="2:65" s="1" customFormat="1" ht="16.5" customHeight="1">
      <c r="B503" s="32"/>
      <c r="C503" s="174" t="s">
        <v>2048</v>
      </c>
      <c r="D503" s="174" t="s">
        <v>530</v>
      </c>
      <c r="E503" s="175" t="s">
        <v>1535</v>
      </c>
      <c r="F503" s="176" t="s">
        <v>1536</v>
      </c>
      <c r="G503" s="177" t="s">
        <v>711</v>
      </c>
      <c r="H503" s="178">
        <v>78.540000000000006</v>
      </c>
      <c r="I503" s="179"/>
      <c r="J503" s="180">
        <f>ROUND(I503*H503,2)</f>
        <v>0</v>
      </c>
      <c r="K503" s="176" t="s">
        <v>1</v>
      </c>
      <c r="L503" s="181"/>
      <c r="M503" s="182" t="s">
        <v>1</v>
      </c>
      <c r="N503" s="183" t="s">
        <v>41</v>
      </c>
      <c r="P503" s="146">
        <f>O503*H503</f>
        <v>0</v>
      </c>
      <c r="Q503" s="146">
        <v>1.2E-4</v>
      </c>
      <c r="R503" s="146">
        <f>Q503*H503</f>
        <v>9.4248000000000005E-3</v>
      </c>
      <c r="S503" s="146">
        <v>0</v>
      </c>
      <c r="T503" s="147">
        <f>S503*H503</f>
        <v>0</v>
      </c>
      <c r="AR503" s="148" t="s">
        <v>787</v>
      </c>
      <c r="AT503" s="148" t="s">
        <v>530</v>
      </c>
      <c r="AU503" s="148" t="s">
        <v>85</v>
      </c>
      <c r="AY503" s="17" t="s">
        <v>293</v>
      </c>
      <c r="BE503" s="149">
        <f>IF(N503="základní",J503,0)</f>
        <v>0</v>
      </c>
      <c r="BF503" s="149">
        <f>IF(N503="snížená",J503,0)</f>
        <v>0</v>
      </c>
      <c r="BG503" s="149">
        <f>IF(N503="zákl. přenesená",J503,0)</f>
        <v>0</v>
      </c>
      <c r="BH503" s="149">
        <f>IF(N503="sníž. přenesená",J503,0)</f>
        <v>0</v>
      </c>
      <c r="BI503" s="149">
        <f>IF(N503="nulová",J503,0)</f>
        <v>0</v>
      </c>
      <c r="BJ503" s="17" t="s">
        <v>83</v>
      </c>
      <c r="BK503" s="149">
        <f>ROUND(I503*H503,2)</f>
        <v>0</v>
      </c>
      <c r="BL503" s="17" t="s">
        <v>624</v>
      </c>
      <c r="BM503" s="148" t="s">
        <v>2049</v>
      </c>
    </row>
    <row r="504" spans="2:65" s="12" customFormat="1" ht="11.25">
      <c r="B504" s="150"/>
      <c r="D504" s="151" t="s">
        <v>302</v>
      </c>
      <c r="F504" s="153" t="s">
        <v>2047</v>
      </c>
      <c r="H504" s="154">
        <v>78.540000000000006</v>
      </c>
      <c r="I504" s="155"/>
      <c r="L504" s="150"/>
      <c r="M504" s="156"/>
      <c r="T504" s="157"/>
      <c r="AT504" s="152" t="s">
        <v>302</v>
      </c>
      <c r="AU504" s="152" t="s">
        <v>85</v>
      </c>
      <c r="AV504" s="12" t="s">
        <v>85</v>
      </c>
      <c r="AW504" s="12" t="s">
        <v>4</v>
      </c>
      <c r="AX504" s="12" t="s">
        <v>83</v>
      </c>
      <c r="AY504" s="152" t="s">
        <v>293</v>
      </c>
    </row>
    <row r="505" spans="2:65" s="11" customFormat="1" ht="22.9" customHeight="1">
      <c r="B505" s="125"/>
      <c r="D505" s="126" t="s">
        <v>75</v>
      </c>
      <c r="E505" s="135" t="s">
        <v>1538</v>
      </c>
      <c r="F505" s="135" t="s">
        <v>1539</v>
      </c>
      <c r="I505" s="128"/>
      <c r="J505" s="136">
        <f>BK505</f>
        <v>0</v>
      </c>
      <c r="L505" s="125"/>
      <c r="M505" s="130"/>
      <c r="P505" s="131">
        <f>SUM(P506:P509)</f>
        <v>0</v>
      </c>
      <c r="R505" s="131">
        <f>SUM(R506:R509)</f>
        <v>6.6707280000000008E-2</v>
      </c>
      <c r="T505" s="132">
        <f>SUM(T506:T509)</f>
        <v>0</v>
      </c>
      <c r="AR505" s="126" t="s">
        <v>85</v>
      </c>
      <c r="AT505" s="133" t="s">
        <v>75</v>
      </c>
      <c r="AU505" s="133" t="s">
        <v>83</v>
      </c>
      <c r="AY505" s="126" t="s">
        <v>293</v>
      </c>
      <c r="BK505" s="134">
        <f>SUM(BK506:BK509)</f>
        <v>0</v>
      </c>
    </row>
    <row r="506" spans="2:65" s="1" customFormat="1" ht="37.9" customHeight="1">
      <c r="B506" s="32"/>
      <c r="C506" s="137" t="s">
        <v>2050</v>
      </c>
      <c r="D506" s="137" t="s">
        <v>295</v>
      </c>
      <c r="E506" s="138" t="s">
        <v>1541</v>
      </c>
      <c r="F506" s="139" t="s">
        <v>1542</v>
      </c>
      <c r="G506" s="140" t="s">
        <v>767</v>
      </c>
      <c r="H506" s="141">
        <v>12.492000000000001</v>
      </c>
      <c r="I506" s="142"/>
      <c r="J506" s="143">
        <f>ROUND(I506*H506,2)</f>
        <v>0</v>
      </c>
      <c r="K506" s="139" t="s">
        <v>299</v>
      </c>
      <c r="L506" s="32"/>
      <c r="M506" s="144" t="s">
        <v>1</v>
      </c>
      <c r="N506" s="145" t="s">
        <v>41</v>
      </c>
      <c r="P506" s="146">
        <f>O506*H506</f>
        <v>0</v>
      </c>
      <c r="Q506" s="146">
        <v>2.4000000000000001E-4</v>
      </c>
      <c r="R506" s="146">
        <f>Q506*H506</f>
        <v>2.9980800000000002E-3</v>
      </c>
      <c r="S506" s="146">
        <v>0</v>
      </c>
      <c r="T506" s="147">
        <f>S506*H506</f>
        <v>0</v>
      </c>
      <c r="AR506" s="148" t="s">
        <v>624</v>
      </c>
      <c r="AT506" s="148" t="s">
        <v>295</v>
      </c>
      <c r="AU506" s="148" t="s">
        <v>85</v>
      </c>
      <c r="AY506" s="17" t="s">
        <v>293</v>
      </c>
      <c r="BE506" s="149">
        <f>IF(N506="základní",J506,0)</f>
        <v>0</v>
      </c>
      <c r="BF506" s="149">
        <f>IF(N506="snížená",J506,0)</f>
        <v>0</v>
      </c>
      <c r="BG506" s="149">
        <f>IF(N506="zákl. přenesená",J506,0)</f>
        <v>0</v>
      </c>
      <c r="BH506" s="149">
        <f>IF(N506="sníž. přenesená",J506,0)</f>
        <v>0</v>
      </c>
      <c r="BI506" s="149">
        <f>IF(N506="nulová",J506,0)</f>
        <v>0</v>
      </c>
      <c r="BJ506" s="17" t="s">
        <v>83</v>
      </c>
      <c r="BK506" s="149">
        <f>ROUND(I506*H506,2)</f>
        <v>0</v>
      </c>
      <c r="BL506" s="17" t="s">
        <v>624</v>
      </c>
      <c r="BM506" s="148" t="s">
        <v>2051</v>
      </c>
    </row>
    <row r="507" spans="2:65" s="12" customFormat="1" ht="22.5">
      <c r="B507" s="150"/>
      <c r="D507" s="151" t="s">
        <v>302</v>
      </c>
      <c r="E507" s="152" t="s">
        <v>1</v>
      </c>
      <c r="F507" s="153" t="s">
        <v>2052</v>
      </c>
      <c r="H507" s="154">
        <v>12.492000000000001</v>
      </c>
      <c r="I507" s="155"/>
      <c r="L507" s="150"/>
      <c r="M507" s="156"/>
      <c r="T507" s="157"/>
      <c r="AT507" s="152" t="s">
        <v>302</v>
      </c>
      <c r="AU507" s="152" t="s">
        <v>85</v>
      </c>
      <c r="AV507" s="12" t="s">
        <v>85</v>
      </c>
      <c r="AW507" s="12" t="s">
        <v>32</v>
      </c>
      <c r="AX507" s="12" t="s">
        <v>83</v>
      </c>
      <c r="AY507" s="152" t="s">
        <v>293</v>
      </c>
    </row>
    <row r="508" spans="2:65" s="1" customFormat="1" ht="16.5" customHeight="1">
      <c r="B508" s="32"/>
      <c r="C508" s="174" t="s">
        <v>2053</v>
      </c>
      <c r="D508" s="174" t="s">
        <v>530</v>
      </c>
      <c r="E508" s="175" t="s">
        <v>1546</v>
      </c>
      <c r="F508" s="176" t="s">
        <v>1547</v>
      </c>
      <c r="G508" s="177" t="s">
        <v>767</v>
      </c>
      <c r="H508" s="178">
        <v>12.492000000000001</v>
      </c>
      <c r="I508" s="179"/>
      <c r="J508" s="180">
        <f>ROUND(I508*H508,2)</f>
        <v>0</v>
      </c>
      <c r="K508" s="176" t="s">
        <v>1</v>
      </c>
      <c r="L508" s="181"/>
      <c r="M508" s="182" t="s">
        <v>1</v>
      </c>
      <c r="N508" s="183" t="s">
        <v>41</v>
      </c>
      <c r="P508" s="146">
        <f>O508*H508</f>
        <v>0</v>
      </c>
      <c r="Q508" s="146">
        <v>5.1000000000000004E-3</v>
      </c>
      <c r="R508" s="146">
        <f>Q508*H508</f>
        <v>6.3709200000000007E-2</v>
      </c>
      <c r="S508" s="146">
        <v>0</v>
      </c>
      <c r="T508" s="147">
        <f>S508*H508</f>
        <v>0</v>
      </c>
      <c r="AR508" s="148" t="s">
        <v>787</v>
      </c>
      <c r="AT508" s="148" t="s">
        <v>530</v>
      </c>
      <c r="AU508" s="148" t="s">
        <v>85</v>
      </c>
      <c r="AY508" s="17" t="s">
        <v>293</v>
      </c>
      <c r="BE508" s="149">
        <f>IF(N508="základní",J508,0)</f>
        <v>0</v>
      </c>
      <c r="BF508" s="149">
        <f>IF(N508="snížená",J508,0)</f>
        <v>0</v>
      </c>
      <c r="BG508" s="149">
        <f>IF(N508="zákl. přenesená",J508,0)</f>
        <v>0</v>
      </c>
      <c r="BH508" s="149">
        <f>IF(N508="sníž. přenesená",J508,0)</f>
        <v>0</v>
      </c>
      <c r="BI508" s="149">
        <f>IF(N508="nulová",J508,0)</f>
        <v>0</v>
      </c>
      <c r="BJ508" s="17" t="s">
        <v>83</v>
      </c>
      <c r="BK508" s="149">
        <f>ROUND(I508*H508,2)</f>
        <v>0</v>
      </c>
      <c r="BL508" s="17" t="s">
        <v>624</v>
      </c>
      <c r="BM508" s="148" t="s">
        <v>2054</v>
      </c>
    </row>
    <row r="509" spans="2:65" s="1" customFormat="1" ht="33" customHeight="1">
      <c r="B509" s="32"/>
      <c r="C509" s="137" t="s">
        <v>2055</v>
      </c>
      <c r="D509" s="137" t="s">
        <v>295</v>
      </c>
      <c r="E509" s="138" t="s">
        <v>2056</v>
      </c>
      <c r="F509" s="139" t="s">
        <v>2057</v>
      </c>
      <c r="G509" s="140" t="s">
        <v>533</v>
      </c>
      <c r="H509" s="141">
        <v>6.7000000000000004E-2</v>
      </c>
      <c r="I509" s="142"/>
      <c r="J509" s="143">
        <f>ROUND(I509*H509,2)</f>
        <v>0</v>
      </c>
      <c r="K509" s="139" t="s">
        <v>299</v>
      </c>
      <c r="L509" s="32"/>
      <c r="M509" s="144" t="s">
        <v>1</v>
      </c>
      <c r="N509" s="145" t="s">
        <v>41</v>
      </c>
      <c r="P509" s="146">
        <f>O509*H509</f>
        <v>0</v>
      </c>
      <c r="Q509" s="146">
        <v>0</v>
      </c>
      <c r="R509" s="146">
        <f>Q509*H509</f>
        <v>0</v>
      </c>
      <c r="S509" s="146">
        <v>0</v>
      </c>
      <c r="T509" s="147">
        <f>S509*H509</f>
        <v>0</v>
      </c>
      <c r="AR509" s="148" t="s">
        <v>624</v>
      </c>
      <c r="AT509" s="148" t="s">
        <v>295</v>
      </c>
      <c r="AU509" s="148" t="s">
        <v>85</v>
      </c>
      <c r="AY509" s="17" t="s">
        <v>293</v>
      </c>
      <c r="BE509" s="149">
        <f>IF(N509="základní",J509,0)</f>
        <v>0</v>
      </c>
      <c r="BF509" s="149">
        <f>IF(N509="snížená",J509,0)</f>
        <v>0</v>
      </c>
      <c r="BG509" s="149">
        <f>IF(N509="zákl. přenesená",J509,0)</f>
        <v>0</v>
      </c>
      <c r="BH509" s="149">
        <f>IF(N509="sníž. přenesená",J509,0)</f>
        <v>0</v>
      </c>
      <c r="BI509" s="149">
        <f>IF(N509="nulová",J509,0)</f>
        <v>0</v>
      </c>
      <c r="BJ509" s="17" t="s">
        <v>83</v>
      </c>
      <c r="BK509" s="149">
        <f>ROUND(I509*H509,2)</f>
        <v>0</v>
      </c>
      <c r="BL509" s="17" t="s">
        <v>624</v>
      </c>
      <c r="BM509" s="148" t="s">
        <v>2058</v>
      </c>
    </row>
    <row r="510" spans="2:65" s="11" customFormat="1" ht="22.9" customHeight="1">
      <c r="B510" s="125"/>
      <c r="D510" s="126" t="s">
        <v>75</v>
      </c>
      <c r="E510" s="135" t="s">
        <v>2059</v>
      </c>
      <c r="F510" s="135" t="s">
        <v>2060</v>
      </c>
      <c r="I510" s="128"/>
      <c r="J510" s="136">
        <f>BK510</f>
        <v>0</v>
      </c>
      <c r="L510" s="125"/>
      <c r="M510" s="130"/>
      <c r="P510" s="131">
        <f>SUM(P511:P514)</f>
        <v>0</v>
      </c>
      <c r="R510" s="131">
        <f>SUM(R511:R514)</f>
        <v>2E-3</v>
      </c>
      <c r="T510" s="132">
        <f>SUM(T511:T514)</f>
        <v>0</v>
      </c>
      <c r="AR510" s="126" t="s">
        <v>85</v>
      </c>
      <c r="AT510" s="133" t="s">
        <v>75</v>
      </c>
      <c r="AU510" s="133" t="s">
        <v>83</v>
      </c>
      <c r="AY510" s="126" t="s">
        <v>293</v>
      </c>
      <c r="BK510" s="134">
        <f>SUM(BK511:BK514)</f>
        <v>0</v>
      </c>
    </row>
    <row r="511" spans="2:65" s="1" customFormat="1" ht="16.5" customHeight="1">
      <c r="B511" s="32"/>
      <c r="C511" s="137" t="s">
        <v>2061</v>
      </c>
      <c r="D511" s="137" t="s">
        <v>295</v>
      </c>
      <c r="E511" s="138" t="s">
        <v>2062</v>
      </c>
      <c r="F511" s="139" t="s">
        <v>1980</v>
      </c>
      <c r="G511" s="140" t="s">
        <v>909</v>
      </c>
      <c r="H511" s="141">
        <v>2</v>
      </c>
      <c r="I511" s="142"/>
      <c r="J511" s="143">
        <f>ROUND(I511*H511,2)</f>
        <v>0</v>
      </c>
      <c r="K511" s="139" t="s">
        <v>1</v>
      </c>
      <c r="L511" s="32"/>
      <c r="M511" s="144" t="s">
        <v>1</v>
      </c>
      <c r="N511" s="145" t="s">
        <v>41</v>
      </c>
      <c r="P511" s="146">
        <f>O511*H511</f>
        <v>0</v>
      </c>
      <c r="Q511" s="146">
        <v>1E-3</v>
      </c>
      <c r="R511" s="146">
        <f>Q511*H511</f>
        <v>2E-3</v>
      </c>
      <c r="S511" s="146">
        <v>0</v>
      </c>
      <c r="T511" s="147">
        <f>S511*H511</f>
        <v>0</v>
      </c>
      <c r="AR511" s="148" t="s">
        <v>624</v>
      </c>
      <c r="AT511" s="148" t="s">
        <v>295</v>
      </c>
      <c r="AU511" s="148" t="s">
        <v>85</v>
      </c>
      <c r="AY511" s="17" t="s">
        <v>293</v>
      </c>
      <c r="BE511" s="149">
        <f>IF(N511="základní",J511,0)</f>
        <v>0</v>
      </c>
      <c r="BF511" s="149">
        <f>IF(N511="snížená",J511,0)</f>
        <v>0</v>
      </c>
      <c r="BG511" s="149">
        <f>IF(N511="zákl. přenesená",J511,0)</f>
        <v>0</v>
      </c>
      <c r="BH511" s="149">
        <f>IF(N511="sníž. přenesená",J511,0)</f>
        <v>0</v>
      </c>
      <c r="BI511" s="149">
        <f>IF(N511="nulová",J511,0)</f>
        <v>0</v>
      </c>
      <c r="BJ511" s="17" t="s">
        <v>83</v>
      </c>
      <c r="BK511" s="149">
        <f>ROUND(I511*H511,2)</f>
        <v>0</v>
      </c>
      <c r="BL511" s="17" t="s">
        <v>624</v>
      </c>
      <c r="BM511" s="148" t="s">
        <v>2063</v>
      </c>
    </row>
    <row r="512" spans="2:65" s="12" customFormat="1" ht="11.25">
      <c r="B512" s="150"/>
      <c r="D512" s="151" t="s">
        <v>302</v>
      </c>
      <c r="E512" s="152" t="s">
        <v>1</v>
      </c>
      <c r="F512" s="153" t="s">
        <v>1939</v>
      </c>
      <c r="H512" s="154">
        <v>1</v>
      </c>
      <c r="I512" s="155"/>
      <c r="L512" s="150"/>
      <c r="M512" s="156"/>
      <c r="T512" s="157"/>
      <c r="AT512" s="152" t="s">
        <v>302</v>
      </c>
      <c r="AU512" s="152" t="s">
        <v>85</v>
      </c>
      <c r="AV512" s="12" t="s">
        <v>85</v>
      </c>
      <c r="AW512" s="12" t="s">
        <v>32</v>
      </c>
      <c r="AX512" s="12" t="s">
        <v>76</v>
      </c>
      <c r="AY512" s="152" t="s">
        <v>293</v>
      </c>
    </row>
    <row r="513" spans="2:65" s="12" customFormat="1" ht="11.25">
      <c r="B513" s="150"/>
      <c r="D513" s="151" t="s">
        <v>302</v>
      </c>
      <c r="E513" s="152" t="s">
        <v>1</v>
      </c>
      <c r="F513" s="153" t="s">
        <v>1946</v>
      </c>
      <c r="H513" s="154">
        <v>1</v>
      </c>
      <c r="I513" s="155"/>
      <c r="L513" s="150"/>
      <c r="M513" s="156"/>
      <c r="T513" s="157"/>
      <c r="AT513" s="152" t="s">
        <v>302</v>
      </c>
      <c r="AU513" s="152" t="s">
        <v>85</v>
      </c>
      <c r="AV513" s="12" t="s">
        <v>85</v>
      </c>
      <c r="AW513" s="12" t="s">
        <v>32</v>
      </c>
      <c r="AX513" s="12" t="s">
        <v>76</v>
      </c>
      <c r="AY513" s="152" t="s">
        <v>293</v>
      </c>
    </row>
    <row r="514" spans="2:65" s="14" customFormat="1" ht="11.25">
      <c r="B514" s="167"/>
      <c r="D514" s="151" t="s">
        <v>302</v>
      </c>
      <c r="E514" s="168" t="s">
        <v>1</v>
      </c>
      <c r="F514" s="169" t="s">
        <v>371</v>
      </c>
      <c r="H514" s="170">
        <v>2</v>
      </c>
      <c r="I514" s="171"/>
      <c r="L514" s="167"/>
      <c r="M514" s="172"/>
      <c r="T514" s="173"/>
      <c r="AT514" s="168" t="s">
        <v>302</v>
      </c>
      <c r="AU514" s="168" t="s">
        <v>85</v>
      </c>
      <c r="AV514" s="14" t="s">
        <v>300</v>
      </c>
      <c r="AW514" s="14" t="s">
        <v>32</v>
      </c>
      <c r="AX514" s="14" t="s">
        <v>83</v>
      </c>
      <c r="AY514" s="168" t="s">
        <v>293</v>
      </c>
    </row>
    <row r="515" spans="2:65" s="11" customFormat="1" ht="22.9" customHeight="1">
      <c r="B515" s="125"/>
      <c r="D515" s="126" t="s">
        <v>75</v>
      </c>
      <c r="E515" s="135" t="s">
        <v>2064</v>
      </c>
      <c r="F515" s="135" t="s">
        <v>180</v>
      </c>
      <c r="I515" s="128"/>
      <c r="J515" s="136">
        <f>BK515</f>
        <v>0</v>
      </c>
      <c r="L515" s="125"/>
      <c r="M515" s="130"/>
      <c r="P515" s="131">
        <f>SUM(P516:P517)</f>
        <v>0</v>
      </c>
      <c r="R515" s="131">
        <f>SUM(R516:R517)</f>
        <v>8.1960000000000005E-2</v>
      </c>
      <c r="T515" s="132">
        <f>SUM(T516:T517)</f>
        <v>0</v>
      </c>
      <c r="AR515" s="126" t="s">
        <v>85</v>
      </c>
      <c r="AT515" s="133" t="s">
        <v>75</v>
      </c>
      <c r="AU515" s="133" t="s">
        <v>83</v>
      </c>
      <c r="AY515" s="126" t="s">
        <v>293</v>
      </c>
      <c r="BK515" s="134">
        <f>SUM(BK516:BK517)</f>
        <v>0</v>
      </c>
    </row>
    <row r="516" spans="2:65" s="1" customFormat="1" ht="37.9" customHeight="1">
      <c r="B516" s="32"/>
      <c r="C516" s="137" t="s">
        <v>2065</v>
      </c>
      <c r="D516" s="137" t="s">
        <v>295</v>
      </c>
      <c r="E516" s="138" t="s">
        <v>2066</v>
      </c>
      <c r="F516" s="139" t="s">
        <v>2067</v>
      </c>
      <c r="G516" s="140" t="s">
        <v>711</v>
      </c>
      <c r="H516" s="141">
        <v>6.83</v>
      </c>
      <c r="I516" s="142"/>
      <c r="J516" s="143">
        <f>ROUND(I516*H516,2)</f>
        <v>0</v>
      </c>
      <c r="K516" s="139" t="s">
        <v>299</v>
      </c>
      <c r="L516" s="32"/>
      <c r="M516" s="144" t="s">
        <v>1</v>
      </c>
      <c r="N516" s="145" t="s">
        <v>41</v>
      </c>
      <c r="P516" s="146">
        <f>O516*H516</f>
        <v>0</v>
      </c>
      <c r="Q516" s="146">
        <v>0</v>
      </c>
      <c r="R516" s="146">
        <f>Q516*H516</f>
        <v>0</v>
      </c>
      <c r="S516" s="146">
        <v>0</v>
      </c>
      <c r="T516" s="147">
        <f>S516*H516</f>
        <v>0</v>
      </c>
      <c r="AR516" s="148" t="s">
        <v>624</v>
      </c>
      <c r="AT516" s="148" t="s">
        <v>295</v>
      </c>
      <c r="AU516" s="148" t="s">
        <v>85</v>
      </c>
      <c r="AY516" s="17" t="s">
        <v>293</v>
      </c>
      <c r="BE516" s="149">
        <f>IF(N516="základní",J516,0)</f>
        <v>0</v>
      </c>
      <c r="BF516" s="149">
        <f>IF(N516="snížená",J516,0)</f>
        <v>0</v>
      </c>
      <c r="BG516" s="149">
        <f>IF(N516="zákl. přenesená",J516,0)</f>
        <v>0</v>
      </c>
      <c r="BH516" s="149">
        <f>IF(N516="sníž. přenesená",J516,0)</f>
        <v>0</v>
      </c>
      <c r="BI516" s="149">
        <f>IF(N516="nulová",J516,0)</f>
        <v>0</v>
      </c>
      <c r="BJ516" s="17" t="s">
        <v>83</v>
      </c>
      <c r="BK516" s="149">
        <f>ROUND(I516*H516,2)</f>
        <v>0</v>
      </c>
      <c r="BL516" s="17" t="s">
        <v>624</v>
      </c>
      <c r="BM516" s="148" t="s">
        <v>2068</v>
      </c>
    </row>
    <row r="517" spans="2:65" s="1" customFormat="1" ht="16.5" customHeight="1">
      <c r="B517" s="32"/>
      <c r="C517" s="174" t="s">
        <v>2069</v>
      </c>
      <c r="D517" s="174" t="s">
        <v>530</v>
      </c>
      <c r="E517" s="175" t="s">
        <v>2070</v>
      </c>
      <c r="F517" s="176" t="s">
        <v>2071</v>
      </c>
      <c r="G517" s="177" t="s">
        <v>711</v>
      </c>
      <c r="H517" s="178">
        <v>6.83</v>
      </c>
      <c r="I517" s="179"/>
      <c r="J517" s="180">
        <f>ROUND(I517*H517,2)</f>
        <v>0</v>
      </c>
      <c r="K517" s="176" t="s">
        <v>1</v>
      </c>
      <c r="L517" s="181"/>
      <c r="M517" s="197" t="s">
        <v>1</v>
      </c>
      <c r="N517" s="198" t="s">
        <v>41</v>
      </c>
      <c r="O517" s="194"/>
      <c r="P517" s="195">
        <f>O517*H517</f>
        <v>0</v>
      </c>
      <c r="Q517" s="195">
        <v>1.2E-2</v>
      </c>
      <c r="R517" s="195">
        <f>Q517*H517</f>
        <v>8.1960000000000005E-2</v>
      </c>
      <c r="S517" s="195">
        <v>0</v>
      </c>
      <c r="T517" s="196">
        <f>S517*H517</f>
        <v>0</v>
      </c>
      <c r="AR517" s="148" t="s">
        <v>787</v>
      </c>
      <c r="AT517" s="148" t="s">
        <v>530</v>
      </c>
      <c r="AU517" s="148" t="s">
        <v>85</v>
      </c>
      <c r="AY517" s="17" t="s">
        <v>293</v>
      </c>
      <c r="BE517" s="149">
        <f>IF(N517="základní",J517,0)</f>
        <v>0</v>
      </c>
      <c r="BF517" s="149">
        <f>IF(N517="snížená",J517,0)</f>
        <v>0</v>
      </c>
      <c r="BG517" s="149">
        <f>IF(N517="zákl. přenesená",J517,0)</f>
        <v>0</v>
      </c>
      <c r="BH517" s="149">
        <f>IF(N517="sníž. přenesená",J517,0)</f>
        <v>0</v>
      </c>
      <c r="BI517" s="149">
        <f>IF(N517="nulová",J517,0)</f>
        <v>0</v>
      </c>
      <c r="BJ517" s="17" t="s">
        <v>83</v>
      </c>
      <c r="BK517" s="149">
        <f>ROUND(I517*H517,2)</f>
        <v>0</v>
      </c>
      <c r="BL517" s="17" t="s">
        <v>624</v>
      </c>
      <c r="BM517" s="148" t="s">
        <v>2072</v>
      </c>
    </row>
    <row r="518" spans="2:65" s="1" customFormat="1" ht="6.95" customHeight="1">
      <c r="B518" s="44"/>
      <c r="C518" s="45"/>
      <c r="D518" s="45"/>
      <c r="E518" s="45"/>
      <c r="F518" s="45"/>
      <c r="G518" s="45"/>
      <c r="H518" s="45"/>
      <c r="I518" s="45"/>
      <c r="J518" s="45"/>
      <c r="K518" s="45"/>
      <c r="L518" s="32"/>
    </row>
  </sheetData>
  <sheetProtection algorithmName="SHA-512" hashValue="gpjq0JJTiIxhbg9pen1MUut7DOY+K1nYADi8q7zCL35uuHOB+ivzcU60WMO0rYjiXRHdNxrbgtGKkXzXjL0ewA==" saltValue="d5OQTZGhuQ2JabVH34umeuJdBzjN8t8luH1W39m6DbT60VBFjyyahFIfZIGeFF7XMhYiPSRElZemBzXMYJt8wg==" spinCount="100000" sheet="1" objects="1" scenarios="1" formatColumns="0" formatRows="0" autoFilter="0"/>
  <autoFilter ref="C134:K517" xr:uid="{00000000-0009-0000-0000-000002000000}"/>
  <mergeCells count="12">
    <mergeCell ref="E127:H127"/>
    <mergeCell ref="L2:V2"/>
    <mergeCell ref="E85:H85"/>
    <mergeCell ref="E87:H87"/>
    <mergeCell ref="E89:H89"/>
    <mergeCell ref="E123:H123"/>
    <mergeCell ref="E125:H125"/>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BM124"/>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196</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6485</v>
      </c>
      <c r="F9" s="258"/>
      <c r="G9" s="258"/>
      <c r="H9" s="258"/>
      <c r="L9" s="32"/>
    </row>
    <row r="10" spans="2:46" s="1" customFormat="1" ht="12" customHeight="1">
      <c r="B10" s="32"/>
      <c r="D10" s="27" t="s">
        <v>231</v>
      </c>
      <c r="L10" s="32"/>
    </row>
    <row r="11" spans="2:46" s="1" customFormat="1" ht="16.5" customHeight="1">
      <c r="B11" s="32"/>
      <c r="E11" s="238" t="s">
        <v>6767</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ROUND(J121,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ROUND((SUM(BE121:BE123)),  2)</f>
        <v>0</v>
      </c>
      <c r="I35" s="97">
        <v>0.21</v>
      </c>
      <c r="J35" s="86">
        <f>ROUND(((SUM(BE121:BE123))*I35),  2)</f>
        <v>0</v>
      </c>
      <c r="L35" s="32"/>
    </row>
    <row r="36" spans="2:12" s="1" customFormat="1" ht="14.45" customHeight="1">
      <c r="B36" s="32"/>
      <c r="E36" s="27" t="s">
        <v>42</v>
      </c>
      <c r="F36" s="86">
        <f>ROUND((SUM(BF121:BF123)),  2)</f>
        <v>0</v>
      </c>
      <c r="I36" s="97">
        <v>0.12</v>
      </c>
      <c r="J36" s="86">
        <f>ROUND(((SUM(BF121:BF123))*I36),  2)</f>
        <v>0</v>
      </c>
      <c r="L36" s="32"/>
    </row>
    <row r="37" spans="2:12" s="1" customFormat="1" ht="14.45" hidden="1" customHeight="1">
      <c r="B37" s="32"/>
      <c r="E37" s="27" t="s">
        <v>43</v>
      </c>
      <c r="F37" s="86">
        <f>ROUND((SUM(BG121:BG123)),  2)</f>
        <v>0</v>
      </c>
      <c r="I37" s="97">
        <v>0.21</v>
      </c>
      <c r="J37" s="86">
        <f>0</f>
        <v>0</v>
      </c>
      <c r="L37" s="32"/>
    </row>
    <row r="38" spans="2:12" s="1" customFormat="1" ht="14.45" hidden="1" customHeight="1">
      <c r="B38" s="32"/>
      <c r="E38" s="27" t="s">
        <v>44</v>
      </c>
      <c r="F38" s="86">
        <f>ROUND((SUM(BH121:BH123)),  2)</f>
        <v>0</v>
      </c>
      <c r="I38" s="97">
        <v>0.12</v>
      </c>
      <c r="J38" s="86">
        <f>0</f>
        <v>0</v>
      </c>
      <c r="L38" s="32"/>
    </row>
    <row r="39" spans="2:12" s="1" customFormat="1" ht="14.45" hidden="1" customHeight="1">
      <c r="B39" s="32"/>
      <c r="E39" s="27" t="s">
        <v>45</v>
      </c>
      <c r="F39" s="86">
        <f>ROUND((SUM(BI121:BI123)),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6485</v>
      </c>
      <c r="F87" s="258"/>
      <c r="G87" s="258"/>
      <c r="H87" s="258"/>
      <c r="L87" s="32"/>
    </row>
    <row r="88" spans="2:12" s="1" customFormat="1" ht="12" customHeight="1">
      <c r="B88" s="32"/>
      <c r="C88" s="27" t="s">
        <v>231</v>
      </c>
      <c r="L88" s="32"/>
    </row>
    <row r="89" spans="2:12" s="1" customFormat="1" ht="16.5" customHeight="1">
      <c r="B89" s="32"/>
      <c r="E89" s="238" t="str">
        <f>E11</f>
        <v>SO 1.5.4 - Inventarizace zeleně</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J121</f>
        <v>0</v>
      </c>
      <c r="L98" s="32"/>
      <c r="AU98" s="17" t="s">
        <v>264</v>
      </c>
    </row>
    <row r="99" spans="2:47" s="8" customFormat="1" ht="24.95" customHeight="1">
      <c r="B99" s="109"/>
      <c r="D99" s="110" t="s">
        <v>4827</v>
      </c>
      <c r="E99" s="111"/>
      <c r="F99" s="111"/>
      <c r="G99" s="111"/>
      <c r="H99" s="111"/>
      <c r="I99" s="111"/>
      <c r="J99" s="112">
        <f>J122</f>
        <v>0</v>
      </c>
      <c r="L99" s="109"/>
    </row>
    <row r="100" spans="2:47" s="1" customFormat="1" ht="21.75" customHeight="1">
      <c r="B100" s="32"/>
      <c r="L100" s="32"/>
    </row>
    <row r="101" spans="2:47" s="1" customFormat="1" ht="6.95" customHeight="1">
      <c r="B101" s="44"/>
      <c r="C101" s="45"/>
      <c r="D101" s="45"/>
      <c r="E101" s="45"/>
      <c r="F101" s="45"/>
      <c r="G101" s="45"/>
      <c r="H101" s="45"/>
      <c r="I101" s="45"/>
      <c r="J101" s="45"/>
      <c r="K101" s="45"/>
      <c r="L101" s="32"/>
    </row>
    <row r="105" spans="2:47" s="1" customFormat="1" ht="6.95" customHeight="1">
      <c r="B105" s="46"/>
      <c r="C105" s="47"/>
      <c r="D105" s="47"/>
      <c r="E105" s="47"/>
      <c r="F105" s="47"/>
      <c r="G105" s="47"/>
      <c r="H105" s="47"/>
      <c r="I105" s="47"/>
      <c r="J105" s="47"/>
      <c r="K105" s="47"/>
      <c r="L105" s="32"/>
    </row>
    <row r="106" spans="2:47" s="1" customFormat="1" ht="24.95" customHeight="1">
      <c r="B106" s="32"/>
      <c r="C106" s="21" t="s">
        <v>278</v>
      </c>
      <c r="L106" s="32"/>
    </row>
    <row r="107" spans="2:47" s="1" customFormat="1" ht="6.95" customHeight="1">
      <c r="B107" s="32"/>
      <c r="L107" s="32"/>
    </row>
    <row r="108" spans="2:47" s="1" customFormat="1" ht="12" customHeight="1">
      <c r="B108" s="32"/>
      <c r="C108" s="27" t="s">
        <v>16</v>
      </c>
      <c r="L108" s="32"/>
    </row>
    <row r="109" spans="2:47" s="1" customFormat="1" ht="16.5" customHeight="1">
      <c r="B109" s="32"/>
      <c r="E109" s="256" t="str">
        <f>E7</f>
        <v>Stavba sekundárního kolektoru Česká-Středova - 2024</v>
      </c>
      <c r="F109" s="257"/>
      <c r="G109" s="257"/>
      <c r="H109" s="257"/>
      <c r="L109" s="32"/>
    </row>
    <row r="110" spans="2:47" ht="12" customHeight="1">
      <c r="B110" s="20"/>
      <c r="C110" s="27" t="s">
        <v>225</v>
      </c>
      <c r="L110" s="20"/>
    </row>
    <row r="111" spans="2:47" s="1" customFormat="1" ht="16.5" customHeight="1">
      <c r="B111" s="32"/>
      <c r="E111" s="256" t="s">
        <v>6485</v>
      </c>
      <c r="F111" s="258"/>
      <c r="G111" s="258"/>
      <c r="H111" s="258"/>
      <c r="L111" s="32"/>
    </row>
    <row r="112" spans="2:47" s="1" customFormat="1" ht="12" customHeight="1">
      <c r="B112" s="32"/>
      <c r="C112" s="27" t="s">
        <v>231</v>
      </c>
      <c r="L112" s="32"/>
    </row>
    <row r="113" spans="2:65" s="1" customFormat="1" ht="16.5" customHeight="1">
      <c r="B113" s="32"/>
      <c r="E113" s="238" t="str">
        <f>E11</f>
        <v>SO 1.5.4 - Inventarizace zeleně</v>
      </c>
      <c r="F113" s="258"/>
      <c r="G113" s="258"/>
      <c r="H113" s="258"/>
      <c r="L113" s="32"/>
    </row>
    <row r="114" spans="2:65" s="1" customFormat="1" ht="6.95" customHeight="1">
      <c r="B114" s="32"/>
      <c r="L114" s="32"/>
    </row>
    <row r="115" spans="2:65" s="1" customFormat="1" ht="12" customHeight="1">
      <c r="B115" s="32"/>
      <c r="C115" s="27" t="s">
        <v>20</v>
      </c>
      <c r="F115" s="25" t="str">
        <f>F14</f>
        <v>Brno</v>
      </c>
      <c r="I115" s="27" t="s">
        <v>22</v>
      </c>
      <c r="J115" s="52" t="str">
        <f>IF(J14="","",J14)</f>
        <v>8. 8. 2024</v>
      </c>
      <c r="L115" s="32"/>
    </row>
    <row r="116" spans="2:65" s="1" customFormat="1" ht="6.95" customHeight="1">
      <c r="B116" s="32"/>
      <c r="L116" s="32"/>
    </row>
    <row r="117" spans="2:65" s="1" customFormat="1" ht="15.2" customHeight="1">
      <c r="B117" s="32"/>
      <c r="C117" s="27" t="s">
        <v>24</v>
      </c>
      <c r="F117" s="25" t="str">
        <f>E17</f>
        <v>Statutární město Brno</v>
      </c>
      <c r="I117" s="27" t="s">
        <v>30</v>
      </c>
      <c r="J117" s="30" t="str">
        <f>E23</f>
        <v>INGUTIS, spol. s r.o.</v>
      </c>
      <c r="L117" s="32"/>
    </row>
    <row r="118" spans="2:65" s="1" customFormat="1" ht="15.2" customHeight="1">
      <c r="B118" s="32"/>
      <c r="C118" s="27" t="s">
        <v>28</v>
      </c>
      <c r="F118" s="25" t="str">
        <f>IF(E20="","",E20)</f>
        <v>Vyplň údaj</v>
      </c>
      <c r="I118" s="27" t="s">
        <v>33</v>
      </c>
      <c r="J118" s="30" t="str">
        <f>E26</f>
        <v>Ing. J. Duben</v>
      </c>
      <c r="L118" s="32"/>
    </row>
    <row r="119" spans="2:65" s="1" customFormat="1" ht="10.35" customHeight="1">
      <c r="B119" s="32"/>
      <c r="L119" s="32"/>
    </row>
    <row r="120" spans="2:65" s="10" customFormat="1" ht="29.25" customHeight="1">
      <c r="B120" s="117"/>
      <c r="C120" s="118" t="s">
        <v>279</v>
      </c>
      <c r="D120" s="119" t="s">
        <v>61</v>
      </c>
      <c r="E120" s="119" t="s">
        <v>57</v>
      </c>
      <c r="F120" s="119" t="s">
        <v>58</v>
      </c>
      <c r="G120" s="119" t="s">
        <v>280</v>
      </c>
      <c r="H120" s="119" t="s">
        <v>281</v>
      </c>
      <c r="I120" s="119" t="s">
        <v>282</v>
      </c>
      <c r="J120" s="119" t="s">
        <v>262</v>
      </c>
      <c r="K120" s="120" t="s">
        <v>283</v>
      </c>
      <c r="L120" s="117"/>
      <c r="M120" s="59" t="s">
        <v>1</v>
      </c>
      <c r="N120" s="60" t="s">
        <v>40</v>
      </c>
      <c r="O120" s="60" t="s">
        <v>284</v>
      </c>
      <c r="P120" s="60" t="s">
        <v>285</v>
      </c>
      <c r="Q120" s="60" t="s">
        <v>286</v>
      </c>
      <c r="R120" s="60" t="s">
        <v>287</v>
      </c>
      <c r="S120" s="60" t="s">
        <v>288</v>
      </c>
      <c r="T120" s="61" t="s">
        <v>289</v>
      </c>
    </row>
    <row r="121" spans="2:65" s="1" customFormat="1" ht="22.9" customHeight="1">
      <c r="B121" s="32"/>
      <c r="C121" s="64" t="s">
        <v>290</v>
      </c>
      <c r="J121" s="121">
        <f>BK121</f>
        <v>0</v>
      </c>
      <c r="L121" s="32"/>
      <c r="M121" s="62"/>
      <c r="N121" s="53"/>
      <c r="O121" s="53"/>
      <c r="P121" s="122">
        <f>P122</f>
        <v>0</v>
      </c>
      <c r="Q121" s="53"/>
      <c r="R121" s="122">
        <f>R122</f>
        <v>0</v>
      </c>
      <c r="S121" s="53"/>
      <c r="T121" s="123">
        <f>T122</f>
        <v>0</v>
      </c>
      <c r="AT121" s="17" t="s">
        <v>75</v>
      </c>
      <c r="AU121" s="17" t="s">
        <v>264</v>
      </c>
      <c r="BK121" s="124">
        <f>BK122</f>
        <v>0</v>
      </c>
    </row>
    <row r="122" spans="2:65" s="11" customFormat="1" ht="25.9" customHeight="1">
      <c r="B122" s="125"/>
      <c r="D122" s="126" t="s">
        <v>75</v>
      </c>
      <c r="E122" s="127" t="s">
        <v>83</v>
      </c>
      <c r="F122" s="127" t="s">
        <v>294</v>
      </c>
      <c r="I122" s="128"/>
      <c r="J122" s="129">
        <f>BK122</f>
        <v>0</v>
      </c>
      <c r="L122" s="125"/>
      <c r="M122" s="130"/>
      <c r="P122" s="131">
        <f>P123</f>
        <v>0</v>
      </c>
      <c r="R122" s="131">
        <f>R123</f>
        <v>0</v>
      </c>
      <c r="T122" s="132">
        <f>T123</f>
        <v>0</v>
      </c>
      <c r="AR122" s="126" t="s">
        <v>83</v>
      </c>
      <c r="AT122" s="133" t="s">
        <v>75</v>
      </c>
      <c r="AU122" s="133" t="s">
        <v>76</v>
      </c>
      <c r="AY122" s="126" t="s">
        <v>293</v>
      </c>
      <c r="BK122" s="134">
        <f>BK123</f>
        <v>0</v>
      </c>
    </row>
    <row r="123" spans="2:65" s="1" customFormat="1" ht="24.2" customHeight="1">
      <c r="B123" s="32"/>
      <c r="C123" s="137" t="s">
        <v>83</v>
      </c>
      <c r="D123" s="137" t="s">
        <v>295</v>
      </c>
      <c r="E123" s="138" t="s">
        <v>6768</v>
      </c>
      <c r="F123" s="139" t="s">
        <v>195</v>
      </c>
      <c r="G123" s="140" t="s">
        <v>6769</v>
      </c>
      <c r="H123" s="141">
        <v>1</v>
      </c>
      <c r="I123" s="142"/>
      <c r="J123" s="143">
        <f>ROUND(I123*H123,2)</f>
        <v>0</v>
      </c>
      <c r="K123" s="139" t="s">
        <v>1</v>
      </c>
      <c r="L123" s="32"/>
      <c r="M123" s="192" t="s">
        <v>1</v>
      </c>
      <c r="N123" s="193" t="s">
        <v>41</v>
      </c>
      <c r="O123" s="194"/>
      <c r="P123" s="195">
        <f>O123*H123</f>
        <v>0</v>
      </c>
      <c r="Q123" s="195">
        <v>0</v>
      </c>
      <c r="R123" s="195">
        <f>Q123*H123</f>
        <v>0</v>
      </c>
      <c r="S123" s="195">
        <v>0</v>
      </c>
      <c r="T123" s="196">
        <f>S123*H123</f>
        <v>0</v>
      </c>
      <c r="AR123" s="148" t="s">
        <v>300</v>
      </c>
      <c r="AT123" s="148" t="s">
        <v>295</v>
      </c>
      <c r="AU123" s="148" t="s">
        <v>83</v>
      </c>
      <c r="AY123" s="17" t="s">
        <v>293</v>
      </c>
      <c r="BE123" s="149">
        <f>IF(N123="základní",J123,0)</f>
        <v>0</v>
      </c>
      <c r="BF123" s="149">
        <f>IF(N123="snížená",J123,0)</f>
        <v>0</v>
      </c>
      <c r="BG123" s="149">
        <f>IF(N123="zákl. přenesená",J123,0)</f>
        <v>0</v>
      </c>
      <c r="BH123" s="149">
        <f>IF(N123="sníž. přenesená",J123,0)</f>
        <v>0</v>
      </c>
      <c r="BI123" s="149">
        <f>IF(N123="nulová",J123,0)</f>
        <v>0</v>
      </c>
      <c r="BJ123" s="17" t="s">
        <v>83</v>
      </c>
      <c r="BK123" s="149">
        <f>ROUND(I123*H123,2)</f>
        <v>0</v>
      </c>
      <c r="BL123" s="17" t="s">
        <v>300</v>
      </c>
      <c r="BM123" s="148" t="s">
        <v>85</v>
      </c>
    </row>
    <row r="124" spans="2:65" s="1" customFormat="1" ht="6.95" customHeight="1">
      <c r="B124" s="44"/>
      <c r="C124" s="45"/>
      <c r="D124" s="45"/>
      <c r="E124" s="45"/>
      <c r="F124" s="45"/>
      <c r="G124" s="45"/>
      <c r="H124" s="45"/>
      <c r="I124" s="45"/>
      <c r="J124" s="45"/>
      <c r="K124" s="45"/>
      <c r="L124" s="32"/>
    </row>
  </sheetData>
  <sheetProtection algorithmName="SHA-512" hashValue="bzFCKPGp8HEQrigmZGysXcsk7L818WDxl3GZLveyukz/81p3oE44TmKgpr/3okKVtMFOHfsjMha82cq3Z17YUw==" saltValue="aKtkPJEFJgYlYZyfc3LQ3jjEgAWCHEpKOiBFnsY4cYkBuTcdDXCWROtz6EVE364qBKahtXNGtSIjUKtzTjbr2A==" spinCount="100000" sheet="1" objects="1" scenarios="1" formatColumns="0" formatRows="0" autoFilter="0"/>
  <autoFilter ref="C120:K123" xr:uid="{00000000-0009-0000-0000-00001D000000}"/>
  <mergeCells count="12">
    <mergeCell ref="E113:H113"/>
    <mergeCell ref="L2:V2"/>
    <mergeCell ref="E85:H85"/>
    <mergeCell ref="E87:H87"/>
    <mergeCell ref="E89:H89"/>
    <mergeCell ref="E109:H109"/>
    <mergeCell ref="E111:H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BM129"/>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199</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6485</v>
      </c>
      <c r="F9" s="258"/>
      <c r="G9" s="258"/>
      <c r="H9" s="258"/>
      <c r="L9" s="32"/>
    </row>
    <row r="10" spans="2:46" s="1" customFormat="1" ht="12" customHeight="1">
      <c r="B10" s="32"/>
      <c r="D10" s="27" t="s">
        <v>231</v>
      </c>
      <c r="L10" s="32"/>
    </row>
    <row r="11" spans="2:46" s="1" customFormat="1" ht="16.5" customHeight="1">
      <c r="B11" s="32"/>
      <c r="E11" s="238" t="s">
        <v>6770</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ROUND(J122,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ROUND((SUM(BE122:BE128)),  2)</f>
        <v>0</v>
      </c>
      <c r="I35" s="97">
        <v>0.21</v>
      </c>
      <c r="J35" s="86">
        <f>ROUND(((SUM(BE122:BE128))*I35),  2)</f>
        <v>0</v>
      </c>
      <c r="L35" s="32"/>
    </row>
    <row r="36" spans="2:12" s="1" customFormat="1" ht="14.45" customHeight="1">
      <c r="B36" s="32"/>
      <c r="E36" s="27" t="s">
        <v>42</v>
      </c>
      <c r="F36" s="86">
        <f>ROUND((SUM(BF122:BF128)),  2)</f>
        <v>0</v>
      </c>
      <c r="I36" s="97">
        <v>0.12</v>
      </c>
      <c r="J36" s="86">
        <f>ROUND(((SUM(BF122:BF128))*I36),  2)</f>
        <v>0</v>
      </c>
      <c r="L36" s="32"/>
    </row>
    <row r="37" spans="2:12" s="1" customFormat="1" ht="14.45" hidden="1" customHeight="1">
      <c r="B37" s="32"/>
      <c r="E37" s="27" t="s">
        <v>43</v>
      </c>
      <c r="F37" s="86">
        <f>ROUND((SUM(BG122:BG128)),  2)</f>
        <v>0</v>
      </c>
      <c r="I37" s="97">
        <v>0.21</v>
      </c>
      <c r="J37" s="86">
        <f>0</f>
        <v>0</v>
      </c>
      <c r="L37" s="32"/>
    </row>
    <row r="38" spans="2:12" s="1" customFormat="1" ht="14.45" hidden="1" customHeight="1">
      <c r="B38" s="32"/>
      <c r="E38" s="27" t="s">
        <v>44</v>
      </c>
      <c r="F38" s="86">
        <f>ROUND((SUM(BH122:BH128)),  2)</f>
        <v>0</v>
      </c>
      <c r="I38" s="97">
        <v>0.12</v>
      </c>
      <c r="J38" s="86">
        <f>0</f>
        <v>0</v>
      </c>
      <c r="L38" s="32"/>
    </row>
    <row r="39" spans="2:12" s="1" customFormat="1" ht="14.45" hidden="1" customHeight="1">
      <c r="B39" s="32"/>
      <c r="E39" s="27" t="s">
        <v>45</v>
      </c>
      <c r="F39" s="86">
        <f>ROUND((SUM(BI122:BI128)),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6485</v>
      </c>
      <c r="F87" s="258"/>
      <c r="G87" s="258"/>
      <c r="H87" s="258"/>
      <c r="L87" s="32"/>
    </row>
    <row r="88" spans="2:12" s="1" customFormat="1" ht="12" customHeight="1">
      <c r="B88" s="32"/>
      <c r="C88" s="27" t="s">
        <v>231</v>
      </c>
      <c r="L88" s="32"/>
    </row>
    <row r="89" spans="2:12" s="1" customFormat="1" ht="16.5" customHeight="1">
      <c r="B89" s="32"/>
      <c r="E89" s="238" t="str">
        <f>E11</f>
        <v>SO 1.5.6 - Zeleň</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J122</f>
        <v>0</v>
      </c>
      <c r="L98" s="32"/>
      <c r="AU98" s="17" t="s">
        <v>264</v>
      </c>
    </row>
    <row r="99" spans="2:47" s="8" customFormat="1" ht="24.95" customHeight="1">
      <c r="B99" s="109"/>
      <c r="D99" s="110" t="s">
        <v>4827</v>
      </c>
      <c r="E99" s="111"/>
      <c r="F99" s="111"/>
      <c r="G99" s="111"/>
      <c r="H99" s="111"/>
      <c r="I99" s="111"/>
      <c r="J99" s="112">
        <f>J123</f>
        <v>0</v>
      </c>
      <c r="L99" s="109"/>
    </row>
    <row r="100" spans="2:47" s="8" customFormat="1" ht="24.95" customHeight="1">
      <c r="B100" s="109"/>
      <c r="D100" s="110" t="s">
        <v>6493</v>
      </c>
      <c r="E100" s="111"/>
      <c r="F100" s="111"/>
      <c r="G100" s="111"/>
      <c r="H100" s="111"/>
      <c r="I100" s="111"/>
      <c r="J100" s="112">
        <f>J127</f>
        <v>0</v>
      </c>
      <c r="L100" s="109"/>
    </row>
    <row r="101" spans="2:47" s="1" customFormat="1" ht="21.75" customHeight="1">
      <c r="B101" s="32"/>
      <c r="L101" s="32"/>
    </row>
    <row r="102" spans="2:47" s="1" customFormat="1" ht="6.95" customHeight="1">
      <c r="B102" s="44"/>
      <c r="C102" s="45"/>
      <c r="D102" s="45"/>
      <c r="E102" s="45"/>
      <c r="F102" s="45"/>
      <c r="G102" s="45"/>
      <c r="H102" s="45"/>
      <c r="I102" s="45"/>
      <c r="J102" s="45"/>
      <c r="K102" s="45"/>
      <c r="L102" s="32"/>
    </row>
    <row r="106" spans="2:47" s="1" customFormat="1" ht="6.95" customHeight="1">
      <c r="B106" s="46"/>
      <c r="C106" s="47"/>
      <c r="D106" s="47"/>
      <c r="E106" s="47"/>
      <c r="F106" s="47"/>
      <c r="G106" s="47"/>
      <c r="H106" s="47"/>
      <c r="I106" s="47"/>
      <c r="J106" s="47"/>
      <c r="K106" s="47"/>
      <c r="L106" s="32"/>
    </row>
    <row r="107" spans="2:47" s="1" customFormat="1" ht="24.95" customHeight="1">
      <c r="B107" s="32"/>
      <c r="C107" s="21" t="s">
        <v>278</v>
      </c>
      <c r="L107" s="32"/>
    </row>
    <row r="108" spans="2:47" s="1" customFormat="1" ht="6.95" customHeight="1">
      <c r="B108" s="32"/>
      <c r="L108" s="32"/>
    </row>
    <row r="109" spans="2:47" s="1" customFormat="1" ht="12" customHeight="1">
      <c r="B109" s="32"/>
      <c r="C109" s="27" t="s">
        <v>16</v>
      </c>
      <c r="L109" s="32"/>
    </row>
    <row r="110" spans="2:47" s="1" customFormat="1" ht="16.5" customHeight="1">
      <c r="B110" s="32"/>
      <c r="E110" s="256" t="str">
        <f>E7</f>
        <v>Stavba sekundárního kolektoru Česká-Středova - 2024</v>
      </c>
      <c r="F110" s="257"/>
      <c r="G110" s="257"/>
      <c r="H110" s="257"/>
      <c r="L110" s="32"/>
    </row>
    <row r="111" spans="2:47" ht="12" customHeight="1">
      <c r="B111" s="20"/>
      <c r="C111" s="27" t="s">
        <v>225</v>
      </c>
      <c r="L111" s="20"/>
    </row>
    <row r="112" spans="2:47" s="1" customFormat="1" ht="16.5" customHeight="1">
      <c r="B112" s="32"/>
      <c r="E112" s="256" t="s">
        <v>6485</v>
      </c>
      <c r="F112" s="258"/>
      <c r="G112" s="258"/>
      <c r="H112" s="258"/>
      <c r="L112" s="32"/>
    </row>
    <row r="113" spans="2:65" s="1" customFormat="1" ht="12" customHeight="1">
      <c r="B113" s="32"/>
      <c r="C113" s="27" t="s">
        <v>231</v>
      </c>
      <c r="L113" s="32"/>
    </row>
    <row r="114" spans="2:65" s="1" customFormat="1" ht="16.5" customHeight="1">
      <c r="B114" s="32"/>
      <c r="E114" s="238" t="str">
        <f>E11</f>
        <v>SO 1.5.6 - Zeleň</v>
      </c>
      <c r="F114" s="258"/>
      <c r="G114" s="258"/>
      <c r="H114" s="258"/>
      <c r="L114" s="32"/>
    </row>
    <row r="115" spans="2:65" s="1" customFormat="1" ht="6.95" customHeight="1">
      <c r="B115" s="32"/>
      <c r="L115" s="32"/>
    </row>
    <row r="116" spans="2:65" s="1" customFormat="1" ht="12" customHeight="1">
      <c r="B116" s="32"/>
      <c r="C116" s="27" t="s">
        <v>20</v>
      </c>
      <c r="F116" s="25" t="str">
        <f>F14</f>
        <v>Brno</v>
      </c>
      <c r="I116" s="27" t="s">
        <v>22</v>
      </c>
      <c r="J116" s="52" t="str">
        <f>IF(J14="","",J14)</f>
        <v>8. 8. 2024</v>
      </c>
      <c r="L116" s="32"/>
    </row>
    <row r="117" spans="2:65" s="1" customFormat="1" ht="6.95" customHeight="1">
      <c r="B117" s="32"/>
      <c r="L117" s="32"/>
    </row>
    <row r="118" spans="2:65" s="1" customFormat="1" ht="15.2" customHeight="1">
      <c r="B118" s="32"/>
      <c r="C118" s="27" t="s">
        <v>24</v>
      </c>
      <c r="F118" s="25" t="str">
        <f>E17</f>
        <v>Statutární město Brno</v>
      </c>
      <c r="I118" s="27" t="s">
        <v>30</v>
      </c>
      <c r="J118" s="30" t="str">
        <f>E23</f>
        <v>INGUTIS, spol. s r.o.</v>
      </c>
      <c r="L118" s="32"/>
    </row>
    <row r="119" spans="2:65" s="1" customFormat="1" ht="15.2" customHeight="1">
      <c r="B119" s="32"/>
      <c r="C119" s="27" t="s">
        <v>28</v>
      </c>
      <c r="F119" s="25" t="str">
        <f>IF(E20="","",E20)</f>
        <v>Vyplň údaj</v>
      </c>
      <c r="I119" s="27" t="s">
        <v>33</v>
      </c>
      <c r="J119" s="30" t="str">
        <f>E26</f>
        <v>Ing. J. Duben</v>
      </c>
      <c r="L119" s="32"/>
    </row>
    <row r="120" spans="2:65" s="1" customFormat="1" ht="10.35" customHeight="1">
      <c r="B120" s="32"/>
      <c r="L120" s="32"/>
    </row>
    <row r="121" spans="2:65" s="10" customFormat="1" ht="29.25" customHeight="1">
      <c r="B121" s="117"/>
      <c r="C121" s="118" t="s">
        <v>279</v>
      </c>
      <c r="D121" s="119" t="s">
        <v>61</v>
      </c>
      <c r="E121" s="119" t="s">
        <v>57</v>
      </c>
      <c r="F121" s="119" t="s">
        <v>58</v>
      </c>
      <c r="G121" s="119" t="s">
        <v>280</v>
      </c>
      <c r="H121" s="119" t="s">
        <v>281</v>
      </c>
      <c r="I121" s="119" t="s">
        <v>282</v>
      </c>
      <c r="J121" s="119" t="s">
        <v>262</v>
      </c>
      <c r="K121" s="120" t="s">
        <v>283</v>
      </c>
      <c r="L121" s="117"/>
      <c r="M121" s="59" t="s">
        <v>1</v>
      </c>
      <c r="N121" s="60" t="s">
        <v>40</v>
      </c>
      <c r="O121" s="60" t="s">
        <v>284</v>
      </c>
      <c r="P121" s="60" t="s">
        <v>285</v>
      </c>
      <c r="Q121" s="60" t="s">
        <v>286</v>
      </c>
      <c r="R121" s="60" t="s">
        <v>287</v>
      </c>
      <c r="S121" s="60" t="s">
        <v>288</v>
      </c>
      <c r="T121" s="61" t="s">
        <v>289</v>
      </c>
    </row>
    <row r="122" spans="2:65" s="1" customFormat="1" ht="22.9" customHeight="1">
      <c r="B122" s="32"/>
      <c r="C122" s="64" t="s">
        <v>290</v>
      </c>
      <c r="J122" s="121">
        <f>BK122</f>
        <v>0</v>
      </c>
      <c r="L122" s="32"/>
      <c r="M122" s="62"/>
      <c r="N122" s="53"/>
      <c r="O122" s="53"/>
      <c r="P122" s="122">
        <f>P123+P127</f>
        <v>0</v>
      </c>
      <c r="Q122" s="53"/>
      <c r="R122" s="122">
        <f>R123+R127</f>
        <v>0</v>
      </c>
      <c r="S122" s="53"/>
      <c r="T122" s="123">
        <f>T123+T127</f>
        <v>0</v>
      </c>
      <c r="AT122" s="17" t="s">
        <v>75</v>
      </c>
      <c r="AU122" s="17" t="s">
        <v>264</v>
      </c>
      <c r="BK122" s="124">
        <f>BK123+BK127</f>
        <v>0</v>
      </c>
    </row>
    <row r="123" spans="2:65" s="11" customFormat="1" ht="25.9" customHeight="1">
      <c r="B123" s="125"/>
      <c r="D123" s="126" t="s">
        <v>75</v>
      </c>
      <c r="E123" s="127" t="s">
        <v>83</v>
      </c>
      <c r="F123" s="127" t="s">
        <v>294</v>
      </c>
      <c r="I123" s="128"/>
      <c r="J123" s="129">
        <f>BK123</f>
        <v>0</v>
      </c>
      <c r="L123" s="125"/>
      <c r="M123" s="130"/>
      <c r="P123" s="131">
        <f>SUM(P124:P126)</f>
        <v>0</v>
      </c>
      <c r="R123" s="131">
        <f>SUM(R124:R126)</f>
        <v>0</v>
      </c>
      <c r="T123" s="132">
        <f>SUM(T124:T126)</f>
        <v>0</v>
      </c>
      <c r="AR123" s="126" t="s">
        <v>83</v>
      </c>
      <c r="AT123" s="133" t="s">
        <v>75</v>
      </c>
      <c r="AU123" s="133" t="s">
        <v>76</v>
      </c>
      <c r="AY123" s="126" t="s">
        <v>293</v>
      </c>
      <c r="BK123" s="134">
        <f>SUM(BK124:BK126)</f>
        <v>0</v>
      </c>
    </row>
    <row r="124" spans="2:65" s="1" customFormat="1" ht="24.2" customHeight="1">
      <c r="B124" s="32"/>
      <c r="C124" s="137" t="s">
        <v>83</v>
      </c>
      <c r="D124" s="137" t="s">
        <v>295</v>
      </c>
      <c r="E124" s="138" t="s">
        <v>6771</v>
      </c>
      <c r="F124" s="139" t="s">
        <v>6772</v>
      </c>
      <c r="G124" s="140" t="s">
        <v>3533</v>
      </c>
      <c r="H124" s="141">
        <v>2</v>
      </c>
      <c r="I124" s="142"/>
      <c r="J124" s="143">
        <f>ROUND(I124*H124,2)</f>
        <v>0</v>
      </c>
      <c r="K124" s="139" t="s">
        <v>1</v>
      </c>
      <c r="L124" s="32"/>
      <c r="M124" s="144" t="s">
        <v>1</v>
      </c>
      <c r="N124" s="145" t="s">
        <v>41</v>
      </c>
      <c r="P124" s="146">
        <f>O124*H124</f>
        <v>0</v>
      </c>
      <c r="Q124" s="146">
        <v>0</v>
      </c>
      <c r="R124" s="146">
        <f>Q124*H124</f>
        <v>0</v>
      </c>
      <c r="S124" s="146">
        <v>0</v>
      </c>
      <c r="T124" s="147">
        <f>S124*H124</f>
        <v>0</v>
      </c>
      <c r="AR124" s="148" t="s">
        <v>300</v>
      </c>
      <c r="AT124" s="148" t="s">
        <v>295</v>
      </c>
      <c r="AU124" s="148" t="s">
        <v>83</v>
      </c>
      <c r="AY124" s="17" t="s">
        <v>293</v>
      </c>
      <c r="BE124" s="149">
        <f>IF(N124="základní",J124,0)</f>
        <v>0</v>
      </c>
      <c r="BF124" s="149">
        <f>IF(N124="snížená",J124,0)</f>
        <v>0</v>
      </c>
      <c r="BG124" s="149">
        <f>IF(N124="zákl. přenesená",J124,0)</f>
        <v>0</v>
      </c>
      <c r="BH124" s="149">
        <f>IF(N124="sníž. přenesená",J124,0)</f>
        <v>0</v>
      </c>
      <c r="BI124" s="149">
        <f>IF(N124="nulová",J124,0)</f>
        <v>0</v>
      </c>
      <c r="BJ124" s="17" t="s">
        <v>83</v>
      </c>
      <c r="BK124" s="149">
        <f>ROUND(I124*H124,2)</f>
        <v>0</v>
      </c>
      <c r="BL124" s="17" t="s">
        <v>300</v>
      </c>
      <c r="BM124" s="148" t="s">
        <v>85</v>
      </c>
    </row>
    <row r="125" spans="2:65" s="1" customFormat="1" ht="24.2" customHeight="1">
      <c r="B125" s="32"/>
      <c r="C125" s="137" t="s">
        <v>85</v>
      </c>
      <c r="D125" s="137" t="s">
        <v>295</v>
      </c>
      <c r="E125" s="138" t="s">
        <v>6773</v>
      </c>
      <c r="F125" s="139" t="s">
        <v>6774</v>
      </c>
      <c r="G125" s="140" t="s">
        <v>909</v>
      </c>
      <c r="H125" s="141">
        <v>2</v>
      </c>
      <c r="I125" s="142"/>
      <c r="J125" s="143">
        <f>ROUND(I125*H125,2)</f>
        <v>0</v>
      </c>
      <c r="K125" s="139" t="s">
        <v>1</v>
      </c>
      <c r="L125" s="32"/>
      <c r="M125" s="144" t="s">
        <v>1</v>
      </c>
      <c r="N125" s="145" t="s">
        <v>41</v>
      </c>
      <c r="P125" s="146">
        <f>O125*H125</f>
        <v>0</v>
      </c>
      <c r="Q125" s="146">
        <v>0</v>
      </c>
      <c r="R125" s="146">
        <f>Q125*H125</f>
        <v>0</v>
      </c>
      <c r="S125" s="146">
        <v>0</v>
      </c>
      <c r="T125" s="147">
        <f>S125*H125</f>
        <v>0</v>
      </c>
      <c r="AR125" s="148" t="s">
        <v>300</v>
      </c>
      <c r="AT125" s="148" t="s">
        <v>295</v>
      </c>
      <c r="AU125" s="148" t="s">
        <v>83</v>
      </c>
      <c r="AY125" s="17" t="s">
        <v>293</v>
      </c>
      <c r="BE125" s="149">
        <f>IF(N125="základní",J125,0)</f>
        <v>0</v>
      </c>
      <c r="BF125" s="149">
        <f>IF(N125="snížená",J125,0)</f>
        <v>0</v>
      </c>
      <c r="BG125" s="149">
        <f>IF(N125="zákl. přenesená",J125,0)</f>
        <v>0</v>
      </c>
      <c r="BH125" s="149">
        <f>IF(N125="sníž. přenesená",J125,0)</f>
        <v>0</v>
      </c>
      <c r="BI125" s="149">
        <f>IF(N125="nulová",J125,0)</f>
        <v>0</v>
      </c>
      <c r="BJ125" s="17" t="s">
        <v>83</v>
      </c>
      <c r="BK125" s="149">
        <f>ROUND(I125*H125,2)</f>
        <v>0</v>
      </c>
      <c r="BL125" s="17" t="s">
        <v>300</v>
      </c>
      <c r="BM125" s="148" t="s">
        <v>300</v>
      </c>
    </row>
    <row r="126" spans="2:65" s="1" customFormat="1" ht="16.5" customHeight="1">
      <c r="B126" s="32"/>
      <c r="C126" s="137" t="s">
        <v>156</v>
      </c>
      <c r="D126" s="137" t="s">
        <v>295</v>
      </c>
      <c r="E126" s="138" t="s">
        <v>6775</v>
      </c>
      <c r="F126" s="139" t="s">
        <v>6776</v>
      </c>
      <c r="G126" s="140" t="s">
        <v>909</v>
      </c>
      <c r="H126" s="141">
        <v>2</v>
      </c>
      <c r="I126" s="142"/>
      <c r="J126" s="143">
        <f>ROUND(I126*H126,2)</f>
        <v>0</v>
      </c>
      <c r="K126" s="139" t="s">
        <v>1</v>
      </c>
      <c r="L126" s="32"/>
      <c r="M126" s="144" t="s">
        <v>1</v>
      </c>
      <c r="N126" s="145" t="s">
        <v>41</v>
      </c>
      <c r="P126" s="146">
        <f>O126*H126</f>
        <v>0</v>
      </c>
      <c r="Q126" s="146">
        <v>0</v>
      </c>
      <c r="R126" s="146">
        <f>Q126*H126</f>
        <v>0</v>
      </c>
      <c r="S126" s="146">
        <v>0</v>
      </c>
      <c r="T126" s="147">
        <f>S126*H126</f>
        <v>0</v>
      </c>
      <c r="AR126" s="148" t="s">
        <v>300</v>
      </c>
      <c r="AT126" s="148" t="s">
        <v>295</v>
      </c>
      <c r="AU126" s="148" t="s">
        <v>83</v>
      </c>
      <c r="AY126" s="17" t="s">
        <v>293</v>
      </c>
      <c r="BE126" s="149">
        <f>IF(N126="základní",J126,0)</f>
        <v>0</v>
      </c>
      <c r="BF126" s="149">
        <f>IF(N126="snížená",J126,0)</f>
        <v>0</v>
      </c>
      <c r="BG126" s="149">
        <f>IF(N126="zákl. přenesená",J126,0)</f>
        <v>0</v>
      </c>
      <c r="BH126" s="149">
        <f>IF(N126="sníž. přenesená",J126,0)</f>
        <v>0</v>
      </c>
      <c r="BI126" s="149">
        <f>IF(N126="nulová",J126,0)</f>
        <v>0</v>
      </c>
      <c r="BJ126" s="17" t="s">
        <v>83</v>
      </c>
      <c r="BK126" s="149">
        <f>ROUND(I126*H126,2)</f>
        <v>0</v>
      </c>
      <c r="BL126" s="17" t="s">
        <v>300</v>
      </c>
      <c r="BM126" s="148" t="s">
        <v>327</v>
      </c>
    </row>
    <row r="127" spans="2:65" s="11" customFormat="1" ht="25.9" customHeight="1">
      <c r="B127" s="125"/>
      <c r="D127" s="126" t="s">
        <v>75</v>
      </c>
      <c r="E127" s="127" t="s">
        <v>1540</v>
      </c>
      <c r="F127" s="127" t="s">
        <v>6582</v>
      </c>
      <c r="I127" s="128"/>
      <c r="J127" s="129">
        <f>BK127</f>
        <v>0</v>
      </c>
      <c r="L127" s="125"/>
      <c r="M127" s="130"/>
      <c r="P127" s="131">
        <f>P128</f>
        <v>0</v>
      </c>
      <c r="R127" s="131">
        <f>R128</f>
        <v>0</v>
      </c>
      <c r="T127" s="132">
        <f>T128</f>
        <v>0</v>
      </c>
      <c r="AR127" s="126" t="s">
        <v>83</v>
      </c>
      <c r="AT127" s="133" t="s">
        <v>75</v>
      </c>
      <c r="AU127" s="133" t="s">
        <v>76</v>
      </c>
      <c r="AY127" s="126" t="s">
        <v>293</v>
      </c>
      <c r="BK127" s="134">
        <f>BK128</f>
        <v>0</v>
      </c>
    </row>
    <row r="128" spans="2:65" s="1" customFormat="1" ht="24.2" customHeight="1">
      <c r="B128" s="32"/>
      <c r="C128" s="137" t="s">
        <v>300</v>
      </c>
      <c r="D128" s="137" t="s">
        <v>295</v>
      </c>
      <c r="E128" s="138" t="s">
        <v>6777</v>
      </c>
      <c r="F128" s="139" t="s">
        <v>6778</v>
      </c>
      <c r="G128" s="140" t="s">
        <v>3533</v>
      </c>
      <c r="H128" s="141">
        <v>2</v>
      </c>
      <c r="I128" s="142"/>
      <c r="J128" s="143">
        <f>ROUND(I128*H128,2)</f>
        <v>0</v>
      </c>
      <c r="K128" s="139" t="s">
        <v>1</v>
      </c>
      <c r="L128" s="32"/>
      <c r="M128" s="192" t="s">
        <v>1</v>
      </c>
      <c r="N128" s="193" t="s">
        <v>41</v>
      </c>
      <c r="O128" s="194"/>
      <c r="P128" s="195">
        <f>O128*H128</f>
        <v>0</v>
      </c>
      <c r="Q128" s="195">
        <v>0</v>
      </c>
      <c r="R128" s="195">
        <f>Q128*H128</f>
        <v>0</v>
      </c>
      <c r="S128" s="195">
        <v>0</v>
      </c>
      <c r="T128" s="196">
        <f>S128*H128</f>
        <v>0</v>
      </c>
      <c r="AR128" s="148" t="s">
        <v>300</v>
      </c>
      <c r="AT128" s="148" t="s">
        <v>295</v>
      </c>
      <c r="AU128" s="148" t="s">
        <v>83</v>
      </c>
      <c r="AY128" s="17" t="s">
        <v>293</v>
      </c>
      <c r="BE128" s="149">
        <f>IF(N128="základní",J128,0)</f>
        <v>0</v>
      </c>
      <c r="BF128" s="149">
        <f>IF(N128="snížená",J128,0)</f>
        <v>0</v>
      </c>
      <c r="BG128" s="149">
        <f>IF(N128="zákl. přenesená",J128,0)</f>
        <v>0</v>
      </c>
      <c r="BH128" s="149">
        <f>IF(N128="sníž. přenesená",J128,0)</f>
        <v>0</v>
      </c>
      <c r="BI128" s="149">
        <f>IF(N128="nulová",J128,0)</f>
        <v>0</v>
      </c>
      <c r="BJ128" s="17" t="s">
        <v>83</v>
      </c>
      <c r="BK128" s="149">
        <f>ROUND(I128*H128,2)</f>
        <v>0</v>
      </c>
      <c r="BL128" s="17" t="s">
        <v>300</v>
      </c>
      <c r="BM128" s="148" t="s">
        <v>396</v>
      </c>
    </row>
    <row r="129" spans="2:12" s="1" customFormat="1" ht="6.95" customHeight="1">
      <c r="B129" s="44"/>
      <c r="C129" s="45"/>
      <c r="D129" s="45"/>
      <c r="E129" s="45"/>
      <c r="F129" s="45"/>
      <c r="G129" s="45"/>
      <c r="H129" s="45"/>
      <c r="I129" s="45"/>
      <c r="J129" s="45"/>
      <c r="K129" s="45"/>
      <c r="L129" s="32"/>
    </row>
  </sheetData>
  <sheetProtection algorithmName="SHA-512" hashValue="5b1TGNsgre7dMUujq+JlBGxxHO54KA3WqjTOHH+Q9FLbx7lg2q+UIb85MHRnd21FXgQj+X66qDZt7542Wd/KTA==" saltValue="WTeMl9D5IN6LLMXdGEZN8RLsvVRpt3uxPRQCD6nSihrV3ZsbqN5H/OhToLt2OhbPZDnNkJAWDlZ5uab3dw2abg==" spinCount="100000" sheet="1" objects="1" scenarios="1" formatColumns="0" formatRows="0" autoFilter="0"/>
  <autoFilter ref="C121:K128" xr:uid="{00000000-0009-0000-0000-00001E000000}"/>
  <mergeCells count="12">
    <mergeCell ref="E114:H114"/>
    <mergeCell ref="L2:V2"/>
    <mergeCell ref="E85:H85"/>
    <mergeCell ref="E87:H87"/>
    <mergeCell ref="E89:H89"/>
    <mergeCell ref="E110:H110"/>
    <mergeCell ref="E112:H11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BM127"/>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202</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6485</v>
      </c>
      <c r="F9" s="258"/>
      <c r="G9" s="258"/>
      <c r="H9" s="258"/>
      <c r="L9" s="32"/>
    </row>
    <row r="10" spans="2:46" s="1" customFormat="1" ht="12" customHeight="1">
      <c r="B10" s="32"/>
      <c r="D10" s="27" t="s">
        <v>231</v>
      </c>
      <c r="L10" s="32"/>
    </row>
    <row r="11" spans="2:46" s="1" customFormat="1" ht="16.5" customHeight="1">
      <c r="B11" s="32"/>
      <c r="E11" s="238" t="s">
        <v>6779</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ROUND(J122,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ROUND((SUM(BE122:BE126)),  2)</f>
        <v>0</v>
      </c>
      <c r="I35" s="97">
        <v>0.21</v>
      </c>
      <c r="J35" s="86">
        <f>ROUND(((SUM(BE122:BE126))*I35),  2)</f>
        <v>0</v>
      </c>
      <c r="L35" s="32"/>
    </row>
    <row r="36" spans="2:12" s="1" customFormat="1" ht="14.45" customHeight="1">
      <c r="B36" s="32"/>
      <c r="E36" s="27" t="s">
        <v>42</v>
      </c>
      <c r="F36" s="86">
        <f>ROUND((SUM(BF122:BF126)),  2)</f>
        <v>0</v>
      </c>
      <c r="I36" s="97">
        <v>0.12</v>
      </c>
      <c r="J36" s="86">
        <f>ROUND(((SUM(BF122:BF126))*I36),  2)</f>
        <v>0</v>
      </c>
      <c r="L36" s="32"/>
    </row>
    <row r="37" spans="2:12" s="1" customFormat="1" ht="14.45" hidden="1" customHeight="1">
      <c r="B37" s="32"/>
      <c r="E37" s="27" t="s">
        <v>43</v>
      </c>
      <c r="F37" s="86">
        <f>ROUND((SUM(BG122:BG126)),  2)</f>
        <v>0</v>
      </c>
      <c r="I37" s="97">
        <v>0.21</v>
      </c>
      <c r="J37" s="86">
        <f>0</f>
        <v>0</v>
      </c>
      <c r="L37" s="32"/>
    </row>
    <row r="38" spans="2:12" s="1" customFormat="1" ht="14.45" hidden="1" customHeight="1">
      <c r="B38" s="32"/>
      <c r="E38" s="27" t="s">
        <v>44</v>
      </c>
      <c r="F38" s="86">
        <f>ROUND((SUM(BH122:BH126)),  2)</f>
        <v>0</v>
      </c>
      <c r="I38" s="97">
        <v>0.12</v>
      </c>
      <c r="J38" s="86">
        <f>0</f>
        <v>0</v>
      </c>
      <c r="L38" s="32"/>
    </row>
    <row r="39" spans="2:12" s="1" customFormat="1" ht="14.45" hidden="1" customHeight="1">
      <c r="B39" s="32"/>
      <c r="E39" s="27" t="s">
        <v>45</v>
      </c>
      <c r="F39" s="86">
        <f>ROUND((SUM(BI122:BI126)),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6485</v>
      </c>
      <c r="F87" s="258"/>
      <c r="G87" s="258"/>
      <c r="H87" s="258"/>
      <c r="L87" s="32"/>
    </row>
    <row r="88" spans="2:12" s="1" customFormat="1" ht="12" customHeight="1">
      <c r="B88" s="32"/>
      <c r="C88" s="27" t="s">
        <v>231</v>
      </c>
      <c r="L88" s="32"/>
    </row>
    <row r="89" spans="2:12" s="1" customFormat="1" ht="16.5" customHeight="1">
      <c r="B89" s="32"/>
      <c r="E89" s="238" t="str">
        <f>E11</f>
        <v>SO 1.5.7 - Kašna</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J122</f>
        <v>0</v>
      </c>
      <c r="L98" s="32"/>
      <c r="AU98" s="17" t="s">
        <v>264</v>
      </c>
    </row>
    <row r="99" spans="2:47" s="8" customFormat="1" ht="24.95" customHeight="1">
      <c r="B99" s="109"/>
      <c r="D99" s="110" t="s">
        <v>6491</v>
      </c>
      <c r="E99" s="111"/>
      <c r="F99" s="111"/>
      <c r="G99" s="111"/>
      <c r="H99" s="111"/>
      <c r="I99" s="111"/>
      <c r="J99" s="112">
        <f>J123</f>
        <v>0</v>
      </c>
      <c r="L99" s="109"/>
    </row>
    <row r="100" spans="2:47" s="8" customFormat="1" ht="24.95" customHeight="1">
      <c r="B100" s="109"/>
      <c r="D100" s="110" t="s">
        <v>6493</v>
      </c>
      <c r="E100" s="111"/>
      <c r="F100" s="111"/>
      <c r="G100" s="111"/>
      <c r="H100" s="111"/>
      <c r="I100" s="111"/>
      <c r="J100" s="112">
        <f>J125</f>
        <v>0</v>
      </c>
      <c r="L100" s="109"/>
    </row>
    <row r="101" spans="2:47" s="1" customFormat="1" ht="21.75" customHeight="1">
      <c r="B101" s="32"/>
      <c r="L101" s="32"/>
    </row>
    <row r="102" spans="2:47" s="1" customFormat="1" ht="6.95" customHeight="1">
      <c r="B102" s="44"/>
      <c r="C102" s="45"/>
      <c r="D102" s="45"/>
      <c r="E102" s="45"/>
      <c r="F102" s="45"/>
      <c r="G102" s="45"/>
      <c r="H102" s="45"/>
      <c r="I102" s="45"/>
      <c r="J102" s="45"/>
      <c r="K102" s="45"/>
      <c r="L102" s="32"/>
    </row>
    <row r="106" spans="2:47" s="1" customFormat="1" ht="6.95" customHeight="1">
      <c r="B106" s="46"/>
      <c r="C106" s="47"/>
      <c r="D106" s="47"/>
      <c r="E106" s="47"/>
      <c r="F106" s="47"/>
      <c r="G106" s="47"/>
      <c r="H106" s="47"/>
      <c r="I106" s="47"/>
      <c r="J106" s="47"/>
      <c r="K106" s="47"/>
      <c r="L106" s="32"/>
    </row>
    <row r="107" spans="2:47" s="1" customFormat="1" ht="24.95" customHeight="1">
      <c r="B107" s="32"/>
      <c r="C107" s="21" t="s">
        <v>278</v>
      </c>
      <c r="L107" s="32"/>
    </row>
    <row r="108" spans="2:47" s="1" customFormat="1" ht="6.95" customHeight="1">
      <c r="B108" s="32"/>
      <c r="L108" s="32"/>
    </row>
    <row r="109" spans="2:47" s="1" customFormat="1" ht="12" customHeight="1">
      <c r="B109" s="32"/>
      <c r="C109" s="27" t="s">
        <v>16</v>
      </c>
      <c r="L109" s="32"/>
    </row>
    <row r="110" spans="2:47" s="1" customFormat="1" ht="16.5" customHeight="1">
      <c r="B110" s="32"/>
      <c r="E110" s="256" t="str">
        <f>E7</f>
        <v>Stavba sekundárního kolektoru Česká-Středova - 2024</v>
      </c>
      <c r="F110" s="257"/>
      <c r="G110" s="257"/>
      <c r="H110" s="257"/>
      <c r="L110" s="32"/>
    </row>
    <row r="111" spans="2:47" ht="12" customHeight="1">
      <c r="B111" s="20"/>
      <c r="C111" s="27" t="s">
        <v>225</v>
      </c>
      <c r="L111" s="20"/>
    </row>
    <row r="112" spans="2:47" s="1" customFormat="1" ht="16.5" customHeight="1">
      <c r="B112" s="32"/>
      <c r="E112" s="256" t="s">
        <v>6485</v>
      </c>
      <c r="F112" s="258"/>
      <c r="G112" s="258"/>
      <c r="H112" s="258"/>
      <c r="L112" s="32"/>
    </row>
    <row r="113" spans="2:65" s="1" customFormat="1" ht="12" customHeight="1">
      <c r="B113" s="32"/>
      <c r="C113" s="27" t="s">
        <v>231</v>
      </c>
      <c r="L113" s="32"/>
    </row>
    <row r="114" spans="2:65" s="1" customFormat="1" ht="16.5" customHeight="1">
      <c r="B114" s="32"/>
      <c r="E114" s="238" t="str">
        <f>E11</f>
        <v>SO 1.5.7 - Kašna</v>
      </c>
      <c r="F114" s="258"/>
      <c r="G114" s="258"/>
      <c r="H114" s="258"/>
      <c r="L114" s="32"/>
    </row>
    <row r="115" spans="2:65" s="1" customFormat="1" ht="6.95" customHeight="1">
      <c r="B115" s="32"/>
      <c r="L115" s="32"/>
    </row>
    <row r="116" spans="2:65" s="1" customFormat="1" ht="12" customHeight="1">
      <c r="B116" s="32"/>
      <c r="C116" s="27" t="s">
        <v>20</v>
      </c>
      <c r="F116" s="25" t="str">
        <f>F14</f>
        <v>Brno</v>
      </c>
      <c r="I116" s="27" t="s">
        <v>22</v>
      </c>
      <c r="J116" s="52" t="str">
        <f>IF(J14="","",J14)</f>
        <v>8. 8. 2024</v>
      </c>
      <c r="L116" s="32"/>
    </row>
    <row r="117" spans="2:65" s="1" customFormat="1" ht="6.95" customHeight="1">
      <c r="B117" s="32"/>
      <c r="L117" s="32"/>
    </row>
    <row r="118" spans="2:65" s="1" customFormat="1" ht="15.2" customHeight="1">
      <c r="B118" s="32"/>
      <c r="C118" s="27" t="s">
        <v>24</v>
      </c>
      <c r="F118" s="25" t="str">
        <f>E17</f>
        <v>Statutární město Brno</v>
      </c>
      <c r="I118" s="27" t="s">
        <v>30</v>
      </c>
      <c r="J118" s="30" t="str">
        <f>E23</f>
        <v>INGUTIS, spol. s r.o.</v>
      </c>
      <c r="L118" s="32"/>
    </row>
    <row r="119" spans="2:65" s="1" customFormat="1" ht="15.2" customHeight="1">
      <c r="B119" s="32"/>
      <c r="C119" s="27" t="s">
        <v>28</v>
      </c>
      <c r="F119" s="25" t="str">
        <f>IF(E20="","",E20)</f>
        <v>Vyplň údaj</v>
      </c>
      <c r="I119" s="27" t="s">
        <v>33</v>
      </c>
      <c r="J119" s="30" t="str">
        <f>E26</f>
        <v>Ing. J. Duben</v>
      </c>
      <c r="L119" s="32"/>
    </row>
    <row r="120" spans="2:65" s="1" customFormat="1" ht="10.35" customHeight="1">
      <c r="B120" s="32"/>
      <c r="L120" s="32"/>
    </row>
    <row r="121" spans="2:65" s="10" customFormat="1" ht="29.25" customHeight="1">
      <c r="B121" s="117"/>
      <c r="C121" s="118" t="s">
        <v>279</v>
      </c>
      <c r="D121" s="119" t="s">
        <v>61</v>
      </c>
      <c r="E121" s="119" t="s">
        <v>57</v>
      </c>
      <c r="F121" s="119" t="s">
        <v>58</v>
      </c>
      <c r="G121" s="119" t="s">
        <v>280</v>
      </c>
      <c r="H121" s="119" t="s">
        <v>281</v>
      </c>
      <c r="I121" s="119" t="s">
        <v>282</v>
      </c>
      <c r="J121" s="119" t="s">
        <v>262</v>
      </c>
      <c r="K121" s="120" t="s">
        <v>283</v>
      </c>
      <c r="L121" s="117"/>
      <c r="M121" s="59" t="s">
        <v>1</v>
      </c>
      <c r="N121" s="60" t="s">
        <v>40</v>
      </c>
      <c r="O121" s="60" t="s">
        <v>284</v>
      </c>
      <c r="P121" s="60" t="s">
        <v>285</v>
      </c>
      <c r="Q121" s="60" t="s">
        <v>286</v>
      </c>
      <c r="R121" s="60" t="s">
        <v>287</v>
      </c>
      <c r="S121" s="60" t="s">
        <v>288</v>
      </c>
      <c r="T121" s="61" t="s">
        <v>289</v>
      </c>
    </row>
    <row r="122" spans="2:65" s="1" customFormat="1" ht="22.9" customHeight="1">
      <c r="B122" s="32"/>
      <c r="C122" s="64" t="s">
        <v>290</v>
      </c>
      <c r="J122" s="121">
        <f>BK122</f>
        <v>0</v>
      </c>
      <c r="L122" s="32"/>
      <c r="M122" s="62"/>
      <c r="N122" s="53"/>
      <c r="O122" s="53"/>
      <c r="P122" s="122">
        <f>P123+P125</f>
        <v>0</v>
      </c>
      <c r="Q122" s="53"/>
      <c r="R122" s="122">
        <f>R123+R125</f>
        <v>0</v>
      </c>
      <c r="S122" s="53"/>
      <c r="T122" s="123">
        <f>T123+T125</f>
        <v>0</v>
      </c>
      <c r="AT122" s="17" t="s">
        <v>75</v>
      </c>
      <c r="AU122" s="17" t="s">
        <v>264</v>
      </c>
      <c r="BK122" s="124">
        <f>BK123+BK125</f>
        <v>0</v>
      </c>
    </row>
    <row r="123" spans="2:65" s="11" customFormat="1" ht="25.9" customHeight="1">
      <c r="B123" s="125"/>
      <c r="D123" s="126" t="s">
        <v>75</v>
      </c>
      <c r="E123" s="127" t="s">
        <v>396</v>
      </c>
      <c r="F123" s="127" t="s">
        <v>1260</v>
      </c>
      <c r="I123" s="128"/>
      <c r="J123" s="129">
        <f>BK123</f>
        <v>0</v>
      </c>
      <c r="L123" s="125"/>
      <c r="M123" s="130"/>
      <c r="P123" s="131">
        <f>P124</f>
        <v>0</v>
      </c>
      <c r="R123" s="131">
        <f>R124</f>
        <v>0</v>
      </c>
      <c r="T123" s="132">
        <f>T124</f>
        <v>0</v>
      </c>
      <c r="AR123" s="126" t="s">
        <v>83</v>
      </c>
      <c r="AT123" s="133" t="s">
        <v>75</v>
      </c>
      <c r="AU123" s="133" t="s">
        <v>76</v>
      </c>
      <c r="AY123" s="126" t="s">
        <v>293</v>
      </c>
      <c r="BK123" s="134">
        <f>BK124</f>
        <v>0</v>
      </c>
    </row>
    <row r="124" spans="2:65" s="1" customFormat="1" ht="16.5" customHeight="1">
      <c r="B124" s="32"/>
      <c r="C124" s="137" t="s">
        <v>83</v>
      </c>
      <c r="D124" s="137" t="s">
        <v>295</v>
      </c>
      <c r="E124" s="138" t="s">
        <v>6780</v>
      </c>
      <c r="F124" s="139" t="s">
        <v>6781</v>
      </c>
      <c r="G124" s="140" t="s">
        <v>3533</v>
      </c>
      <c r="H124" s="141">
        <v>1</v>
      </c>
      <c r="I124" s="142"/>
      <c r="J124" s="143">
        <f>ROUND(I124*H124,2)</f>
        <v>0</v>
      </c>
      <c r="K124" s="139" t="s">
        <v>1</v>
      </c>
      <c r="L124" s="32"/>
      <c r="M124" s="144" t="s">
        <v>1</v>
      </c>
      <c r="N124" s="145" t="s">
        <v>41</v>
      </c>
      <c r="P124" s="146">
        <f>O124*H124</f>
        <v>0</v>
      </c>
      <c r="Q124" s="146">
        <v>0</v>
      </c>
      <c r="R124" s="146">
        <f>Q124*H124</f>
        <v>0</v>
      </c>
      <c r="S124" s="146">
        <v>0</v>
      </c>
      <c r="T124" s="147">
        <f>S124*H124</f>
        <v>0</v>
      </c>
      <c r="AR124" s="148" t="s">
        <v>300</v>
      </c>
      <c r="AT124" s="148" t="s">
        <v>295</v>
      </c>
      <c r="AU124" s="148" t="s">
        <v>83</v>
      </c>
      <c r="AY124" s="17" t="s">
        <v>293</v>
      </c>
      <c r="BE124" s="149">
        <f>IF(N124="základní",J124,0)</f>
        <v>0</v>
      </c>
      <c r="BF124" s="149">
        <f>IF(N124="snížená",J124,0)</f>
        <v>0</v>
      </c>
      <c r="BG124" s="149">
        <f>IF(N124="zákl. přenesená",J124,0)</f>
        <v>0</v>
      </c>
      <c r="BH124" s="149">
        <f>IF(N124="sníž. přenesená",J124,0)</f>
        <v>0</v>
      </c>
      <c r="BI124" s="149">
        <f>IF(N124="nulová",J124,0)</f>
        <v>0</v>
      </c>
      <c r="BJ124" s="17" t="s">
        <v>83</v>
      </c>
      <c r="BK124" s="149">
        <f>ROUND(I124*H124,2)</f>
        <v>0</v>
      </c>
      <c r="BL124" s="17" t="s">
        <v>300</v>
      </c>
      <c r="BM124" s="148" t="s">
        <v>85</v>
      </c>
    </row>
    <row r="125" spans="2:65" s="11" customFormat="1" ht="25.9" customHeight="1">
      <c r="B125" s="125"/>
      <c r="D125" s="126" t="s">
        <v>75</v>
      </c>
      <c r="E125" s="127" t="s">
        <v>1540</v>
      </c>
      <c r="F125" s="127" t="s">
        <v>6582</v>
      </c>
      <c r="I125" s="128"/>
      <c r="J125" s="129">
        <f>BK125</f>
        <v>0</v>
      </c>
      <c r="L125" s="125"/>
      <c r="M125" s="130"/>
      <c r="P125" s="131">
        <f>P126</f>
        <v>0</v>
      </c>
      <c r="R125" s="131">
        <f>R126</f>
        <v>0</v>
      </c>
      <c r="T125" s="132">
        <f>T126</f>
        <v>0</v>
      </c>
      <c r="AR125" s="126" t="s">
        <v>83</v>
      </c>
      <c r="AT125" s="133" t="s">
        <v>75</v>
      </c>
      <c r="AU125" s="133" t="s">
        <v>76</v>
      </c>
      <c r="AY125" s="126" t="s">
        <v>293</v>
      </c>
      <c r="BK125" s="134">
        <f>BK126</f>
        <v>0</v>
      </c>
    </row>
    <row r="126" spans="2:65" s="1" customFormat="1" ht="16.5" customHeight="1">
      <c r="B126" s="32"/>
      <c r="C126" s="137" t="s">
        <v>85</v>
      </c>
      <c r="D126" s="137" t="s">
        <v>295</v>
      </c>
      <c r="E126" s="138" t="s">
        <v>6782</v>
      </c>
      <c r="F126" s="139" t="s">
        <v>6783</v>
      </c>
      <c r="G126" s="140" t="s">
        <v>3533</v>
      </c>
      <c r="H126" s="141">
        <v>1</v>
      </c>
      <c r="I126" s="142"/>
      <c r="J126" s="143">
        <f>ROUND(I126*H126,2)</f>
        <v>0</v>
      </c>
      <c r="K126" s="139" t="s">
        <v>1</v>
      </c>
      <c r="L126" s="32"/>
      <c r="M126" s="192" t="s">
        <v>1</v>
      </c>
      <c r="N126" s="193" t="s">
        <v>41</v>
      </c>
      <c r="O126" s="194"/>
      <c r="P126" s="195">
        <f>O126*H126</f>
        <v>0</v>
      </c>
      <c r="Q126" s="195">
        <v>0</v>
      </c>
      <c r="R126" s="195">
        <f>Q126*H126</f>
        <v>0</v>
      </c>
      <c r="S126" s="195">
        <v>0</v>
      </c>
      <c r="T126" s="196">
        <f>S126*H126</f>
        <v>0</v>
      </c>
      <c r="AR126" s="148" t="s">
        <v>300</v>
      </c>
      <c r="AT126" s="148" t="s">
        <v>295</v>
      </c>
      <c r="AU126" s="148" t="s">
        <v>83</v>
      </c>
      <c r="AY126" s="17" t="s">
        <v>293</v>
      </c>
      <c r="BE126" s="149">
        <f>IF(N126="základní",J126,0)</f>
        <v>0</v>
      </c>
      <c r="BF126" s="149">
        <f>IF(N126="snížená",J126,0)</f>
        <v>0</v>
      </c>
      <c r="BG126" s="149">
        <f>IF(N126="zákl. přenesená",J126,0)</f>
        <v>0</v>
      </c>
      <c r="BH126" s="149">
        <f>IF(N126="sníž. přenesená",J126,0)</f>
        <v>0</v>
      </c>
      <c r="BI126" s="149">
        <f>IF(N126="nulová",J126,0)</f>
        <v>0</v>
      </c>
      <c r="BJ126" s="17" t="s">
        <v>83</v>
      </c>
      <c r="BK126" s="149">
        <f>ROUND(I126*H126,2)</f>
        <v>0</v>
      </c>
      <c r="BL126" s="17" t="s">
        <v>300</v>
      </c>
      <c r="BM126" s="148" t="s">
        <v>300</v>
      </c>
    </row>
    <row r="127" spans="2:65" s="1" customFormat="1" ht="6.95" customHeight="1">
      <c r="B127" s="44"/>
      <c r="C127" s="45"/>
      <c r="D127" s="45"/>
      <c r="E127" s="45"/>
      <c r="F127" s="45"/>
      <c r="G127" s="45"/>
      <c r="H127" s="45"/>
      <c r="I127" s="45"/>
      <c r="J127" s="45"/>
      <c r="K127" s="45"/>
      <c r="L127" s="32"/>
    </row>
  </sheetData>
  <sheetProtection algorithmName="SHA-512" hashValue="TnQYNcl9PnL0JTqyh9K2gl21GkyxI1WZnPbqnOAOmTSRRjvVMPKLAzno/Gq8vFpGlYGxPz5nOCYCUmDanPLHnw==" saltValue="mYoQdmmm9OLbe2Dsj/iAqgfJ61E9+3Z8iNsKn/uOAqTtWSNf3YthvVLNT+6OeN2sTtWHGssd1JNWJpaUGoUOpA==" spinCount="100000" sheet="1" objects="1" scenarios="1" formatColumns="0" formatRows="0" autoFilter="0"/>
  <autoFilter ref="C121:K126" xr:uid="{00000000-0009-0000-0000-00001F000000}"/>
  <mergeCells count="12">
    <mergeCell ref="E114:H114"/>
    <mergeCell ref="L2:V2"/>
    <mergeCell ref="E85:H85"/>
    <mergeCell ref="E87:H87"/>
    <mergeCell ref="E89:H89"/>
    <mergeCell ref="E110:H110"/>
    <mergeCell ref="E112:H11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2:BM13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205</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6485</v>
      </c>
      <c r="F9" s="258"/>
      <c r="G9" s="258"/>
      <c r="H9" s="258"/>
      <c r="L9" s="32"/>
    </row>
    <row r="10" spans="2:46" s="1" customFormat="1" ht="12" customHeight="1">
      <c r="B10" s="32"/>
      <c r="D10" s="27" t="s">
        <v>231</v>
      </c>
      <c r="L10" s="32"/>
    </row>
    <row r="11" spans="2:46" s="1" customFormat="1" ht="16.5" customHeight="1">
      <c r="B11" s="32"/>
      <c r="E11" s="238" t="s">
        <v>6784</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ROUND(J123,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ROUND((SUM(BE123:BE132)),  2)</f>
        <v>0</v>
      </c>
      <c r="I35" s="97">
        <v>0.21</v>
      </c>
      <c r="J35" s="86">
        <f>ROUND(((SUM(BE123:BE132))*I35),  2)</f>
        <v>0</v>
      </c>
      <c r="L35" s="32"/>
    </row>
    <row r="36" spans="2:12" s="1" customFormat="1" ht="14.45" customHeight="1">
      <c r="B36" s="32"/>
      <c r="E36" s="27" t="s">
        <v>42</v>
      </c>
      <c r="F36" s="86">
        <f>ROUND((SUM(BF123:BF132)),  2)</f>
        <v>0</v>
      </c>
      <c r="I36" s="97">
        <v>0.12</v>
      </c>
      <c r="J36" s="86">
        <f>ROUND(((SUM(BF123:BF132))*I36),  2)</f>
        <v>0</v>
      </c>
      <c r="L36" s="32"/>
    </row>
    <row r="37" spans="2:12" s="1" customFormat="1" ht="14.45" hidden="1" customHeight="1">
      <c r="B37" s="32"/>
      <c r="E37" s="27" t="s">
        <v>43</v>
      </c>
      <c r="F37" s="86">
        <f>ROUND((SUM(BG123:BG132)),  2)</f>
        <v>0</v>
      </c>
      <c r="I37" s="97">
        <v>0.21</v>
      </c>
      <c r="J37" s="86">
        <f>0</f>
        <v>0</v>
      </c>
      <c r="L37" s="32"/>
    </row>
    <row r="38" spans="2:12" s="1" customFormat="1" ht="14.45" hidden="1" customHeight="1">
      <c r="B38" s="32"/>
      <c r="E38" s="27" t="s">
        <v>44</v>
      </c>
      <c r="F38" s="86">
        <f>ROUND((SUM(BH123:BH132)),  2)</f>
        <v>0</v>
      </c>
      <c r="I38" s="97">
        <v>0.12</v>
      </c>
      <c r="J38" s="86">
        <f>0</f>
        <v>0</v>
      </c>
      <c r="L38" s="32"/>
    </row>
    <row r="39" spans="2:12" s="1" customFormat="1" ht="14.45" hidden="1" customHeight="1">
      <c r="B39" s="32"/>
      <c r="E39" s="27" t="s">
        <v>45</v>
      </c>
      <c r="F39" s="86">
        <f>ROUND((SUM(BI123:BI132)),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6485</v>
      </c>
      <c r="F87" s="258"/>
      <c r="G87" s="258"/>
      <c r="H87" s="258"/>
      <c r="L87" s="32"/>
    </row>
    <row r="88" spans="2:12" s="1" customFormat="1" ht="12" customHeight="1">
      <c r="B88" s="32"/>
      <c r="C88" s="27" t="s">
        <v>231</v>
      </c>
      <c r="L88" s="32"/>
    </row>
    <row r="89" spans="2:12" s="1" customFormat="1" ht="16.5" customHeight="1">
      <c r="B89" s="32"/>
      <c r="E89" s="238" t="str">
        <f>E11</f>
        <v>SO 1.5.8 - Městský mobiliář</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J123</f>
        <v>0</v>
      </c>
      <c r="L98" s="32"/>
      <c r="AU98" s="17" t="s">
        <v>264</v>
      </c>
    </row>
    <row r="99" spans="2:47" s="8" customFormat="1" ht="24.95" customHeight="1">
      <c r="B99" s="109"/>
      <c r="D99" s="110" t="s">
        <v>6492</v>
      </c>
      <c r="E99" s="111"/>
      <c r="F99" s="111"/>
      <c r="G99" s="111"/>
      <c r="H99" s="111"/>
      <c r="I99" s="111"/>
      <c r="J99" s="112">
        <f>J124</f>
        <v>0</v>
      </c>
      <c r="L99" s="109"/>
    </row>
    <row r="100" spans="2:47" s="8" customFormat="1" ht="24.95" customHeight="1">
      <c r="B100" s="109"/>
      <c r="D100" s="110" t="s">
        <v>6493</v>
      </c>
      <c r="E100" s="111"/>
      <c r="F100" s="111"/>
      <c r="G100" s="111"/>
      <c r="H100" s="111"/>
      <c r="I100" s="111"/>
      <c r="J100" s="112">
        <f>J126</f>
        <v>0</v>
      </c>
      <c r="L100" s="109"/>
    </row>
    <row r="101" spans="2:47" s="8" customFormat="1" ht="24.95" customHeight="1">
      <c r="B101" s="109"/>
      <c r="D101" s="110" t="s">
        <v>4832</v>
      </c>
      <c r="E101" s="111"/>
      <c r="F101" s="111"/>
      <c r="G101" s="111"/>
      <c r="H101" s="111"/>
      <c r="I101" s="111"/>
      <c r="J101" s="112">
        <f>J131</f>
        <v>0</v>
      </c>
      <c r="L101" s="109"/>
    </row>
    <row r="102" spans="2:47" s="1" customFormat="1" ht="21.75" customHeight="1">
      <c r="B102" s="32"/>
      <c r="L102" s="32"/>
    </row>
    <row r="103" spans="2:47" s="1" customFormat="1" ht="6.95" customHeight="1">
      <c r="B103" s="44"/>
      <c r="C103" s="45"/>
      <c r="D103" s="45"/>
      <c r="E103" s="45"/>
      <c r="F103" s="45"/>
      <c r="G103" s="45"/>
      <c r="H103" s="45"/>
      <c r="I103" s="45"/>
      <c r="J103" s="45"/>
      <c r="K103" s="45"/>
      <c r="L103" s="32"/>
    </row>
    <row r="107" spans="2:47" s="1" customFormat="1" ht="6.95" customHeight="1">
      <c r="B107" s="46"/>
      <c r="C107" s="47"/>
      <c r="D107" s="47"/>
      <c r="E107" s="47"/>
      <c r="F107" s="47"/>
      <c r="G107" s="47"/>
      <c r="H107" s="47"/>
      <c r="I107" s="47"/>
      <c r="J107" s="47"/>
      <c r="K107" s="47"/>
      <c r="L107" s="32"/>
    </row>
    <row r="108" spans="2:47" s="1" customFormat="1" ht="24.95" customHeight="1">
      <c r="B108" s="32"/>
      <c r="C108" s="21" t="s">
        <v>278</v>
      </c>
      <c r="L108" s="32"/>
    </row>
    <row r="109" spans="2:47" s="1" customFormat="1" ht="6.95" customHeight="1">
      <c r="B109" s="32"/>
      <c r="L109" s="32"/>
    </row>
    <row r="110" spans="2:47" s="1" customFormat="1" ht="12" customHeight="1">
      <c r="B110" s="32"/>
      <c r="C110" s="27" t="s">
        <v>16</v>
      </c>
      <c r="L110" s="32"/>
    </row>
    <row r="111" spans="2:47" s="1" customFormat="1" ht="16.5" customHeight="1">
      <c r="B111" s="32"/>
      <c r="E111" s="256" t="str">
        <f>E7</f>
        <v>Stavba sekundárního kolektoru Česká-Středova - 2024</v>
      </c>
      <c r="F111" s="257"/>
      <c r="G111" s="257"/>
      <c r="H111" s="257"/>
      <c r="L111" s="32"/>
    </row>
    <row r="112" spans="2:47" ht="12" customHeight="1">
      <c r="B112" s="20"/>
      <c r="C112" s="27" t="s">
        <v>225</v>
      </c>
      <c r="L112" s="20"/>
    </row>
    <row r="113" spans="2:65" s="1" customFormat="1" ht="16.5" customHeight="1">
      <c r="B113" s="32"/>
      <c r="E113" s="256" t="s">
        <v>6485</v>
      </c>
      <c r="F113" s="258"/>
      <c r="G113" s="258"/>
      <c r="H113" s="258"/>
      <c r="L113" s="32"/>
    </row>
    <row r="114" spans="2:65" s="1" customFormat="1" ht="12" customHeight="1">
      <c r="B114" s="32"/>
      <c r="C114" s="27" t="s">
        <v>231</v>
      </c>
      <c r="L114" s="32"/>
    </row>
    <row r="115" spans="2:65" s="1" customFormat="1" ht="16.5" customHeight="1">
      <c r="B115" s="32"/>
      <c r="E115" s="238" t="str">
        <f>E11</f>
        <v>SO 1.5.8 - Městský mobiliář</v>
      </c>
      <c r="F115" s="258"/>
      <c r="G115" s="258"/>
      <c r="H115" s="258"/>
      <c r="L115" s="32"/>
    </row>
    <row r="116" spans="2:65" s="1" customFormat="1" ht="6.95" customHeight="1">
      <c r="B116" s="32"/>
      <c r="L116" s="32"/>
    </row>
    <row r="117" spans="2:65" s="1" customFormat="1" ht="12" customHeight="1">
      <c r="B117" s="32"/>
      <c r="C117" s="27" t="s">
        <v>20</v>
      </c>
      <c r="F117" s="25" t="str">
        <f>F14</f>
        <v>Brno</v>
      </c>
      <c r="I117" s="27" t="s">
        <v>22</v>
      </c>
      <c r="J117" s="52" t="str">
        <f>IF(J14="","",J14)</f>
        <v>8. 8. 2024</v>
      </c>
      <c r="L117" s="32"/>
    </row>
    <row r="118" spans="2:65" s="1" customFormat="1" ht="6.95" customHeight="1">
      <c r="B118" s="32"/>
      <c r="L118" s="32"/>
    </row>
    <row r="119" spans="2:65" s="1" customFormat="1" ht="15.2" customHeight="1">
      <c r="B119" s="32"/>
      <c r="C119" s="27" t="s">
        <v>24</v>
      </c>
      <c r="F119" s="25" t="str">
        <f>E17</f>
        <v>Statutární město Brno</v>
      </c>
      <c r="I119" s="27" t="s">
        <v>30</v>
      </c>
      <c r="J119" s="30" t="str">
        <f>E23</f>
        <v>INGUTIS, spol. s r.o.</v>
      </c>
      <c r="L119" s="32"/>
    </row>
    <row r="120" spans="2:65" s="1" customFormat="1" ht="15.2" customHeight="1">
      <c r="B120" s="32"/>
      <c r="C120" s="27" t="s">
        <v>28</v>
      </c>
      <c r="F120" s="25" t="str">
        <f>IF(E20="","",E20)</f>
        <v>Vyplň údaj</v>
      </c>
      <c r="I120" s="27" t="s">
        <v>33</v>
      </c>
      <c r="J120" s="30" t="str">
        <f>E26</f>
        <v>Ing. J. Duben</v>
      </c>
      <c r="L120" s="32"/>
    </row>
    <row r="121" spans="2:65" s="1" customFormat="1" ht="10.35" customHeight="1">
      <c r="B121" s="32"/>
      <c r="L121" s="32"/>
    </row>
    <row r="122" spans="2:65" s="10" customFormat="1" ht="29.25" customHeight="1">
      <c r="B122" s="117"/>
      <c r="C122" s="118" t="s">
        <v>279</v>
      </c>
      <c r="D122" s="119" t="s">
        <v>61</v>
      </c>
      <c r="E122" s="119" t="s">
        <v>57</v>
      </c>
      <c r="F122" s="119" t="s">
        <v>58</v>
      </c>
      <c r="G122" s="119" t="s">
        <v>280</v>
      </c>
      <c r="H122" s="119" t="s">
        <v>281</v>
      </c>
      <c r="I122" s="119" t="s">
        <v>282</v>
      </c>
      <c r="J122" s="119" t="s">
        <v>262</v>
      </c>
      <c r="K122" s="120" t="s">
        <v>283</v>
      </c>
      <c r="L122" s="117"/>
      <c r="M122" s="59" t="s">
        <v>1</v>
      </c>
      <c r="N122" s="60" t="s">
        <v>40</v>
      </c>
      <c r="O122" s="60" t="s">
        <v>284</v>
      </c>
      <c r="P122" s="60" t="s">
        <v>285</v>
      </c>
      <c r="Q122" s="60" t="s">
        <v>286</v>
      </c>
      <c r="R122" s="60" t="s">
        <v>287</v>
      </c>
      <c r="S122" s="60" t="s">
        <v>288</v>
      </c>
      <c r="T122" s="61" t="s">
        <v>289</v>
      </c>
    </row>
    <row r="123" spans="2:65" s="1" customFormat="1" ht="22.9" customHeight="1">
      <c r="B123" s="32"/>
      <c r="C123" s="64" t="s">
        <v>290</v>
      </c>
      <c r="J123" s="121">
        <f>BK123</f>
        <v>0</v>
      </c>
      <c r="L123" s="32"/>
      <c r="M123" s="62"/>
      <c r="N123" s="53"/>
      <c r="O123" s="53"/>
      <c r="P123" s="122">
        <f>P124+P126+P131</f>
        <v>0</v>
      </c>
      <c r="Q123" s="53"/>
      <c r="R123" s="122">
        <f>R124+R126+R131</f>
        <v>0</v>
      </c>
      <c r="S123" s="53"/>
      <c r="T123" s="123">
        <f>T124+T126+T131</f>
        <v>0</v>
      </c>
      <c r="AT123" s="17" t="s">
        <v>75</v>
      </c>
      <c r="AU123" s="17" t="s">
        <v>264</v>
      </c>
      <c r="BK123" s="124">
        <f>BK124+BK126+BK131</f>
        <v>0</v>
      </c>
    </row>
    <row r="124" spans="2:65" s="11" customFormat="1" ht="25.9" customHeight="1">
      <c r="B124" s="125"/>
      <c r="D124" s="126" t="s">
        <v>75</v>
      </c>
      <c r="E124" s="127" t="s">
        <v>1477</v>
      </c>
      <c r="F124" s="127" t="s">
        <v>6571</v>
      </c>
      <c r="I124" s="128"/>
      <c r="J124" s="129">
        <f>BK124</f>
        <v>0</v>
      </c>
      <c r="L124" s="125"/>
      <c r="M124" s="130"/>
      <c r="P124" s="131">
        <f>P125</f>
        <v>0</v>
      </c>
      <c r="R124" s="131">
        <f>R125</f>
        <v>0</v>
      </c>
      <c r="T124" s="132">
        <f>T125</f>
        <v>0</v>
      </c>
      <c r="AR124" s="126" t="s">
        <v>83</v>
      </c>
      <c r="AT124" s="133" t="s">
        <v>75</v>
      </c>
      <c r="AU124" s="133" t="s">
        <v>76</v>
      </c>
      <c r="AY124" s="126" t="s">
        <v>293</v>
      </c>
      <c r="BK124" s="134">
        <f>BK125</f>
        <v>0</v>
      </c>
    </row>
    <row r="125" spans="2:65" s="1" customFormat="1" ht="16.5" customHeight="1">
      <c r="B125" s="32"/>
      <c r="C125" s="137" t="s">
        <v>83</v>
      </c>
      <c r="D125" s="137" t="s">
        <v>295</v>
      </c>
      <c r="E125" s="138" t="s">
        <v>6785</v>
      </c>
      <c r="F125" s="139" t="s">
        <v>6786</v>
      </c>
      <c r="G125" s="140" t="s">
        <v>909</v>
      </c>
      <c r="H125" s="141">
        <v>1</v>
      </c>
      <c r="I125" s="142"/>
      <c r="J125" s="143">
        <f>ROUND(I125*H125,2)</f>
        <v>0</v>
      </c>
      <c r="K125" s="139" t="s">
        <v>1</v>
      </c>
      <c r="L125" s="32"/>
      <c r="M125" s="144" t="s">
        <v>1</v>
      </c>
      <c r="N125" s="145" t="s">
        <v>41</v>
      </c>
      <c r="P125" s="146">
        <f>O125*H125</f>
        <v>0</v>
      </c>
      <c r="Q125" s="146">
        <v>0</v>
      </c>
      <c r="R125" s="146">
        <f>Q125*H125</f>
        <v>0</v>
      </c>
      <c r="S125" s="146">
        <v>0</v>
      </c>
      <c r="T125" s="147">
        <f>S125*H125</f>
        <v>0</v>
      </c>
      <c r="AR125" s="148" t="s">
        <v>300</v>
      </c>
      <c r="AT125" s="148" t="s">
        <v>295</v>
      </c>
      <c r="AU125" s="148" t="s">
        <v>83</v>
      </c>
      <c r="AY125" s="17" t="s">
        <v>293</v>
      </c>
      <c r="BE125" s="149">
        <f>IF(N125="základní",J125,0)</f>
        <v>0</v>
      </c>
      <c r="BF125" s="149">
        <f>IF(N125="snížená",J125,0)</f>
        <v>0</v>
      </c>
      <c r="BG125" s="149">
        <f>IF(N125="zákl. přenesená",J125,0)</f>
        <v>0</v>
      </c>
      <c r="BH125" s="149">
        <f>IF(N125="sníž. přenesená",J125,0)</f>
        <v>0</v>
      </c>
      <c r="BI125" s="149">
        <f>IF(N125="nulová",J125,0)</f>
        <v>0</v>
      </c>
      <c r="BJ125" s="17" t="s">
        <v>83</v>
      </c>
      <c r="BK125" s="149">
        <f>ROUND(I125*H125,2)</f>
        <v>0</v>
      </c>
      <c r="BL125" s="17" t="s">
        <v>300</v>
      </c>
      <c r="BM125" s="148" t="s">
        <v>85</v>
      </c>
    </row>
    <row r="126" spans="2:65" s="11" customFormat="1" ht="25.9" customHeight="1">
      <c r="B126" s="125"/>
      <c r="D126" s="126" t="s">
        <v>75</v>
      </c>
      <c r="E126" s="127" t="s">
        <v>1540</v>
      </c>
      <c r="F126" s="127" t="s">
        <v>6582</v>
      </c>
      <c r="I126" s="128"/>
      <c r="J126" s="129">
        <f>BK126</f>
        <v>0</v>
      </c>
      <c r="L126" s="125"/>
      <c r="M126" s="130"/>
      <c r="P126" s="131">
        <f>SUM(P127:P130)</f>
        <v>0</v>
      </c>
      <c r="R126" s="131">
        <f>SUM(R127:R130)</f>
        <v>0</v>
      </c>
      <c r="T126" s="132">
        <f>SUM(T127:T130)</f>
        <v>0</v>
      </c>
      <c r="AR126" s="126" t="s">
        <v>83</v>
      </c>
      <c r="AT126" s="133" t="s">
        <v>75</v>
      </c>
      <c r="AU126" s="133" t="s">
        <v>76</v>
      </c>
      <c r="AY126" s="126" t="s">
        <v>293</v>
      </c>
      <c r="BK126" s="134">
        <f>SUM(BK127:BK130)</f>
        <v>0</v>
      </c>
    </row>
    <row r="127" spans="2:65" s="1" customFormat="1" ht="16.5" customHeight="1">
      <c r="B127" s="32"/>
      <c r="C127" s="137" t="s">
        <v>85</v>
      </c>
      <c r="D127" s="137" t="s">
        <v>295</v>
      </c>
      <c r="E127" s="138" t="s">
        <v>6787</v>
      </c>
      <c r="F127" s="139" t="s">
        <v>6788</v>
      </c>
      <c r="G127" s="140" t="s">
        <v>3533</v>
      </c>
      <c r="H127" s="141">
        <v>10</v>
      </c>
      <c r="I127" s="142"/>
      <c r="J127" s="143">
        <f>ROUND(I127*H127,2)</f>
        <v>0</v>
      </c>
      <c r="K127" s="139" t="s">
        <v>1</v>
      </c>
      <c r="L127" s="32"/>
      <c r="M127" s="144" t="s">
        <v>1</v>
      </c>
      <c r="N127" s="145" t="s">
        <v>41</v>
      </c>
      <c r="P127" s="146">
        <f>O127*H127</f>
        <v>0</v>
      </c>
      <c r="Q127" s="146">
        <v>0</v>
      </c>
      <c r="R127" s="146">
        <f>Q127*H127</f>
        <v>0</v>
      </c>
      <c r="S127" s="146">
        <v>0</v>
      </c>
      <c r="T127" s="147">
        <f>S127*H127</f>
        <v>0</v>
      </c>
      <c r="AR127" s="148" t="s">
        <v>300</v>
      </c>
      <c r="AT127" s="148" t="s">
        <v>295</v>
      </c>
      <c r="AU127" s="148" t="s">
        <v>83</v>
      </c>
      <c r="AY127" s="17" t="s">
        <v>293</v>
      </c>
      <c r="BE127" s="149">
        <f>IF(N127="základní",J127,0)</f>
        <v>0</v>
      </c>
      <c r="BF127" s="149">
        <f>IF(N127="snížená",J127,0)</f>
        <v>0</v>
      </c>
      <c r="BG127" s="149">
        <f>IF(N127="zákl. přenesená",J127,0)</f>
        <v>0</v>
      </c>
      <c r="BH127" s="149">
        <f>IF(N127="sníž. přenesená",J127,0)</f>
        <v>0</v>
      </c>
      <c r="BI127" s="149">
        <f>IF(N127="nulová",J127,0)</f>
        <v>0</v>
      </c>
      <c r="BJ127" s="17" t="s">
        <v>83</v>
      </c>
      <c r="BK127" s="149">
        <f>ROUND(I127*H127,2)</f>
        <v>0</v>
      </c>
      <c r="BL127" s="17" t="s">
        <v>300</v>
      </c>
      <c r="BM127" s="148" t="s">
        <v>300</v>
      </c>
    </row>
    <row r="128" spans="2:65" s="1" customFormat="1" ht="16.5" customHeight="1">
      <c r="B128" s="32"/>
      <c r="C128" s="137" t="s">
        <v>156</v>
      </c>
      <c r="D128" s="137" t="s">
        <v>295</v>
      </c>
      <c r="E128" s="138" t="s">
        <v>6789</v>
      </c>
      <c r="F128" s="139" t="s">
        <v>6790</v>
      </c>
      <c r="G128" s="140" t="s">
        <v>3533</v>
      </c>
      <c r="H128" s="141">
        <v>4</v>
      </c>
      <c r="I128" s="142"/>
      <c r="J128" s="143">
        <f>ROUND(I128*H128,2)</f>
        <v>0</v>
      </c>
      <c r="K128" s="139" t="s">
        <v>1</v>
      </c>
      <c r="L128" s="32"/>
      <c r="M128" s="144" t="s">
        <v>1</v>
      </c>
      <c r="N128" s="145" t="s">
        <v>41</v>
      </c>
      <c r="P128" s="146">
        <f>O128*H128</f>
        <v>0</v>
      </c>
      <c r="Q128" s="146">
        <v>0</v>
      </c>
      <c r="R128" s="146">
        <f>Q128*H128</f>
        <v>0</v>
      </c>
      <c r="S128" s="146">
        <v>0</v>
      </c>
      <c r="T128" s="147">
        <f>S128*H128</f>
        <v>0</v>
      </c>
      <c r="AR128" s="148" t="s">
        <v>300</v>
      </c>
      <c r="AT128" s="148" t="s">
        <v>295</v>
      </c>
      <c r="AU128" s="148" t="s">
        <v>83</v>
      </c>
      <c r="AY128" s="17" t="s">
        <v>293</v>
      </c>
      <c r="BE128" s="149">
        <f>IF(N128="základní",J128,0)</f>
        <v>0</v>
      </c>
      <c r="BF128" s="149">
        <f>IF(N128="snížená",J128,0)</f>
        <v>0</v>
      </c>
      <c r="BG128" s="149">
        <f>IF(N128="zákl. přenesená",J128,0)</f>
        <v>0</v>
      </c>
      <c r="BH128" s="149">
        <f>IF(N128="sníž. přenesená",J128,0)</f>
        <v>0</v>
      </c>
      <c r="BI128" s="149">
        <f>IF(N128="nulová",J128,0)</f>
        <v>0</v>
      </c>
      <c r="BJ128" s="17" t="s">
        <v>83</v>
      </c>
      <c r="BK128" s="149">
        <f>ROUND(I128*H128,2)</f>
        <v>0</v>
      </c>
      <c r="BL128" s="17" t="s">
        <v>300</v>
      </c>
      <c r="BM128" s="148" t="s">
        <v>327</v>
      </c>
    </row>
    <row r="129" spans="2:65" s="1" customFormat="1" ht="16.5" customHeight="1">
      <c r="B129" s="32"/>
      <c r="C129" s="137" t="s">
        <v>300</v>
      </c>
      <c r="D129" s="137" t="s">
        <v>295</v>
      </c>
      <c r="E129" s="138" t="s">
        <v>6791</v>
      </c>
      <c r="F129" s="139" t="s">
        <v>6792</v>
      </c>
      <c r="G129" s="140" t="s">
        <v>3533</v>
      </c>
      <c r="H129" s="141">
        <v>2</v>
      </c>
      <c r="I129" s="142"/>
      <c r="J129" s="143">
        <f>ROUND(I129*H129,2)</f>
        <v>0</v>
      </c>
      <c r="K129" s="139" t="s">
        <v>1</v>
      </c>
      <c r="L129" s="32"/>
      <c r="M129" s="144" t="s">
        <v>1</v>
      </c>
      <c r="N129" s="145" t="s">
        <v>41</v>
      </c>
      <c r="P129" s="146">
        <f>O129*H129</f>
        <v>0</v>
      </c>
      <c r="Q129" s="146">
        <v>0</v>
      </c>
      <c r="R129" s="146">
        <f>Q129*H129</f>
        <v>0</v>
      </c>
      <c r="S129" s="146">
        <v>0</v>
      </c>
      <c r="T129" s="147">
        <f>S129*H129</f>
        <v>0</v>
      </c>
      <c r="AR129" s="148" t="s">
        <v>300</v>
      </c>
      <c r="AT129" s="148" t="s">
        <v>295</v>
      </c>
      <c r="AU129" s="148" t="s">
        <v>83</v>
      </c>
      <c r="AY129" s="17" t="s">
        <v>293</v>
      </c>
      <c r="BE129" s="149">
        <f>IF(N129="základní",J129,0)</f>
        <v>0</v>
      </c>
      <c r="BF129" s="149">
        <f>IF(N129="snížená",J129,0)</f>
        <v>0</v>
      </c>
      <c r="BG129" s="149">
        <f>IF(N129="zákl. přenesená",J129,0)</f>
        <v>0</v>
      </c>
      <c r="BH129" s="149">
        <f>IF(N129="sníž. přenesená",J129,0)</f>
        <v>0</v>
      </c>
      <c r="BI129" s="149">
        <f>IF(N129="nulová",J129,0)</f>
        <v>0</v>
      </c>
      <c r="BJ129" s="17" t="s">
        <v>83</v>
      </c>
      <c r="BK129" s="149">
        <f>ROUND(I129*H129,2)</f>
        <v>0</v>
      </c>
      <c r="BL129" s="17" t="s">
        <v>300</v>
      </c>
      <c r="BM129" s="148" t="s">
        <v>396</v>
      </c>
    </row>
    <row r="130" spans="2:65" s="1" customFormat="1" ht="16.5" customHeight="1">
      <c r="B130" s="32"/>
      <c r="C130" s="137" t="s">
        <v>320</v>
      </c>
      <c r="D130" s="137" t="s">
        <v>295</v>
      </c>
      <c r="E130" s="138" t="s">
        <v>6793</v>
      </c>
      <c r="F130" s="139" t="s">
        <v>6794</v>
      </c>
      <c r="G130" s="140" t="s">
        <v>3533</v>
      </c>
      <c r="H130" s="141">
        <v>2</v>
      </c>
      <c r="I130" s="142"/>
      <c r="J130" s="143">
        <f>ROUND(I130*H130,2)</f>
        <v>0</v>
      </c>
      <c r="K130" s="139" t="s">
        <v>1</v>
      </c>
      <c r="L130" s="32"/>
      <c r="M130" s="144" t="s">
        <v>1</v>
      </c>
      <c r="N130" s="145" t="s">
        <v>41</v>
      </c>
      <c r="P130" s="146">
        <f>O130*H130</f>
        <v>0</v>
      </c>
      <c r="Q130" s="146">
        <v>0</v>
      </c>
      <c r="R130" s="146">
        <f>Q130*H130</f>
        <v>0</v>
      </c>
      <c r="S130" s="146">
        <v>0</v>
      </c>
      <c r="T130" s="147">
        <f>S130*H130</f>
        <v>0</v>
      </c>
      <c r="AR130" s="148" t="s">
        <v>300</v>
      </c>
      <c r="AT130" s="148" t="s">
        <v>295</v>
      </c>
      <c r="AU130" s="148" t="s">
        <v>83</v>
      </c>
      <c r="AY130" s="17" t="s">
        <v>293</v>
      </c>
      <c r="BE130" s="149">
        <f>IF(N130="základní",J130,0)</f>
        <v>0</v>
      </c>
      <c r="BF130" s="149">
        <f>IF(N130="snížená",J130,0)</f>
        <v>0</v>
      </c>
      <c r="BG130" s="149">
        <f>IF(N130="zákl. přenesená",J130,0)</f>
        <v>0</v>
      </c>
      <c r="BH130" s="149">
        <f>IF(N130="sníž. přenesená",J130,0)</f>
        <v>0</v>
      </c>
      <c r="BI130" s="149">
        <f>IF(N130="nulová",J130,0)</f>
        <v>0</v>
      </c>
      <c r="BJ130" s="17" t="s">
        <v>83</v>
      </c>
      <c r="BK130" s="149">
        <f>ROUND(I130*H130,2)</f>
        <v>0</v>
      </c>
      <c r="BL130" s="17" t="s">
        <v>300</v>
      </c>
      <c r="BM130" s="148" t="s">
        <v>449</v>
      </c>
    </row>
    <row r="131" spans="2:65" s="11" customFormat="1" ht="25.9" customHeight="1">
      <c r="B131" s="125"/>
      <c r="D131" s="126" t="s">
        <v>75</v>
      </c>
      <c r="E131" s="127" t="s">
        <v>1553</v>
      </c>
      <c r="F131" s="127" t="s">
        <v>4964</v>
      </c>
      <c r="I131" s="128"/>
      <c r="J131" s="129">
        <f>BK131</f>
        <v>0</v>
      </c>
      <c r="L131" s="125"/>
      <c r="M131" s="130"/>
      <c r="P131" s="131">
        <f>P132</f>
        <v>0</v>
      </c>
      <c r="R131" s="131">
        <f>R132</f>
        <v>0</v>
      </c>
      <c r="T131" s="132">
        <f>T132</f>
        <v>0</v>
      </c>
      <c r="AR131" s="126" t="s">
        <v>83</v>
      </c>
      <c r="AT131" s="133" t="s">
        <v>75</v>
      </c>
      <c r="AU131" s="133" t="s">
        <v>76</v>
      </c>
      <c r="AY131" s="126" t="s">
        <v>293</v>
      </c>
      <c r="BK131" s="134">
        <f>BK132</f>
        <v>0</v>
      </c>
    </row>
    <row r="132" spans="2:65" s="1" customFormat="1" ht="16.5" customHeight="1">
      <c r="B132" s="32"/>
      <c r="C132" s="137" t="s">
        <v>327</v>
      </c>
      <c r="D132" s="137" t="s">
        <v>295</v>
      </c>
      <c r="E132" s="138" t="s">
        <v>6795</v>
      </c>
      <c r="F132" s="139" t="s">
        <v>6796</v>
      </c>
      <c r="G132" s="140" t="s">
        <v>3533</v>
      </c>
      <c r="H132" s="141">
        <v>4</v>
      </c>
      <c r="I132" s="142"/>
      <c r="J132" s="143">
        <f>ROUND(I132*H132,2)</f>
        <v>0</v>
      </c>
      <c r="K132" s="139" t="s">
        <v>1</v>
      </c>
      <c r="L132" s="32"/>
      <c r="M132" s="192" t="s">
        <v>1</v>
      </c>
      <c r="N132" s="193" t="s">
        <v>41</v>
      </c>
      <c r="O132" s="194"/>
      <c r="P132" s="195">
        <f>O132*H132</f>
        <v>0</v>
      </c>
      <c r="Q132" s="195">
        <v>0</v>
      </c>
      <c r="R132" s="195">
        <f>Q132*H132</f>
        <v>0</v>
      </c>
      <c r="S132" s="195">
        <v>0</v>
      </c>
      <c r="T132" s="196">
        <f>S132*H132</f>
        <v>0</v>
      </c>
      <c r="AR132" s="148" t="s">
        <v>300</v>
      </c>
      <c r="AT132" s="148" t="s">
        <v>295</v>
      </c>
      <c r="AU132" s="148" t="s">
        <v>83</v>
      </c>
      <c r="AY132" s="17" t="s">
        <v>293</v>
      </c>
      <c r="BE132" s="149">
        <f>IF(N132="základní",J132,0)</f>
        <v>0</v>
      </c>
      <c r="BF132" s="149">
        <f>IF(N132="snížená",J132,0)</f>
        <v>0</v>
      </c>
      <c r="BG132" s="149">
        <f>IF(N132="zákl. přenesená",J132,0)</f>
        <v>0</v>
      </c>
      <c r="BH132" s="149">
        <f>IF(N132="sníž. přenesená",J132,0)</f>
        <v>0</v>
      </c>
      <c r="BI132" s="149">
        <f>IF(N132="nulová",J132,0)</f>
        <v>0</v>
      </c>
      <c r="BJ132" s="17" t="s">
        <v>83</v>
      </c>
      <c r="BK132" s="149">
        <f>ROUND(I132*H132,2)</f>
        <v>0</v>
      </c>
      <c r="BL132" s="17" t="s">
        <v>300</v>
      </c>
      <c r="BM132" s="148" t="s">
        <v>8</v>
      </c>
    </row>
    <row r="133" spans="2:65" s="1" customFormat="1" ht="6.95" customHeight="1">
      <c r="B133" s="44"/>
      <c r="C133" s="45"/>
      <c r="D133" s="45"/>
      <c r="E133" s="45"/>
      <c r="F133" s="45"/>
      <c r="G133" s="45"/>
      <c r="H133" s="45"/>
      <c r="I133" s="45"/>
      <c r="J133" s="45"/>
      <c r="K133" s="45"/>
      <c r="L133" s="32"/>
    </row>
  </sheetData>
  <sheetProtection algorithmName="SHA-512" hashValue="S41wp4rTH9WKIQeD0cmL7xNnuyUZke1/VXBV8ajNZyvwEf1hapmUL0fT9KI7bANBp/oavOMghRilxXc3ZE5rxA==" saltValue="LK1HqSBimcLj1JBTgFQa98xVu9RwXaLVheHLBdvOE9FzgrIR484IIKppUGzc5AjIhzSzJ6QFIoMjX7Ltwkfkpg==" spinCount="100000" sheet="1" objects="1" scenarios="1" formatColumns="0" formatRows="0" autoFilter="0"/>
  <autoFilter ref="C122:K132" xr:uid="{00000000-0009-0000-0000-000020000000}"/>
  <mergeCells count="12">
    <mergeCell ref="E115:H115"/>
    <mergeCell ref="L2:V2"/>
    <mergeCell ref="E85:H85"/>
    <mergeCell ref="E87:H87"/>
    <mergeCell ref="E89:H89"/>
    <mergeCell ref="E111:H111"/>
    <mergeCell ref="E113:H113"/>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2:BM124"/>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208</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6485</v>
      </c>
      <c r="F9" s="258"/>
      <c r="G9" s="258"/>
      <c r="H9" s="258"/>
      <c r="L9" s="32"/>
    </row>
    <row r="10" spans="2:46" s="1" customFormat="1" ht="12" customHeight="1">
      <c r="B10" s="32"/>
      <c r="D10" s="27" t="s">
        <v>231</v>
      </c>
      <c r="L10" s="32"/>
    </row>
    <row r="11" spans="2:46" s="1" customFormat="1" ht="16.5" customHeight="1">
      <c r="B11" s="32"/>
      <c r="E11" s="238" t="s">
        <v>6797</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ROUND(J121,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ROUND((SUM(BE121:BE123)),  2)</f>
        <v>0</v>
      </c>
      <c r="I35" s="97">
        <v>0.21</v>
      </c>
      <c r="J35" s="86">
        <f>ROUND(((SUM(BE121:BE123))*I35),  2)</f>
        <v>0</v>
      </c>
      <c r="L35" s="32"/>
    </row>
    <row r="36" spans="2:12" s="1" customFormat="1" ht="14.45" customHeight="1">
      <c r="B36" s="32"/>
      <c r="E36" s="27" t="s">
        <v>42</v>
      </c>
      <c r="F36" s="86">
        <f>ROUND((SUM(BF121:BF123)),  2)</f>
        <v>0</v>
      </c>
      <c r="I36" s="97">
        <v>0.12</v>
      </c>
      <c r="J36" s="86">
        <f>ROUND(((SUM(BF121:BF123))*I36),  2)</f>
        <v>0</v>
      </c>
      <c r="L36" s="32"/>
    </row>
    <row r="37" spans="2:12" s="1" customFormat="1" ht="14.45" hidden="1" customHeight="1">
      <c r="B37" s="32"/>
      <c r="E37" s="27" t="s">
        <v>43</v>
      </c>
      <c r="F37" s="86">
        <f>ROUND((SUM(BG121:BG123)),  2)</f>
        <v>0</v>
      </c>
      <c r="I37" s="97">
        <v>0.21</v>
      </c>
      <c r="J37" s="86">
        <f>0</f>
        <v>0</v>
      </c>
      <c r="L37" s="32"/>
    </row>
    <row r="38" spans="2:12" s="1" customFormat="1" ht="14.45" hidden="1" customHeight="1">
      <c r="B38" s="32"/>
      <c r="E38" s="27" t="s">
        <v>44</v>
      </c>
      <c r="F38" s="86">
        <f>ROUND((SUM(BH121:BH123)),  2)</f>
        <v>0</v>
      </c>
      <c r="I38" s="97">
        <v>0.12</v>
      </c>
      <c r="J38" s="86">
        <f>0</f>
        <v>0</v>
      </c>
      <c r="L38" s="32"/>
    </row>
    <row r="39" spans="2:12" s="1" customFormat="1" ht="14.45" hidden="1" customHeight="1">
      <c r="B39" s="32"/>
      <c r="E39" s="27" t="s">
        <v>45</v>
      </c>
      <c r="F39" s="86">
        <f>ROUND((SUM(BI121:BI123)),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6485</v>
      </c>
      <c r="F87" s="258"/>
      <c r="G87" s="258"/>
      <c r="H87" s="258"/>
      <c r="L87" s="32"/>
    </row>
    <row r="88" spans="2:12" s="1" customFormat="1" ht="12" customHeight="1">
      <c r="B88" s="32"/>
      <c r="C88" s="27" t="s">
        <v>231</v>
      </c>
      <c r="L88" s="32"/>
    </row>
    <row r="89" spans="2:12" s="1" customFormat="1" ht="16.5" customHeight="1">
      <c r="B89" s="32"/>
      <c r="E89" s="238" t="str">
        <f>E11</f>
        <v>SO 1.5.9 - Lavice</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J121</f>
        <v>0</v>
      </c>
      <c r="L98" s="32"/>
      <c r="AU98" s="17" t="s">
        <v>264</v>
      </c>
    </row>
    <row r="99" spans="2:47" s="8" customFormat="1" ht="24.95" customHeight="1">
      <c r="B99" s="109"/>
      <c r="D99" s="110" t="s">
        <v>6493</v>
      </c>
      <c r="E99" s="111"/>
      <c r="F99" s="111"/>
      <c r="G99" s="111"/>
      <c r="H99" s="111"/>
      <c r="I99" s="111"/>
      <c r="J99" s="112">
        <f>J122</f>
        <v>0</v>
      </c>
      <c r="L99" s="109"/>
    </row>
    <row r="100" spans="2:47" s="1" customFormat="1" ht="21.75" customHeight="1">
      <c r="B100" s="32"/>
      <c r="L100" s="32"/>
    </row>
    <row r="101" spans="2:47" s="1" customFormat="1" ht="6.95" customHeight="1">
      <c r="B101" s="44"/>
      <c r="C101" s="45"/>
      <c r="D101" s="45"/>
      <c r="E101" s="45"/>
      <c r="F101" s="45"/>
      <c r="G101" s="45"/>
      <c r="H101" s="45"/>
      <c r="I101" s="45"/>
      <c r="J101" s="45"/>
      <c r="K101" s="45"/>
      <c r="L101" s="32"/>
    </row>
    <row r="105" spans="2:47" s="1" customFormat="1" ht="6.95" customHeight="1">
      <c r="B105" s="46"/>
      <c r="C105" s="47"/>
      <c r="D105" s="47"/>
      <c r="E105" s="47"/>
      <c r="F105" s="47"/>
      <c r="G105" s="47"/>
      <c r="H105" s="47"/>
      <c r="I105" s="47"/>
      <c r="J105" s="47"/>
      <c r="K105" s="47"/>
      <c r="L105" s="32"/>
    </row>
    <row r="106" spans="2:47" s="1" customFormat="1" ht="24.95" customHeight="1">
      <c r="B106" s="32"/>
      <c r="C106" s="21" t="s">
        <v>278</v>
      </c>
      <c r="L106" s="32"/>
    </row>
    <row r="107" spans="2:47" s="1" customFormat="1" ht="6.95" customHeight="1">
      <c r="B107" s="32"/>
      <c r="L107" s="32"/>
    </row>
    <row r="108" spans="2:47" s="1" customFormat="1" ht="12" customHeight="1">
      <c r="B108" s="32"/>
      <c r="C108" s="27" t="s">
        <v>16</v>
      </c>
      <c r="L108" s="32"/>
    </row>
    <row r="109" spans="2:47" s="1" customFormat="1" ht="16.5" customHeight="1">
      <c r="B109" s="32"/>
      <c r="E109" s="256" t="str">
        <f>E7</f>
        <v>Stavba sekundárního kolektoru Česká-Středova - 2024</v>
      </c>
      <c r="F109" s="257"/>
      <c r="G109" s="257"/>
      <c r="H109" s="257"/>
      <c r="L109" s="32"/>
    </row>
    <row r="110" spans="2:47" ht="12" customHeight="1">
      <c r="B110" s="20"/>
      <c r="C110" s="27" t="s">
        <v>225</v>
      </c>
      <c r="L110" s="20"/>
    </row>
    <row r="111" spans="2:47" s="1" customFormat="1" ht="16.5" customHeight="1">
      <c r="B111" s="32"/>
      <c r="E111" s="256" t="s">
        <v>6485</v>
      </c>
      <c r="F111" s="258"/>
      <c r="G111" s="258"/>
      <c r="H111" s="258"/>
      <c r="L111" s="32"/>
    </row>
    <row r="112" spans="2:47" s="1" customFormat="1" ht="12" customHeight="1">
      <c r="B112" s="32"/>
      <c r="C112" s="27" t="s">
        <v>231</v>
      </c>
      <c r="L112" s="32"/>
    </row>
    <row r="113" spans="2:65" s="1" customFormat="1" ht="16.5" customHeight="1">
      <c r="B113" s="32"/>
      <c r="E113" s="238" t="str">
        <f>E11</f>
        <v>SO 1.5.9 - Lavice</v>
      </c>
      <c r="F113" s="258"/>
      <c r="G113" s="258"/>
      <c r="H113" s="258"/>
      <c r="L113" s="32"/>
    </row>
    <row r="114" spans="2:65" s="1" customFormat="1" ht="6.95" customHeight="1">
      <c r="B114" s="32"/>
      <c r="L114" s="32"/>
    </row>
    <row r="115" spans="2:65" s="1" customFormat="1" ht="12" customHeight="1">
      <c r="B115" s="32"/>
      <c r="C115" s="27" t="s">
        <v>20</v>
      </c>
      <c r="F115" s="25" t="str">
        <f>F14</f>
        <v>Brno</v>
      </c>
      <c r="I115" s="27" t="s">
        <v>22</v>
      </c>
      <c r="J115" s="52" t="str">
        <f>IF(J14="","",J14)</f>
        <v>8. 8. 2024</v>
      </c>
      <c r="L115" s="32"/>
    </row>
    <row r="116" spans="2:65" s="1" customFormat="1" ht="6.95" customHeight="1">
      <c r="B116" s="32"/>
      <c r="L116" s="32"/>
    </row>
    <row r="117" spans="2:65" s="1" customFormat="1" ht="15.2" customHeight="1">
      <c r="B117" s="32"/>
      <c r="C117" s="27" t="s">
        <v>24</v>
      </c>
      <c r="F117" s="25" t="str">
        <f>E17</f>
        <v>Statutární město Brno</v>
      </c>
      <c r="I117" s="27" t="s">
        <v>30</v>
      </c>
      <c r="J117" s="30" t="str">
        <f>E23</f>
        <v>INGUTIS, spol. s r.o.</v>
      </c>
      <c r="L117" s="32"/>
    </row>
    <row r="118" spans="2:65" s="1" customFormat="1" ht="15.2" customHeight="1">
      <c r="B118" s="32"/>
      <c r="C118" s="27" t="s">
        <v>28</v>
      </c>
      <c r="F118" s="25" t="str">
        <f>IF(E20="","",E20)</f>
        <v>Vyplň údaj</v>
      </c>
      <c r="I118" s="27" t="s">
        <v>33</v>
      </c>
      <c r="J118" s="30" t="str">
        <f>E26</f>
        <v>Ing. J. Duben</v>
      </c>
      <c r="L118" s="32"/>
    </row>
    <row r="119" spans="2:65" s="1" customFormat="1" ht="10.35" customHeight="1">
      <c r="B119" s="32"/>
      <c r="L119" s="32"/>
    </row>
    <row r="120" spans="2:65" s="10" customFormat="1" ht="29.25" customHeight="1">
      <c r="B120" s="117"/>
      <c r="C120" s="118" t="s">
        <v>279</v>
      </c>
      <c r="D120" s="119" t="s">
        <v>61</v>
      </c>
      <c r="E120" s="119" t="s">
        <v>57</v>
      </c>
      <c r="F120" s="119" t="s">
        <v>58</v>
      </c>
      <c r="G120" s="119" t="s">
        <v>280</v>
      </c>
      <c r="H120" s="119" t="s">
        <v>281</v>
      </c>
      <c r="I120" s="119" t="s">
        <v>282</v>
      </c>
      <c r="J120" s="119" t="s">
        <v>262</v>
      </c>
      <c r="K120" s="120" t="s">
        <v>283</v>
      </c>
      <c r="L120" s="117"/>
      <c r="M120" s="59" t="s">
        <v>1</v>
      </c>
      <c r="N120" s="60" t="s">
        <v>40</v>
      </c>
      <c r="O120" s="60" t="s">
        <v>284</v>
      </c>
      <c r="P120" s="60" t="s">
        <v>285</v>
      </c>
      <c r="Q120" s="60" t="s">
        <v>286</v>
      </c>
      <c r="R120" s="60" t="s">
        <v>287</v>
      </c>
      <c r="S120" s="60" t="s">
        <v>288</v>
      </c>
      <c r="T120" s="61" t="s">
        <v>289</v>
      </c>
    </row>
    <row r="121" spans="2:65" s="1" customFormat="1" ht="22.9" customHeight="1">
      <c r="B121" s="32"/>
      <c r="C121" s="64" t="s">
        <v>290</v>
      </c>
      <c r="J121" s="121">
        <f>BK121</f>
        <v>0</v>
      </c>
      <c r="L121" s="32"/>
      <c r="M121" s="62"/>
      <c r="N121" s="53"/>
      <c r="O121" s="53"/>
      <c r="P121" s="122">
        <f>P122</f>
        <v>0</v>
      </c>
      <c r="Q121" s="53"/>
      <c r="R121" s="122">
        <f>R122</f>
        <v>0</v>
      </c>
      <c r="S121" s="53"/>
      <c r="T121" s="123">
        <f>T122</f>
        <v>0</v>
      </c>
      <c r="AT121" s="17" t="s">
        <v>75</v>
      </c>
      <c r="AU121" s="17" t="s">
        <v>264</v>
      </c>
      <c r="BK121" s="124">
        <f>BK122</f>
        <v>0</v>
      </c>
    </row>
    <row r="122" spans="2:65" s="11" customFormat="1" ht="25.9" customHeight="1">
      <c r="B122" s="125"/>
      <c r="D122" s="126" t="s">
        <v>75</v>
      </c>
      <c r="E122" s="127" t="s">
        <v>1540</v>
      </c>
      <c r="F122" s="127" t="s">
        <v>6582</v>
      </c>
      <c r="I122" s="128"/>
      <c r="J122" s="129">
        <f>BK122</f>
        <v>0</v>
      </c>
      <c r="L122" s="125"/>
      <c r="M122" s="130"/>
      <c r="P122" s="131">
        <f>P123</f>
        <v>0</v>
      </c>
      <c r="R122" s="131">
        <f>R123</f>
        <v>0</v>
      </c>
      <c r="T122" s="132">
        <f>T123</f>
        <v>0</v>
      </c>
      <c r="AR122" s="126" t="s">
        <v>83</v>
      </c>
      <c r="AT122" s="133" t="s">
        <v>75</v>
      </c>
      <c r="AU122" s="133" t="s">
        <v>76</v>
      </c>
      <c r="AY122" s="126" t="s">
        <v>293</v>
      </c>
      <c r="BK122" s="134">
        <f>BK123</f>
        <v>0</v>
      </c>
    </row>
    <row r="123" spans="2:65" s="1" customFormat="1" ht="16.5" customHeight="1">
      <c r="B123" s="32"/>
      <c r="C123" s="137" t="s">
        <v>83</v>
      </c>
      <c r="D123" s="137" t="s">
        <v>295</v>
      </c>
      <c r="E123" s="138" t="s">
        <v>6782</v>
      </c>
      <c r="F123" s="139" t="s">
        <v>6798</v>
      </c>
      <c r="G123" s="140" t="s">
        <v>3533</v>
      </c>
      <c r="H123" s="141">
        <v>2</v>
      </c>
      <c r="I123" s="142"/>
      <c r="J123" s="143">
        <f>ROUND(I123*H123,2)</f>
        <v>0</v>
      </c>
      <c r="K123" s="139" t="s">
        <v>1</v>
      </c>
      <c r="L123" s="32"/>
      <c r="M123" s="192" t="s">
        <v>1</v>
      </c>
      <c r="N123" s="193" t="s">
        <v>41</v>
      </c>
      <c r="O123" s="194"/>
      <c r="P123" s="195">
        <f>O123*H123</f>
        <v>0</v>
      </c>
      <c r="Q123" s="195">
        <v>0</v>
      </c>
      <c r="R123" s="195">
        <f>Q123*H123</f>
        <v>0</v>
      </c>
      <c r="S123" s="195">
        <v>0</v>
      </c>
      <c r="T123" s="196">
        <f>S123*H123</f>
        <v>0</v>
      </c>
      <c r="AR123" s="148" t="s">
        <v>300</v>
      </c>
      <c r="AT123" s="148" t="s">
        <v>295</v>
      </c>
      <c r="AU123" s="148" t="s">
        <v>83</v>
      </c>
      <c r="AY123" s="17" t="s">
        <v>293</v>
      </c>
      <c r="BE123" s="149">
        <f>IF(N123="základní",J123,0)</f>
        <v>0</v>
      </c>
      <c r="BF123" s="149">
        <f>IF(N123="snížená",J123,0)</f>
        <v>0</v>
      </c>
      <c r="BG123" s="149">
        <f>IF(N123="zákl. přenesená",J123,0)</f>
        <v>0</v>
      </c>
      <c r="BH123" s="149">
        <f>IF(N123="sníž. přenesená",J123,0)</f>
        <v>0</v>
      </c>
      <c r="BI123" s="149">
        <f>IF(N123="nulová",J123,0)</f>
        <v>0</v>
      </c>
      <c r="BJ123" s="17" t="s">
        <v>83</v>
      </c>
      <c r="BK123" s="149">
        <f>ROUND(I123*H123,2)</f>
        <v>0</v>
      </c>
      <c r="BL123" s="17" t="s">
        <v>300</v>
      </c>
      <c r="BM123" s="148" t="s">
        <v>85</v>
      </c>
    </row>
    <row r="124" spans="2:65" s="1" customFormat="1" ht="6.95" customHeight="1">
      <c r="B124" s="44"/>
      <c r="C124" s="45"/>
      <c r="D124" s="45"/>
      <c r="E124" s="45"/>
      <c r="F124" s="45"/>
      <c r="G124" s="45"/>
      <c r="H124" s="45"/>
      <c r="I124" s="45"/>
      <c r="J124" s="45"/>
      <c r="K124" s="45"/>
      <c r="L124" s="32"/>
    </row>
  </sheetData>
  <sheetProtection algorithmName="SHA-512" hashValue="RDQKaw3vXizKY9qvM4Tn8n9Hq3b7BnSX97gQKvmWjMLUHMHc9efuEbadZEOuu0fpFMhSxYqPuY4j2pSJGXGiSQ==" saltValue="0rIVy033io+3ZDz6RJWAchrvjH9UFBNHWe/DKsEUcuLMo7uc9fiMxWeD14wIZ9e20dYZrNhZ/pYCEuraCjVrUg==" spinCount="100000" sheet="1" objects="1" scenarios="1" formatColumns="0" formatRows="0" autoFilter="0"/>
  <autoFilter ref="C120:K123" xr:uid="{00000000-0009-0000-0000-000021000000}"/>
  <mergeCells count="12">
    <mergeCell ref="E113:H113"/>
    <mergeCell ref="L2:V2"/>
    <mergeCell ref="E85:H85"/>
    <mergeCell ref="E87:H87"/>
    <mergeCell ref="E89:H89"/>
    <mergeCell ref="E109:H109"/>
    <mergeCell ref="E111:H11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2:BM171"/>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211</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s="1" customFormat="1" ht="12" customHeight="1">
      <c r="B8" s="32"/>
      <c r="D8" s="27" t="s">
        <v>225</v>
      </c>
      <c r="L8" s="32"/>
    </row>
    <row r="9" spans="2:46" s="1" customFormat="1" ht="16.5" customHeight="1">
      <c r="B9" s="32"/>
      <c r="E9" s="238" t="s">
        <v>6799</v>
      </c>
      <c r="F9" s="258"/>
      <c r="G9" s="258"/>
      <c r="H9" s="258"/>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21</v>
      </c>
      <c r="I12" s="27" t="s">
        <v>22</v>
      </c>
      <c r="J12" s="52" t="str">
        <f>'Rekapitulace stavby'!AN8</f>
        <v>8. 8. 2024</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26</v>
      </c>
      <c r="I15" s="27" t="s">
        <v>27</v>
      </c>
      <c r="J15" s="25" t="s">
        <v>1</v>
      </c>
      <c r="L15" s="32"/>
    </row>
    <row r="16" spans="2:46" s="1" customFormat="1" ht="6.95" customHeight="1">
      <c r="B16" s="32"/>
      <c r="L16" s="32"/>
    </row>
    <row r="17" spans="2:12" s="1" customFormat="1" ht="12" customHeight="1">
      <c r="B17" s="32"/>
      <c r="D17" s="27" t="s">
        <v>28</v>
      </c>
      <c r="I17" s="27" t="s">
        <v>25</v>
      </c>
      <c r="J17" s="28" t="str">
        <f>'Rekapitulace stavby'!AN13</f>
        <v>Vyplň údaj</v>
      </c>
      <c r="L17" s="32"/>
    </row>
    <row r="18" spans="2:12" s="1" customFormat="1" ht="18" customHeight="1">
      <c r="B18" s="32"/>
      <c r="E18" s="259" t="str">
        <f>'Rekapitulace stavby'!E14</f>
        <v>Vyplň údaj</v>
      </c>
      <c r="F18" s="216"/>
      <c r="G18" s="216"/>
      <c r="H18" s="216"/>
      <c r="I18" s="27" t="s">
        <v>27</v>
      </c>
      <c r="J18" s="28" t="str">
        <f>'Rekapitulace stavby'!AN14</f>
        <v>Vyplň údaj</v>
      </c>
      <c r="L18" s="32"/>
    </row>
    <row r="19" spans="2:12" s="1" customFormat="1" ht="6.95" customHeight="1">
      <c r="B19" s="32"/>
      <c r="L19" s="32"/>
    </row>
    <row r="20" spans="2:12" s="1" customFormat="1" ht="12" customHeight="1">
      <c r="B20" s="32"/>
      <c r="D20" s="27" t="s">
        <v>30</v>
      </c>
      <c r="I20" s="27" t="s">
        <v>25</v>
      </c>
      <c r="J20" s="25" t="s">
        <v>1</v>
      </c>
      <c r="L20" s="32"/>
    </row>
    <row r="21" spans="2:12" s="1" customFormat="1" ht="18" customHeight="1">
      <c r="B21" s="32"/>
      <c r="E21" s="25" t="s">
        <v>31</v>
      </c>
      <c r="I21" s="27" t="s">
        <v>27</v>
      </c>
      <c r="J21" s="25" t="s">
        <v>1</v>
      </c>
      <c r="L21" s="32"/>
    </row>
    <row r="22" spans="2:12" s="1" customFormat="1" ht="6.95" customHeight="1">
      <c r="B22" s="32"/>
      <c r="L22" s="32"/>
    </row>
    <row r="23" spans="2:12" s="1" customFormat="1" ht="12" customHeight="1">
      <c r="B23" s="32"/>
      <c r="D23" s="27" t="s">
        <v>33</v>
      </c>
      <c r="I23" s="27" t="s">
        <v>25</v>
      </c>
      <c r="J23" s="25" t="s">
        <v>1</v>
      </c>
      <c r="L23" s="32"/>
    </row>
    <row r="24" spans="2:12" s="1" customFormat="1" ht="18" customHeight="1">
      <c r="B24" s="32"/>
      <c r="E24" s="25" t="s">
        <v>34</v>
      </c>
      <c r="I24" s="27" t="s">
        <v>27</v>
      </c>
      <c r="J24" s="25" t="s">
        <v>1</v>
      </c>
      <c r="L24" s="32"/>
    </row>
    <row r="25" spans="2:12" s="1" customFormat="1" ht="6.95" customHeight="1">
      <c r="B25" s="32"/>
      <c r="L25" s="32"/>
    </row>
    <row r="26" spans="2:12" s="1" customFormat="1" ht="12" customHeight="1">
      <c r="B26" s="32"/>
      <c r="D26" s="27" t="s">
        <v>35</v>
      </c>
      <c r="L26" s="32"/>
    </row>
    <row r="27" spans="2:12" s="7" customFormat="1" ht="16.5" customHeight="1">
      <c r="B27" s="95"/>
      <c r="E27" s="221" t="s">
        <v>1</v>
      </c>
      <c r="F27" s="221"/>
      <c r="G27" s="221"/>
      <c r="H27" s="221"/>
      <c r="L27" s="95"/>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6" t="s">
        <v>36</v>
      </c>
      <c r="J30" s="66">
        <f>ROUND(J129, 2)</f>
        <v>0</v>
      </c>
      <c r="L30" s="32"/>
    </row>
    <row r="31" spans="2:12" s="1" customFormat="1" ht="6.95" customHeight="1">
      <c r="B31" s="32"/>
      <c r="D31" s="53"/>
      <c r="E31" s="53"/>
      <c r="F31" s="53"/>
      <c r="G31" s="53"/>
      <c r="H31" s="53"/>
      <c r="I31" s="53"/>
      <c r="J31" s="53"/>
      <c r="K31" s="53"/>
      <c r="L31" s="32"/>
    </row>
    <row r="32" spans="2:12" s="1" customFormat="1" ht="14.45" customHeight="1">
      <c r="B32" s="32"/>
      <c r="F32" s="35" t="s">
        <v>38</v>
      </c>
      <c r="I32" s="35" t="s">
        <v>37</v>
      </c>
      <c r="J32" s="35" t="s">
        <v>39</v>
      </c>
      <c r="L32" s="32"/>
    </row>
    <row r="33" spans="2:12" s="1" customFormat="1" ht="14.45" customHeight="1">
      <c r="B33" s="32"/>
      <c r="D33" s="55" t="s">
        <v>40</v>
      </c>
      <c r="E33" s="27" t="s">
        <v>41</v>
      </c>
      <c r="F33" s="86">
        <f>ROUND((SUM(BE129:BE170)),  2)</f>
        <v>0</v>
      </c>
      <c r="I33" s="97">
        <v>0.21</v>
      </c>
      <c r="J33" s="86">
        <f>ROUND(((SUM(BE129:BE170))*I33),  2)</f>
        <v>0</v>
      </c>
      <c r="L33" s="32"/>
    </row>
    <row r="34" spans="2:12" s="1" customFormat="1" ht="14.45" customHeight="1">
      <c r="B34" s="32"/>
      <c r="E34" s="27" t="s">
        <v>42</v>
      </c>
      <c r="F34" s="86">
        <f>ROUND((SUM(BF129:BF170)),  2)</f>
        <v>0</v>
      </c>
      <c r="I34" s="97">
        <v>0.12</v>
      </c>
      <c r="J34" s="86">
        <f>ROUND(((SUM(BF129:BF170))*I34),  2)</f>
        <v>0</v>
      </c>
      <c r="L34" s="32"/>
    </row>
    <row r="35" spans="2:12" s="1" customFormat="1" ht="14.45" hidden="1" customHeight="1">
      <c r="B35" s="32"/>
      <c r="E35" s="27" t="s">
        <v>43</v>
      </c>
      <c r="F35" s="86">
        <f>ROUND((SUM(BG129:BG170)),  2)</f>
        <v>0</v>
      </c>
      <c r="I35" s="97">
        <v>0.21</v>
      </c>
      <c r="J35" s="86">
        <f>0</f>
        <v>0</v>
      </c>
      <c r="L35" s="32"/>
    </row>
    <row r="36" spans="2:12" s="1" customFormat="1" ht="14.45" hidden="1" customHeight="1">
      <c r="B36" s="32"/>
      <c r="E36" s="27" t="s">
        <v>44</v>
      </c>
      <c r="F36" s="86">
        <f>ROUND((SUM(BH129:BH170)),  2)</f>
        <v>0</v>
      </c>
      <c r="I36" s="97">
        <v>0.12</v>
      </c>
      <c r="J36" s="86">
        <f>0</f>
        <v>0</v>
      </c>
      <c r="L36" s="32"/>
    </row>
    <row r="37" spans="2:12" s="1" customFormat="1" ht="14.45" hidden="1" customHeight="1">
      <c r="B37" s="32"/>
      <c r="E37" s="27" t="s">
        <v>45</v>
      </c>
      <c r="F37" s="86">
        <f>ROUND((SUM(BI129:BI170)),  2)</f>
        <v>0</v>
      </c>
      <c r="I37" s="97">
        <v>0</v>
      </c>
      <c r="J37" s="86">
        <f>0</f>
        <v>0</v>
      </c>
      <c r="L37" s="32"/>
    </row>
    <row r="38" spans="2:12" s="1" customFormat="1" ht="6.95" customHeight="1">
      <c r="B38" s="32"/>
      <c r="L38" s="32"/>
    </row>
    <row r="39" spans="2:12" s="1" customFormat="1" ht="25.35" customHeight="1">
      <c r="B39" s="32"/>
      <c r="C39" s="98"/>
      <c r="D39" s="99" t="s">
        <v>46</v>
      </c>
      <c r="E39" s="57"/>
      <c r="F39" s="57"/>
      <c r="G39" s="100" t="s">
        <v>47</v>
      </c>
      <c r="H39" s="101" t="s">
        <v>48</v>
      </c>
      <c r="I39" s="57"/>
      <c r="J39" s="102">
        <f>SUM(J30:J37)</f>
        <v>0</v>
      </c>
      <c r="K39" s="103"/>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260</v>
      </c>
      <c r="L82" s="32"/>
    </row>
    <row r="83" spans="2:47" s="1" customFormat="1" ht="6.95" customHeight="1">
      <c r="B83" s="32"/>
      <c r="L83" s="32"/>
    </row>
    <row r="84" spans="2:47" s="1" customFormat="1" ht="12" customHeight="1">
      <c r="B84" s="32"/>
      <c r="C84" s="27" t="s">
        <v>16</v>
      </c>
      <c r="L84" s="32"/>
    </row>
    <row r="85" spans="2:47" s="1" customFormat="1" ht="16.5" customHeight="1">
      <c r="B85" s="32"/>
      <c r="E85" s="256" t="str">
        <f>E7</f>
        <v>Stavba sekundárního kolektoru Česká-Středova - 2024</v>
      </c>
      <c r="F85" s="257"/>
      <c r="G85" s="257"/>
      <c r="H85" s="257"/>
      <c r="L85" s="32"/>
    </row>
    <row r="86" spans="2:47" s="1" customFormat="1" ht="12" customHeight="1">
      <c r="B86" s="32"/>
      <c r="C86" s="27" t="s">
        <v>225</v>
      </c>
      <c r="L86" s="32"/>
    </row>
    <row r="87" spans="2:47" s="1" customFormat="1" ht="16.5" customHeight="1">
      <c r="B87" s="32"/>
      <c r="E87" s="238" t="str">
        <f>E9</f>
        <v>OST a VRN - Ostatní a vedlejší rozpočtové náklady</v>
      </c>
      <c r="F87" s="258"/>
      <c r="G87" s="258"/>
      <c r="H87" s="258"/>
      <c r="L87" s="32"/>
    </row>
    <row r="88" spans="2:47" s="1" customFormat="1" ht="6.95" customHeight="1">
      <c r="B88" s="32"/>
      <c r="L88" s="32"/>
    </row>
    <row r="89" spans="2:47" s="1" customFormat="1" ht="12" customHeight="1">
      <c r="B89" s="32"/>
      <c r="C89" s="27" t="s">
        <v>20</v>
      </c>
      <c r="F89" s="25" t="str">
        <f>F12</f>
        <v>Brno</v>
      </c>
      <c r="I89" s="27" t="s">
        <v>22</v>
      </c>
      <c r="J89" s="52" t="str">
        <f>IF(J12="","",J12)</f>
        <v>8. 8. 2024</v>
      </c>
      <c r="L89" s="32"/>
    </row>
    <row r="90" spans="2:47" s="1" customFormat="1" ht="6.95" customHeight="1">
      <c r="B90" s="32"/>
      <c r="L90" s="32"/>
    </row>
    <row r="91" spans="2:47" s="1" customFormat="1" ht="15.2" customHeight="1">
      <c r="B91" s="32"/>
      <c r="C91" s="27" t="s">
        <v>24</v>
      </c>
      <c r="F91" s="25" t="str">
        <f>E15</f>
        <v>Statutární město Brno</v>
      </c>
      <c r="I91" s="27" t="s">
        <v>30</v>
      </c>
      <c r="J91" s="30" t="str">
        <f>E21</f>
        <v>INGUTIS, spol. s r.o.</v>
      </c>
      <c r="L91" s="32"/>
    </row>
    <row r="92" spans="2:47" s="1" customFormat="1" ht="15.2" customHeight="1">
      <c r="B92" s="32"/>
      <c r="C92" s="27" t="s">
        <v>28</v>
      </c>
      <c r="F92" s="25" t="str">
        <f>IF(E18="","",E18)</f>
        <v>Vyplň údaj</v>
      </c>
      <c r="I92" s="27" t="s">
        <v>33</v>
      </c>
      <c r="J92" s="30" t="str">
        <f>E24</f>
        <v>Ing. J. Duben</v>
      </c>
      <c r="L92" s="32"/>
    </row>
    <row r="93" spans="2:47" s="1" customFormat="1" ht="10.35" customHeight="1">
      <c r="B93" s="32"/>
      <c r="L93" s="32"/>
    </row>
    <row r="94" spans="2:47" s="1" customFormat="1" ht="29.25" customHeight="1">
      <c r="B94" s="32"/>
      <c r="C94" s="106" t="s">
        <v>261</v>
      </c>
      <c r="D94" s="98"/>
      <c r="E94" s="98"/>
      <c r="F94" s="98"/>
      <c r="G94" s="98"/>
      <c r="H94" s="98"/>
      <c r="I94" s="98"/>
      <c r="J94" s="107" t="s">
        <v>262</v>
      </c>
      <c r="K94" s="98"/>
      <c r="L94" s="32"/>
    </row>
    <row r="95" spans="2:47" s="1" customFormat="1" ht="10.35" customHeight="1">
      <c r="B95" s="32"/>
      <c r="L95" s="32"/>
    </row>
    <row r="96" spans="2:47" s="1" customFormat="1" ht="22.9" customHeight="1">
      <c r="B96" s="32"/>
      <c r="C96" s="108" t="s">
        <v>263</v>
      </c>
      <c r="J96" s="66">
        <f>J129</f>
        <v>0</v>
      </c>
      <c r="L96" s="32"/>
      <c r="AU96" s="17" t="s">
        <v>264</v>
      </c>
    </row>
    <row r="97" spans="2:12" s="8" customFormat="1" ht="24.95" customHeight="1">
      <c r="B97" s="109"/>
      <c r="D97" s="110" t="s">
        <v>6800</v>
      </c>
      <c r="E97" s="111"/>
      <c r="F97" s="111"/>
      <c r="G97" s="111"/>
      <c r="H97" s="111"/>
      <c r="I97" s="111"/>
      <c r="J97" s="112">
        <f>J130</f>
        <v>0</v>
      </c>
      <c r="L97" s="109"/>
    </row>
    <row r="98" spans="2:12" s="8" customFormat="1" ht="24.95" customHeight="1">
      <c r="B98" s="109"/>
      <c r="D98" s="110" t="s">
        <v>6801</v>
      </c>
      <c r="E98" s="111"/>
      <c r="F98" s="111"/>
      <c r="G98" s="111"/>
      <c r="H98" s="111"/>
      <c r="I98" s="111"/>
      <c r="J98" s="112">
        <f>J134</f>
        <v>0</v>
      </c>
      <c r="L98" s="109"/>
    </row>
    <row r="99" spans="2:12" s="8" customFormat="1" ht="24.95" customHeight="1">
      <c r="B99" s="109"/>
      <c r="D99" s="110" t="s">
        <v>6802</v>
      </c>
      <c r="E99" s="111"/>
      <c r="F99" s="111"/>
      <c r="G99" s="111"/>
      <c r="H99" s="111"/>
      <c r="I99" s="111"/>
      <c r="J99" s="112">
        <f>J139</f>
        <v>0</v>
      </c>
      <c r="L99" s="109"/>
    </row>
    <row r="100" spans="2:12" s="8" customFormat="1" ht="24.95" customHeight="1">
      <c r="B100" s="109"/>
      <c r="D100" s="110" t="s">
        <v>6803</v>
      </c>
      <c r="E100" s="111"/>
      <c r="F100" s="111"/>
      <c r="G100" s="111"/>
      <c r="H100" s="111"/>
      <c r="I100" s="111"/>
      <c r="J100" s="112">
        <f>J141</f>
        <v>0</v>
      </c>
      <c r="L100" s="109"/>
    </row>
    <row r="101" spans="2:12" s="8" customFormat="1" ht="24.95" customHeight="1">
      <c r="B101" s="109"/>
      <c r="D101" s="110" t="s">
        <v>6804</v>
      </c>
      <c r="E101" s="111"/>
      <c r="F101" s="111"/>
      <c r="G101" s="111"/>
      <c r="H101" s="111"/>
      <c r="I101" s="111"/>
      <c r="J101" s="112">
        <f>J143</f>
        <v>0</v>
      </c>
      <c r="L101" s="109"/>
    </row>
    <row r="102" spans="2:12" s="8" customFormat="1" ht="24.95" customHeight="1">
      <c r="B102" s="109"/>
      <c r="D102" s="110" t="s">
        <v>6805</v>
      </c>
      <c r="E102" s="111"/>
      <c r="F102" s="111"/>
      <c r="G102" s="111"/>
      <c r="H102" s="111"/>
      <c r="I102" s="111"/>
      <c r="J102" s="112">
        <f>J145</f>
        <v>0</v>
      </c>
      <c r="L102" s="109"/>
    </row>
    <row r="103" spans="2:12" s="8" customFormat="1" ht="24.95" customHeight="1">
      <c r="B103" s="109"/>
      <c r="D103" s="110" t="s">
        <v>3321</v>
      </c>
      <c r="E103" s="111"/>
      <c r="F103" s="111"/>
      <c r="G103" s="111"/>
      <c r="H103" s="111"/>
      <c r="I103" s="111"/>
      <c r="J103" s="112">
        <f>J147</f>
        <v>0</v>
      </c>
      <c r="L103" s="109"/>
    </row>
    <row r="104" spans="2:12" s="9" customFormat="1" ht="19.899999999999999" customHeight="1">
      <c r="B104" s="113"/>
      <c r="D104" s="114" t="s">
        <v>6386</v>
      </c>
      <c r="E104" s="115"/>
      <c r="F104" s="115"/>
      <c r="G104" s="115"/>
      <c r="H104" s="115"/>
      <c r="I104" s="115"/>
      <c r="J104" s="116">
        <f>J148</f>
        <v>0</v>
      </c>
      <c r="L104" s="113"/>
    </row>
    <row r="105" spans="2:12" s="9" customFormat="1" ht="19.899999999999999" customHeight="1">
      <c r="B105" s="113"/>
      <c r="D105" s="114" t="s">
        <v>3322</v>
      </c>
      <c r="E105" s="115"/>
      <c r="F105" s="115"/>
      <c r="G105" s="115"/>
      <c r="H105" s="115"/>
      <c r="I105" s="115"/>
      <c r="J105" s="116">
        <f>J154</f>
        <v>0</v>
      </c>
      <c r="L105" s="113"/>
    </row>
    <row r="106" spans="2:12" s="9" customFormat="1" ht="19.899999999999999" customHeight="1">
      <c r="B106" s="113"/>
      <c r="D106" s="114" t="s">
        <v>6806</v>
      </c>
      <c r="E106" s="115"/>
      <c r="F106" s="115"/>
      <c r="G106" s="115"/>
      <c r="H106" s="115"/>
      <c r="I106" s="115"/>
      <c r="J106" s="116">
        <f>J157</f>
        <v>0</v>
      </c>
      <c r="L106" s="113"/>
    </row>
    <row r="107" spans="2:12" s="9" customFormat="1" ht="19.899999999999999" customHeight="1">
      <c r="B107" s="113"/>
      <c r="D107" s="114" t="s">
        <v>6807</v>
      </c>
      <c r="E107" s="115"/>
      <c r="F107" s="115"/>
      <c r="G107" s="115"/>
      <c r="H107" s="115"/>
      <c r="I107" s="115"/>
      <c r="J107" s="116">
        <f>J161</f>
        <v>0</v>
      </c>
      <c r="L107" s="113"/>
    </row>
    <row r="108" spans="2:12" s="9" customFormat="1" ht="19.899999999999999" customHeight="1">
      <c r="B108" s="113"/>
      <c r="D108" s="114" t="s">
        <v>6808</v>
      </c>
      <c r="E108" s="115"/>
      <c r="F108" s="115"/>
      <c r="G108" s="115"/>
      <c r="H108" s="115"/>
      <c r="I108" s="115"/>
      <c r="J108" s="116">
        <f>J165</f>
        <v>0</v>
      </c>
      <c r="L108" s="113"/>
    </row>
    <row r="109" spans="2:12" s="9" customFormat="1" ht="19.899999999999999" customHeight="1">
      <c r="B109" s="113"/>
      <c r="D109" s="114" t="s">
        <v>6809</v>
      </c>
      <c r="E109" s="115"/>
      <c r="F109" s="115"/>
      <c r="G109" s="115"/>
      <c r="H109" s="115"/>
      <c r="I109" s="115"/>
      <c r="J109" s="116">
        <f>J167</f>
        <v>0</v>
      </c>
      <c r="L109" s="113"/>
    </row>
    <row r="110" spans="2:12" s="1" customFormat="1" ht="21.75" customHeight="1">
      <c r="B110" s="32"/>
      <c r="L110" s="32"/>
    </row>
    <row r="111" spans="2:12" s="1" customFormat="1" ht="6.95" customHeight="1">
      <c r="B111" s="44"/>
      <c r="C111" s="45"/>
      <c r="D111" s="45"/>
      <c r="E111" s="45"/>
      <c r="F111" s="45"/>
      <c r="G111" s="45"/>
      <c r="H111" s="45"/>
      <c r="I111" s="45"/>
      <c r="J111" s="45"/>
      <c r="K111" s="45"/>
      <c r="L111" s="32"/>
    </row>
    <row r="115" spans="2:20" s="1" customFormat="1" ht="6.95" customHeight="1">
      <c r="B115" s="46"/>
      <c r="C115" s="47"/>
      <c r="D115" s="47"/>
      <c r="E115" s="47"/>
      <c r="F115" s="47"/>
      <c r="G115" s="47"/>
      <c r="H115" s="47"/>
      <c r="I115" s="47"/>
      <c r="J115" s="47"/>
      <c r="K115" s="47"/>
      <c r="L115" s="32"/>
    </row>
    <row r="116" spans="2:20" s="1" customFormat="1" ht="24.95" customHeight="1">
      <c r="B116" s="32"/>
      <c r="C116" s="21" t="s">
        <v>278</v>
      </c>
      <c r="L116" s="32"/>
    </row>
    <row r="117" spans="2:20" s="1" customFormat="1" ht="6.95" customHeight="1">
      <c r="B117" s="32"/>
      <c r="L117" s="32"/>
    </row>
    <row r="118" spans="2:20" s="1" customFormat="1" ht="12" customHeight="1">
      <c r="B118" s="32"/>
      <c r="C118" s="27" t="s">
        <v>16</v>
      </c>
      <c r="L118" s="32"/>
    </row>
    <row r="119" spans="2:20" s="1" customFormat="1" ht="16.5" customHeight="1">
      <c r="B119" s="32"/>
      <c r="E119" s="256" t="str">
        <f>E7</f>
        <v>Stavba sekundárního kolektoru Česká-Středova - 2024</v>
      </c>
      <c r="F119" s="257"/>
      <c r="G119" s="257"/>
      <c r="H119" s="257"/>
      <c r="L119" s="32"/>
    </row>
    <row r="120" spans="2:20" s="1" customFormat="1" ht="12" customHeight="1">
      <c r="B120" s="32"/>
      <c r="C120" s="27" t="s">
        <v>225</v>
      </c>
      <c r="L120" s="32"/>
    </row>
    <row r="121" spans="2:20" s="1" customFormat="1" ht="16.5" customHeight="1">
      <c r="B121" s="32"/>
      <c r="E121" s="238" t="str">
        <f>E9</f>
        <v>OST a VRN - Ostatní a vedlejší rozpočtové náklady</v>
      </c>
      <c r="F121" s="258"/>
      <c r="G121" s="258"/>
      <c r="H121" s="258"/>
      <c r="L121" s="32"/>
    </row>
    <row r="122" spans="2:20" s="1" customFormat="1" ht="6.95" customHeight="1">
      <c r="B122" s="32"/>
      <c r="L122" s="32"/>
    </row>
    <row r="123" spans="2:20" s="1" customFormat="1" ht="12" customHeight="1">
      <c r="B123" s="32"/>
      <c r="C123" s="27" t="s">
        <v>20</v>
      </c>
      <c r="F123" s="25" t="str">
        <f>F12</f>
        <v>Brno</v>
      </c>
      <c r="I123" s="27" t="s">
        <v>22</v>
      </c>
      <c r="J123" s="52" t="str">
        <f>IF(J12="","",J12)</f>
        <v>8. 8. 2024</v>
      </c>
      <c r="L123" s="32"/>
    </row>
    <row r="124" spans="2:20" s="1" customFormat="1" ht="6.95" customHeight="1">
      <c r="B124" s="32"/>
      <c r="L124" s="32"/>
    </row>
    <row r="125" spans="2:20" s="1" customFormat="1" ht="15.2" customHeight="1">
      <c r="B125" s="32"/>
      <c r="C125" s="27" t="s">
        <v>24</v>
      </c>
      <c r="F125" s="25" t="str">
        <f>E15</f>
        <v>Statutární město Brno</v>
      </c>
      <c r="I125" s="27" t="s">
        <v>30</v>
      </c>
      <c r="J125" s="30" t="str">
        <f>E21</f>
        <v>INGUTIS, spol. s r.o.</v>
      </c>
      <c r="L125" s="32"/>
    </row>
    <row r="126" spans="2:20" s="1" customFormat="1" ht="15.2" customHeight="1">
      <c r="B126" s="32"/>
      <c r="C126" s="27" t="s">
        <v>28</v>
      </c>
      <c r="F126" s="25" t="str">
        <f>IF(E18="","",E18)</f>
        <v>Vyplň údaj</v>
      </c>
      <c r="I126" s="27" t="s">
        <v>33</v>
      </c>
      <c r="J126" s="30" t="str">
        <f>E24</f>
        <v>Ing. J. Duben</v>
      </c>
      <c r="L126" s="32"/>
    </row>
    <row r="127" spans="2:20" s="1" customFormat="1" ht="10.35" customHeight="1">
      <c r="B127" s="32"/>
      <c r="L127" s="32"/>
    </row>
    <row r="128" spans="2:20" s="10" customFormat="1" ht="29.25" customHeight="1">
      <c r="B128" s="117"/>
      <c r="C128" s="118" t="s">
        <v>279</v>
      </c>
      <c r="D128" s="119" t="s">
        <v>61</v>
      </c>
      <c r="E128" s="119" t="s">
        <v>57</v>
      </c>
      <c r="F128" s="119" t="s">
        <v>58</v>
      </c>
      <c r="G128" s="119" t="s">
        <v>280</v>
      </c>
      <c r="H128" s="119" t="s">
        <v>281</v>
      </c>
      <c r="I128" s="119" t="s">
        <v>282</v>
      </c>
      <c r="J128" s="119" t="s">
        <v>262</v>
      </c>
      <c r="K128" s="120" t="s">
        <v>283</v>
      </c>
      <c r="L128" s="117"/>
      <c r="M128" s="59" t="s">
        <v>1</v>
      </c>
      <c r="N128" s="60" t="s">
        <v>40</v>
      </c>
      <c r="O128" s="60" t="s">
        <v>284</v>
      </c>
      <c r="P128" s="60" t="s">
        <v>285</v>
      </c>
      <c r="Q128" s="60" t="s">
        <v>286</v>
      </c>
      <c r="R128" s="60" t="s">
        <v>287</v>
      </c>
      <c r="S128" s="60" t="s">
        <v>288</v>
      </c>
      <c r="T128" s="61" t="s">
        <v>289</v>
      </c>
    </row>
    <row r="129" spans="2:65" s="1" customFormat="1" ht="22.9" customHeight="1">
      <c r="B129" s="32"/>
      <c r="C129" s="64" t="s">
        <v>290</v>
      </c>
      <c r="J129" s="121">
        <f>BK129</f>
        <v>0</v>
      </c>
      <c r="L129" s="32"/>
      <c r="M129" s="62"/>
      <c r="N129" s="53"/>
      <c r="O129" s="53"/>
      <c r="P129" s="122">
        <f>P130+P134+P139+P141+P143+P145+P147</f>
        <v>0</v>
      </c>
      <c r="Q129" s="53"/>
      <c r="R129" s="122">
        <f>R130+R134+R139+R141+R143+R145+R147</f>
        <v>0</v>
      </c>
      <c r="S129" s="53"/>
      <c r="T129" s="123">
        <f>T130+T134+T139+T141+T143+T145+T147</f>
        <v>0</v>
      </c>
      <c r="AT129" s="17" t="s">
        <v>75</v>
      </c>
      <c r="AU129" s="17" t="s">
        <v>264</v>
      </c>
      <c r="BK129" s="124">
        <f>BK130+BK134+BK139+BK141+BK143+BK145+BK147</f>
        <v>0</v>
      </c>
    </row>
    <row r="130" spans="2:65" s="11" customFormat="1" ht="25.9" customHeight="1">
      <c r="B130" s="125"/>
      <c r="D130" s="126" t="s">
        <v>75</v>
      </c>
      <c r="E130" s="127" t="s">
        <v>6810</v>
      </c>
      <c r="F130" s="127" t="s">
        <v>6811</v>
      </c>
      <c r="I130" s="128"/>
      <c r="J130" s="129">
        <f>BK130</f>
        <v>0</v>
      </c>
      <c r="L130" s="125"/>
      <c r="M130" s="130"/>
      <c r="P130" s="131">
        <f>SUM(P131:P133)</f>
        <v>0</v>
      </c>
      <c r="R130" s="131">
        <f>SUM(R131:R133)</f>
        <v>0</v>
      </c>
      <c r="T130" s="132">
        <f>SUM(T131:T133)</f>
        <v>0</v>
      </c>
      <c r="AR130" s="126" t="s">
        <v>83</v>
      </c>
      <c r="AT130" s="133" t="s">
        <v>75</v>
      </c>
      <c r="AU130" s="133" t="s">
        <v>76</v>
      </c>
      <c r="AY130" s="126" t="s">
        <v>293</v>
      </c>
      <c r="BK130" s="134">
        <f>SUM(BK131:BK133)</f>
        <v>0</v>
      </c>
    </row>
    <row r="131" spans="2:65" s="1" customFormat="1" ht="16.5" customHeight="1">
      <c r="B131" s="32"/>
      <c r="C131" s="137" t="s">
        <v>83</v>
      </c>
      <c r="D131" s="137" t="s">
        <v>295</v>
      </c>
      <c r="E131" s="138" t="s">
        <v>6812</v>
      </c>
      <c r="F131" s="139" t="s">
        <v>6813</v>
      </c>
      <c r="G131" s="140" t="s">
        <v>6814</v>
      </c>
      <c r="H131" s="141">
        <v>1</v>
      </c>
      <c r="I131" s="142"/>
      <c r="J131" s="143">
        <f>ROUND(I131*H131,2)</f>
        <v>0</v>
      </c>
      <c r="K131" s="139" t="s">
        <v>1</v>
      </c>
      <c r="L131" s="32"/>
      <c r="M131" s="144" t="s">
        <v>1</v>
      </c>
      <c r="N131" s="145" t="s">
        <v>41</v>
      </c>
      <c r="P131" s="146">
        <f>O131*H131</f>
        <v>0</v>
      </c>
      <c r="Q131" s="146">
        <v>0</v>
      </c>
      <c r="R131" s="146">
        <f>Q131*H131</f>
        <v>0</v>
      </c>
      <c r="S131" s="146">
        <v>0</v>
      </c>
      <c r="T131" s="147">
        <f>S131*H131</f>
        <v>0</v>
      </c>
      <c r="AR131" s="148" t="s">
        <v>300</v>
      </c>
      <c r="AT131" s="148" t="s">
        <v>295</v>
      </c>
      <c r="AU131" s="148" t="s">
        <v>83</v>
      </c>
      <c r="AY131" s="17" t="s">
        <v>293</v>
      </c>
      <c r="BE131" s="149">
        <f>IF(N131="základní",J131,0)</f>
        <v>0</v>
      </c>
      <c r="BF131" s="149">
        <f>IF(N131="snížená",J131,0)</f>
        <v>0</v>
      </c>
      <c r="BG131" s="149">
        <f>IF(N131="zákl. přenesená",J131,0)</f>
        <v>0</v>
      </c>
      <c r="BH131" s="149">
        <f>IF(N131="sníž. přenesená",J131,0)</f>
        <v>0</v>
      </c>
      <c r="BI131" s="149">
        <f>IF(N131="nulová",J131,0)</f>
        <v>0</v>
      </c>
      <c r="BJ131" s="17" t="s">
        <v>83</v>
      </c>
      <c r="BK131" s="149">
        <f>ROUND(I131*H131,2)</f>
        <v>0</v>
      </c>
      <c r="BL131" s="17" t="s">
        <v>300</v>
      </c>
      <c r="BM131" s="148" t="s">
        <v>6815</v>
      </c>
    </row>
    <row r="132" spans="2:65" s="1" customFormat="1" ht="78">
      <c r="B132" s="32"/>
      <c r="D132" s="151" t="s">
        <v>324</v>
      </c>
      <c r="F132" s="184" t="s">
        <v>6816</v>
      </c>
      <c r="I132" s="165"/>
      <c r="L132" s="32"/>
      <c r="M132" s="166"/>
      <c r="T132" s="56"/>
      <c r="AT132" s="17" t="s">
        <v>324</v>
      </c>
      <c r="AU132" s="17" t="s">
        <v>83</v>
      </c>
    </row>
    <row r="133" spans="2:65" s="1" customFormat="1" ht="16.5" customHeight="1">
      <c r="B133" s="32"/>
      <c r="C133" s="137" t="s">
        <v>85</v>
      </c>
      <c r="D133" s="137" t="s">
        <v>295</v>
      </c>
      <c r="E133" s="138" t="s">
        <v>6817</v>
      </c>
      <c r="F133" s="139" t="s">
        <v>6818</v>
      </c>
      <c r="G133" s="140" t="s">
        <v>6814</v>
      </c>
      <c r="H133" s="141">
        <v>1</v>
      </c>
      <c r="I133" s="142"/>
      <c r="J133" s="143">
        <f>ROUND(I133*H133,2)</f>
        <v>0</v>
      </c>
      <c r="K133" s="139" t="s">
        <v>1</v>
      </c>
      <c r="L133" s="32"/>
      <c r="M133" s="144" t="s">
        <v>1</v>
      </c>
      <c r="N133" s="145" t="s">
        <v>41</v>
      </c>
      <c r="P133" s="146">
        <f>O133*H133</f>
        <v>0</v>
      </c>
      <c r="Q133" s="146">
        <v>0</v>
      </c>
      <c r="R133" s="146">
        <f>Q133*H133</f>
        <v>0</v>
      </c>
      <c r="S133" s="146">
        <v>0</v>
      </c>
      <c r="T133" s="147">
        <f>S133*H133</f>
        <v>0</v>
      </c>
      <c r="AR133" s="148" t="s">
        <v>300</v>
      </c>
      <c r="AT133" s="148" t="s">
        <v>295</v>
      </c>
      <c r="AU133" s="148" t="s">
        <v>83</v>
      </c>
      <c r="AY133" s="17" t="s">
        <v>293</v>
      </c>
      <c r="BE133" s="149">
        <f>IF(N133="základní",J133,0)</f>
        <v>0</v>
      </c>
      <c r="BF133" s="149">
        <f>IF(N133="snížená",J133,0)</f>
        <v>0</v>
      </c>
      <c r="BG133" s="149">
        <f>IF(N133="zákl. přenesená",J133,0)</f>
        <v>0</v>
      </c>
      <c r="BH133" s="149">
        <f>IF(N133="sníž. přenesená",J133,0)</f>
        <v>0</v>
      </c>
      <c r="BI133" s="149">
        <f>IF(N133="nulová",J133,0)</f>
        <v>0</v>
      </c>
      <c r="BJ133" s="17" t="s">
        <v>83</v>
      </c>
      <c r="BK133" s="149">
        <f>ROUND(I133*H133,2)</f>
        <v>0</v>
      </c>
      <c r="BL133" s="17" t="s">
        <v>300</v>
      </c>
      <c r="BM133" s="148" t="s">
        <v>6819</v>
      </c>
    </row>
    <row r="134" spans="2:65" s="11" customFormat="1" ht="25.9" customHeight="1">
      <c r="B134" s="125"/>
      <c r="D134" s="126" t="s">
        <v>75</v>
      </c>
      <c r="E134" s="127" t="s">
        <v>6820</v>
      </c>
      <c r="F134" s="127" t="s">
        <v>6821</v>
      </c>
      <c r="I134" s="128"/>
      <c r="J134" s="129">
        <f>BK134</f>
        <v>0</v>
      </c>
      <c r="L134" s="125"/>
      <c r="M134" s="130"/>
      <c r="P134" s="131">
        <f>SUM(P135:P138)</f>
        <v>0</v>
      </c>
      <c r="R134" s="131">
        <f>SUM(R135:R138)</f>
        <v>0</v>
      </c>
      <c r="T134" s="132">
        <f>SUM(T135:T138)</f>
        <v>0</v>
      </c>
      <c r="AR134" s="126" t="s">
        <v>83</v>
      </c>
      <c r="AT134" s="133" t="s">
        <v>75</v>
      </c>
      <c r="AU134" s="133" t="s">
        <v>76</v>
      </c>
      <c r="AY134" s="126" t="s">
        <v>293</v>
      </c>
      <c r="BK134" s="134">
        <f>SUM(BK135:BK138)</f>
        <v>0</v>
      </c>
    </row>
    <row r="135" spans="2:65" s="1" customFormat="1" ht="24.2" customHeight="1">
      <c r="B135" s="32"/>
      <c r="C135" s="137" t="s">
        <v>156</v>
      </c>
      <c r="D135" s="137" t="s">
        <v>295</v>
      </c>
      <c r="E135" s="138" t="s">
        <v>6822</v>
      </c>
      <c r="F135" s="139" t="s">
        <v>6823</v>
      </c>
      <c r="G135" s="140" t="s">
        <v>3494</v>
      </c>
      <c r="H135" s="141">
        <v>22</v>
      </c>
      <c r="I135" s="142"/>
      <c r="J135" s="143">
        <f>ROUND(I135*H135,2)</f>
        <v>0</v>
      </c>
      <c r="K135" s="139" t="s">
        <v>1</v>
      </c>
      <c r="L135" s="32"/>
      <c r="M135" s="144" t="s">
        <v>1</v>
      </c>
      <c r="N135" s="145" t="s">
        <v>41</v>
      </c>
      <c r="P135" s="146">
        <f>O135*H135</f>
        <v>0</v>
      </c>
      <c r="Q135" s="146">
        <v>0</v>
      </c>
      <c r="R135" s="146">
        <f>Q135*H135</f>
        <v>0</v>
      </c>
      <c r="S135" s="146">
        <v>0</v>
      </c>
      <c r="T135" s="147">
        <f>S135*H135</f>
        <v>0</v>
      </c>
      <c r="AR135" s="148" t="s">
        <v>300</v>
      </c>
      <c r="AT135" s="148" t="s">
        <v>295</v>
      </c>
      <c r="AU135" s="148" t="s">
        <v>83</v>
      </c>
      <c r="AY135" s="17" t="s">
        <v>293</v>
      </c>
      <c r="BE135" s="149">
        <f>IF(N135="základní",J135,0)</f>
        <v>0</v>
      </c>
      <c r="BF135" s="149">
        <f>IF(N135="snížená",J135,0)</f>
        <v>0</v>
      </c>
      <c r="BG135" s="149">
        <f>IF(N135="zákl. přenesená",J135,0)</f>
        <v>0</v>
      </c>
      <c r="BH135" s="149">
        <f>IF(N135="sníž. přenesená",J135,0)</f>
        <v>0</v>
      </c>
      <c r="BI135" s="149">
        <f>IF(N135="nulová",J135,0)</f>
        <v>0</v>
      </c>
      <c r="BJ135" s="17" t="s">
        <v>83</v>
      </c>
      <c r="BK135" s="149">
        <f>ROUND(I135*H135,2)</f>
        <v>0</v>
      </c>
      <c r="BL135" s="17" t="s">
        <v>300</v>
      </c>
      <c r="BM135" s="148" t="s">
        <v>6824</v>
      </c>
    </row>
    <row r="136" spans="2:65" s="1" customFormat="1" ht="19.5">
      <c r="B136" s="32"/>
      <c r="D136" s="151" t="s">
        <v>324</v>
      </c>
      <c r="F136" s="184" t="s">
        <v>6825</v>
      </c>
      <c r="I136" s="165"/>
      <c r="L136" s="32"/>
      <c r="M136" s="166"/>
      <c r="T136" s="56"/>
      <c r="AT136" s="17" t="s">
        <v>324</v>
      </c>
      <c r="AU136" s="17" t="s">
        <v>83</v>
      </c>
    </row>
    <row r="137" spans="2:65" s="12" customFormat="1" ht="11.25">
      <c r="B137" s="150"/>
      <c r="D137" s="151" t="s">
        <v>302</v>
      </c>
      <c r="E137" s="152" t="s">
        <v>1</v>
      </c>
      <c r="F137" s="153" t="s">
        <v>6826</v>
      </c>
      <c r="H137" s="154">
        <v>22</v>
      </c>
      <c r="I137" s="155"/>
      <c r="L137" s="150"/>
      <c r="M137" s="156"/>
      <c r="T137" s="157"/>
      <c r="AT137" s="152" t="s">
        <v>302</v>
      </c>
      <c r="AU137" s="152" t="s">
        <v>83</v>
      </c>
      <c r="AV137" s="12" t="s">
        <v>85</v>
      </c>
      <c r="AW137" s="12" t="s">
        <v>32</v>
      </c>
      <c r="AX137" s="12" t="s">
        <v>76</v>
      </c>
      <c r="AY137" s="152" t="s">
        <v>293</v>
      </c>
    </row>
    <row r="138" spans="2:65" s="14" customFormat="1" ht="11.25">
      <c r="B138" s="167"/>
      <c r="D138" s="151" t="s">
        <v>302</v>
      </c>
      <c r="E138" s="168" t="s">
        <v>1</v>
      </c>
      <c r="F138" s="169" t="s">
        <v>371</v>
      </c>
      <c r="H138" s="170">
        <v>22</v>
      </c>
      <c r="I138" s="171"/>
      <c r="L138" s="167"/>
      <c r="M138" s="172"/>
      <c r="T138" s="173"/>
      <c r="AT138" s="168" t="s">
        <v>302</v>
      </c>
      <c r="AU138" s="168" t="s">
        <v>83</v>
      </c>
      <c r="AV138" s="14" t="s">
        <v>300</v>
      </c>
      <c r="AW138" s="14" t="s">
        <v>32</v>
      </c>
      <c r="AX138" s="14" t="s">
        <v>83</v>
      </c>
      <c r="AY138" s="168" t="s">
        <v>293</v>
      </c>
    </row>
    <row r="139" spans="2:65" s="11" customFormat="1" ht="25.9" customHeight="1">
      <c r="B139" s="125"/>
      <c r="D139" s="126" t="s">
        <v>75</v>
      </c>
      <c r="E139" s="127" t="s">
        <v>6827</v>
      </c>
      <c r="F139" s="127" t="s">
        <v>6828</v>
      </c>
      <c r="I139" s="128"/>
      <c r="J139" s="129">
        <f>BK139</f>
        <v>0</v>
      </c>
      <c r="L139" s="125"/>
      <c r="M139" s="130"/>
      <c r="P139" s="131">
        <f>P140</f>
        <v>0</v>
      </c>
      <c r="R139" s="131">
        <f>R140</f>
        <v>0</v>
      </c>
      <c r="T139" s="132">
        <f>T140</f>
        <v>0</v>
      </c>
      <c r="AR139" s="126" t="s">
        <v>83</v>
      </c>
      <c r="AT139" s="133" t="s">
        <v>75</v>
      </c>
      <c r="AU139" s="133" t="s">
        <v>76</v>
      </c>
      <c r="AY139" s="126" t="s">
        <v>293</v>
      </c>
      <c r="BK139" s="134">
        <f>BK140</f>
        <v>0</v>
      </c>
    </row>
    <row r="140" spans="2:65" s="1" customFormat="1" ht="16.5" customHeight="1">
      <c r="B140" s="32"/>
      <c r="C140" s="137" t="s">
        <v>300</v>
      </c>
      <c r="D140" s="137" t="s">
        <v>295</v>
      </c>
      <c r="E140" s="138" t="s">
        <v>6829</v>
      </c>
      <c r="F140" s="139" t="s">
        <v>6830</v>
      </c>
      <c r="G140" s="140" t="s">
        <v>6814</v>
      </c>
      <c r="H140" s="141">
        <v>1</v>
      </c>
      <c r="I140" s="142"/>
      <c r="J140" s="143">
        <f>ROUND(I140*H140,2)</f>
        <v>0</v>
      </c>
      <c r="K140" s="139" t="s">
        <v>1</v>
      </c>
      <c r="L140" s="32"/>
      <c r="M140" s="144" t="s">
        <v>1</v>
      </c>
      <c r="N140" s="145" t="s">
        <v>41</v>
      </c>
      <c r="P140" s="146">
        <f>O140*H140</f>
        <v>0</v>
      </c>
      <c r="Q140" s="146">
        <v>0</v>
      </c>
      <c r="R140" s="146">
        <f>Q140*H140</f>
        <v>0</v>
      </c>
      <c r="S140" s="146">
        <v>0</v>
      </c>
      <c r="T140" s="147">
        <f>S140*H140</f>
        <v>0</v>
      </c>
      <c r="AR140" s="148" t="s">
        <v>300</v>
      </c>
      <c r="AT140" s="148" t="s">
        <v>295</v>
      </c>
      <c r="AU140" s="148" t="s">
        <v>83</v>
      </c>
      <c r="AY140" s="17" t="s">
        <v>293</v>
      </c>
      <c r="BE140" s="149">
        <f>IF(N140="základní",J140,0)</f>
        <v>0</v>
      </c>
      <c r="BF140" s="149">
        <f>IF(N140="snížená",J140,0)</f>
        <v>0</v>
      </c>
      <c r="BG140" s="149">
        <f>IF(N140="zákl. přenesená",J140,0)</f>
        <v>0</v>
      </c>
      <c r="BH140" s="149">
        <f>IF(N140="sníž. přenesená",J140,0)</f>
        <v>0</v>
      </c>
      <c r="BI140" s="149">
        <f>IF(N140="nulová",J140,0)</f>
        <v>0</v>
      </c>
      <c r="BJ140" s="17" t="s">
        <v>83</v>
      </c>
      <c r="BK140" s="149">
        <f>ROUND(I140*H140,2)</f>
        <v>0</v>
      </c>
      <c r="BL140" s="17" t="s">
        <v>300</v>
      </c>
      <c r="BM140" s="148" t="s">
        <v>6831</v>
      </c>
    </row>
    <row r="141" spans="2:65" s="11" customFormat="1" ht="25.9" customHeight="1">
      <c r="B141" s="125"/>
      <c r="D141" s="126" t="s">
        <v>75</v>
      </c>
      <c r="E141" s="127" t="s">
        <v>6832</v>
      </c>
      <c r="F141" s="127" t="s">
        <v>6833</v>
      </c>
      <c r="I141" s="128"/>
      <c r="J141" s="129">
        <f>BK141</f>
        <v>0</v>
      </c>
      <c r="L141" s="125"/>
      <c r="M141" s="130"/>
      <c r="P141" s="131">
        <f>P142</f>
        <v>0</v>
      </c>
      <c r="R141" s="131">
        <f>R142</f>
        <v>0</v>
      </c>
      <c r="T141" s="132">
        <f>T142</f>
        <v>0</v>
      </c>
      <c r="AR141" s="126" t="s">
        <v>83</v>
      </c>
      <c r="AT141" s="133" t="s">
        <v>75</v>
      </c>
      <c r="AU141" s="133" t="s">
        <v>76</v>
      </c>
      <c r="AY141" s="126" t="s">
        <v>293</v>
      </c>
      <c r="BK141" s="134">
        <f>BK142</f>
        <v>0</v>
      </c>
    </row>
    <row r="142" spans="2:65" s="1" customFormat="1" ht="24.2" customHeight="1">
      <c r="B142" s="32"/>
      <c r="C142" s="137" t="s">
        <v>320</v>
      </c>
      <c r="D142" s="137" t="s">
        <v>295</v>
      </c>
      <c r="E142" s="138" t="s">
        <v>6834</v>
      </c>
      <c r="F142" s="139" t="s">
        <v>6835</v>
      </c>
      <c r="G142" s="140" t="s">
        <v>3494</v>
      </c>
      <c r="H142" s="141">
        <v>1</v>
      </c>
      <c r="I142" s="142"/>
      <c r="J142" s="143">
        <f>ROUND(I142*H142,2)</f>
        <v>0</v>
      </c>
      <c r="K142" s="139" t="s">
        <v>1</v>
      </c>
      <c r="L142" s="32"/>
      <c r="M142" s="144" t="s">
        <v>1</v>
      </c>
      <c r="N142" s="145" t="s">
        <v>41</v>
      </c>
      <c r="P142" s="146">
        <f>O142*H142</f>
        <v>0</v>
      </c>
      <c r="Q142" s="146">
        <v>0</v>
      </c>
      <c r="R142" s="146">
        <f>Q142*H142</f>
        <v>0</v>
      </c>
      <c r="S142" s="146">
        <v>0</v>
      </c>
      <c r="T142" s="147">
        <f>S142*H142</f>
        <v>0</v>
      </c>
      <c r="AR142" s="148" t="s">
        <v>300</v>
      </c>
      <c r="AT142" s="148" t="s">
        <v>295</v>
      </c>
      <c r="AU142" s="148" t="s">
        <v>83</v>
      </c>
      <c r="AY142" s="17" t="s">
        <v>293</v>
      </c>
      <c r="BE142" s="149">
        <f>IF(N142="základní",J142,0)</f>
        <v>0</v>
      </c>
      <c r="BF142" s="149">
        <f>IF(N142="snížená",J142,0)</f>
        <v>0</v>
      </c>
      <c r="BG142" s="149">
        <f>IF(N142="zákl. přenesená",J142,0)</f>
        <v>0</v>
      </c>
      <c r="BH142" s="149">
        <f>IF(N142="sníž. přenesená",J142,0)</f>
        <v>0</v>
      </c>
      <c r="BI142" s="149">
        <f>IF(N142="nulová",J142,0)</f>
        <v>0</v>
      </c>
      <c r="BJ142" s="17" t="s">
        <v>83</v>
      </c>
      <c r="BK142" s="149">
        <f>ROUND(I142*H142,2)</f>
        <v>0</v>
      </c>
      <c r="BL142" s="17" t="s">
        <v>300</v>
      </c>
      <c r="BM142" s="148" t="s">
        <v>6836</v>
      </c>
    </row>
    <row r="143" spans="2:65" s="11" customFormat="1" ht="25.9" customHeight="1">
      <c r="B143" s="125"/>
      <c r="D143" s="126" t="s">
        <v>75</v>
      </c>
      <c r="E143" s="127" t="s">
        <v>6837</v>
      </c>
      <c r="F143" s="127" t="s">
        <v>6838</v>
      </c>
      <c r="I143" s="128"/>
      <c r="J143" s="129">
        <f>BK143</f>
        <v>0</v>
      </c>
      <c r="L143" s="125"/>
      <c r="M143" s="130"/>
      <c r="P143" s="131">
        <f>P144</f>
        <v>0</v>
      </c>
      <c r="R143" s="131">
        <f>R144</f>
        <v>0</v>
      </c>
      <c r="T143" s="132">
        <f>T144</f>
        <v>0</v>
      </c>
      <c r="AR143" s="126" t="s">
        <v>83</v>
      </c>
      <c r="AT143" s="133" t="s">
        <v>75</v>
      </c>
      <c r="AU143" s="133" t="s">
        <v>76</v>
      </c>
      <c r="AY143" s="126" t="s">
        <v>293</v>
      </c>
      <c r="BK143" s="134">
        <f>BK144</f>
        <v>0</v>
      </c>
    </row>
    <row r="144" spans="2:65" s="1" customFormat="1" ht="49.15" customHeight="1">
      <c r="B144" s="32"/>
      <c r="C144" s="137" t="s">
        <v>327</v>
      </c>
      <c r="D144" s="137" t="s">
        <v>295</v>
      </c>
      <c r="E144" s="138" t="s">
        <v>6839</v>
      </c>
      <c r="F144" s="139" t="s">
        <v>6840</v>
      </c>
      <c r="G144" s="140" t="s">
        <v>3494</v>
      </c>
      <c r="H144" s="141">
        <v>1</v>
      </c>
      <c r="I144" s="142"/>
      <c r="J144" s="143">
        <f>ROUND(I144*H144,2)</f>
        <v>0</v>
      </c>
      <c r="K144" s="139" t="s">
        <v>1</v>
      </c>
      <c r="L144" s="32"/>
      <c r="M144" s="144" t="s">
        <v>1</v>
      </c>
      <c r="N144" s="145" t="s">
        <v>41</v>
      </c>
      <c r="P144" s="146">
        <f>O144*H144</f>
        <v>0</v>
      </c>
      <c r="Q144" s="146">
        <v>0</v>
      </c>
      <c r="R144" s="146">
        <f>Q144*H144</f>
        <v>0</v>
      </c>
      <c r="S144" s="146">
        <v>0</v>
      </c>
      <c r="T144" s="147">
        <f>S144*H144</f>
        <v>0</v>
      </c>
      <c r="AR144" s="148" t="s">
        <v>300</v>
      </c>
      <c r="AT144" s="148" t="s">
        <v>295</v>
      </c>
      <c r="AU144" s="148" t="s">
        <v>83</v>
      </c>
      <c r="AY144" s="17" t="s">
        <v>293</v>
      </c>
      <c r="BE144" s="149">
        <f>IF(N144="základní",J144,0)</f>
        <v>0</v>
      </c>
      <c r="BF144" s="149">
        <f>IF(N144="snížená",J144,0)</f>
        <v>0</v>
      </c>
      <c r="BG144" s="149">
        <f>IF(N144="zákl. přenesená",J144,0)</f>
        <v>0</v>
      </c>
      <c r="BH144" s="149">
        <f>IF(N144="sníž. přenesená",J144,0)</f>
        <v>0</v>
      </c>
      <c r="BI144" s="149">
        <f>IF(N144="nulová",J144,0)</f>
        <v>0</v>
      </c>
      <c r="BJ144" s="17" t="s">
        <v>83</v>
      </c>
      <c r="BK144" s="149">
        <f>ROUND(I144*H144,2)</f>
        <v>0</v>
      </c>
      <c r="BL144" s="17" t="s">
        <v>300</v>
      </c>
      <c r="BM144" s="148" t="s">
        <v>6841</v>
      </c>
    </row>
    <row r="145" spans="2:65" s="11" customFormat="1" ht="25.9" customHeight="1">
      <c r="B145" s="125"/>
      <c r="D145" s="126" t="s">
        <v>75</v>
      </c>
      <c r="E145" s="127" t="s">
        <v>6842</v>
      </c>
      <c r="F145" s="127" t="s">
        <v>6212</v>
      </c>
      <c r="I145" s="128"/>
      <c r="J145" s="129">
        <f>BK145</f>
        <v>0</v>
      </c>
      <c r="L145" s="125"/>
      <c r="M145" s="130"/>
      <c r="P145" s="131">
        <f>P146</f>
        <v>0</v>
      </c>
      <c r="R145" s="131">
        <f>R146</f>
        <v>0</v>
      </c>
      <c r="T145" s="132">
        <f>T146</f>
        <v>0</v>
      </c>
      <c r="AR145" s="126" t="s">
        <v>83</v>
      </c>
      <c r="AT145" s="133" t="s">
        <v>75</v>
      </c>
      <c r="AU145" s="133" t="s">
        <v>76</v>
      </c>
      <c r="AY145" s="126" t="s">
        <v>293</v>
      </c>
      <c r="BK145" s="134">
        <f>BK146</f>
        <v>0</v>
      </c>
    </row>
    <row r="146" spans="2:65" s="1" customFormat="1" ht="16.5" customHeight="1">
      <c r="B146" s="32"/>
      <c r="C146" s="137" t="s">
        <v>372</v>
      </c>
      <c r="D146" s="137" t="s">
        <v>295</v>
      </c>
      <c r="E146" s="138" t="s">
        <v>6843</v>
      </c>
      <c r="F146" s="139" t="s">
        <v>6844</v>
      </c>
      <c r="G146" s="140" t="s">
        <v>3494</v>
      </c>
      <c r="H146" s="141">
        <v>1</v>
      </c>
      <c r="I146" s="142"/>
      <c r="J146" s="143">
        <f>ROUND(I146*H146,2)</f>
        <v>0</v>
      </c>
      <c r="K146" s="139" t="s">
        <v>1</v>
      </c>
      <c r="L146" s="32"/>
      <c r="M146" s="144" t="s">
        <v>1</v>
      </c>
      <c r="N146" s="145" t="s">
        <v>41</v>
      </c>
      <c r="P146" s="146">
        <f>O146*H146</f>
        <v>0</v>
      </c>
      <c r="Q146" s="146">
        <v>0</v>
      </c>
      <c r="R146" s="146">
        <f>Q146*H146</f>
        <v>0</v>
      </c>
      <c r="S146" s="146">
        <v>0</v>
      </c>
      <c r="T146" s="147">
        <f>S146*H146</f>
        <v>0</v>
      </c>
      <c r="AR146" s="148" t="s">
        <v>300</v>
      </c>
      <c r="AT146" s="148" t="s">
        <v>295</v>
      </c>
      <c r="AU146" s="148" t="s">
        <v>83</v>
      </c>
      <c r="AY146" s="17" t="s">
        <v>293</v>
      </c>
      <c r="BE146" s="149">
        <f>IF(N146="základní",J146,0)</f>
        <v>0</v>
      </c>
      <c r="BF146" s="149">
        <f>IF(N146="snížená",J146,0)</f>
        <v>0</v>
      </c>
      <c r="BG146" s="149">
        <f>IF(N146="zákl. přenesená",J146,0)</f>
        <v>0</v>
      </c>
      <c r="BH146" s="149">
        <f>IF(N146="sníž. přenesená",J146,0)</f>
        <v>0</v>
      </c>
      <c r="BI146" s="149">
        <f>IF(N146="nulová",J146,0)</f>
        <v>0</v>
      </c>
      <c r="BJ146" s="17" t="s">
        <v>83</v>
      </c>
      <c r="BK146" s="149">
        <f>ROUND(I146*H146,2)</f>
        <v>0</v>
      </c>
      <c r="BL146" s="17" t="s">
        <v>300</v>
      </c>
      <c r="BM146" s="148" t="s">
        <v>6845</v>
      </c>
    </row>
    <row r="147" spans="2:65" s="11" customFormat="1" ht="25.9" customHeight="1">
      <c r="B147" s="125"/>
      <c r="D147" s="126" t="s">
        <v>75</v>
      </c>
      <c r="E147" s="127" t="s">
        <v>3327</v>
      </c>
      <c r="F147" s="127" t="s">
        <v>3328</v>
      </c>
      <c r="I147" s="128"/>
      <c r="J147" s="129">
        <f>BK147</f>
        <v>0</v>
      </c>
      <c r="L147" s="125"/>
      <c r="M147" s="130"/>
      <c r="P147" s="131">
        <f>P148+P154+P157+P161+P165+P167</f>
        <v>0</v>
      </c>
      <c r="R147" s="131">
        <f>R148+R154+R157+R161+R165+R167</f>
        <v>0</v>
      </c>
      <c r="T147" s="132">
        <f>T148+T154+T157+T161+T165+T167</f>
        <v>0</v>
      </c>
      <c r="AR147" s="126" t="s">
        <v>320</v>
      </c>
      <c r="AT147" s="133" t="s">
        <v>75</v>
      </c>
      <c r="AU147" s="133" t="s">
        <v>76</v>
      </c>
      <c r="AY147" s="126" t="s">
        <v>293</v>
      </c>
      <c r="BK147" s="134">
        <f>BK148+BK154+BK157+BK161+BK165+BK167</f>
        <v>0</v>
      </c>
    </row>
    <row r="148" spans="2:65" s="11" customFormat="1" ht="22.9" customHeight="1">
      <c r="B148" s="125"/>
      <c r="D148" s="126" t="s">
        <v>75</v>
      </c>
      <c r="E148" s="135" t="s">
        <v>6474</v>
      </c>
      <c r="F148" s="135" t="s">
        <v>6475</v>
      </c>
      <c r="I148" s="128"/>
      <c r="J148" s="136">
        <f>BK148</f>
        <v>0</v>
      </c>
      <c r="L148" s="125"/>
      <c r="M148" s="130"/>
      <c r="P148" s="131">
        <f>SUM(P149:P153)</f>
        <v>0</v>
      </c>
      <c r="R148" s="131">
        <f>SUM(R149:R153)</f>
        <v>0</v>
      </c>
      <c r="T148" s="132">
        <f>SUM(T149:T153)</f>
        <v>0</v>
      </c>
      <c r="AR148" s="126" t="s">
        <v>320</v>
      </c>
      <c r="AT148" s="133" t="s">
        <v>75</v>
      </c>
      <c r="AU148" s="133" t="s">
        <v>83</v>
      </c>
      <c r="AY148" s="126" t="s">
        <v>293</v>
      </c>
      <c r="BK148" s="134">
        <f>SUM(BK149:BK153)</f>
        <v>0</v>
      </c>
    </row>
    <row r="149" spans="2:65" s="1" customFormat="1" ht="24.2" customHeight="1">
      <c r="B149" s="32"/>
      <c r="C149" s="137" t="s">
        <v>396</v>
      </c>
      <c r="D149" s="137" t="s">
        <v>295</v>
      </c>
      <c r="E149" s="138" t="s">
        <v>6846</v>
      </c>
      <c r="F149" s="139" t="s">
        <v>6847</v>
      </c>
      <c r="G149" s="140" t="s">
        <v>1151</v>
      </c>
      <c r="H149" s="141">
        <v>1</v>
      </c>
      <c r="I149" s="142"/>
      <c r="J149" s="143">
        <f>ROUND(I149*H149,2)</f>
        <v>0</v>
      </c>
      <c r="K149" s="139" t="s">
        <v>1</v>
      </c>
      <c r="L149" s="32"/>
      <c r="M149" s="144" t="s">
        <v>1</v>
      </c>
      <c r="N149" s="145" t="s">
        <v>41</v>
      </c>
      <c r="P149" s="146">
        <f>O149*H149</f>
        <v>0</v>
      </c>
      <c r="Q149" s="146">
        <v>0</v>
      </c>
      <c r="R149" s="146">
        <f>Q149*H149</f>
        <v>0</v>
      </c>
      <c r="S149" s="146">
        <v>0</v>
      </c>
      <c r="T149" s="147">
        <f>S149*H149</f>
        <v>0</v>
      </c>
      <c r="AR149" s="148" t="s">
        <v>3333</v>
      </c>
      <c r="AT149" s="148" t="s">
        <v>295</v>
      </c>
      <c r="AU149" s="148" t="s">
        <v>85</v>
      </c>
      <c r="AY149" s="17" t="s">
        <v>293</v>
      </c>
      <c r="BE149" s="149">
        <f>IF(N149="základní",J149,0)</f>
        <v>0</v>
      </c>
      <c r="BF149" s="149">
        <f>IF(N149="snížená",J149,0)</f>
        <v>0</v>
      </c>
      <c r="BG149" s="149">
        <f>IF(N149="zákl. přenesená",J149,0)</f>
        <v>0</v>
      </c>
      <c r="BH149" s="149">
        <f>IF(N149="sníž. přenesená",J149,0)</f>
        <v>0</v>
      </c>
      <c r="BI149" s="149">
        <f>IF(N149="nulová",J149,0)</f>
        <v>0</v>
      </c>
      <c r="BJ149" s="17" t="s">
        <v>83</v>
      </c>
      <c r="BK149" s="149">
        <f>ROUND(I149*H149,2)</f>
        <v>0</v>
      </c>
      <c r="BL149" s="17" t="s">
        <v>3333</v>
      </c>
      <c r="BM149" s="148" t="s">
        <v>6848</v>
      </c>
    </row>
    <row r="150" spans="2:65" s="1" customFormat="1" ht="16.5" customHeight="1">
      <c r="B150" s="32"/>
      <c r="C150" s="137" t="s">
        <v>415</v>
      </c>
      <c r="D150" s="137" t="s">
        <v>295</v>
      </c>
      <c r="E150" s="138" t="s">
        <v>6480</v>
      </c>
      <c r="F150" s="139" t="s">
        <v>6849</v>
      </c>
      <c r="G150" s="140" t="s">
        <v>1151</v>
      </c>
      <c r="H150" s="141">
        <v>1</v>
      </c>
      <c r="I150" s="142"/>
      <c r="J150" s="143">
        <f>ROUND(I150*H150,2)</f>
        <v>0</v>
      </c>
      <c r="K150" s="139" t="s">
        <v>299</v>
      </c>
      <c r="L150" s="32"/>
      <c r="M150" s="144" t="s">
        <v>1</v>
      </c>
      <c r="N150" s="145" t="s">
        <v>41</v>
      </c>
      <c r="P150" s="146">
        <f>O150*H150</f>
        <v>0</v>
      </c>
      <c r="Q150" s="146">
        <v>0</v>
      </c>
      <c r="R150" s="146">
        <f>Q150*H150</f>
        <v>0</v>
      </c>
      <c r="S150" s="146">
        <v>0</v>
      </c>
      <c r="T150" s="147">
        <f>S150*H150</f>
        <v>0</v>
      </c>
      <c r="AR150" s="148" t="s">
        <v>3333</v>
      </c>
      <c r="AT150" s="148" t="s">
        <v>295</v>
      </c>
      <c r="AU150" s="148" t="s">
        <v>85</v>
      </c>
      <c r="AY150" s="17" t="s">
        <v>293</v>
      </c>
      <c r="BE150" s="149">
        <f>IF(N150="základní",J150,0)</f>
        <v>0</v>
      </c>
      <c r="BF150" s="149">
        <f>IF(N150="snížená",J150,0)</f>
        <v>0</v>
      </c>
      <c r="BG150" s="149">
        <f>IF(N150="zákl. přenesená",J150,0)</f>
        <v>0</v>
      </c>
      <c r="BH150" s="149">
        <f>IF(N150="sníž. přenesená",J150,0)</f>
        <v>0</v>
      </c>
      <c r="BI150" s="149">
        <f>IF(N150="nulová",J150,0)</f>
        <v>0</v>
      </c>
      <c r="BJ150" s="17" t="s">
        <v>83</v>
      </c>
      <c r="BK150" s="149">
        <f>ROUND(I150*H150,2)</f>
        <v>0</v>
      </c>
      <c r="BL150" s="17" t="s">
        <v>3333</v>
      </c>
      <c r="BM150" s="148" t="s">
        <v>6850</v>
      </c>
    </row>
    <row r="151" spans="2:65" s="1" customFormat="1" ht="16.5" customHeight="1">
      <c r="B151" s="32"/>
      <c r="C151" s="137" t="s">
        <v>449</v>
      </c>
      <c r="D151" s="137" t="s">
        <v>295</v>
      </c>
      <c r="E151" s="138" t="s">
        <v>6483</v>
      </c>
      <c r="F151" s="139" t="s">
        <v>3537</v>
      </c>
      <c r="G151" s="140" t="s">
        <v>1151</v>
      </c>
      <c r="H151" s="141">
        <v>1</v>
      </c>
      <c r="I151" s="142"/>
      <c r="J151" s="143">
        <f>ROUND(I151*H151,2)</f>
        <v>0</v>
      </c>
      <c r="K151" s="139" t="s">
        <v>299</v>
      </c>
      <c r="L151" s="32"/>
      <c r="M151" s="144" t="s">
        <v>1</v>
      </c>
      <c r="N151" s="145" t="s">
        <v>41</v>
      </c>
      <c r="P151" s="146">
        <f>O151*H151</f>
        <v>0</v>
      </c>
      <c r="Q151" s="146">
        <v>0</v>
      </c>
      <c r="R151" s="146">
        <f>Q151*H151</f>
        <v>0</v>
      </c>
      <c r="S151" s="146">
        <v>0</v>
      </c>
      <c r="T151" s="147">
        <f>S151*H151</f>
        <v>0</v>
      </c>
      <c r="AR151" s="148" t="s">
        <v>3333</v>
      </c>
      <c r="AT151" s="148" t="s">
        <v>295</v>
      </c>
      <c r="AU151" s="148" t="s">
        <v>85</v>
      </c>
      <c r="AY151" s="17" t="s">
        <v>293</v>
      </c>
      <c r="BE151" s="149">
        <f>IF(N151="základní",J151,0)</f>
        <v>0</v>
      </c>
      <c r="BF151" s="149">
        <f>IF(N151="snížená",J151,0)</f>
        <v>0</v>
      </c>
      <c r="BG151" s="149">
        <f>IF(N151="zákl. přenesená",J151,0)</f>
        <v>0</v>
      </c>
      <c r="BH151" s="149">
        <f>IF(N151="sníž. přenesená",J151,0)</f>
        <v>0</v>
      </c>
      <c r="BI151" s="149">
        <f>IF(N151="nulová",J151,0)</f>
        <v>0</v>
      </c>
      <c r="BJ151" s="17" t="s">
        <v>83</v>
      </c>
      <c r="BK151" s="149">
        <f>ROUND(I151*H151,2)</f>
        <v>0</v>
      </c>
      <c r="BL151" s="17" t="s">
        <v>3333</v>
      </c>
      <c r="BM151" s="148" t="s">
        <v>6851</v>
      </c>
    </row>
    <row r="152" spans="2:65" s="1" customFormat="1" ht="16.5" customHeight="1">
      <c r="B152" s="32"/>
      <c r="C152" s="137" t="s">
        <v>529</v>
      </c>
      <c r="D152" s="137" t="s">
        <v>295</v>
      </c>
      <c r="E152" s="138" t="s">
        <v>6852</v>
      </c>
      <c r="F152" s="139" t="s">
        <v>6853</v>
      </c>
      <c r="G152" s="140" t="s">
        <v>1151</v>
      </c>
      <c r="H152" s="141">
        <v>1</v>
      </c>
      <c r="I152" s="142"/>
      <c r="J152" s="143">
        <f>ROUND(I152*H152,2)</f>
        <v>0</v>
      </c>
      <c r="K152" s="139" t="s">
        <v>299</v>
      </c>
      <c r="L152" s="32"/>
      <c r="M152" s="144" t="s">
        <v>1</v>
      </c>
      <c r="N152" s="145" t="s">
        <v>41</v>
      </c>
      <c r="P152" s="146">
        <f>O152*H152</f>
        <v>0</v>
      </c>
      <c r="Q152" s="146">
        <v>0</v>
      </c>
      <c r="R152" s="146">
        <f>Q152*H152</f>
        <v>0</v>
      </c>
      <c r="S152" s="146">
        <v>0</v>
      </c>
      <c r="T152" s="147">
        <f>S152*H152</f>
        <v>0</v>
      </c>
      <c r="AR152" s="148" t="s">
        <v>3333</v>
      </c>
      <c r="AT152" s="148" t="s">
        <v>295</v>
      </c>
      <c r="AU152" s="148" t="s">
        <v>85</v>
      </c>
      <c r="AY152" s="17" t="s">
        <v>293</v>
      </c>
      <c r="BE152" s="149">
        <f>IF(N152="základní",J152,0)</f>
        <v>0</v>
      </c>
      <c r="BF152" s="149">
        <f>IF(N152="snížená",J152,0)</f>
        <v>0</v>
      </c>
      <c r="BG152" s="149">
        <f>IF(N152="zákl. přenesená",J152,0)</f>
        <v>0</v>
      </c>
      <c r="BH152" s="149">
        <f>IF(N152="sníž. přenesená",J152,0)</f>
        <v>0</v>
      </c>
      <c r="BI152" s="149">
        <f>IF(N152="nulová",J152,0)</f>
        <v>0</v>
      </c>
      <c r="BJ152" s="17" t="s">
        <v>83</v>
      </c>
      <c r="BK152" s="149">
        <f>ROUND(I152*H152,2)</f>
        <v>0</v>
      </c>
      <c r="BL152" s="17" t="s">
        <v>3333</v>
      </c>
      <c r="BM152" s="148" t="s">
        <v>6854</v>
      </c>
    </row>
    <row r="153" spans="2:65" s="1" customFormat="1" ht="24.2" customHeight="1">
      <c r="B153" s="32"/>
      <c r="C153" s="137" t="s">
        <v>8</v>
      </c>
      <c r="D153" s="137" t="s">
        <v>295</v>
      </c>
      <c r="E153" s="138" t="s">
        <v>6855</v>
      </c>
      <c r="F153" s="139" t="s">
        <v>6856</v>
      </c>
      <c r="G153" s="140" t="s">
        <v>5353</v>
      </c>
      <c r="H153" s="141">
        <v>1</v>
      </c>
      <c r="I153" s="142"/>
      <c r="J153" s="143">
        <f>ROUND(I153*H153,2)</f>
        <v>0</v>
      </c>
      <c r="K153" s="139" t="s">
        <v>1</v>
      </c>
      <c r="L153" s="32"/>
      <c r="M153" s="144" t="s">
        <v>1</v>
      </c>
      <c r="N153" s="145" t="s">
        <v>41</v>
      </c>
      <c r="P153" s="146">
        <f>O153*H153</f>
        <v>0</v>
      </c>
      <c r="Q153" s="146">
        <v>0</v>
      </c>
      <c r="R153" s="146">
        <f>Q153*H153</f>
        <v>0</v>
      </c>
      <c r="S153" s="146">
        <v>0</v>
      </c>
      <c r="T153" s="147">
        <f>S153*H153</f>
        <v>0</v>
      </c>
      <c r="AR153" s="148" t="s">
        <v>300</v>
      </c>
      <c r="AT153" s="148" t="s">
        <v>295</v>
      </c>
      <c r="AU153" s="148" t="s">
        <v>85</v>
      </c>
      <c r="AY153" s="17" t="s">
        <v>293</v>
      </c>
      <c r="BE153" s="149">
        <f>IF(N153="základní",J153,0)</f>
        <v>0</v>
      </c>
      <c r="BF153" s="149">
        <f>IF(N153="snížená",J153,0)</f>
        <v>0</v>
      </c>
      <c r="BG153" s="149">
        <f>IF(N153="zákl. přenesená",J153,0)</f>
        <v>0</v>
      </c>
      <c r="BH153" s="149">
        <f>IF(N153="sníž. přenesená",J153,0)</f>
        <v>0</v>
      </c>
      <c r="BI153" s="149">
        <f>IF(N153="nulová",J153,0)</f>
        <v>0</v>
      </c>
      <c r="BJ153" s="17" t="s">
        <v>83</v>
      </c>
      <c r="BK153" s="149">
        <f>ROUND(I153*H153,2)</f>
        <v>0</v>
      </c>
      <c r="BL153" s="17" t="s">
        <v>300</v>
      </c>
      <c r="BM153" s="148" t="s">
        <v>6857</v>
      </c>
    </row>
    <row r="154" spans="2:65" s="11" customFormat="1" ht="22.9" customHeight="1">
      <c r="B154" s="125"/>
      <c r="D154" s="126" t="s">
        <v>75</v>
      </c>
      <c r="E154" s="135" t="s">
        <v>3329</v>
      </c>
      <c r="F154" s="135" t="s">
        <v>3330</v>
      </c>
      <c r="I154" s="128"/>
      <c r="J154" s="136">
        <f>BK154</f>
        <v>0</v>
      </c>
      <c r="L154" s="125"/>
      <c r="M154" s="130"/>
      <c r="P154" s="131">
        <f>SUM(P155:P156)</f>
        <v>0</v>
      </c>
      <c r="R154" s="131">
        <f>SUM(R155:R156)</f>
        <v>0</v>
      </c>
      <c r="T154" s="132">
        <f>SUM(T155:T156)</f>
        <v>0</v>
      </c>
      <c r="AR154" s="126" t="s">
        <v>320</v>
      </c>
      <c r="AT154" s="133" t="s">
        <v>75</v>
      </c>
      <c r="AU154" s="133" t="s">
        <v>83</v>
      </c>
      <c r="AY154" s="126" t="s">
        <v>293</v>
      </c>
      <c r="BK154" s="134">
        <f>SUM(BK155:BK156)</f>
        <v>0</v>
      </c>
    </row>
    <row r="155" spans="2:65" s="1" customFormat="1" ht="16.5" customHeight="1">
      <c r="B155" s="32"/>
      <c r="C155" s="137" t="s">
        <v>573</v>
      </c>
      <c r="D155" s="137" t="s">
        <v>295</v>
      </c>
      <c r="E155" s="138" t="s">
        <v>6858</v>
      </c>
      <c r="F155" s="139" t="s">
        <v>3330</v>
      </c>
      <c r="G155" s="140" t="s">
        <v>1151</v>
      </c>
      <c r="H155" s="141">
        <v>1</v>
      </c>
      <c r="I155" s="142"/>
      <c r="J155" s="143">
        <f>ROUND(I155*H155,2)</f>
        <v>0</v>
      </c>
      <c r="K155" s="139" t="s">
        <v>865</v>
      </c>
      <c r="L155" s="32"/>
      <c r="M155" s="144" t="s">
        <v>1</v>
      </c>
      <c r="N155" s="145" t="s">
        <v>41</v>
      </c>
      <c r="P155" s="146">
        <f>O155*H155</f>
        <v>0</v>
      </c>
      <c r="Q155" s="146">
        <v>0</v>
      </c>
      <c r="R155" s="146">
        <f>Q155*H155</f>
        <v>0</v>
      </c>
      <c r="S155" s="146">
        <v>0</v>
      </c>
      <c r="T155" s="147">
        <f>S155*H155</f>
        <v>0</v>
      </c>
      <c r="AR155" s="148" t="s">
        <v>3333</v>
      </c>
      <c r="AT155" s="148" t="s">
        <v>295</v>
      </c>
      <c r="AU155" s="148" t="s">
        <v>85</v>
      </c>
      <c r="AY155" s="17" t="s">
        <v>293</v>
      </c>
      <c r="BE155" s="149">
        <f>IF(N155="základní",J155,0)</f>
        <v>0</v>
      </c>
      <c r="BF155" s="149">
        <f>IF(N155="snížená",J155,0)</f>
        <v>0</v>
      </c>
      <c r="BG155" s="149">
        <f>IF(N155="zákl. přenesená",J155,0)</f>
        <v>0</v>
      </c>
      <c r="BH155" s="149">
        <f>IF(N155="sníž. přenesená",J155,0)</f>
        <v>0</v>
      </c>
      <c r="BI155" s="149">
        <f>IF(N155="nulová",J155,0)</f>
        <v>0</v>
      </c>
      <c r="BJ155" s="17" t="s">
        <v>83</v>
      </c>
      <c r="BK155" s="149">
        <f>ROUND(I155*H155,2)</f>
        <v>0</v>
      </c>
      <c r="BL155" s="17" t="s">
        <v>3333</v>
      </c>
      <c r="BM155" s="148" t="s">
        <v>6859</v>
      </c>
    </row>
    <row r="156" spans="2:65" s="1" customFormat="1" ht="24.2" customHeight="1">
      <c r="B156" s="32"/>
      <c r="C156" s="137" t="s">
        <v>584</v>
      </c>
      <c r="D156" s="137" t="s">
        <v>295</v>
      </c>
      <c r="E156" s="138" t="s">
        <v>6860</v>
      </c>
      <c r="F156" s="139" t="s">
        <v>6861</v>
      </c>
      <c r="G156" s="140" t="s">
        <v>5353</v>
      </c>
      <c r="H156" s="141">
        <v>1</v>
      </c>
      <c r="I156" s="142"/>
      <c r="J156" s="143">
        <f>ROUND(I156*H156,2)</f>
        <v>0</v>
      </c>
      <c r="K156" s="139" t="s">
        <v>1</v>
      </c>
      <c r="L156" s="32"/>
      <c r="M156" s="144" t="s">
        <v>1</v>
      </c>
      <c r="N156" s="145" t="s">
        <v>41</v>
      </c>
      <c r="P156" s="146">
        <f>O156*H156</f>
        <v>0</v>
      </c>
      <c r="Q156" s="146">
        <v>0</v>
      </c>
      <c r="R156" s="146">
        <f>Q156*H156</f>
        <v>0</v>
      </c>
      <c r="S156" s="146">
        <v>0</v>
      </c>
      <c r="T156" s="147">
        <f>S156*H156</f>
        <v>0</v>
      </c>
      <c r="AR156" s="148" t="s">
        <v>300</v>
      </c>
      <c r="AT156" s="148" t="s">
        <v>295</v>
      </c>
      <c r="AU156" s="148" t="s">
        <v>85</v>
      </c>
      <c r="AY156" s="17" t="s">
        <v>293</v>
      </c>
      <c r="BE156" s="149">
        <f>IF(N156="základní",J156,0)</f>
        <v>0</v>
      </c>
      <c r="BF156" s="149">
        <f>IF(N156="snížená",J156,0)</f>
        <v>0</v>
      </c>
      <c r="BG156" s="149">
        <f>IF(N156="zákl. přenesená",J156,0)</f>
        <v>0</v>
      </c>
      <c r="BH156" s="149">
        <f>IF(N156="sníž. přenesená",J156,0)</f>
        <v>0</v>
      </c>
      <c r="BI156" s="149">
        <f>IF(N156="nulová",J156,0)</f>
        <v>0</v>
      </c>
      <c r="BJ156" s="17" t="s">
        <v>83</v>
      </c>
      <c r="BK156" s="149">
        <f>ROUND(I156*H156,2)</f>
        <v>0</v>
      </c>
      <c r="BL156" s="17" t="s">
        <v>300</v>
      </c>
      <c r="BM156" s="148" t="s">
        <v>6862</v>
      </c>
    </row>
    <row r="157" spans="2:65" s="11" customFormat="1" ht="22.9" customHeight="1">
      <c r="B157" s="125"/>
      <c r="D157" s="126" t="s">
        <v>75</v>
      </c>
      <c r="E157" s="135" t="s">
        <v>6863</v>
      </c>
      <c r="F157" s="135" t="s">
        <v>6864</v>
      </c>
      <c r="I157" s="128"/>
      <c r="J157" s="136">
        <f>BK157</f>
        <v>0</v>
      </c>
      <c r="L157" s="125"/>
      <c r="M157" s="130"/>
      <c r="P157" s="131">
        <f>SUM(P158:P160)</f>
        <v>0</v>
      </c>
      <c r="R157" s="131">
        <f>SUM(R158:R160)</f>
        <v>0</v>
      </c>
      <c r="T157" s="132">
        <f>SUM(T158:T160)</f>
        <v>0</v>
      </c>
      <c r="AR157" s="126" t="s">
        <v>320</v>
      </c>
      <c r="AT157" s="133" t="s">
        <v>75</v>
      </c>
      <c r="AU157" s="133" t="s">
        <v>83</v>
      </c>
      <c r="AY157" s="126" t="s">
        <v>293</v>
      </c>
      <c r="BK157" s="134">
        <f>SUM(BK158:BK160)</f>
        <v>0</v>
      </c>
    </row>
    <row r="158" spans="2:65" s="1" customFormat="1" ht="16.5" customHeight="1">
      <c r="B158" s="32"/>
      <c r="C158" s="137" t="s">
        <v>606</v>
      </c>
      <c r="D158" s="137" t="s">
        <v>295</v>
      </c>
      <c r="E158" s="138" t="s">
        <v>6865</v>
      </c>
      <c r="F158" s="139" t="s">
        <v>6866</v>
      </c>
      <c r="G158" s="140" t="s">
        <v>1151</v>
      </c>
      <c r="H158" s="141">
        <v>1</v>
      </c>
      <c r="I158" s="142"/>
      <c r="J158" s="143">
        <f>ROUND(I158*H158,2)</f>
        <v>0</v>
      </c>
      <c r="K158" s="139" t="s">
        <v>299</v>
      </c>
      <c r="L158" s="32"/>
      <c r="M158" s="144" t="s">
        <v>1</v>
      </c>
      <c r="N158" s="145" t="s">
        <v>41</v>
      </c>
      <c r="P158" s="146">
        <f>O158*H158</f>
        <v>0</v>
      </c>
      <c r="Q158" s="146">
        <v>0</v>
      </c>
      <c r="R158" s="146">
        <f>Q158*H158</f>
        <v>0</v>
      </c>
      <c r="S158" s="146">
        <v>0</v>
      </c>
      <c r="T158" s="147">
        <f>S158*H158</f>
        <v>0</v>
      </c>
      <c r="AR158" s="148" t="s">
        <v>3333</v>
      </c>
      <c r="AT158" s="148" t="s">
        <v>295</v>
      </c>
      <c r="AU158" s="148" t="s">
        <v>85</v>
      </c>
      <c r="AY158" s="17" t="s">
        <v>293</v>
      </c>
      <c r="BE158" s="149">
        <f>IF(N158="základní",J158,0)</f>
        <v>0</v>
      </c>
      <c r="BF158" s="149">
        <f>IF(N158="snížená",J158,0)</f>
        <v>0</v>
      </c>
      <c r="BG158" s="149">
        <f>IF(N158="zákl. přenesená",J158,0)</f>
        <v>0</v>
      </c>
      <c r="BH158" s="149">
        <f>IF(N158="sníž. přenesená",J158,0)</f>
        <v>0</v>
      </c>
      <c r="BI158" s="149">
        <f>IF(N158="nulová",J158,0)</f>
        <v>0</v>
      </c>
      <c r="BJ158" s="17" t="s">
        <v>83</v>
      </c>
      <c r="BK158" s="149">
        <f>ROUND(I158*H158,2)</f>
        <v>0</v>
      </c>
      <c r="BL158" s="17" t="s">
        <v>3333</v>
      </c>
      <c r="BM158" s="148" t="s">
        <v>6867</v>
      </c>
    </row>
    <row r="159" spans="2:65" s="1" customFormat="1" ht="16.5" customHeight="1">
      <c r="B159" s="32"/>
      <c r="C159" s="137" t="s">
        <v>624</v>
      </c>
      <c r="D159" s="137" t="s">
        <v>295</v>
      </c>
      <c r="E159" s="138" t="s">
        <v>6868</v>
      </c>
      <c r="F159" s="139" t="s">
        <v>6869</v>
      </c>
      <c r="G159" s="140" t="s">
        <v>1151</v>
      </c>
      <c r="H159" s="141">
        <v>1</v>
      </c>
      <c r="I159" s="142"/>
      <c r="J159" s="143">
        <f>ROUND(I159*H159,2)</f>
        <v>0</v>
      </c>
      <c r="K159" s="139" t="s">
        <v>865</v>
      </c>
      <c r="L159" s="32"/>
      <c r="M159" s="144" t="s">
        <v>1</v>
      </c>
      <c r="N159" s="145" t="s">
        <v>41</v>
      </c>
      <c r="P159" s="146">
        <f>O159*H159</f>
        <v>0</v>
      </c>
      <c r="Q159" s="146">
        <v>0</v>
      </c>
      <c r="R159" s="146">
        <f>Q159*H159</f>
        <v>0</v>
      </c>
      <c r="S159" s="146">
        <v>0</v>
      </c>
      <c r="T159" s="147">
        <f>S159*H159</f>
        <v>0</v>
      </c>
      <c r="AR159" s="148" t="s">
        <v>3333</v>
      </c>
      <c r="AT159" s="148" t="s">
        <v>295</v>
      </c>
      <c r="AU159" s="148" t="s">
        <v>85</v>
      </c>
      <c r="AY159" s="17" t="s">
        <v>293</v>
      </c>
      <c r="BE159" s="149">
        <f>IF(N159="základní",J159,0)</f>
        <v>0</v>
      </c>
      <c r="BF159" s="149">
        <f>IF(N159="snížená",J159,0)</f>
        <v>0</v>
      </c>
      <c r="BG159" s="149">
        <f>IF(N159="zákl. přenesená",J159,0)</f>
        <v>0</v>
      </c>
      <c r="BH159" s="149">
        <f>IF(N159="sníž. přenesená",J159,0)</f>
        <v>0</v>
      </c>
      <c r="BI159" s="149">
        <f>IF(N159="nulová",J159,0)</f>
        <v>0</v>
      </c>
      <c r="BJ159" s="17" t="s">
        <v>83</v>
      </c>
      <c r="BK159" s="149">
        <f>ROUND(I159*H159,2)</f>
        <v>0</v>
      </c>
      <c r="BL159" s="17" t="s">
        <v>3333</v>
      </c>
      <c r="BM159" s="148" t="s">
        <v>6870</v>
      </c>
    </row>
    <row r="160" spans="2:65" s="1" customFormat="1" ht="24.2" customHeight="1">
      <c r="B160" s="32"/>
      <c r="C160" s="137" t="s">
        <v>645</v>
      </c>
      <c r="D160" s="137" t="s">
        <v>295</v>
      </c>
      <c r="E160" s="138" t="s">
        <v>6196</v>
      </c>
      <c r="F160" s="139" t="s">
        <v>6197</v>
      </c>
      <c r="G160" s="140" t="s">
        <v>5353</v>
      </c>
      <c r="H160" s="141">
        <v>1</v>
      </c>
      <c r="I160" s="142"/>
      <c r="J160" s="143">
        <f>ROUND(I160*H160,2)</f>
        <v>0</v>
      </c>
      <c r="K160" s="139" t="s">
        <v>1</v>
      </c>
      <c r="L160" s="32"/>
      <c r="M160" s="144" t="s">
        <v>1</v>
      </c>
      <c r="N160" s="145" t="s">
        <v>41</v>
      </c>
      <c r="P160" s="146">
        <f>O160*H160</f>
        <v>0</v>
      </c>
      <c r="Q160" s="146">
        <v>0</v>
      </c>
      <c r="R160" s="146">
        <f>Q160*H160</f>
        <v>0</v>
      </c>
      <c r="S160" s="146">
        <v>0</v>
      </c>
      <c r="T160" s="147">
        <f>S160*H160</f>
        <v>0</v>
      </c>
      <c r="AR160" s="148" t="s">
        <v>300</v>
      </c>
      <c r="AT160" s="148" t="s">
        <v>295</v>
      </c>
      <c r="AU160" s="148" t="s">
        <v>85</v>
      </c>
      <c r="AY160" s="17" t="s">
        <v>293</v>
      </c>
      <c r="BE160" s="149">
        <f>IF(N160="základní",J160,0)</f>
        <v>0</v>
      </c>
      <c r="BF160" s="149">
        <f>IF(N160="snížená",J160,0)</f>
        <v>0</v>
      </c>
      <c r="BG160" s="149">
        <f>IF(N160="zákl. přenesená",J160,0)</f>
        <v>0</v>
      </c>
      <c r="BH160" s="149">
        <f>IF(N160="sníž. přenesená",J160,0)</f>
        <v>0</v>
      </c>
      <c r="BI160" s="149">
        <f>IF(N160="nulová",J160,0)</f>
        <v>0</v>
      </c>
      <c r="BJ160" s="17" t="s">
        <v>83</v>
      </c>
      <c r="BK160" s="149">
        <f>ROUND(I160*H160,2)</f>
        <v>0</v>
      </c>
      <c r="BL160" s="17" t="s">
        <v>300</v>
      </c>
      <c r="BM160" s="148" t="s">
        <v>6871</v>
      </c>
    </row>
    <row r="161" spans="2:65" s="11" customFormat="1" ht="22.9" customHeight="1">
      <c r="B161" s="125"/>
      <c r="D161" s="126" t="s">
        <v>75</v>
      </c>
      <c r="E161" s="135" t="s">
        <v>6872</v>
      </c>
      <c r="F161" s="135" t="s">
        <v>6873</v>
      </c>
      <c r="I161" s="128"/>
      <c r="J161" s="136">
        <f>BK161</f>
        <v>0</v>
      </c>
      <c r="L161" s="125"/>
      <c r="M161" s="130"/>
      <c r="P161" s="131">
        <f>SUM(P162:P164)</f>
        <v>0</v>
      </c>
      <c r="R161" s="131">
        <f>SUM(R162:R164)</f>
        <v>0</v>
      </c>
      <c r="T161" s="132">
        <f>SUM(T162:T164)</f>
        <v>0</v>
      </c>
      <c r="AR161" s="126" t="s">
        <v>320</v>
      </c>
      <c r="AT161" s="133" t="s">
        <v>75</v>
      </c>
      <c r="AU161" s="133" t="s">
        <v>83</v>
      </c>
      <c r="AY161" s="126" t="s">
        <v>293</v>
      </c>
      <c r="BK161" s="134">
        <f>SUM(BK162:BK164)</f>
        <v>0</v>
      </c>
    </row>
    <row r="162" spans="2:65" s="1" customFormat="1" ht="21.75" customHeight="1">
      <c r="B162" s="32"/>
      <c r="C162" s="137" t="s">
        <v>660</v>
      </c>
      <c r="D162" s="137" t="s">
        <v>295</v>
      </c>
      <c r="E162" s="138" t="s">
        <v>6874</v>
      </c>
      <c r="F162" s="139" t="s">
        <v>6875</v>
      </c>
      <c r="G162" s="140" t="s">
        <v>1151</v>
      </c>
      <c r="H162" s="141">
        <v>1</v>
      </c>
      <c r="I162" s="142"/>
      <c r="J162" s="143">
        <f>ROUND(I162*H162,2)</f>
        <v>0</v>
      </c>
      <c r="K162" s="139" t="s">
        <v>299</v>
      </c>
      <c r="L162" s="32"/>
      <c r="M162" s="144" t="s">
        <v>1</v>
      </c>
      <c r="N162" s="145" t="s">
        <v>41</v>
      </c>
      <c r="P162" s="146">
        <f>O162*H162</f>
        <v>0</v>
      </c>
      <c r="Q162" s="146">
        <v>0</v>
      </c>
      <c r="R162" s="146">
        <f>Q162*H162</f>
        <v>0</v>
      </c>
      <c r="S162" s="146">
        <v>0</v>
      </c>
      <c r="T162" s="147">
        <f>S162*H162</f>
        <v>0</v>
      </c>
      <c r="AR162" s="148" t="s">
        <v>3333</v>
      </c>
      <c r="AT162" s="148" t="s">
        <v>295</v>
      </c>
      <c r="AU162" s="148" t="s">
        <v>85</v>
      </c>
      <c r="AY162" s="17" t="s">
        <v>293</v>
      </c>
      <c r="BE162" s="149">
        <f>IF(N162="základní",J162,0)</f>
        <v>0</v>
      </c>
      <c r="BF162" s="149">
        <f>IF(N162="snížená",J162,0)</f>
        <v>0</v>
      </c>
      <c r="BG162" s="149">
        <f>IF(N162="zákl. přenesená",J162,0)</f>
        <v>0</v>
      </c>
      <c r="BH162" s="149">
        <f>IF(N162="sníž. přenesená",J162,0)</f>
        <v>0</v>
      </c>
      <c r="BI162" s="149">
        <f>IF(N162="nulová",J162,0)</f>
        <v>0</v>
      </c>
      <c r="BJ162" s="17" t="s">
        <v>83</v>
      </c>
      <c r="BK162" s="149">
        <f>ROUND(I162*H162,2)</f>
        <v>0</v>
      </c>
      <c r="BL162" s="17" t="s">
        <v>3333</v>
      </c>
      <c r="BM162" s="148" t="s">
        <v>6876</v>
      </c>
    </row>
    <row r="163" spans="2:65" s="1" customFormat="1" ht="16.5" customHeight="1">
      <c r="B163" s="32"/>
      <c r="C163" s="137" t="s">
        <v>680</v>
      </c>
      <c r="D163" s="137" t="s">
        <v>295</v>
      </c>
      <c r="E163" s="138" t="s">
        <v>6877</v>
      </c>
      <c r="F163" s="139" t="s">
        <v>6878</v>
      </c>
      <c r="G163" s="140" t="s">
        <v>1151</v>
      </c>
      <c r="H163" s="141">
        <v>1</v>
      </c>
      <c r="I163" s="142"/>
      <c r="J163" s="143">
        <f>ROUND(I163*H163,2)</f>
        <v>0</v>
      </c>
      <c r="K163" s="139" t="s">
        <v>1</v>
      </c>
      <c r="L163" s="32"/>
      <c r="M163" s="144" t="s">
        <v>1</v>
      </c>
      <c r="N163" s="145" t="s">
        <v>41</v>
      </c>
      <c r="P163" s="146">
        <f>O163*H163</f>
        <v>0</v>
      </c>
      <c r="Q163" s="146">
        <v>0</v>
      </c>
      <c r="R163" s="146">
        <f>Q163*H163</f>
        <v>0</v>
      </c>
      <c r="S163" s="146">
        <v>0</v>
      </c>
      <c r="T163" s="147">
        <f>S163*H163</f>
        <v>0</v>
      </c>
      <c r="AR163" s="148" t="s">
        <v>3333</v>
      </c>
      <c r="AT163" s="148" t="s">
        <v>295</v>
      </c>
      <c r="AU163" s="148" t="s">
        <v>85</v>
      </c>
      <c r="AY163" s="17" t="s">
        <v>293</v>
      </c>
      <c r="BE163" s="149">
        <f>IF(N163="základní",J163,0)</f>
        <v>0</v>
      </c>
      <c r="BF163" s="149">
        <f>IF(N163="snížená",J163,0)</f>
        <v>0</v>
      </c>
      <c r="BG163" s="149">
        <f>IF(N163="zákl. přenesená",J163,0)</f>
        <v>0</v>
      </c>
      <c r="BH163" s="149">
        <f>IF(N163="sníž. přenesená",J163,0)</f>
        <v>0</v>
      </c>
      <c r="BI163" s="149">
        <f>IF(N163="nulová",J163,0)</f>
        <v>0</v>
      </c>
      <c r="BJ163" s="17" t="s">
        <v>83</v>
      </c>
      <c r="BK163" s="149">
        <f>ROUND(I163*H163,2)</f>
        <v>0</v>
      </c>
      <c r="BL163" s="17" t="s">
        <v>3333</v>
      </c>
      <c r="BM163" s="148" t="s">
        <v>6879</v>
      </c>
    </row>
    <row r="164" spans="2:65" s="1" customFormat="1" ht="24.2" customHeight="1">
      <c r="B164" s="32"/>
      <c r="C164" s="137" t="s">
        <v>686</v>
      </c>
      <c r="D164" s="137" t="s">
        <v>295</v>
      </c>
      <c r="E164" s="138" t="s">
        <v>6880</v>
      </c>
      <c r="F164" s="139" t="s">
        <v>6881</v>
      </c>
      <c r="G164" s="140" t="s">
        <v>5353</v>
      </c>
      <c r="H164" s="141">
        <v>1</v>
      </c>
      <c r="I164" s="142"/>
      <c r="J164" s="143">
        <f>ROUND(I164*H164,2)</f>
        <v>0</v>
      </c>
      <c r="K164" s="139" t="s">
        <v>1</v>
      </c>
      <c r="L164" s="32"/>
      <c r="M164" s="144" t="s">
        <v>1</v>
      </c>
      <c r="N164" s="145" t="s">
        <v>41</v>
      </c>
      <c r="P164" s="146">
        <f>O164*H164</f>
        <v>0</v>
      </c>
      <c r="Q164" s="146">
        <v>0</v>
      </c>
      <c r="R164" s="146">
        <f>Q164*H164</f>
        <v>0</v>
      </c>
      <c r="S164" s="146">
        <v>0</v>
      </c>
      <c r="T164" s="147">
        <f>S164*H164</f>
        <v>0</v>
      </c>
      <c r="AR164" s="148" t="s">
        <v>300</v>
      </c>
      <c r="AT164" s="148" t="s">
        <v>295</v>
      </c>
      <c r="AU164" s="148" t="s">
        <v>85</v>
      </c>
      <c r="AY164" s="17" t="s">
        <v>293</v>
      </c>
      <c r="BE164" s="149">
        <f>IF(N164="základní",J164,0)</f>
        <v>0</v>
      </c>
      <c r="BF164" s="149">
        <f>IF(N164="snížená",J164,0)</f>
        <v>0</v>
      </c>
      <c r="BG164" s="149">
        <f>IF(N164="zákl. přenesená",J164,0)</f>
        <v>0</v>
      </c>
      <c r="BH164" s="149">
        <f>IF(N164="sníž. přenesená",J164,0)</f>
        <v>0</v>
      </c>
      <c r="BI164" s="149">
        <f>IF(N164="nulová",J164,0)</f>
        <v>0</v>
      </c>
      <c r="BJ164" s="17" t="s">
        <v>83</v>
      </c>
      <c r="BK164" s="149">
        <f>ROUND(I164*H164,2)</f>
        <v>0</v>
      </c>
      <c r="BL164" s="17" t="s">
        <v>300</v>
      </c>
      <c r="BM164" s="148" t="s">
        <v>6882</v>
      </c>
    </row>
    <row r="165" spans="2:65" s="11" customFormat="1" ht="22.9" customHeight="1">
      <c r="B165" s="125"/>
      <c r="D165" s="126" t="s">
        <v>75</v>
      </c>
      <c r="E165" s="135" t="s">
        <v>6883</v>
      </c>
      <c r="F165" s="135" t="s">
        <v>6884</v>
      </c>
      <c r="I165" s="128"/>
      <c r="J165" s="136">
        <f>BK165</f>
        <v>0</v>
      </c>
      <c r="L165" s="125"/>
      <c r="M165" s="130"/>
      <c r="P165" s="131">
        <f>P166</f>
        <v>0</v>
      </c>
      <c r="R165" s="131">
        <f>R166</f>
        <v>0</v>
      </c>
      <c r="T165" s="132">
        <f>T166</f>
        <v>0</v>
      </c>
      <c r="AR165" s="126" t="s">
        <v>320</v>
      </c>
      <c r="AT165" s="133" t="s">
        <v>75</v>
      </c>
      <c r="AU165" s="133" t="s">
        <v>83</v>
      </c>
      <c r="AY165" s="126" t="s">
        <v>293</v>
      </c>
      <c r="BK165" s="134">
        <f>BK166</f>
        <v>0</v>
      </c>
    </row>
    <row r="166" spans="2:65" s="1" customFormat="1" ht="16.5" customHeight="1">
      <c r="B166" s="32"/>
      <c r="C166" s="137" t="s">
        <v>7</v>
      </c>
      <c r="D166" s="137" t="s">
        <v>295</v>
      </c>
      <c r="E166" s="138" t="s">
        <v>6885</v>
      </c>
      <c r="F166" s="139" t="s">
        <v>6884</v>
      </c>
      <c r="G166" s="140" t="s">
        <v>1151</v>
      </c>
      <c r="H166" s="141">
        <v>1</v>
      </c>
      <c r="I166" s="142"/>
      <c r="J166" s="143">
        <f>ROUND(I166*H166,2)</f>
        <v>0</v>
      </c>
      <c r="K166" s="139" t="s">
        <v>299</v>
      </c>
      <c r="L166" s="32"/>
      <c r="M166" s="144" t="s">
        <v>1</v>
      </c>
      <c r="N166" s="145" t="s">
        <v>41</v>
      </c>
      <c r="P166" s="146">
        <f>O166*H166</f>
        <v>0</v>
      </c>
      <c r="Q166" s="146">
        <v>0</v>
      </c>
      <c r="R166" s="146">
        <f>Q166*H166</f>
        <v>0</v>
      </c>
      <c r="S166" s="146">
        <v>0</v>
      </c>
      <c r="T166" s="147">
        <f>S166*H166</f>
        <v>0</v>
      </c>
      <c r="AR166" s="148" t="s">
        <v>3333</v>
      </c>
      <c r="AT166" s="148" t="s">
        <v>295</v>
      </c>
      <c r="AU166" s="148" t="s">
        <v>85</v>
      </c>
      <c r="AY166" s="17" t="s">
        <v>293</v>
      </c>
      <c r="BE166" s="149">
        <f>IF(N166="základní",J166,0)</f>
        <v>0</v>
      </c>
      <c r="BF166" s="149">
        <f>IF(N166="snížená",J166,0)</f>
        <v>0</v>
      </c>
      <c r="BG166" s="149">
        <f>IF(N166="zákl. přenesená",J166,0)</f>
        <v>0</v>
      </c>
      <c r="BH166" s="149">
        <f>IF(N166="sníž. přenesená",J166,0)</f>
        <v>0</v>
      </c>
      <c r="BI166" s="149">
        <f>IF(N166="nulová",J166,0)</f>
        <v>0</v>
      </c>
      <c r="BJ166" s="17" t="s">
        <v>83</v>
      </c>
      <c r="BK166" s="149">
        <f>ROUND(I166*H166,2)</f>
        <v>0</v>
      </c>
      <c r="BL166" s="17" t="s">
        <v>3333</v>
      </c>
      <c r="BM166" s="148" t="s">
        <v>6886</v>
      </c>
    </row>
    <row r="167" spans="2:65" s="11" customFormat="1" ht="22.9" customHeight="1">
      <c r="B167" s="125"/>
      <c r="D167" s="126" t="s">
        <v>75</v>
      </c>
      <c r="E167" s="135" t="s">
        <v>6887</v>
      </c>
      <c r="F167" s="135" t="s">
        <v>6212</v>
      </c>
      <c r="I167" s="128"/>
      <c r="J167" s="136">
        <f>BK167</f>
        <v>0</v>
      </c>
      <c r="L167" s="125"/>
      <c r="M167" s="130"/>
      <c r="P167" s="131">
        <f>SUM(P168:P170)</f>
        <v>0</v>
      </c>
      <c r="R167" s="131">
        <f>SUM(R168:R170)</f>
        <v>0</v>
      </c>
      <c r="T167" s="132">
        <f>SUM(T168:T170)</f>
        <v>0</v>
      </c>
      <c r="AR167" s="126" t="s">
        <v>320</v>
      </c>
      <c r="AT167" s="133" t="s">
        <v>75</v>
      </c>
      <c r="AU167" s="133" t="s">
        <v>83</v>
      </c>
      <c r="AY167" s="126" t="s">
        <v>293</v>
      </c>
      <c r="BK167" s="134">
        <f>SUM(BK168:BK170)</f>
        <v>0</v>
      </c>
    </row>
    <row r="168" spans="2:65" s="1" customFormat="1" ht="16.5" customHeight="1">
      <c r="B168" s="32"/>
      <c r="C168" s="137" t="s">
        <v>694</v>
      </c>
      <c r="D168" s="137" t="s">
        <v>295</v>
      </c>
      <c r="E168" s="138" t="s">
        <v>6888</v>
      </c>
      <c r="F168" s="139" t="s">
        <v>6212</v>
      </c>
      <c r="G168" s="140" t="s">
        <v>1151</v>
      </c>
      <c r="H168" s="141">
        <v>1</v>
      </c>
      <c r="I168" s="142"/>
      <c r="J168" s="143">
        <f>ROUND(I168*H168,2)</f>
        <v>0</v>
      </c>
      <c r="K168" s="139" t="s">
        <v>299</v>
      </c>
      <c r="L168" s="32"/>
      <c r="M168" s="144" t="s">
        <v>1</v>
      </c>
      <c r="N168" s="145" t="s">
        <v>41</v>
      </c>
      <c r="P168" s="146">
        <f>O168*H168</f>
        <v>0</v>
      </c>
      <c r="Q168" s="146">
        <v>0</v>
      </c>
      <c r="R168" s="146">
        <f>Q168*H168</f>
        <v>0</v>
      </c>
      <c r="S168" s="146">
        <v>0</v>
      </c>
      <c r="T168" s="147">
        <f>S168*H168</f>
        <v>0</v>
      </c>
      <c r="AR168" s="148" t="s">
        <v>3333</v>
      </c>
      <c r="AT168" s="148" t="s">
        <v>295</v>
      </c>
      <c r="AU168" s="148" t="s">
        <v>85</v>
      </c>
      <c r="AY168" s="17" t="s">
        <v>293</v>
      </c>
      <c r="BE168" s="149">
        <f>IF(N168="základní",J168,0)</f>
        <v>0</v>
      </c>
      <c r="BF168" s="149">
        <f>IF(N168="snížená",J168,0)</f>
        <v>0</v>
      </c>
      <c r="BG168" s="149">
        <f>IF(N168="zákl. přenesená",J168,0)</f>
        <v>0</v>
      </c>
      <c r="BH168" s="149">
        <f>IF(N168="sníž. přenesená",J168,0)</f>
        <v>0</v>
      </c>
      <c r="BI168" s="149">
        <f>IF(N168="nulová",J168,0)</f>
        <v>0</v>
      </c>
      <c r="BJ168" s="17" t="s">
        <v>83</v>
      </c>
      <c r="BK168" s="149">
        <f>ROUND(I168*H168,2)</f>
        <v>0</v>
      </c>
      <c r="BL168" s="17" t="s">
        <v>3333</v>
      </c>
      <c r="BM168" s="148" t="s">
        <v>6889</v>
      </c>
    </row>
    <row r="169" spans="2:65" s="1" customFormat="1" ht="24.2" customHeight="1">
      <c r="B169" s="32"/>
      <c r="C169" s="137" t="s">
        <v>699</v>
      </c>
      <c r="D169" s="137" t="s">
        <v>295</v>
      </c>
      <c r="E169" s="138" t="s">
        <v>6890</v>
      </c>
      <c r="F169" s="139" t="s">
        <v>6891</v>
      </c>
      <c r="G169" s="140" t="s">
        <v>1151</v>
      </c>
      <c r="H169" s="141">
        <v>1</v>
      </c>
      <c r="I169" s="142"/>
      <c r="J169" s="143">
        <f>ROUND(I169*H169,2)</f>
        <v>0</v>
      </c>
      <c r="K169" s="139" t="s">
        <v>1</v>
      </c>
      <c r="L169" s="32"/>
      <c r="M169" s="144" t="s">
        <v>1</v>
      </c>
      <c r="N169" s="145" t="s">
        <v>41</v>
      </c>
      <c r="P169" s="146">
        <f>O169*H169</f>
        <v>0</v>
      </c>
      <c r="Q169" s="146">
        <v>0</v>
      </c>
      <c r="R169" s="146">
        <f>Q169*H169</f>
        <v>0</v>
      </c>
      <c r="S169" s="146">
        <v>0</v>
      </c>
      <c r="T169" s="147">
        <f>S169*H169</f>
        <v>0</v>
      </c>
      <c r="AR169" s="148" t="s">
        <v>3333</v>
      </c>
      <c r="AT169" s="148" t="s">
        <v>295</v>
      </c>
      <c r="AU169" s="148" t="s">
        <v>85</v>
      </c>
      <c r="AY169" s="17" t="s">
        <v>293</v>
      </c>
      <c r="BE169" s="149">
        <f>IF(N169="základní",J169,0)</f>
        <v>0</v>
      </c>
      <c r="BF169" s="149">
        <f>IF(N169="snížená",J169,0)</f>
        <v>0</v>
      </c>
      <c r="BG169" s="149">
        <f>IF(N169="zákl. přenesená",J169,0)</f>
        <v>0</v>
      </c>
      <c r="BH169" s="149">
        <f>IF(N169="sníž. přenesená",J169,0)</f>
        <v>0</v>
      </c>
      <c r="BI169" s="149">
        <f>IF(N169="nulová",J169,0)</f>
        <v>0</v>
      </c>
      <c r="BJ169" s="17" t="s">
        <v>83</v>
      </c>
      <c r="BK169" s="149">
        <f>ROUND(I169*H169,2)</f>
        <v>0</v>
      </c>
      <c r="BL169" s="17" t="s">
        <v>3333</v>
      </c>
      <c r="BM169" s="148" t="s">
        <v>6892</v>
      </c>
    </row>
    <row r="170" spans="2:65" s="1" customFormat="1" ht="33" customHeight="1">
      <c r="B170" s="32"/>
      <c r="C170" s="137" t="s">
        <v>704</v>
      </c>
      <c r="D170" s="137" t="s">
        <v>295</v>
      </c>
      <c r="E170" s="138" t="s">
        <v>6893</v>
      </c>
      <c r="F170" s="139" t="s">
        <v>6894</v>
      </c>
      <c r="G170" s="140" t="s">
        <v>1151</v>
      </c>
      <c r="H170" s="141">
        <v>1</v>
      </c>
      <c r="I170" s="142"/>
      <c r="J170" s="143">
        <f>ROUND(I170*H170,2)</f>
        <v>0</v>
      </c>
      <c r="K170" s="139" t="s">
        <v>1</v>
      </c>
      <c r="L170" s="32"/>
      <c r="M170" s="192" t="s">
        <v>1</v>
      </c>
      <c r="N170" s="193" t="s">
        <v>41</v>
      </c>
      <c r="O170" s="194"/>
      <c r="P170" s="195">
        <f>O170*H170</f>
        <v>0</v>
      </c>
      <c r="Q170" s="195">
        <v>0</v>
      </c>
      <c r="R170" s="195">
        <f>Q170*H170</f>
        <v>0</v>
      </c>
      <c r="S170" s="195">
        <v>0</v>
      </c>
      <c r="T170" s="196">
        <f>S170*H170</f>
        <v>0</v>
      </c>
      <c r="AR170" s="148" t="s">
        <v>3333</v>
      </c>
      <c r="AT170" s="148" t="s">
        <v>295</v>
      </c>
      <c r="AU170" s="148" t="s">
        <v>85</v>
      </c>
      <c r="AY170" s="17" t="s">
        <v>293</v>
      </c>
      <c r="BE170" s="149">
        <f>IF(N170="základní",J170,0)</f>
        <v>0</v>
      </c>
      <c r="BF170" s="149">
        <f>IF(N170="snížená",J170,0)</f>
        <v>0</v>
      </c>
      <c r="BG170" s="149">
        <f>IF(N170="zákl. přenesená",J170,0)</f>
        <v>0</v>
      </c>
      <c r="BH170" s="149">
        <f>IF(N170="sníž. přenesená",J170,0)</f>
        <v>0</v>
      </c>
      <c r="BI170" s="149">
        <f>IF(N170="nulová",J170,0)</f>
        <v>0</v>
      </c>
      <c r="BJ170" s="17" t="s">
        <v>83</v>
      </c>
      <c r="BK170" s="149">
        <f>ROUND(I170*H170,2)</f>
        <v>0</v>
      </c>
      <c r="BL170" s="17" t="s">
        <v>3333</v>
      </c>
      <c r="BM170" s="148" t="s">
        <v>6895</v>
      </c>
    </row>
    <row r="171" spans="2:65" s="1" customFormat="1" ht="6.95" customHeight="1">
      <c r="B171" s="44"/>
      <c r="C171" s="45"/>
      <c r="D171" s="45"/>
      <c r="E171" s="45"/>
      <c r="F171" s="45"/>
      <c r="G171" s="45"/>
      <c r="H171" s="45"/>
      <c r="I171" s="45"/>
      <c r="J171" s="45"/>
      <c r="K171" s="45"/>
      <c r="L171" s="32"/>
    </row>
  </sheetData>
  <sheetProtection algorithmName="SHA-512" hashValue="K+hFSkpsMF83UMeHWNtu7p7UWLBj1tMuECRCAVsBkQeRAQqvi8zY5i+ZdHPE+hk3NJzSXV150wq5ezVDm9EyYQ==" saltValue="6rCWVfhak8tSOHIe1RmIkVGFHs1G078h9olASrg1QlQlPcbzuMk9WyTPNS8gdzNrtn/FLZOXVWJfX2QghdbBdw==" spinCount="100000" sheet="1" objects="1" scenarios="1" formatColumns="0" formatRows="0" autoFilter="0"/>
  <autoFilter ref="C128:K170" xr:uid="{00000000-0009-0000-0000-000022000000}"/>
  <mergeCells count="9">
    <mergeCell ref="E87:H87"/>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1:H1091"/>
  <sheetViews>
    <sheetView showGridLines="0" workbookViewId="0"/>
  </sheetViews>
  <sheetFormatPr defaultRowHeight="15"/>
  <cols>
    <col min="1" max="1" width="8.33203125" customWidth="1"/>
    <col min="2" max="2" width="1.6640625" customWidth="1"/>
    <col min="3" max="3" width="25" customWidth="1"/>
    <col min="4" max="4" width="75.83203125" customWidth="1"/>
    <col min="5" max="5" width="13.33203125" customWidth="1"/>
    <col min="6" max="6" width="20" customWidth="1"/>
    <col min="7" max="7" width="1.6640625" customWidth="1"/>
    <col min="8" max="8" width="8.33203125" customWidth="1"/>
  </cols>
  <sheetData>
    <row r="1" spans="2:8" ht="11.25" customHeight="1"/>
    <row r="2" spans="2:8" ht="36.950000000000003" customHeight="1"/>
    <row r="3" spans="2:8" ht="6.95" customHeight="1">
      <c r="B3" s="18"/>
      <c r="C3" s="19"/>
      <c r="D3" s="19"/>
      <c r="E3" s="19"/>
      <c r="F3" s="19"/>
      <c r="G3" s="19"/>
      <c r="H3" s="20"/>
    </row>
    <row r="4" spans="2:8" ht="24.95" customHeight="1">
      <c r="B4" s="20"/>
      <c r="C4" s="21" t="s">
        <v>6896</v>
      </c>
      <c r="H4" s="20"/>
    </row>
    <row r="5" spans="2:8" ht="12" customHeight="1">
      <c r="B5" s="20"/>
      <c r="C5" s="24" t="s">
        <v>13</v>
      </c>
      <c r="D5" s="221" t="s">
        <v>14</v>
      </c>
      <c r="E5" s="217"/>
      <c r="F5" s="217"/>
      <c r="H5" s="20"/>
    </row>
    <row r="6" spans="2:8" ht="36.950000000000003" customHeight="1">
      <c r="B6" s="20"/>
      <c r="C6" s="26" t="s">
        <v>16</v>
      </c>
      <c r="D6" s="218" t="s">
        <v>17</v>
      </c>
      <c r="E6" s="217"/>
      <c r="F6" s="217"/>
      <c r="H6" s="20"/>
    </row>
    <row r="7" spans="2:8" ht="16.5" customHeight="1">
      <c r="B7" s="20"/>
      <c r="C7" s="27" t="s">
        <v>22</v>
      </c>
      <c r="D7" s="52" t="str">
        <f>'Rekapitulace stavby'!AN8</f>
        <v>8. 8. 2024</v>
      </c>
      <c r="H7" s="20"/>
    </row>
    <row r="8" spans="2:8" s="1" customFormat="1" ht="10.9" customHeight="1">
      <c r="B8" s="32"/>
      <c r="H8" s="32"/>
    </row>
    <row r="9" spans="2:8" s="10" customFormat="1" ht="29.25" customHeight="1">
      <c r="B9" s="117"/>
      <c r="C9" s="118" t="s">
        <v>57</v>
      </c>
      <c r="D9" s="119" t="s">
        <v>58</v>
      </c>
      <c r="E9" s="119" t="s">
        <v>280</v>
      </c>
      <c r="F9" s="120" t="s">
        <v>6897</v>
      </c>
      <c r="H9" s="117"/>
    </row>
    <row r="10" spans="2:8" s="1" customFormat="1" ht="26.45" customHeight="1">
      <c r="B10" s="32"/>
      <c r="C10" s="205" t="s">
        <v>6898</v>
      </c>
      <c r="D10" s="205" t="s">
        <v>88</v>
      </c>
      <c r="H10" s="32"/>
    </row>
    <row r="11" spans="2:8" s="1" customFormat="1" ht="16.899999999999999" customHeight="1">
      <c r="B11" s="32"/>
      <c r="C11" s="206" t="s">
        <v>6899</v>
      </c>
      <c r="D11" s="207" t="s">
        <v>1</v>
      </c>
      <c r="E11" s="208" t="s">
        <v>1</v>
      </c>
      <c r="F11" s="209">
        <v>276.73500000000001</v>
      </c>
      <c r="H11" s="32"/>
    </row>
    <row r="12" spans="2:8" s="1" customFormat="1" ht="16.899999999999999" customHeight="1">
      <c r="B12" s="32"/>
      <c r="C12" s="206" t="s">
        <v>212</v>
      </c>
      <c r="D12" s="207" t="s">
        <v>1</v>
      </c>
      <c r="E12" s="208" t="s">
        <v>1</v>
      </c>
      <c r="F12" s="209">
        <v>239.477</v>
      </c>
      <c r="H12" s="32"/>
    </row>
    <row r="13" spans="2:8" s="1" customFormat="1" ht="16.899999999999999" customHeight="1">
      <c r="B13" s="32"/>
      <c r="C13" s="210" t="s">
        <v>1</v>
      </c>
      <c r="D13" s="210" t="s">
        <v>1186</v>
      </c>
      <c r="E13" s="17" t="s">
        <v>1</v>
      </c>
      <c r="F13" s="211">
        <v>16.097000000000001</v>
      </c>
      <c r="H13" s="32"/>
    </row>
    <row r="14" spans="2:8" s="1" customFormat="1" ht="16.899999999999999" customHeight="1">
      <c r="B14" s="32"/>
      <c r="C14" s="210" t="s">
        <v>1</v>
      </c>
      <c r="D14" s="210" t="s">
        <v>1187</v>
      </c>
      <c r="E14" s="17" t="s">
        <v>1</v>
      </c>
      <c r="F14" s="211">
        <v>16.097000000000001</v>
      </c>
      <c r="H14" s="32"/>
    </row>
    <row r="15" spans="2:8" s="1" customFormat="1" ht="16.899999999999999" customHeight="1">
      <c r="B15" s="32"/>
      <c r="C15" s="210" t="s">
        <v>1</v>
      </c>
      <c r="D15" s="210" t="s">
        <v>1188</v>
      </c>
      <c r="E15" s="17" t="s">
        <v>1</v>
      </c>
      <c r="F15" s="211">
        <v>16.097000000000001</v>
      </c>
      <c r="H15" s="32"/>
    </row>
    <row r="16" spans="2:8" s="1" customFormat="1" ht="16.899999999999999" customHeight="1">
      <c r="B16" s="32"/>
      <c r="C16" s="210" t="s">
        <v>1</v>
      </c>
      <c r="D16" s="210" t="s">
        <v>1189</v>
      </c>
      <c r="E16" s="17" t="s">
        <v>1</v>
      </c>
      <c r="F16" s="211">
        <v>16.097000000000001</v>
      </c>
      <c r="H16" s="32"/>
    </row>
    <row r="17" spans="2:8" s="1" customFormat="1" ht="16.899999999999999" customHeight="1">
      <c r="B17" s="32"/>
      <c r="C17" s="210" t="s">
        <v>1</v>
      </c>
      <c r="D17" s="210" t="s">
        <v>1190</v>
      </c>
      <c r="E17" s="17" t="s">
        <v>1</v>
      </c>
      <c r="F17" s="211">
        <v>16.097000000000001</v>
      </c>
      <c r="H17" s="32"/>
    </row>
    <row r="18" spans="2:8" s="1" customFormat="1" ht="16.899999999999999" customHeight="1">
      <c r="B18" s="32"/>
      <c r="C18" s="210" t="s">
        <v>1</v>
      </c>
      <c r="D18" s="210" t="s">
        <v>1191</v>
      </c>
      <c r="E18" s="17" t="s">
        <v>1</v>
      </c>
      <c r="F18" s="211">
        <v>16.097000000000001</v>
      </c>
      <c r="H18" s="32"/>
    </row>
    <row r="19" spans="2:8" s="1" customFormat="1" ht="16.899999999999999" customHeight="1">
      <c r="B19" s="32"/>
      <c r="C19" s="210" t="s">
        <v>1</v>
      </c>
      <c r="D19" s="210" t="s">
        <v>1192</v>
      </c>
      <c r="E19" s="17" t="s">
        <v>1</v>
      </c>
      <c r="F19" s="211">
        <v>16.097000000000001</v>
      </c>
      <c r="H19" s="32"/>
    </row>
    <row r="20" spans="2:8" s="1" customFormat="1" ht="16.899999999999999" customHeight="1">
      <c r="B20" s="32"/>
      <c r="C20" s="210" t="s">
        <v>1</v>
      </c>
      <c r="D20" s="210" t="s">
        <v>1193</v>
      </c>
      <c r="E20" s="17" t="s">
        <v>1</v>
      </c>
      <c r="F20" s="211">
        <v>15.108000000000001</v>
      </c>
      <c r="H20" s="32"/>
    </row>
    <row r="21" spans="2:8" s="1" customFormat="1" ht="16.899999999999999" customHeight="1">
      <c r="B21" s="32"/>
      <c r="C21" s="210" t="s">
        <v>1</v>
      </c>
      <c r="D21" s="210" t="s">
        <v>1194</v>
      </c>
      <c r="E21" s="17" t="s">
        <v>1</v>
      </c>
      <c r="F21" s="211">
        <v>16.097000000000001</v>
      </c>
      <c r="H21" s="32"/>
    </row>
    <row r="22" spans="2:8" s="1" customFormat="1" ht="16.899999999999999" customHeight="1">
      <c r="B22" s="32"/>
      <c r="C22" s="210" t="s">
        <v>1</v>
      </c>
      <c r="D22" s="210" t="s">
        <v>1195</v>
      </c>
      <c r="E22" s="17" t="s">
        <v>1</v>
      </c>
      <c r="F22" s="211">
        <v>16.097000000000001</v>
      </c>
      <c r="H22" s="32"/>
    </row>
    <row r="23" spans="2:8" s="1" customFormat="1" ht="16.899999999999999" customHeight="1">
      <c r="B23" s="32"/>
      <c r="C23" s="210" t="s">
        <v>1</v>
      </c>
      <c r="D23" s="210" t="s">
        <v>1196</v>
      </c>
      <c r="E23" s="17" t="s">
        <v>1</v>
      </c>
      <c r="F23" s="211">
        <v>16.097000000000001</v>
      </c>
      <c r="H23" s="32"/>
    </row>
    <row r="24" spans="2:8" s="1" customFormat="1" ht="16.899999999999999" customHeight="1">
      <c r="B24" s="32"/>
      <c r="C24" s="210" t="s">
        <v>1</v>
      </c>
      <c r="D24" s="210" t="s">
        <v>1197</v>
      </c>
      <c r="E24" s="17" t="s">
        <v>1</v>
      </c>
      <c r="F24" s="211">
        <v>16.097000000000001</v>
      </c>
      <c r="H24" s="32"/>
    </row>
    <row r="25" spans="2:8" s="1" customFormat="1" ht="16.899999999999999" customHeight="1">
      <c r="B25" s="32"/>
      <c r="C25" s="210" t="s">
        <v>1</v>
      </c>
      <c r="D25" s="210" t="s">
        <v>1198</v>
      </c>
      <c r="E25" s="17" t="s">
        <v>1</v>
      </c>
      <c r="F25" s="211">
        <v>16.097000000000001</v>
      </c>
      <c r="H25" s="32"/>
    </row>
    <row r="26" spans="2:8" s="1" customFormat="1" ht="16.899999999999999" customHeight="1">
      <c r="B26" s="32"/>
      <c r="C26" s="210" t="s">
        <v>1</v>
      </c>
      <c r="D26" s="210" t="s">
        <v>1199</v>
      </c>
      <c r="E26" s="17" t="s">
        <v>1</v>
      </c>
      <c r="F26" s="211">
        <v>16.097000000000001</v>
      </c>
      <c r="H26" s="32"/>
    </row>
    <row r="27" spans="2:8" s="1" customFormat="1" ht="16.899999999999999" customHeight="1">
      <c r="B27" s="32"/>
      <c r="C27" s="210" t="s">
        <v>1</v>
      </c>
      <c r="D27" s="210" t="s">
        <v>1200</v>
      </c>
      <c r="E27" s="17" t="s">
        <v>1</v>
      </c>
      <c r="F27" s="211">
        <v>15.108000000000001</v>
      </c>
      <c r="H27" s="32"/>
    </row>
    <row r="28" spans="2:8" s="1" customFormat="1" ht="16.899999999999999" customHeight="1">
      <c r="B28" s="32"/>
      <c r="C28" s="210" t="s">
        <v>212</v>
      </c>
      <c r="D28" s="210" t="s">
        <v>371</v>
      </c>
      <c r="E28" s="17" t="s">
        <v>1</v>
      </c>
      <c r="F28" s="211">
        <v>239.477</v>
      </c>
      <c r="H28" s="32"/>
    </row>
    <row r="29" spans="2:8" s="1" customFormat="1" ht="16.899999999999999" customHeight="1">
      <c r="B29" s="32"/>
      <c r="C29" s="212" t="s">
        <v>6900</v>
      </c>
      <c r="H29" s="32"/>
    </row>
    <row r="30" spans="2:8" s="1" customFormat="1" ht="16.899999999999999" customHeight="1">
      <c r="B30" s="32"/>
      <c r="C30" s="210" t="s">
        <v>1183</v>
      </c>
      <c r="D30" s="210" t="s">
        <v>1184</v>
      </c>
      <c r="E30" s="17" t="s">
        <v>767</v>
      </c>
      <c r="F30" s="211">
        <v>239.477</v>
      </c>
      <c r="H30" s="32"/>
    </row>
    <row r="31" spans="2:8" s="1" customFormat="1" ht="16.899999999999999" customHeight="1">
      <c r="B31" s="32"/>
      <c r="C31" s="210" t="s">
        <v>1202</v>
      </c>
      <c r="D31" s="210" t="s">
        <v>1203</v>
      </c>
      <c r="E31" s="17" t="s">
        <v>767</v>
      </c>
      <c r="F31" s="211">
        <v>239.477</v>
      </c>
      <c r="H31" s="32"/>
    </row>
    <row r="32" spans="2:8" s="1" customFormat="1" ht="16.899999999999999" customHeight="1">
      <c r="B32" s="32"/>
      <c r="C32" s="206" t="s">
        <v>214</v>
      </c>
      <c r="D32" s="207" t="s">
        <v>1</v>
      </c>
      <c r="E32" s="208" t="s">
        <v>1</v>
      </c>
      <c r="F32" s="209">
        <v>2197.8670000000002</v>
      </c>
      <c r="H32" s="32"/>
    </row>
    <row r="33" spans="2:8" s="1" customFormat="1" ht="22.5">
      <c r="B33" s="32"/>
      <c r="C33" s="210" t="s">
        <v>1</v>
      </c>
      <c r="D33" s="210" t="s">
        <v>1109</v>
      </c>
      <c r="E33" s="17" t="s">
        <v>1</v>
      </c>
      <c r="F33" s="211">
        <v>592.98800000000006</v>
      </c>
      <c r="H33" s="32"/>
    </row>
    <row r="34" spans="2:8" s="1" customFormat="1" ht="22.5">
      <c r="B34" s="32"/>
      <c r="C34" s="210" t="s">
        <v>1</v>
      </c>
      <c r="D34" s="210" t="s">
        <v>1110</v>
      </c>
      <c r="E34" s="17" t="s">
        <v>1</v>
      </c>
      <c r="F34" s="211">
        <v>64.406000000000006</v>
      </c>
      <c r="H34" s="32"/>
    </row>
    <row r="35" spans="2:8" s="1" customFormat="1" ht="16.899999999999999" customHeight="1">
      <c r="B35" s="32"/>
      <c r="C35" s="210" t="s">
        <v>1</v>
      </c>
      <c r="D35" s="210" t="s">
        <v>1111</v>
      </c>
      <c r="E35" s="17" t="s">
        <v>1</v>
      </c>
      <c r="F35" s="211">
        <v>20.63</v>
      </c>
      <c r="H35" s="32"/>
    </row>
    <row r="36" spans="2:8" s="1" customFormat="1" ht="22.5">
      <c r="B36" s="32"/>
      <c r="C36" s="210" t="s">
        <v>1</v>
      </c>
      <c r="D36" s="210" t="s">
        <v>1112</v>
      </c>
      <c r="E36" s="17" t="s">
        <v>1</v>
      </c>
      <c r="F36" s="211">
        <v>76.48</v>
      </c>
      <c r="H36" s="32"/>
    </row>
    <row r="37" spans="2:8" s="1" customFormat="1" ht="16.899999999999999" customHeight="1">
      <c r="B37" s="32"/>
      <c r="C37" s="210" t="s">
        <v>1</v>
      </c>
      <c r="D37" s="210" t="s">
        <v>1113</v>
      </c>
      <c r="E37" s="17" t="s">
        <v>1</v>
      </c>
      <c r="F37" s="211">
        <v>27.957000000000001</v>
      </c>
      <c r="H37" s="32"/>
    </row>
    <row r="38" spans="2:8" s="1" customFormat="1" ht="16.899999999999999" customHeight="1">
      <c r="B38" s="32"/>
      <c r="C38" s="210" t="s">
        <v>1</v>
      </c>
      <c r="D38" s="210" t="s">
        <v>1114</v>
      </c>
      <c r="E38" s="17" t="s">
        <v>1</v>
      </c>
      <c r="F38" s="211">
        <v>27.957000000000001</v>
      </c>
      <c r="H38" s="32"/>
    </row>
    <row r="39" spans="2:8" s="1" customFormat="1" ht="16.899999999999999" customHeight="1">
      <c r="B39" s="32"/>
      <c r="C39" s="210" t="s">
        <v>1</v>
      </c>
      <c r="D39" s="210" t="s">
        <v>1115</v>
      </c>
      <c r="E39" s="17" t="s">
        <v>1</v>
      </c>
      <c r="F39" s="211">
        <v>83.361999999999995</v>
      </c>
      <c r="H39" s="32"/>
    </row>
    <row r="40" spans="2:8" s="1" customFormat="1" ht="16.899999999999999" customHeight="1">
      <c r="B40" s="32"/>
      <c r="C40" s="210" t="s">
        <v>1</v>
      </c>
      <c r="D40" s="210" t="s">
        <v>1116</v>
      </c>
      <c r="E40" s="17" t="s">
        <v>1</v>
      </c>
      <c r="F40" s="211">
        <v>24.364999999999998</v>
      </c>
      <c r="H40" s="32"/>
    </row>
    <row r="41" spans="2:8" s="1" customFormat="1" ht="16.899999999999999" customHeight="1">
      <c r="B41" s="32"/>
      <c r="C41" s="210" t="s">
        <v>1</v>
      </c>
      <c r="D41" s="210" t="s">
        <v>1117</v>
      </c>
      <c r="E41" s="17" t="s">
        <v>1</v>
      </c>
      <c r="F41" s="211">
        <v>116.239</v>
      </c>
      <c r="H41" s="32"/>
    </row>
    <row r="42" spans="2:8" s="1" customFormat="1" ht="16.899999999999999" customHeight="1">
      <c r="B42" s="32"/>
      <c r="C42" s="210" t="s">
        <v>1</v>
      </c>
      <c r="D42" s="210" t="s">
        <v>1118</v>
      </c>
      <c r="E42" s="17" t="s">
        <v>1</v>
      </c>
      <c r="F42" s="211">
        <v>18.978999999999999</v>
      </c>
      <c r="H42" s="32"/>
    </row>
    <row r="43" spans="2:8" s="1" customFormat="1" ht="16.899999999999999" customHeight="1">
      <c r="B43" s="32"/>
      <c r="C43" s="210" t="s">
        <v>1</v>
      </c>
      <c r="D43" s="210" t="s">
        <v>1119</v>
      </c>
      <c r="E43" s="17" t="s">
        <v>1</v>
      </c>
      <c r="F43" s="211">
        <v>18.978999999999999</v>
      </c>
      <c r="H43" s="32"/>
    </row>
    <row r="44" spans="2:8" s="1" customFormat="1" ht="16.899999999999999" customHeight="1">
      <c r="B44" s="32"/>
      <c r="C44" s="210" t="s">
        <v>1</v>
      </c>
      <c r="D44" s="210" t="s">
        <v>1120</v>
      </c>
      <c r="E44" s="17" t="s">
        <v>1</v>
      </c>
      <c r="F44" s="211">
        <v>53.298999999999999</v>
      </c>
      <c r="H44" s="32"/>
    </row>
    <row r="45" spans="2:8" s="1" customFormat="1" ht="16.899999999999999" customHeight="1">
      <c r="B45" s="32"/>
      <c r="C45" s="210" t="s">
        <v>1</v>
      </c>
      <c r="D45" s="210" t="s">
        <v>1121</v>
      </c>
      <c r="E45" s="17" t="s">
        <v>1</v>
      </c>
      <c r="F45" s="211">
        <v>26.408999999999999</v>
      </c>
      <c r="H45" s="32"/>
    </row>
    <row r="46" spans="2:8" s="1" customFormat="1" ht="16.899999999999999" customHeight="1">
      <c r="B46" s="32"/>
      <c r="C46" s="210" t="s">
        <v>1</v>
      </c>
      <c r="D46" s="210" t="s">
        <v>1122</v>
      </c>
      <c r="E46" s="17" t="s">
        <v>1</v>
      </c>
      <c r="F46" s="211">
        <v>23.518999999999998</v>
      </c>
      <c r="H46" s="32"/>
    </row>
    <row r="47" spans="2:8" s="1" customFormat="1" ht="22.5">
      <c r="B47" s="32"/>
      <c r="C47" s="210" t="s">
        <v>1</v>
      </c>
      <c r="D47" s="210" t="s">
        <v>1123</v>
      </c>
      <c r="E47" s="17" t="s">
        <v>1</v>
      </c>
      <c r="F47" s="211">
        <v>148.922</v>
      </c>
      <c r="H47" s="32"/>
    </row>
    <row r="48" spans="2:8" s="1" customFormat="1" ht="16.899999999999999" customHeight="1">
      <c r="B48" s="32"/>
      <c r="C48" s="210" t="s">
        <v>1</v>
      </c>
      <c r="D48" s="210" t="s">
        <v>1124</v>
      </c>
      <c r="E48" s="17" t="s">
        <v>1</v>
      </c>
      <c r="F48" s="211">
        <v>25.63</v>
      </c>
      <c r="H48" s="32"/>
    </row>
    <row r="49" spans="2:8" s="1" customFormat="1" ht="22.5">
      <c r="B49" s="32"/>
      <c r="C49" s="210" t="s">
        <v>1</v>
      </c>
      <c r="D49" s="210" t="s">
        <v>1125</v>
      </c>
      <c r="E49" s="17" t="s">
        <v>1</v>
      </c>
      <c r="F49" s="211">
        <v>100.051</v>
      </c>
      <c r="H49" s="32"/>
    </row>
    <row r="50" spans="2:8" s="1" customFormat="1" ht="16.899999999999999" customHeight="1">
      <c r="B50" s="32"/>
      <c r="C50" s="210" t="s">
        <v>1</v>
      </c>
      <c r="D50" s="210" t="s">
        <v>1126</v>
      </c>
      <c r="E50" s="17" t="s">
        <v>1</v>
      </c>
      <c r="F50" s="211">
        <v>24.655000000000001</v>
      </c>
      <c r="H50" s="32"/>
    </row>
    <row r="51" spans="2:8" s="1" customFormat="1" ht="16.899999999999999" customHeight="1">
      <c r="B51" s="32"/>
      <c r="C51" s="210" t="s">
        <v>1</v>
      </c>
      <c r="D51" s="210" t="s">
        <v>1127</v>
      </c>
      <c r="E51" s="17" t="s">
        <v>1</v>
      </c>
      <c r="F51" s="211">
        <v>25.79</v>
      </c>
      <c r="H51" s="32"/>
    </row>
    <row r="52" spans="2:8" s="1" customFormat="1" ht="16.899999999999999" customHeight="1">
      <c r="B52" s="32"/>
      <c r="C52" s="210" t="s">
        <v>1</v>
      </c>
      <c r="D52" s="210" t="s">
        <v>1128</v>
      </c>
      <c r="E52" s="17" t="s">
        <v>1</v>
      </c>
      <c r="F52" s="211">
        <v>25.79</v>
      </c>
      <c r="H52" s="32"/>
    </row>
    <row r="53" spans="2:8" s="1" customFormat="1" ht="22.5">
      <c r="B53" s="32"/>
      <c r="C53" s="210" t="s">
        <v>1</v>
      </c>
      <c r="D53" s="210" t="s">
        <v>1129</v>
      </c>
      <c r="E53" s="17" t="s">
        <v>1</v>
      </c>
      <c r="F53" s="211">
        <v>76.48</v>
      </c>
      <c r="H53" s="32"/>
    </row>
    <row r="54" spans="2:8" s="1" customFormat="1" ht="16.899999999999999" customHeight="1">
      <c r="B54" s="32"/>
      <c r="C54" s="210" t="s">
        <v>1</v>
      </c>
      <c r="D54" s="210" t="s">
        <v>1130</v>
      </c>
      <c r="E54" s="17" t="s">
        <v>1</v>
      </c>
      <c r="F54" s="211">
        <v>32.290999999999997</v>
      </c>
      <c r="H54" s="32"/>
    </row>
    <row r="55" spans="2:8" s="1" customFormat="1" ht="16.899999999999999" customHeight="1">
      <c r="B55" s="32"/>
      <c r="C55" s="210" t="s">
        <v>1</v>
      </c>
      <c r="D55" s="210" t="s">
        <v>1131</v>
      </c>
      <c r="E55" s="17" t="s">
        <v>1</v>
      </c>
      <c r="F55" s="211">
        <v>22.641999999999999</v>
      </c>
      <c r="H55" s="32"/>
    </row>
    <row r="56" spans="2:8" s="1" customFormat="1" ht="22.5">
      <c r="B56" s="32"/>
      <c r="C56" s="210" t="s">
        <v>1</v>
      </c>
      <c r="D56" s="210" t="s">
        <v>1132</v>
      </c>
      <c r="E56" s="17" t="s">
        <v>1</v>
      </c>
      <c r="F56" s="211">
        <v>78.561999999999998</v>
      </c>
      <c r="H56" s="32"/>
    </row>
    <row r="57" spans="2:8" s="1" customFormat="1" ht="16.899999999999999" customHeight="1">
      <c r="B57" s="32"/>
      <c r="C57" s="210" t="s">
        <v>1</v>
      </c>
      <c r="D57" s="210" t="s">
        <v>1133</v>
      </c>
      <c r="E57" s="17" t="s">
        <v>1</v>
      </c>
      <c r="F57" s="211">
        <v>14.904999999999999</v>
      </c>
      <c r="H57" s="32"/>
    </row>
    <row r="58" spans="2:8" s="1" customFormat="1" ht="16.899999999999999" customHeight="1">
      <c r="B58" s="32"/>
      <c r="C58" s="210" t="s">
        <v>1</v>
      </c>
      <c r="D58" s="210" t="s">
        <v>1134</v>
      </c>
      <c r="E58" s="17" t="s">
        <v>1</v>
      </c>
      <c r="F58" s="211">
        <v>26.895</v>
      </c>
      <c r="H58" s="32"/>
    </row>
    <row r="59" spans="2:8" s="1" customFormat="1" ht="22.5">
      <c r="B59" s="32"/>
      <c r="C59" s="210" t="s">
        <v>1</v>
      </c>
      <c r="D59" s="210" t="s">
        <v>1135</v>
      </c>
      <c r="E59" s="17" t="s">
        <v>1</v>
      </c>
      <c r="F59" s="211">
        <v>76.48</v>
      </c>
      <c r="H59" s="32"/>
    </row>
    <row r="60" spans="2:8" s="1" customFormat="1" ht="16.899999999999999" customHeight="1">
      <c r="B60" s="32"/>
      <c r="C60" s="210" t="s">
        <v>1</v>
      </c>
      <c r="D60" s="210" t="s">
        <v>1136</v>
      </c>
      <c r="E60" s="17" t="s">
        <v>1</v>
      </c>
      <c r="F60" s="211">
        <v>31.620999999999999</v>
      </c>
      <c r="H60" s="32"/>
    </row>
    <row r="61" spans="2:8" s="1" customFormat="1" ht="16.899999999999999" customHeight="1">
      <c r="B61" s="32"/>
      <c r="C61" s="210" t="s">
        <v>1</v>
      </c>
      <c r="D61" s="210" t="s">
        <v>1137</v>
      </c>
      <c r="E61" s="17" t="s">
        <v>1</v>
      </c>
      <c r="F61" s="211">
        <v>22.384</v>
      </c>
      <c r="H61" s="32"/>
    </row>
    <row r="62" spans="2:8" s="1" customFormat="1" ht="22.5">
      <c r="B62" s="32"/>
      <c r="C62" s="210" t="s">
        <v>1</v>
      </c>
      <c r="D62" s="210" t="s">
        <v>1138</v>
      </c>
      <c r="E62" s="17" t="s">
        <v>1</v>
      </c>
      <c r="F62" s="211">
        <v>87.382999999999996</v>
      </c>
      <c r="H62" s="32"/>
    </row>
    <row r="63" spans="2:8" s="1" customFormat="1" ht="16.899999999999999" customHeight="1">
      <c r="B63" s="32"/>
      <c r="C63" s="210" t="s">
        <v>1</v>
      </c>
      <c r="D63" s="210" t="s">
        <v>1139</v>
      </c>
      <c r="E63" s="17" t="s">
        <v>1</v>
      </c>
      <c r="F63" s="211">
        <v>34.484999999999999</v>
      </c>
      <c r="H63" s="32"/>
    </row>
    <row r="64" spans="2:8" s="1" customFormat="1" ht="16.899999999999999" customHeight="1">
      <c r="B64" s="32"/>
      <c r="C64" s="210" t="s">
        <v>1</v>
      </c>
      <c r="D64" s="210" t="s">
        <v>1140</v>
      </c>
      <c r="E64" s="17" t="s">
        <v>1</v>
      </c>
      <c r="F64" s="211">
        <v>25.19</v>
      </c>
      <c r="H64" s="32"/>
    </row>
    <row r="65" spans="2:8" s="1" customFormat="1" ht="22.5">
      <c r="B65" s="32"/>
      <c r="C65" s="210" t="s">
        <v>1</v>
      </c>
      <c r="D65" s="210" t="s">
        <v>1141</v>
      </c>
      <c r="E65" s="17" t="s">
        <v>1</v>
      </c>
      <c r="F65" s="211">
        <v>78.397000000000006</v>
      </c>
      <c r="H65" s="32"/>
    </row>
    <row r="66" spans="2:8" s="1" customFormat="1" ht="16.899999999999999" customHeight="1">
      <c r="B66" s="32"/>
      <c r="C66" s="210" t="s">
        <v>1</v>
      </c>
      <c r="D66" s="210" t="s">
        <v>1142</v>
      </c>
      <c r="E66" s="17" t="s">
        <v>1</v>
      </c>
      <c r="F66" s="211">
        <v>45.21</v>
      </c>
      <c r="H66" s="32"/>
    </row>
    <row r="67" spans="2:8" s="1" customFormat="1" ht="16.899999999999999" customHeight="1">
      <c r="B67" s="32"/>
      <c r="C67" s="210" t="s">
        <v>1</v>
      </c>
      <c r="D67" s="210" t="s">
        <v>1143</v>
      </c>
      <c r="E67" s="17" t="s">
        <v>1</v>
      </c>
      <c r="F67" s="211">
        <v>18.535</v>
      </c>
      <c r="H67" s="32"/>
    </row>
    <row r="68" spans="2:8" s="1" customFormat="1" ht="16.899999999999999" customHeight="1">
      <c r="B68" s="32"/>
      <c r="C68" s="210" t="s">
        <v>214</v>
      </c>
      <c r="D68" s="210" t="s">
        <v>371</v>
      </c>
      <c r="E68" s="17" t="s">
        <v>1</v>
      </c>
      <c r="F68" s="211">
        <v>2197.8670000000002</v>
      </c>
      <c r="H68" s="32"/>
    </row>
    <row r="69" spans="2:8" s="1" customFormat="1" ht="16.899999999999999" customHeight="1">
      <c r="B69" s="32"/>
      <c r="C69" s="212" t="s">
        <v>6900</v>
      </c>
      <c r="H69" s="32"/>
    </row>
    <row r="70" spans="2:8" s="1" customFormat="1" ht="16.899999999999999" customHeight="1">
      <c r="B70" s="32"/>
      <c r="C70" s="210" t="s">
        <v>1106</v>
      </c>
      <c r="D70" s="210" t="s">
        <v>1107</v>
      </c>
      <c r="E70" s="17" t="s">
        <v>767</v>
      </c>
      <c r="F70" s="211">
        <v>2197.8670000000002</v>
      </c>
      <c r="H70" s="32"/>
    </row>
    <row r="71" spans="2:8" s="1" customFormat="1" ht="16.899999999999999" customHeight="1">
      <c r="B71" s="32"/>
      <c r="C71" s="210" t="s">
        <v>1145</v>
      </c>
      <c r="D71" s="210" t="s">
        <v>1146</v>
      </c>
      <c r="E71" s="17" t="s">
        <v>767</v>
      </c>
      <c r="F71" s="211">
        <v>2197.8670000000002</v>
      </c>
      <c r="H71" s="32"/>
    </row>
    <row r="72" spans="2:8" s="1" customFormat="1" ht="16.899999999999999" customHeight="1">
      <c r="B72" s="32"/>
      <c r="C72" s="206" t="s">
        <v>217</v>
      </c>
      <c r="D72" s="207" t="s">
        <v>1</v>
      </c>
      <c r="E72" s="208" t="s">
        <v>1</v>
      </c>
      <c r="F72" s="209">
        <v>319.59899999999999</v>
      </c>
      <c r="H72" s="32"/>
    </row>
    <row r="73" spans="2:8" s="1" customFormat="1" ht="16.899999999999999" customHeight="1">
      <c r="B73" s="32"/>
      <c r="C73" s="210" t="s">
        <v>1</v>
      </c>
      <c r="D73" s="210" t="s">
        <v>313</v>
      </c>
      <c r="E73" s="17" t="s">
        <v>1</v>
      </c>
      <c r="F73" s="211">
        <v>0</v>
      </c>
      <c r="H73" s="32"/>
    </row>
    <row r="74" spans="2:8" s="1" customFormat="1" ht="16.899999999999999" customHeight="1">
      <c r="B74" s="32"/>
      <c r="C74" s="210" t="s">
        <v>217</v>
      </c>
      <c r="D74" s="210" t="s">
        <v>314</v>
      </c>
      <c r="E74" s="17" t="s">
        <v>1</v>
      </c>
      <c r="F74" s="211">
        <v>319.59899999999999</v>
      </c>
      <c r="H74" s="32"/>
    </row>
    <row r="75" spans="2:8" s="1" customFormat="1" ht="16.899999999999999" customHeight="1">
      <c r="B75" s="32"/>
      <c r="C75" s="212" t="s">
        <v>6900</v>
      </c>
      <c r="H75" s="32"/>
    </row>
    <row r="76" spans="2:8" s="1" customFormat="1" ht="16.899999999999999" customHeight="1">
      <c r="B76" s="32"/>
      <c r="C76" s="210" t="s">
        <v>309</v>
      </c>
      <c r="D76" s="210" t="s">
        <v>310</v>
      </c>
      <c r="E76" s="17" t="s">
        <v>311</v>
      </c>
      <c r="F76" s="211">
        <v>319.59899999999999</v>
      </c>
      <c r="H76" s="32"/>
    </row>
    <row r="77" spans="2:8" s="1" customFormat="1" ht="16.899999999999999" customHeight="1">
      <c r="B77" s="32"/>
      <c r="C77" s="210" t="s">
        <v>681</v>
      </c>
      <c r="D77" s="210" t="s">
        <v>682</v>
      </c>
      <c r="E77" s="17" t="s">
        <v>311</v>
      </c>
      <c r="F77" s="211">
        <v>7561.9669999999996</v>
      </c>
      <c r="H77" s="32"/>
    </row>
    <row r="78" spans="2:8" s="1" customFormat="1" ht="16.899999999999999" customHeight="1">
      <c r="B78" s="32"/>
      <c r="C78" s="210" t="s">
        <v>690</v>
      </c>
      <c r="D78" s="210" t="s">
        <v>691</v>
      </c>
      <c r="E78" s="17" t="s">
        <v>311</v>
      </c>
      <c r="F78" s="211">
        <v>7561.9669999999996</v>
      </c>
      <c r="H78" s="32"/>
    </row>
    <row r="79" spans="2:8" s="1" customFormat="1" ht="16.899999999999999" customHeight="1">
      <c r="B79" s="32"/>
      <c r="C79" s="210" t="s">
        <v>1392</v>
      </c>
      <c r="D79" s="210" t="s">
        <v>1393</v>
      </c>
      <c r="E79" s="17" t="s">
        <v>533</v>
      </c>
      <c r="F79" s="211">
        <v>1631.0050000000001</v>
      </c>
      <c r="H79" s="32"/>
    </row>
    <row r="80" spans="2:8" s="1" customFormat="1" ht="22.5">
      <c r="B80" s="32"/>
      <c r="C80" s="210" t="s">
        <v>1402</v>
      </c>
      <c r="D80" s="210" t="s">
        <v>1403</v>
      </c>
      <c r="E80" s="17" t="s">
        <v>533</v>
      </c>
      <c r="F80" s="211">
        <v>703.11800000000005</v>
      </c>
      <c r="H80" s="32"/>
    </row>
    <row r="81" spans="2:8" s="1" customFormat="1" ht="16.899999999999999" customHeight="1">
      <c r="B81" s="32"/>
      <c r="C81" s="206" t="s">
        <v>219</v>
      </c>
      <c r="D81" s="207" t="s">
        <v>1</v>
      </c>
      <c r="E81" s="208" t="s">
        <v>1</v>
      </c>
      <c r="F81" s="209">
        <v>371.15499999999997</v>
      </c>
      <c r="H81" s="32"/>
    </row>
    <row r="82" spans="2:8" s="1" customFormat="1" ht="16.899999999999999" customHeight="1">
      <c r="B82" s="32"/>
      <c r="C82" s="210" t="s">
        <v>1</v>
      </c>
      <c r="D82" s="210" t="s">
        <v>318</v>
      </c>
      <c r="E82" s="17" t="s">
        <v>1</v>
      </c>
      <c r="F82" s="211">
        <v>0</v>
      </c>
      <c r="H82" s="32"/>
    </row>
    <row r="83" spans="2:8" s="1" customFormat="1" ht="16.899999999999999" customHeight="1">
      <c r="B83" s="32"/>
      <c r="C83" s="210" t="s">
        <v>219</v>
      </c>
      <c r="D83" s="210" t="s">
        <v>319</v>
      </c>
      <c r="E83" s="17" t="s">
        <v>1</v>
      </c>
      <c r="F83" s="211">
        <v>371.15499999999997</v>
      </c>
      <c r="H83" s="32"/>
    </row>
    <row r="84" spans="2:8" s="1" customFormat="1" ht="16.899999999999999" customHeight="1">
      <c r="B84" s="32"/>
      <c r="C84" s="212" t="s">
        <v>6900</v>
      </c>
      <c r="H84" s="32"/>
    </row>
    <row r="85" spans="2:8" s="1" customFormat="1" ht="16.899999999999999" customHeight="1">
      <c r="B85" s="32"/>
      <c r="C85" s="210" t="s">
        <v>315</v>
      </c>
      <c r="D85" s="210" t="s">
        <v>316</v>
      </c>
      <c r="E85" s="17" t="s">
        <v>311</v>
      </c>
      <c r="F85" s="211">
        <v>371.15499999999997</v>
      </c>
      <c r="H85" s="32"/>
    </row>
    <row r="86" spans="2:8" s="1" customFormat="1" ht="16.899999999999999" customHeight="1">
      <c r="B86" s="32"/>
      <c r="C86" s="210" t="s">
        <v>681</v>
      </c>
      <c r="D86" s="210" t="s">
        <v>682</v>
      </c>
      <c r="E86" s="17" t="s">
        <v>311</v>
      </c>
      <c r="F86" s="211">
        <v>7561.9669999999996</v>
      </c>
      <c r="H86" s="32"/>
    </row>
    <row r="87" spans="2:8" s="1" customFormat="1" ht="16.899999999999999" customHeight="1">
      <c r="B87" s="32"/>
      <c r="C87" s="210" t="s">
        <v>690</v>
      </c>
      <c r="D87" s="210" t="s">
        <v>691</v>
      </c>
      <c r="E87" s="17" t="s">
        <v>311</v>
      </c>
      <c r="F87" s="211">
        <v>7561.9669999999996</v>
      </c>
      <c r="H87" s="32"/>
    </row>
    <row r="88" spans="2:8" s="1" customFormat="1" ht="16.899999999999999" customHeight="1">
      <c r="B88" s="32"/>
      <c r="C88" s="210" t="s">
        <v>1392</v>
      </c>
      <c r="D88" s="210" t="s">
        <v>1393</v>
      </c>
      <c r="E88" s="17" t="s">
        <v>533</v>
      </c>
      <c r="F88" s="211">
        <v>1631.0050000000001</v>
      </c>
      <c r="H88" s="32"/>
    </row>
    <row r="89" spans="2:8" s="1" customFormat="1" ht="22.5">
      <c r="B89" s="32"/>
      <c r="C89" s="210" t="s">
        <v>1407</v>
      </c>
      <c r="D89" s="210" t="s">
        <v>1408</v>
      </c>
      <c r="E89" s="17" t="s">
        <v>533</v>
      </c>
      <c r="F89" s="211">
        <v>927.88800000000003</v>
      </c>
      <c r="H89" s="32"/>
    </row>
    <row r="90" spans="2:8" s="1" customFormat="1" ht="16.899999999999999" customHeight="1">
      <c r="B90" s="32"/>
      <c r="C90" s="206" t="s">
        <v>221</v>
      </c>
      <c r="D90" s="207" t="s">
        <v>1</v>
      </c>
      <c r="E90" s="208" t="s">
        <v>1</v>
      </c>
      <c r="F90" s="209">
        <v>3994.9839999999999</v>
      </c>
      <c r="H90" s="32"/>
    </row>
    <row r="91" spans="2:8" s="1" customFormat="1" ht="16.899999999999999" customHeight="1">
      <c r="B91" s="32"/>
      <c r="C91" s="210" t="s">
        <v>1</v>
      </c>
      <c r="D91" s="210" t="s">
        <v>979</v>
      </c>
      <c r="E91" s="17" t="s">
        <v>1</v>
      </c>
      <c r="F91" s="211">
        <v>0</v>
      </c>
      <c r="H91" s="32"/>
    </row>
    <row r="92" spans="2:8" s="1" customFormat="1" ht="16.899999999999999" customHeight="1">
      <c r="B92" s="32"/>
      <c r="C92" s="210" t="s">
        <v>1</v>
      </c>
      <c r="D92" s="210" t="s">
        <v>980</v>
      </c>
      <c r="E92" s="17" t="s">
        <v>1</v>
      </c>
      <c r="F92" s="211">
        <v>1356.2639999999999</v>
      </c>
      <c r="H92" s="32"/>
    </row>
    <row r="93" spans="2:8" s="1" customFormat="1" ht="16.899999999999999" customHeight="1">
      <c r="B93" s="32"/>
      <c r="C93" s="210" t="s">
        <v>1</v>
      </c>
      <c r="D93" s="210" t="s">
        <v>981</v>
      </c>
      <c r="E93" s="17" t="s">
        <v>1</v>
      </c>
      <c r="F93" s="211">
        <v>171.23400000000001</v>
      </c>
      <c r="H93" s="32"/>
    </row>
    <row r="94" spans="2:8" s="1" customFormat="1" ht="16.899999999999999" customHeight="1">
      <c r="B94" s="32"/>
      <c r="C94" s="210" t="s">
        <v>1</v>
      </c>
      <c r="D94" s="210" t="s">
        <v>982</v>
      </c>
      <c r="E94" s="17" t="s">
        <v>1</v>
      </c>
      <c r="F94" s="211">
        <v>192.96899999999999</v>
      </c>
      <c r="H94" s="32"/>
    </row>
    <row r="95" spans="2:8" s="1" customFormat="1" ht="16.899999999999999" customHeight="1">
      <c r="B95" s="32"/>
      <c r="C95" s="210" t="s">
        <v>1</v>
      </c>
      <c r="D95" s="210" t="s">
        <v>983</v>
      </c>
      <c r="E95" s="17" t="s">
        <v>1</v>
      </c>
      <c r="F95" s="211">
        <v>192.96899999999999</v>
      </c>
      <c r="H95" s="32"/>
    </row>
    <row r="96" spans="2:8" s="1" customFormat="1" ht="16.899999999999999" customHeight="1">
      <c r="B96" s="32"/>
      <c r="C96" s="210" t="s">
        <v>1</v>
      </c>
      <c r="D96" s="210" t="s">
        <v>984</v>
      </c>
      <c r="E96" s="17" t="s">
        <v>1</v>
      </c>
      <c r="F96" s="211">
        <v>323.44200000000001</v>
      </c>
      <c r="H96" s="32"/>
    </row>
    <row r="97" spans="2:8" s="1" customFormat="1" ht="16.899999999999999" customHeight="1">
      <c r="B97" s="32"/>
      <c r="C97" s="210" t="s">
        <v>1</v>
      </c>
      <c r="D97" s="210" t="s">
        <v>985</v>
      </c>
      <c r="E97" s="17" t="s">
        <v>1</v>
      </c>
      <c r="F97" s="211">
        <v>171.23400000000001</v>
      </c>
      <c r="H97" s="32"/>
    </row>
    <row r="98" spans="2:8" s="1" customFormat="1" ht="16.899999999999999" customHeight="1">
      <c r="B98" s="32"/>
      <c r="C98" s="210" t="s">
        <v>1</v>
      </c>
      <c r="D98" s="210" t="s">
        <v>986</v>
      </c>
      <c r="E98" s="17" t="s">
        <v>1</v>
      </c>
      <c r="F98" s="211">
        <v>291.97000000000003</v>
      </c>
      <c r="H98" s="32"/>
    </row>
    <row r="99" spans="2:8" s="1" customFormat="1" ht="16.899999999999999" customHeight="1">
      <c r="B99" s="32"/>
      <c r="C99" s="210" t="s">
        <v>1</v>
      </c>
      <c r="D99" s="210" t="s">
        <v>987</v>
      </c>
      <c r="E99" s="17" t="s">
        <v>1</v>
      </c>
      <c r="F99" s="211">
        <v>304.416</v>
      </c>
      <c r="H99" s="32"/>
    </row>
    <row r="100" spans="2:8" s="1" customFormat="1" ht="16.899999999999999" customHeight="1">
      <c r="B100" s="32"/>
      <c r="C100" s="210" t="s">
        <v>1</v>
      </c>
      <c r="D100" s="210" t="s">
        <v>988</v>
      </c>
      <c r="E100" s="17" t="s">
        <v>1</v>
      </c>
      <c r="F100" s="211">
        <v>192.96899999999999</v>
      </c>
      <c r="H100" s="32"/>
    </row>
    <row r="101" spans="2:8" s="1" customFormat="1" ht="16.899999999999999" customHeight="1">
      <c r="B101" s="32"/>
      <c r="C101" s="210" t="s">
        <v>1</v>
      </c>
      <c r="D101" s="210" t="s">
        <v>989</v>
      </c>
      <c r="E101" s="17" t="s">
        <v>1</v>
      </c>
      <c r="F101" s="211">
        <v>192.96899999999999</v>
      </c>
      <c r="H101" s="32"/>
    </row>
    <row r="102" spans="2:8" s="1" customFormat="1" ht="16.899999999999999" customHeight="1">
      <c r="B102" s="32"/>
      <c r="C102" s="210" t="s">
        <v>1</v>
      </c>
      <c r="D102" s="210" t="s">
        <v>990</v>
      </c>
      <c r="E102" s="17" t="s">
        <v>1</v>
      </c>
      <c r="F102" s="211">
        <v>192.96899999999999</v>
      </c>
      <c r="H102" s="32"/>
    </row>
    <row r="103" spans="2:8" s="1" customFormat="1" ht="16.899999999999999" customHeight="1">
      <c r="B103" s="32"/>
      <c r="C103" s="210" t="s">
        <v>1</v>
      </c>
      <c r="D103" s="210" t="s">
        <v>991</v>
      </c>
      <c r="E103" s="17" t="s">
        <v>1</v>
      </c>
      <c r="F103" s="211">
        <v>218.61</v>
      </c>
      <c r="H103" s="32"/>
    </row>
    <row r="104" spans="2:8" s="1" customFormat="1" ht="16.899999999999999" customHeight="1">
      <c r="B104" s="32"/>
      <c r="C104" s="210" t="s">
        <v>1</v>
      </c>
      <c r="D104" s="210" t="s">
        <v>992</v>
      </c>
      <c r="E104" s="17" t="s">
        <v>1</v>
      </c>
      <c r="F104" s="211">
        <v>192.96899999999999</v>
      </c>
      <c r="H104" s="32"/>
    </row>
    <row r="105" spans="2:8" s="1" customFormat="1" ht="16.899999999999999" customHeight="1">
      <c r="B105" s="32"/>
      <c r="C105" s="210" t="s">
        <v>221</v>
      </c>
      <c r="D105" s="210" t="s">
        <v>371</v>
      </c>
      <c r="E105" s="17" t="s">
        <v>1</v>
      </c>
      <c r="F105" s="211">
        <v>3994.9839999999999</v>
      </c>
      <c r="H105" s="32"/>
    </row>
    <row r="106" spans="2:8" s="1" customFormat="1" ht="16.899999999999999" customHeight="1">
      <c r="B106" s="32"/>
      <c r="C106" s="212" t="s">
        <v>6900</v>
      </c>
      <c r="H106" s="32"/>
    </row>
    <row r="107" spans="2:8" s="1" customFormat="1" ht="22.5">
      <c r="B107" s="32"/>
      <c r="C107" s="210" t="s">
        <v>976</v>
      </c>
      <c r="D107" s="210" t="s">
        <v>977</v>
      </c>
      <c r="E107" s="17" t="s">
        <v>767</v>
      </c>
      <c r="F107" s="211">
        <v>3994.9839999999999</v>
      </c>
      <c r="H107" s="32"/>
    </row>
    <row r="108" spans="2:8" s="1" customFormat="1" ht="16.899999999999999" customHeight="1">
      <c r="B108" s="32"/>
      <c r="C108" s="210" t="s">
        <v>309</v>
      </c>
      <c r="D108" s="210" t="s">
        <v>310</v>
      </c>
      <c r="E108" s="17" t="s">
        <v>311</v>
      </c>
      <c r="F108" s="211">
        <v>319.59899999999999</v>
      </c>
      <c r="H108" s="32"/>
    </row>
    <row r="109" spans="2:8" s="1" customFormat="1" ht="16.899999999999999" customHeight="1">
      <c r="B109" s="32"/>
      <c r="C109" s="206" t="s">
        <v>223</v>
      </c>
      <c r="D109" s="207" t="s">
        <v>1</v>
      </c>
      <c r="E109" s="208" t="s">
        <v>1</v>
      </c>
      <c r="F109" s="209">
        <v>1712.136</v>
      </c>
      <c r="H109" s="32"/>
    </row>
    <row r="110" spans="2:8" s="1" customFormat="1" ht="16.899999999999999" customHeight="1">
      <c r="B110" s="32"/>
      <c r="C110" s="210" t="s">
        <v>1</v>
      </c>
      <c r="D110" s="210" t="s">
        <v>1020</v>
      </c>
      <c r="E110" s="17" t="s">
        <v>1</v>
      </c>
      <c r="F110" s="211">
        <v>0</v>
      </c>
      <c r="H110" s="32"/>
    </row>
    <row r="111" spans="2:8" s="1" customFormat="1" ht="16.899999999999999" customHeight="1">
      <c r="B111" s="32"/>
      <c r="C111" s="210" t="s">
        <v>1</v>
      </c>
      <c r="D111" s="210" t="s">
        <v>1021</v>
      </c>
      <c r="E111" s="17" t="s">
        <v>1</v>
      </c>
      <c r="F111" s="211">
        <v>581.25599999999997</v>
      </c>
      <c r="H111" s="32"/>
    </row>
    <row r="112" spans="2:8" s="1" customFormat="1" ht="16.899999999999999" customHeight="1">
      <c r="B112" s="32"/>
      <c r="C112" s="210" t="s">
        <v>1</v>
      </c>
      <c r="D112" s="210" t="s">
        <v>1022</v>
      </c>
      <c r="E112" s="17" t="s">
        <v>1</v>
      </c>
      <c r="F112" s="211">
        <v>73.385999999999996</v>
      </c>
      <c r="H112" s="32"/>
    </row>
    <row r="113" spans="2:8" s="1" customFormat="1" ht="16.899999999999999" customHeight="1">
      <c r="B113" s="32"/>
      <c r="C113" s="210" t="s">
        <v>1</v>
      </c>
      <c r="D113" s="210" t="s">
        <v>1023</v>
      </c>
      <c r="E113" s="17" t="s">
        <v>1</v>
      </c>
      <c r="F113" s="211">
        <v>82.700999999999993</v>
      </c>
      <c r="H113" s="32"/>
    </row>
    <row r="114" spans="2:8" s="1" customFormat="1" ht="16.899999999999999" customHeight="1">
      <c r="B114" s="32"/>
      <c r="C114" s="210" t="s">
        <v>1</v>
      </c>
      <c r="D114" s="210" t="s">
        <v>1024</v>
      </c>
      <c r="E114" s="17" t="s">
        <v>1</v>
      </c>
      <c r="F114" s="211">
        <v>82.700999999999993</v>
      </c>
      <c r="H114" s="32"/>
    </row>
    <row r="115" spans="2:8" s="1" customFormat="1" ht="16.899999999999999" customHeight="1">
      <c r="B115" s="32"/>
      <c r="C115" s="210" t="s">
        <v>1</v>
      </c>
      <c r="D115" s="210" t="s">
        <v>1025</v>
      </c>
      <c r="E115" s="17" t="s">
        <v>1</v>
      </c>
      <c r="F115" s="211">
        <v>138.61799999999999</v>
      </c>
      <c r="H115" s="32"/>
    </row>
    <row r="116" spans="2:8" s="1" customFormat="1" ht="16.899999999999999" customHeight="1">
      <c r="B116" s="32"/>
      <c r="C116" s="210" t="s">
        <v>1</v>
      </c>
      <c r="D116" s="210" t="s">
        <v>1026</v>
      </c>
      <c r="E116" s="17" t="s">
        <v>1</v>
      </c>
      <c r="F116" s="211">
        <v>73.385999999999996</v>
      </c>
      <c r="H116" s="32"/>
    </row>
    <row r="117" spans="2:8" s="1" customFormat="1" ht="16.899999999999999" customHeight="1">
      <c r="B117" s="32"/>
      <c r="C117" s="210" t="s">
        <v>1</v>
      </c>
      <c r="D117" s="210" t="s">
        <v>1027</v>
      </c>
      <c r="E117" s="17" t="s">
        <v>1</v>
      </c>
      <c r="F117" s="211">
        <v>125.13</v>
      </c>
      <c r="H117" s="32"/>
    </row>
    <row r="118" spans="2:8" s="1" customFormat="1" ht="16.899999999999999" customHeight="1">
      <c r="B118" s="32"/>
      <c r="C118" s="210" t="s">
        <v>1</v>
      </c>
      <c r="D118" s="210" t="s">
        <v>1028</v>
      </c>
      <c r="E118" s="17" t="s">
        <v>1</v>
      </c>
      <c r="F118" s="211">
        <v>130.464</v>
      </c>
      <c r="H118" s="32"/>
    </row>
    <row r="119" spans="2:8" s="1" customFormat="1" ht="16.899999999999999" customHeight="1">
      <c r="B119" s="32"/>
      <c r="C119" s="210" t="s">
        <v>1</v>
      </c>
      <c r="D119" s="210" t="s">
        <v>1029</v>
      </c>
      <c r="E119" s="17" t="s">
        <v>1</v>
      </c>
      <c r="F119" s="211">
        <v>82.700999999999993</v>
      </c>
      <c r="H119" s="32"/>
    </row>
    <row r="120" spans="2:8" s="1" customFormat="1" ht="16.899999999999999" customHeight="1">
      <c r="B120" s="32"/>
      <c r="C120" s="210" t="s">
        <v>1</v>
      </c>
      <c r="D120" s="210" t="s">
        <v>1030</v>
      </c>
      <c r="E120" s="17" t="s">
        <v>1</v>
      </c>
      <c r="F120" s="211">
        <v>82.700999999999993</v>
      </c>
      <c r="H120" s="32"/>
    </row>
    <row r="121" spans="2:8" s="1" customFormat="1" ht="16.899999999999999" customHeight="1">
      <c r="B121" s="32"/>
      <c r="C121" s="210" t="s">
        <v>1</v>
      </c>
      <c r="D121" s="210" t="s">
        <v>1031</v>
      </c>
      <c r="E121" s="17" t="s">
        <v>1</v>
      </c>
      <c r="F121" s="211">
        <v>82.700999999999993</v>
      </c>
      <c r="H121" s="32"/>
    </row>
    <row r="122" spans="2:8" s="1" customFormat="1" ht="16.899999999999999" customHeight="1">
      <c r="B122" s="32"/>
      <c r="C122" s="210" t="s">
        <v>1</v>
      </c>
      <c r="D122" s="210" t="s">
        <v>1032</v>
      </c>
      <c r="E122" s="17" t="s">
        <v>1</v>
      </c>
      <c r="F122" s="211">
        <v>93.69</v>
      </c>
      <c r="H122" s="32"/>
    </row>
    <row r="123" spans="2:8" s="1" customFormat="1" ht="16.899999999999999" customHeight="1">
      <c r="B123" s="32"/>
      <c r="C123" s="210" t="s">
        <v>1</v>
      </c>
      <c r="D123" s="210" t="s">
        <v>1033</v>
      </c>
      <c r="E123" s="17" t="s">
        <v>1</v>
      </c>
      <c r="F123" s="211">
        <v>82.700999999999993</v>
      </c>
      <c r="H123" s="32"/>
    </row>
    <row r="124" spans="2:8" s="1" customFormat="1" ht="16.899999999999999" customHeight="1">
      <c r="B124" s="32"/>
      <c r="C124" s="210" t="s">
        <v>223</v>
      </c>
      <c r="D124" s="210" t="s">
        <v>1019</v>
      </c>
      <c r="E124" s="17" t="s">
        <v>1</v>
      </c>
      <c r="F124" s="211">
        <v>1712.136</v>
      </c>
      <c r="H124" s="32"/>
    </row>
    <row r="125" spans="2:8" s="1" customFormat="1" ht="16.899999999999999" customHeight="1">
      <c r="B125" s="32"/>
      <c r="C125" s="212" t="s">
        <v>6900</v>
      </c>
      <c r="H125" s="32"/>
    </row>
    <row r="126" spans="2:8" s="1" customFormat="1" ht="22.5">
      <c r="B126" s="32"/>
      <c r="C126" s="210" t="s">
        <v>994</v>
      </c>
      <c r="D126" s="210" t="s">
        <v>995</v>
      </c>
      <c r="E126" s="17" t="s">
        <v>767</v>
      </c>
      <c r="F126" s="211">
        <v>2616.5230000000001</v>
      </c>
      <c r="H126" s="32"/>
    </row>
    <row r="127" spans="2:8" s="1" customFormat="1" ht="16.899999999999999" customHeight="1">
      <c r="B127" s="32"/>
      <c r="C127" s="210" t="s">
        <v>309</v>
      </c>
      <c r="D127" s="210" t="s">
        <v>310</v>
      </c>
      <c r="E127" s="17" t="s">
        <v>311</v>
      </c>
      <c r="F127" s="211">
        <v>319.59899999999999</v>
      </c>
      <c r="H127" s="32"/>
    </row>
    <row r="128" spans="2:8" s="1" customFormat="1" ht="16.899999999999999" customHeight="1">
      <c r="B128" s="32"/>
      <c r="C128" s="210" t="s">
        <v>1159</v>
      </c>
      <c r="D128" s="210" t="s">
        <v>1160</v>
      </c>
      <c r="E128" s="17" t="s">
        <v>767</v>
      </c>
      <c r="F128" s="211">
        <v>13406.945</v>
      </c>
      <c r="H128" s="32"/>
    </row>
    <row r="129" spans="2:8" s="1" customFormat="1" ht="16.899999999999999" customHeight="1">
      <c r="B129" s="32"/>
      <c r="C129" s="206" t="s">
        <v>226</v>
      </c>
      <c r="D129" s="207" t="s">
        <v>1</v>
      </c>
      <c r="E129" s="208" t="s">
        <v>1</v>
      </c>
      <c r="F129" s="209">
        <v>1622.221</v>
      </c>
      <c r="H129" s="32"/>
    </row>
    <row r="130" spans="2:8" s="1" customFormat="1" ht="16.899999999999999" customHeight="1">
      <c r="B130" s="32"/>
      <c r="C130" s="210" t="s">
        <v>1</v>
      </c>
      <c r="D130" s="210" t="s">
        <v>916</v>
      </c>
      <c r="E130" s="17" t="s">
        <v>1</v>
      </c>
      <c r="F130" s="211">
        <v>365.53399999999999</v>
      </c>
      <c r="H130" s="32"/>
    </row>
    <row r="131" spans="2:8" s="1" customFormat="1" ht="22.5">
      <c r="B131" s="32"/>
      <c r="C131" s="210" t="s">
        <v>1</v>
      </c>
      <c r="D131" s="210" t="s">
        <v>917</v>
      </c>
      <c r="E131" s="17" t="s">
        <v>1</v>
      </c>
      <c r="F131" s="211">
        <v>35.558</v>
      </c>
      <c r="H131" s="32"/>
    </row>
    <row r="132" spans="2:8" s="1" customFormat="1" ht="16.899999999999999" customHeight="1">
      <c r="B132" s="32"/>
      <c r="C132" s="210" t="s">
        <v>1</v>
      </c>
      <c r="D132" s="210" t="s">
        <v>918</v>
      </c>
      <c r="E132" s="17" t="s">
        <v>1</v>
      </c>
      <c r="F132" s="211">
        <v>13.340999999999999</v>
      </c>
      <c r="H132" s="32"/>
    </row>
    <row r="133" spans="2:8" s="1" customFormat="1" ht="22.5">
      <c r="B133" s="32"/>
      <c r="C133" s="210" t="s">
        <v>1</v>
      </c>
      <c r="D133" s="210" t="s">
        <v>919</v>
      </c>
      <c r="E133" s="17" t="s">
        <v>1</v>
      </c>
      <c r="F133" s="211">
        <v>92.055999999999997</v>
      </c>
      <c r="H133" s="32"/>
    </row>
    <row r="134" spans="2:8" s="1" customFormat="1" ht="16.899999999999999" customHeight="1">
      <c r="B134" s="32"/>
      <c r="C134" s="210" t="s">
        <v>1</v>
      </c>
      <c r="D134" s="210" t="s">
        <v>920</v>
      </c>
      <c r="E134" s="17" t="s">
        <v>1</v>
      </c>
      <c r="F134" s="211">
        <v>-3.4830000000000001</v>
      </c>
      <c r="H134" s="32"/>
    </row>
    <row r="135" spans="2:8" s="1" customFormat="1" ht="16.899999999999999" customHeight="1">
      <c r="B135" s="32"/>
      <c r="C135" s="210" t="s">
        <v>1</v>
      </c>
      <c r="D135" s="210" t="s">
        <v>921</v>
      </c>
      <c r="E135" s="17" t="s">
        <v>1</v>
      </c>
      <c r="F135" s="211">
        <v>18.466999999999999</v>
      </c>
      <c r="H135" s="32"/>
    </row>
    <row r="136" spans="2:8" s="1" customFormat="1" ht="16.899999999999999" customHeight="1">
      <c r="B136" s="32"/>
      <c r="C136" s="210" t="s">
        <v>1</v>
      </c>
      <c r="D136" s="210" t="s">
        <v>922</v>
      </c>
      <c r="E136" s="17" t="s">
        <v>1</v>
      </c>
      <c r="F136" s="211">
        <v>18.466999999999999</v>
      </c>
      <c r="H136" s="32"/>
    </row>
    <row r="137" spans="2:8" s="1" customFormat="1" ht="22.5">
      <c r="B137" s="32"/>
      <c r="C137" s="210" t="s">
        <v>1</v>
      </c>
      <c r="D137" s="210" t="s">
        <v>923</v>
      </c>
      <c r="E137" s="17" t="s">
        <v>1</v>
      </c>
      <c r="F137" s="211">
        <v>95.027000000000001</v>
      </c>
      <c r="H137" s="32"/>
    </row>
    <row r="138" spans="2:8" s="1" customFormat="1" ht="16.899999999999999" customHeight="1">
      <c r="B138" s="32"/>
      <c r="C138" s="210" t="s">
        <v>1</v>
      </c>
      <c r="D138" s="210" t="s">
        <v>924</v>
      </c>
      <c r="E138" s="17" t="s">
        <v>1</v>
      </c>
      <c r="F138" s="211">
        <v>-2.016</v>
      </c>
      <c r="H138" s="32"/>
    </row>
    <row r="139" spans="2:8" s="1" customFormat="1" ht="16.899999999999999" customHeight="1">
      <c r="B139" s="32"/>
      <c r="C139" s="210" t="s">
        <v>1</v>
      </c>
      <c r="D139" s="210" t="s">
        <v>925</v>
      </c>
      <c r="E139" s="17" t="s">
        <v>1</v>
      </c>
      <c r="F139" s="211">
        <v>15.85</v>
      </c>
      <c r="H139" s="32"/>
    </row>
    <row r="140" spans="2:8" s="1" customFormat="1" ht="22.5">
      <c r="B140" s="32"/>
      <c r="C140" s="210" t="s">
        <v>1</v>
      </c>
      <c r="D140" s="210" t="s">
        <v>926</v>
      </c>
      <c r="E140" s="17" t="s">
        <v>1</v>
      </c>
      <c r="F140" s="211">
        <v>70.302999999999997</v>
      </c>
      <c r="H140" s="32"/>
    </row>
    <row r="141" spans="2:8" s="1" customFormat="1" ht="16.899999999999999" customHeight="1">
      <c r="B141" s="32"/>
      <c r="C141" s="210" t="s">
        <v>1</v>
      </c>
      <c r="D141" s="210" t="s">
        <v>927</v>
      </c>
      <c r="E141" s="17" t="s">
        <v>1</v>
      </c>
      <c r="F141" s="211">
        <v>6.1180000000000003</v>
      </c>
      <c r="H141" s="32"/>
    </row>
    <row r="142" spans="2:8" s="1" customFormat="1" ht="16.899999999999999" customHeight="1">
      <c r="B142" s="32"/>
      <c r="C142" s="210" t="s">
        <v>1</v>
      </c>
      <c r="D142" s="210" t="s">
        <v>928</v>
      </c>
      <c r="E142" s="17" t="s">
        <v>1</v>
      </c>
      <c r="F142" s="211">
        <v>6.1180000000000003</v>
      </c>
      <c r="H142" s="32"/>
    </row>
    <row r="143" spans="2:8" s="1" customFormat="1" ht="16.899999999999999" customHeight="1">
      <c r="B143" s="32"/>
      <c r="C143" s="210" t="s">
        <v>1</v>
      </c>
      <c r="D143" s="210" t="s">
        <v>929</v>
      </c>
      <c r="E143" s="17" t="s">
        <v>1</v>
      </c>
      <c r="F143" s="211">
        <v>32.802999999999997</v>
      </c>
      <c r="H143" s="32"/>
    </row>
    <row r="144" spans="2:8" s="1" customFormat="1" ht="16.899999999999999" customHeight="1">
      <c r="B144" s="32"/>
      <c r="C144" s="210" t="s">
        <v>1</v>
      </c>
      <c r="D144" s="210" t="s">
        <v>930</v>
      </c>
      <c r="E144" s="17" t="s">
        <v>1</v>
      </c>
      <c r="F144" s="211">
        <v>8.3640000000000008</v>
      </c>
      <c r="H144" s="32"/>
    </row>
    <row r="145" spans="2:8" s="1" customFormat="1" ht="16.899999999999999" customHeight="1">
      <c r="B145" s="32"/>
      <c r="C145" s="210" t="s">
        <v>1</v>
      </c>
      <c r="D145" s="210" t="s">
        <v>931</v>
      </c>
      <c r="E145" s="17" t="s">
        <v>1</v>
      </c>
      <c r="F145" s="211">
        <v>7.49</v>
      </c>
      <c r="H145" s="32"/>
    </row>
    <row r="146" spans="2:8" s="1" customFormat="1" ht="22.5">
      <c r="B146" s="32"/>
      <c r="C146" s="210" t="s">
        <v>1</v>
      </c>
      <c r="D146" s="210" t="s">
        <v>932</v>
      </c>
      <c r="E146" s="17" t="s">
        <v>1</v>
      </c>
      <c r="F146" s="211">
        <v>66.322999999999993</v>
      </c>
      <c r="H146" s="32"/>
    </row>
    <row r="147" spans="2:8" s="1" customFormat="1" ht="16.899999999999999" customHeight="1">
      <c r="B147" s="32"/>
      <c r="C147" s="210" t="s">
        <v>1</v>
      </c>
      <c r="D147" s="210" t="s">
        <v>933</v>
      </c>
      <c r="E147" s="17" t="s">
        <v>1</v>
      </c>
      <c r="F147" s="211">
        <v>16.742000000000001</v>
      </c>
      <c r="H147" s="32"/>
    </row>
    <row r="148" spans="2:8" s="1" customFormat="1" ht="22.5">
      <c r="B148" s="32"/>
      <c r="C148" s="210" t="s">
        <v>1</v>
      </c>
      <c r="D148" s="210" t="s">
        <v>934</v>
      </c>
      <c r="E148" s="17" t="s">
        <v>1</v>
      </c>
      <c r="F148" s="211">
        <v>61.124000000000002</v>
      </c>
      <c r="H148" s="32"/>
    </row>
    <row r="149" spans="2:8" s="1" customFormat="1" ht="16.899999999999999" customHeight="1">
      <c r="B149" s="32"/>
      <c r="C149" s="210" t="s">
        <v>1</v>
      </c>
      <c r="D149" s="210" t="s">
        <v>935</v>
      </c>
      <c r="E149" s="17" t="s">
        <v>1</v>
      </c>
      <c r="F149" s="211">
        <v>16.157</v>
      </c>
      <c r="H149" s="32"/>
    </row>
    <row r="150" spans="2:8" s="1" customFormat="1" ht="16.899999999999999" customHeight="1">
      <c r="B150" s="32"/>
      <c r="C150" s="210" t="s">
        <v>1</v>
      </c>
      <c r="D150" s="210" t="s">
        <v>936</v>
      </c>
      <c r="E150" s="17" t="s">
        <v>1</v>
      </c>
      <c r="F150" s="211">
        <v>16.951000000000001</v>
      </c>
      <c r="H150" s="32"/>
    </row>
    <row r="151" spans="2:8" s="1" customFormat="1" ht="16.899999999999999" customHeight="1">
      <c r="B151" s="32"/>
      <c r="C151" s="210" t="s">
        <v>1</v>
      </c>
      <c r="D151" s="210" t="s">
        <v>937</v>
      </c>
      <c r="E151" s="17" t="s">
        <v>1</v>
      </c>
      <c r="F151" s="211">
        <v>16.951000000000001</v>
      </c>
      <c r="H151" s="32"/>
    </row>
    <row r="152" spans="2:8" s="1" customFormat="1" ht="22.5">
      <c r="B152" s="32"/>
      <c r="C152" s="210" t="s">
        <v>1</v>
      </c>
      <c r="D152" s="210" t="s">
        <v>938</v>
      </c>
      <c r="E152" s="17" t="s">
        <v>1</v>
      </c>
      <c r="F152" s="211">
        <v>92.055999999999997</v>
      </c>
      <c r="H152" s="32"/>
    </row>
    <row r="153" spans="2:8" s="1" customFormat="1" ht="16.899999999999999" customHeight="1">
      <c r="B153" s="32"/>
      <c r="C153" s="210" t="s">
        <v>1</v>
      </c>
      <c r="D153" s="210" t="s">
        <v>939</v>
      </c>
      <c r="E153" s="17" t="s">
        <v>1</v>
      </c>
      <c r="F153" s="211">
        <v>-3.4830000000000001</v>
      </c>
      <c r="H153" s="32"/>
    </row>
    <row r="154" spans="2:8" s="1" customFormat="1" ht="16.899999999999999" customHeight="1">
      <c r="B154" s="32"/>
      <c r="C154" s="210" t="s">
        <v>1</v>
      </c>
      <c r="D154" s="210" t="s">
        <v>940</v>
      </c>
      <c r="E154" s="17" t="s">
        <v>1</v>
      </c>
      <c r="F154" s="211">
        <v>21.498999999999999</v>
      </c>
      <c r="H154" s="32"/>
    </row>
    <row r="155" spans="2:8" s="1" customFormat="1" ht="16.899999999999999" customHeight="1">
      <c r="B155" s="32"/>
      <c r="C155" s="210" t="s">
        <v>1</v>
      </c>
      <c r="D155" s="210" t="s">
        <v>941</v>
      </c>
      <c r="E155" s="17" t="s">
        <v>1</v>
      </c>
      <c r="F155" s="211">
        <v>14.749000000000001</v>
      </c>
      <c r="H155" s="32"/>
    </row>
    <row r="156" spans="2:8" s="1" customFormat="1" ht="22.5">
      <c r="B156" s="32"/>
      <c r="C156" s="210" t="s">
        <v>1</v>
      </c>
      <c r="D156" s="210" t="s">
        <v>942</v>
      </c>
      <c r="E156" s="17" t="s">
        <v>1</v>
      </c>
      <c r="F156" s="211">
        <v>95.212000000000003</v>
      </c>
      <c r="H156" s="32"/>
    </row>
    <row r="157" spans="2:8" s="1" customFormat="1" ht="16.899999999999999" customHeight="1">
      <c r="B157" s="32"/>
      <c r="C157" s="210" t="s">
        <v>1</v>
      </c>
      <c r="D157" s="210" t="s">
        <v>943</v>
      </c>
      <c r="E157" s="17" t="s">
        <v>1</v>
      </c>
      <c r="F157" s="211">
        <v>-4.0330000000000004</v>
      </c>
      <c r="H157" s="32"/>
    </row>
    <row r="158" spans="2:8" s="1" customFormat="1" ht="16.899999999999999" customHeight="1">
      <c r="B158" s="32"/>
      <c r="C158" s="210" t="s">
        <v>1</v>
      </c>
      <c r="D158" s="210" t="s">
        <v>944</v>
      </c>
      <c r="E158" s="17" t="s">
        <v>1</v>
      </c>
      <c r="F158" s="211">
        <v>10.515000000000001</v>
      </c>
      <c r="H158" s="32"/>
    </row>
    <row r="159" spans="2:8" s="1" customFormat="1" ht="16.899999999999999" customHeight="1">
      <c r="B159" s="32"/>
      <c r="C159" s="210" t="s">
        <v>1</v>
      </c>
      <c r="D159" s="210" t="s">
        <v>945</v>
      </c>
      <c r="E159" s="17" t="s">
        <v>1</v>
      </c>
      <c r="F159" s="211">
        <v>17.634</v>
      </c>
      <c r="H159" s="32"/>
    </row>
    <row r="160" spans="2:8" s="1" customFormat="1" ht="22.5">
      <c r="B160" s="32"/>
      <c r="C160" s="210" t="s">
        <v>1</v>
      </c>
      <c r="D160" s="210" t="s">
        <v>946</v>
      </c>
      <c r="E160" s="17" t="s">
        <v>1</v>
      </c>
      <c r="F160" s="211">
        <v>92.055999999999997</v>
      </c>
      <c r="H160" s="32"/>
    </row>
    <row r="161" spans="2:8" s="1" customFormat="1" ht="16.899999999999999" customHeight="1">
      <c r="B161" s="32"/>
      <c r="C161" s="210" t="s">
        <v>1</v>
      </c>
      <c r="D161" s="210" t="s">
        <v>947</v>
      </c>
      <c r="E161" s="17" t="s">
        <v>1</v>
      </c>
      <c r="F161" s="211">
        <v>-3.4830000000000001</v>
      </c>
      <c r="H161" s="32"/>
    </row>
    <row r="162" spans="2:8" s="1" customFormat="1" ht="16.899999999999999" customHeight="1">
      <c r="B162" s="32"/>
      <c r="C162" s="210" t="s">
        <v>1</v>
      </c>
      <c r="D162" s="210" t="s">
        <v>948</v>
      </c>
      <c r="E162" s="17" t="s">
        <v>1</v>
      </c>
      <c r="F162" s="211">
        <v>21.03</v>
      </c>
      <c r="H162" s="32"/>
    </row>
    <row r="163" spans="2:8" s="1" customFormat="1" ht="16.899999999999999" customHeight="1">
      <c r="B163" s="32"/>
      <c r="C163" s="210" t="s">
        <v>1</v>
      </c>
      <c r="D163" s="210" t="s">
        <v>949</v>
      </c>
      <c r="E163" s="17" t="s">
        <v>1</v>
      </c>
      <c r="F163" s="211">
        <v>14.568</v>
      </c>
      <c r="H163" s="32"/>
    </row>
    <row r="164" spans="2:8" s="1" customFormat="1" ht="22.5">
      <c r="B164" s="32"/>
      <c r="C164" s="210" t="s">
        <v>1</v>
      </c>
      <c r="D164" s="210" t="s">
        <v>950</v>
      </c>
      <c r="E164" s="17" t="s">
        <v>1</v>
      </c>
      <c r="F164" s="211">
        <v>109.053</v>
      </c>
      <c r="H164" s="32"/>
    </row>
    <row r="165" spans="2:8" s="1" customFormat="1" ht="16.899999999999999" customHeight="1">
      <c r="B165" s="32"/>
      <c r="C165" s="210" t="s">
        <v>1</v>
      </c>
      <c r="D165" s="210" t="s">
        <v>951</v>
      </c>
      <c r="E165" s="17" t="s">
        <v>1</v>
      </c>
      <c r="F165" s="211">
        <v>-4.0330000000000004</v>
      </c>
      <c r="H165" s="32"/>
    </row>
    <row r="166" spans="2:8" s="1" customFormat="1" ht="16.899999999999999" customHeight="1">
      <c r="B166" s="32"/>
      <c r="C166" s="210" t="s">
        <v>1</v>
      </c>
      <c r="D166" s="210" t="s">
        <v>952</v>
      </c>
      <c r="E166" s="17" t="s">
        <v>1</v>
      </c>
      <c r="F166" s="211">
        <v>22.989000000000001</v>
      </c>
      <c r="H166" s="32"/>
    </row>
    <row r="167" spans="2:8" s="1" customFormat="1" ht="16.899999999999999" customHeight="1">
      <c r="B167" s="32"/>
      <c r="C167" s="210" t="s">
        <v>1</v>
      </c>
      <c r="D167" s="210" t="s">
        <v>953</v>
      </c>
      <c r="E167" s="17" t="s">
        <v>1</v>
      </c>
      <c r="F167" s="211">
        <v>16.431999999999999</v>
      </c>
      <c r="H167" s="32"/>
    </row>
    <row r="168" spans="2:8" s="1" customFormat="1" ht="22.5">
      <c r="B168" s="32"/>
      <c r="C168" s="210" t="s">
        <v>1</v>
      </c>
      <c r="D168" s="210" t="s">
        <v>954</v>
      </c>
      <c r="E168" s="17" t="s">
        <v>1</v>
      </c>
      <c r="F168" s="211">
        <v>95.617000000000004</v>
      </c>
      <c r="H168" s="32"/>
    </row>
    <row r="169" spans="2:8" s="1" customFormat="1" ht="16.899999999999999" customHeight="1">
      <c r="B169" s="32"/>
      <c r="C169" s="210" t="s">
        <v>1</v>
      </c>
      <c r="D169" s="210" t="s">
        <v>955</v>
      </c>
      <c r="E169" s="17" t="s">
        <v>1</v>
      </c>
      <c r="F169" s="211">
        <v>-4.0330000000000004</v>
      </c>
      <c r="H169" s="32"/>
    </row>
    <row r="170" spans="2:8" s="1" customFormat="1" ht="16.899999999999999" customHeight="1">
      <c r="B170" s="32"/>
      <c r="C170" s="210" t="s">
        <v>1</v>
      </c>
      <c r="D170" s="210" t="s">
        <v>956</v>
      </c>
      <c r="E170" s="17" t="s">
        <v>1</v>
      </c>
      <c r="F170" s="211">
        <v>30.555</v>
      </c>
      <c r="H170" s="32"/>
    </row>
    <row r="171" spans="2:8" s="1" customFormat="1" ht="16.899999999999999" customHeight="1">
      <c r="B171" s="32"/>
      <c r="C171" s="210" t="s">
        <v>1</v>
      </c>
      <c r="D171" s="210" t="s">
        <v>957</v>
      </c>
      <c r="E171" s="17" t="s">
        <v>1</v>
      </c>
      <c r="F171" s="211">
        <v>13.076000000000001</v>
      </c>
      <c r="H171" s="32"/>
    </row>
    <row r="172" spans="2:8" s="1" customFormat="1" ht="16.899999999999999" customHeight="1">
      <c r="B172" s="32"/>
      <c r="C172" s="210" t="s">
        <v>226</v>
      </c>
      <c r="D172" s="210" t="s">
        <v>371</v>
      </c>
      <c r="E172" s="17" t="s">
        <v>1</v>
      </c>
      <c r="F172" s="211">
        <v>1622.221</v>
      </c>
      <c r="H172" s="32"/>
    </row>
    <row r="173" spans="2:8" s="1" customFormat="1" ht="16.899999999999999" customHeight="1">
      <c r="B173" s="32"/>
      <c r="C173" s="212" t="s">
        <v>6900</v>
      </c>
      <c r="H173" s="32"/>
    </row>
    <row r="174" spans="2:8" s="1" customFormat="1" ht="16.899999999999999" customHeight="1">
      <c r="B174" s="32"/>
      <c r="C174" s="210" t="s">
        <v>913</v>
      </c>
      <c r="D174" s="210" t="s">
        <v>914</v>
      </c>
      <c r="E174" s="17" t="s">
        <v>311</v>
      </c>
      <c r="F174" s="211">
        <v>1622.221</v>
      </c>
      <c r="H174" s="32"/>
    </row>
    <row r="175" spans="2:8" s="1" customFormat="1" ht="16.899999999999999" customHeight="1">
      <c r="B175" s="32"/>
      <c r="C175" s="210" t="s">
        <v>1154</v>
      </c>
      <c r="D175" s="210" t="s">
        <v>1155</v>
      </c>
      <c r="E175" s="17" t="s">
        <v>533</v>
      </c>
      <c r="F175" s="211">
        <v>59.616999999999997</v>
      </c>
      <c r="H175" s="32"/>
    </row>
    <row r="176" spans="2:8" s="1" customFormat="1" ht="16.899999999999999" customHeight="1">
      <c r="B176" s="32"/>
      <c r="C176" s="206" t="s">
        <v>229</v>
      </c>
      <c r="D176" s="207" t="s">
        <v>1</v>
      </c>
      <c r="E176" s="208" t="s">
        <v>1</v>
      </c>
      <c r="F176" s="209">
        <v>104.473</v>
      </c>
      <c r="H176" s="32"/>
    </row>
    <row r="177" spans="2:8" s="1" customFormat="1" ht="16.899999999999999" customHeight="1">
      <c r="B177" s="32"/>
      <c r="C177" s="210" t="s">
        <v>1</v>
      </c>
      <c r="D177" s="210" t="s">
        <v>1167</v>
      </c>
      <c r="E177" s="17" t="s">
        <v>1</v>
      </c>
      <c r="F177" s="211">
        <v>7.0149999999999997</v>
      </c>
      <c r="H177" s="32"/>
    </row>
    <row r="178" spans="2:8" s="1" customFormat="1" ht="16.899999999999999" customHeight="1">
      <c r="B178" s="32"/>
      <c r="C178" s="210" t="s">
        <v>1</v>
      </c>
      <c r="D178" s="210" t="s">
        <v>1168</v>
      </c>
      <c r="E178" s="17" t="s">
        <v>1</v>
      </c>
      <c r="F178" s="211">
        <v>7.0149999999999997</v>
      </c>
      <c r="H178" s="32"/>
    </row>
    <row r="179" spans="2:8" s="1" customFormat="1" ht="16.899999999999999" customHeight="1">
      <c r="B179" s="32"/>
      <c r="C179" s="210" t="s">
        <v>1</v>
      </c>
      <c r="D179" s="210" t="s">
        <v>1169</v>
      </c>
      <c r="E179" s="17" t="s">
        <v>1</v>
      </c>
      <c r="F179" s="211">
        <v>7.0149999999999997</v>
      </c>
      <c r="H179" s="32"/>
    </row>
    <row r="180" spans="2:8" s="1" customFormat="1" ht="16.899999999999999" customHeight="1">
      <c r="B180" s="32"/>
      <c r="C180" s="210" t="s">
        <v>1</v>
      </c>
      <c r="D180" s="210" t="s">
        <v>1170</v>
      </c>
      <c r="E180" s="17" t="s">
        <v>1</v>
      </c>
      <c r="F180" s="211">
        <v>7.0149999999999997</v>
      </c>
      <c r="H180" s="32"/>
    </row>
    <row r="181" spans="2:8" s="1" customFormat="1" ht="16.899999999999999" customHeight="1">
      <c r="B181" s="32"/>
      <c r="C181" s="210" t="s">
        <v>1</v>
      </c>
      <c r="D181" s="210" t="s">
        <v>1171</v>
      </c>
      <c r="E181" s="17" t="s">
        <v>1</v>
      </c>
      <c r="F181" s="211">
        <v>7.0149999999999997</v>
      </c>
      <c r="H181" s="32"/>
    </row>
    <row r="182" spans="2:8" s="1" customFormat="1" ht="16.899999999999999" customHeight="1">
      <c r="B182" s="32"/>
      <c r="C182" s="210" t="s">
        <v>1</v>
      </c>
      <c r="D182" s="210" t="s">
        <v>1172</v>
      </c>
      <c r="E182" s="17" t="s">
        <v>1</v>
      </c>
      <c r="F182" s="211">
        <v>7.0149999999999997</v>
      </c>
      <c r="H182" s="32"/>
    </row>
    <row r="183" spans="2:8" s="1" customFormat="1" ht="16.899999999999999" customHeight="1">
      <c r="B183" s="32"/>
      <c r="C183" s="210" t="s">
        <v>1</v>
      </c>
      <c r="D183" s="210" t="s">
        <v>1173</v>
      </c>
      <c r="E183" s="17" t="s">
        <v>1</v>
      </c>
      <c r="F183" s="211">
        <v>7.0149999999999997</v>
      </c>
      <c r="H183" s="32"/>
    </row>
    <row r="184" spans="2:8" s="1" customFormat="1" ht="16.899999999999999" customHeight="1">
      <c r="B184" s="32"/>
      <c r="C184" s="210" t="s">
        <v>1</v>
      </c>
      <c r="D184" s="210" t="s">
        <v>1174</v>
      </c>
      <c r="E184" s="17" t="s">
        <v>1</v>
      </c>
      <c r="F184" s="211">
        <v>6.6390000000000002</v>
      </c>
      <c r="H184" s="32"/>
    </row>
    <row r="185" spans="2:8" s="1" customFormat="1" ht="16.899999999999999" customHeight="1">
      <c r="B185" s="32"/>
      <c r="C185" s="210" t="s">
        <v>1</v>
      </c>
      <c r="D185" s="210" t="s">
        <v>1175</v>
      </c>
      <c r="E185" s="17" t="s">
        <v>1</v>
      </c>
      <c r="F185" s="211">
        <v>7.0149999999999997</v>
      </c>
      <c r="H185" s="32"/>
    </row>
    <row r="186" spans="2:8" s="1" customFormat="1" ht="16.899999999999999" customHeight="1">
      <c r="B186" s="32"/>
      <c r="C186" s="210" t="s">
        <v>1</v>
      </c>
      <c r="D186" s="210" t="s">
        <v>1176</v>
      </c>
      <c r="E186" s="17" t="s">
        <v>1</v>
      </c>
      <c r="F186" s="211">
        <v>7.0149999999999997</v>
      </c>
      <c r="H186" s="32"/>
    </row>
    <row r="187" spans="2:8" s="1" customFormat="1" ht="16.899999999999999" customHeight="1">
      <c r="B187" s="32"/>
      <c r="C187" s="210" t="s">
        <v>1</v>
      </c>
      <c r="D187" s="210" t="s">
        <v>1177</v>
      </c>
      <c r="E187" s="17" t="s">
        <v>1</v>
      </c>
      <c r="F187" s="211">
        <v>7.0149999999999997</v>
      </c>
      <c r="H187" s="32"/>
    </row>
    <row r="188" spans="2:8" s="1" customFormat="1" ht="16.899999999999999" customHeight="1">
      <c r="B188" s="32"/>
      <c r="C188" s="210" t="s">
        <v>1</v>
      </c>
      <c r="D188" s="210" t="s">
        <v>1178</v>
      </c>
      <c r="E188" s="17" t="s">
        <v>1</v>
      </c>
      <c r="F188" s="211">
        <v>7.0149999999999997</v>
      </c>
      <c r="H188" s="32"/>
    </row>
    <row r="189" spans="2:8" s="1" customFormat="1" ht="16.899999999999999" customHeight="1">
      <c r="B189" s="32"/>
      <c r="C189" s="210" t="s">
        <v>1</v>
      </c>
      <c r="D189" s="210" t="s">
        <v>1179</v>
      </c>
      <c r="E189" s="17" t="s">
        <v>1</v>
      </c>
      <c r="F189" s="211">
        <v>7.0149999999999997</v>
      </c>
      <c r="H189" s="32"/>
    </row>
    <row r="190" spans="2:8" s="1" customFormat="1" ht="16.899999999999999" customHeight="1">
      <c r="B190" s="32"/>
      <c r="C190" s="210" t="s">
        <v>1</v>
      </c>
      <c r="D190" s="210" t="s">
        <v>1180</v>
      </c>
      <c r="E190" s="17" t="s">
        <v>1</v>
      </c>
      <c r="F190" s="211">
        <v>7.0149999999999997</v>
      </c>
      <c r="H190" s="32"/>
    </row>
    <row r="191" spans="2:8" s="1" customFormat="1" ht="16.899999999999999" customHeight="1">
      <c r="B191" s="32"/>
      <c r="C191" s="210" t="s">
        <v>1</v>
      </c>
      <c r="D191" s="210" t="s">
        <v>1181</v>
      </c>
      <c r="E191" s="17" t="s">
        <v>1</v>
      </c>
      <c r="F191" s="211">
        <v>6.6390000000000002</v>
      </c>
      <c r="H191" s="32"/>
    </row>
    <row r="192" spans="2:8" s="1" customFormat="1" ht="16.899999999999999" customHeight="1">
      <c r="B192" s="32"/>
      <c r="C192" s="210" t="s">
        <v>229</v>
      </c>
      <c r="D192" s="210" t="s">
        <v>371</v>
      </c>
      <c r="E192" s="17" t="s">
        <v>1</v>
      </c>
      <c r="F192" s="211">
        <v>104.473</v>
      </c>
      <c r="H192" s="32"/>
    </row>
    <row r="193" spans="2:8" s="1" customFormat="1" ht="16.899999999999999" customHeight="1">
      <c r="B193" s="32"/>
      <c r="C193" s="212" t="s">
        <v>6900</v>
      </c>
      <c r="H193" s="32"/>
    </row>
    <row r="194" spans="2:8" s="1" customFormat="1" ht="22.5">
      <c r="B194" s="32"/>
      <c r="C194" s="210" t="s">
        <v>1164</v>
      </c>
      <c r="D194" s="210" t="s">
        <v>1165</v>
      </c>
      <c r="E194" s="17" t="s">
        <v>311</v>
      </c>
      <c r="F194" s="211">
        <v>104.473</v>
      </c>
      <c r="H194" s="32"/>
    </row>
    <row r="195" spans="2:8" s="1" customFormat="1" ht="16.899999999999999" customHeight="1">
      <c r="B195" s="32"/>
      <c r="C195" s="210" t="s">
        <v>1206</v>
      </c>
      <c r="D195" s="210" t="s">
        <v>1207</v>
      </c>
      <c r="E195" s="17" t="s">
        <v>533</v>
      </c>
      <c r="F195" s="211">
        <v>3.839</v>
      </c>
      <c r="H195" s="32"/>
    </row>
    <row r="196" spans="2:8" s="1" customFormat="1" ht="16.899999999999999" customHeight="1">
      <c r="B196" s="32"/>
      <c r="C196" s="206" t="s">
        <v>232</v>
      </c>
      <c r="D196" s="207" t="s">
        <v>1</v>
      </c>
      <c r="E196" s="208" t="s">
        <v>1</v>
      </c>
      <c r="F196" s="209">
        <v>1855.7750000000001</v>
      </c>
      <c r="H196" s="32"/>
    </row>
    <row r="197" spans="2:8" s="1" customFormat="1" ht="16.899999999999999" customHeight="1">
      <c r="B197" s="32"/>
      <c r="C197" s="210" t="s">
        <v>1</v>
      </c>
      <c r="D197" s="210" t="s">
        <v>1057</v>
      </c>
      <c r="E197" s="17" t="s">
        <v>1</v>
      </c>
      <c r="F197" s="211">
        <v>0</v>
      </c>
      <c r="H197" s="32"/>
    </row>
    <row r="198" spans="2:8" s="1" customFormat="1" ht="16.899999999999999" customHeight="1">
      <c r="B198" s="32"/>
      <c r="C198" s="210" t="s">
        <v>1</v>
      </c>
      <c r="D198" s="210" t="s">
        <v>1058</v>
      </c>
      <c r="E198" s="17" t="s">
        <v>1</v>
      </c>
      <c r="F198" s="211">
        <v>548.1</v>
      </c>
      <c r="H198" s="32"/>
    </row>
    <row r="199" spans="2:8" s="1" customFormat="1" ht="16.899999999999999" customHeight="1">
      <c r="B199" s="32"/>
      <c r="C199" s="210" t="s">
        <v>1</v>
      </c>
      <c r="D199" s="210" t="s">
        <v>1059</v>
      </c>
      <c r="E199" s="17" t="s">
        <v>1</v>
      </c>
      <c r="F199" s="211">
        <v>86.619</v>
      </c>
      <c r="H199" s="32"/>
    </row>
    <row r="200" spans="2:8" s="1" customFormat="1" ht="16.899999999999999" customHeight="1">
      <c r="B200" s="32"/>
      <c r="C200" s="210" t="s">
        <v>1</v>
      </c>
      <c r="D200" s="210" t="s">
        <v>1060</v>
      </c>
      <c r="E200" s="17" t="s">
        <v>1</v>
      </c>
      <c r="F200" s="211">
        <v>99.626000000000005</v>
      </c>
      <c r="H200" s="32"/>
    </row>
    <row r="201" spans="2:8" s="1" customFormat="1" ht="16.899999999999999" customHeight="1">
      <c r="B201" s="32"/>
      <c r="C201" s="210" t="s">
        <v>1</v>
      </c>
      <c r="D201" s="210" t="s">
        <v>1061</v>
      </c>
      <c r="E201" s="17" t="s">
        <v>1</v>
      </c>
      <c r="F201" s="211">
        <v>103.039</v>
      </c>
      <c r="H201" s="32"/>
    </row>
    <row r="202" spans="2:8" s="1" customFormat="1" ht="16.899999999999999" customHeight="1">
      <c r="B202" s="32"/>
      <c r="C202" s="210" t="s">
        <v>1</v>
      </c>
      <c r="D202" s="210" t="s">
        <v>1062</v>
      </c>
      <c r="E202" s="17" t="s">
        <v>1</v>
      </c>
      <c r="F202" s="211">
        <v>161.21299999999999</v>
      </c>
      <c r="H202" s="32"/>
    </row>
    <row r="203" spans="2:8" s="1" customFormat="1" ht="16.899999999999999" customHeight="1">
      <c r="B203" s="32"/>
      <c r="C203" s="210" t="s">
        <v>1</v>
      </c>
      <c r="D203" s="210" t="s">
        <v>1063</v>
      </c>
      <c r="E203" s="17" t="s">
        <v>1</v>
      </c>
      <c r="F203" s="211">
        <v>86.688000000000002</v>
      </c>
      <c r="H203" s="32"/>
    </row>
    <row r="204" spans="2:8" s="1" customFormat="1" ht="16.899999999999999" customHeight="1">
      <c r="B204" s="32"/>
      <c r="C204" s="210" t="s">
        <v>1</v>
      </c>
      <c r="D204" s="210" t="s">
        <v>1064</v>
      </c>
      <c r="E204" s="17" t="s">
        <v>1</v>
      </c>
      <c r="F204" s="211">
        <v>110.792</v>
      </c>
      <c r="H204" s="32"/>
    </row>
    <row r="205" spans="2:8" s="1" customFormat="1" ht="16.899999999999999" customHeight="1">
      <c r="B205" s="32"/>
      <c r="C205" s="210" t="s">
        <v>1</v>
      </c>
      <c r="D205" s="210" t="s">
        <v>1065</v>
      </c>
      <c r="E205" s="17" t="s">
        <v>1</v>
      </c>
      <c r="F205" s="211">
        <v>146.428</v>
      </c>
      <c r="H205" s="32"/>
    </row>
    <row r="206" spans="2:8" s="1" customFormat="1" ht="16.899999999999999" customHeight="1">
      <c r="B206" s="32"/>
      <c r="C206" s="210" t="s">
        <v>1</v>
      </c>
      <c r="D206" s="210" t="s">
        <v>1066</v>
      </c>
      <c r="E206" s="17" t="s">
        <v>1</v>
      </c>
      <c r="F206" s="211">
        <v>99.873000000000005</v>
      </c>
      <c r="H206" s="32"/>
    </row>
    <row r="207" spans="2:8" s="1" customFormat="1" ht="16.899999999999999" customHeight="1">
      <c r="B207" s="32"/>
      <c r="C207" s="210" t="s">
        <v>1</v>
      </c>
      <c r="D207" s="210" t="s">
        <v>1067</v>
      </c>
      <c r="E207" s="17" t="s">
        <v>1</v>
      </c>
      <c r="F207" s="211">
        <v>99.626000000000005</v>
      </c>
      <c r="H207" s="32"/>
    </row>
    <row r="208" spans="2:8" s="1" customFormat="1" ht="16.899999999999999" customHeight="1">
      <c r="B208" s="32"/>
      <c r="C208" s="210" t="s">
        <v>1</v>
      </c>
      <c r="D208" s="210" t="s">
        <v>1068</v>
      </c>
      <c r="E208" s="17" t="s">
        <v>1</v>
      </c>
      <c r="F208" s="211">
        <v>99.626000000000005</v>
      </c>
      <c r="H208" s="32"/>
    </row>
    <row r="209" spans="2:8" s="1" customFormat="1" ht="16.899999999999999" customHeight="1">
      <c r="B209" s="32"/>
      <c r="C209" s="210" t="s">
        <v>1</v>
      </c>
      <c r="D209" s="210" t="s">
        <v>1069</v>
      </c>
      <c r="E209" s="17" t="s">
        <v>1</v>
      </c>
      <c r="F209" s="211">
        <v>110.006</v>
      </c>
      <c r="H209" s="32"/>
    </row>
    <row r="210" spans="2:8" s="1" customFormat="1" ht="16.899999999999999" customHeight="1">
      <c r="B210" s="32"/>
      <c r="C210" s="210" t="s">
        <v>1</v>
      </c>
      <c r="D210" s="210" t="s">
        <v>1070</v>
      </c>
      <c r="E210" s="17" t="s">
        <v>1</v>
      </c>
      <c r="F210" s="211">
        <v>104.139</v>
      </c>
      <c r="H210" s="32"/>
    </row>
    <row r="211" spans="2:8" s="1" customFormat="1" ht="16.899999999999999" customHeight="1">
      <c r="B211" s="32"/>
      <c r="C211" s="210" t="s">
        <v>232</v>
      </c>
      <c r="D211" s="210" t="s">
        <v>371</v>
      </c>
      <c r="E211" s="17" t="s">
        <v>1</v>
      </c>
      <c r="F211" s="211">
        <v>1855.7750000000001</v>
      </c>
      <c r="H211" s="32"/>
    </row>
    <row r="212" spans="2:8" s="1" customFormat="1" ht="16.899999999999999" customHeight="1">
      <c r="B212" s="32"/>
      <c r="C212" s="212" t="s">
        <v>6900</v>
      </c>
      <c r="H212" s="32"/>
    </row>
    <row r="213" spans="2:8" s="1" customFormat="1" ht="22.5">
      <c r="B213" s="32"/>
      <c r="C213" s="210" t="s">
        <v>1054</v>
      </c>
      <c r="D213" s="210" t="s">
        <v>1055</v>
      </c>
      <c r="E213" s="17" t="s">
        <v>767</v>
      </c>
      <c r="F213" s="211">
        <v>1855.7750000000001</v>
      </c>
      <c r="H213" s="32"/>
    </row>
    <row r="214" spans="2:8" s="1" customFormat="1" ht="16.899999999999999" customHeight="1">
      <c r="B214" s="32"/>
      <c r="C214" s="210" t="s">
        <v>315</v>
      </c>
      <c r="D214" s="210" t="s">
        <v>316</v>
      </c>
      <c r="E214" s="17" t="s">
        <v>311</v>
      </c>
      <c r="F214" s="211">
        <v>371.15499999999997</v>
      </c>
      <c r="H214" s="32"/>
    </row>
    <row r="215" spans="2:8" s="1" customFormat="1" ht="16.899999999999999" customHeight="1">
      <c r="B215" s="32"/>
      <c r="C215" s="210" t="s">
        <v>1159</v>
      </c>
      <c r="D215" s="210" t="s">
        <v>1160</v>
      </c>
      <c r="E215" s="17" t="s">
        <v>767</v>
      </c>
      <c r="F215" s="211">
        <v>13406.945</v>
      </c>
      <c r="H215" s="32"/>
    </row>
    <row r="216" spans="2:8" s="1" customFormat="1" ht="16.899999999999999" customHeight="1">
      <c r="B216" s="32"/>
      <c r="C216" s="206" t="s">
        <v>235</v>
      </c>
      <c r="D216" s="207" t="s">
        <v>1</v>
      </c>
      <c r="E216" s="208" t="s">
        <v>1</v>
      </c>
      <c r="F216" s="209">
        <v>421.28</v>
      </c>
      <c r="H216" s="32"/>
    </row>
    <row r="217" spans="2:8" s="1" customFormat="1" ht="16.899999999999999" customHeight="1">
      <c r="B217" s="32"/>
      <c r="C217" s="210" t="s">
        <v>235</v>
      </c>
      <c r="D217" s="210" t="s">
        <v>698</v>
      </c>
      <c r="E217" s="17" t="s">
        <v>1</v>
      </c>
      <c r="F217" s="211">
        <v>421.28</v>
      </c>
      <c r="H217" s="32"/>
    </row>
    <row r="218" spans="2:8" s="1" customFormat="1" ht="16.899999999999999" customHeight="1">
      <c r="B218" s="32"/>
      <c r="C218" s="212" t="s">
        <v>6900</v>
      </c>
      <c r="H218" s="32"/>
    </row>
    <row r="219" spans="2:8" s="1" customFormat="1" ht="16.899999999999999" customHeight="1">
      <c r="B219" s="32"/>
      <c r="C219" s="210" t="s">
        <v>695</v>
      </c>
      <c r="D219" s="210" t="s">
        <v>696</v>
      </c>
      <c r="E219" s="17" t="s">
        <v>311</v>
      </c>
      <c r="F219" s="211">
        <v>421.28</v>
      </c>
      <c r="H219" s="32"/>
    </row>
    <row r="220" spans="2:8" s="1" customFormat="1" ht="16.899999999999999" customHeight="1">
      <c r="B220" s="32"/>
      <c r="C220" s="210" t="s">
        <v>681</v>
      </c>
      <c r="D220" s="210" t="s">
        <v>682</v>
      </c>
      <c r="E220" s="17" t="s">
        <v>311</v>
      </c>
      <c r="F220" s="211">
        <v>7561.9669999999996</v>
      </c>
      <c r="H220" s="32"/>
    </row>
    <row r="221" spans="2:8" s="1" customFormat="1" ht="16.899999999999999" customHeight="1">
      <c r="B221" s="32"/>
      <c r="C221" s="206" t="s">
        <v>237</v>
      </c>
      <c r="D221" s="207" t="s">
        <v>1</v>
      </c>
      <c r="E221" s="208" t="s">
        <v>1</v>
      </c>
      <c r="F221" s="209">
        <v>6871.2129999999997</v>
      </c>
      <c r="H221" s="32"/>
    </row>
    <row r="222" spans="2:8" s="1" customFormat="1" ht="16.899999999999999" customHeight="1">
      <c r="B222" s="32"/>
      <c r="C222" s="210" t="s">
        <v>237</v>
      </c>
      <c r="D222" s="210" t="s">
        <v>241</v>
      </c>
      <c r="E222" s="17" t="s">
        <v>1</v>
      </c>
      <c r="F222" s="211">
        <v>6871.2129999999997</v>
      </c>
      <c r="H222" s="32"/>
    </row>
    <row r="223" spans="2:8" s="1" customFormat="1" ht="16.899999999999999" customHeight="1">
      <c r="B223" s="32"/>
      <c r="C223" s="212" t="s">
        <v>6900</v>
      </c>
      <c r="H223" s="32"/>
    </row>
    <row r="224" spans="2:8" s="1" customFormat="1" ht="22.5">
      <c r="B224" s="32"/>
      <c r="C224" s="210" t="s">
        <v>687</v>
      </c>
      <c r="D224" s="210" t="s">
        <v>688</v>
      </c>
      <c r="E224" s="17" t="s">
        <v>311</v>
      </c>
      <c r="F224" s="211">
        <v>6871.2129999999997</v>
      </c>
      <c r="H224" s="32"/>
    </row>
    <row r="225" spans="2:8" s="1" customFormat="1" ht="16.899999999999999" customHeight="1">
      <c r="B225" s="32"/>
      <c r="C225" s="210" t="s">
        <v>700</v>
      </c>
      <c r="D225" s="210" t="s">
        <v>701</v>
      </c>
      <c r="E225" s="17" t="s">
        <v>533</v>
      </c>
      <c r="F225" s="211">
        <v>13055.305</v>
      </c>
      <c r="H225" s="32"/>
    </row>
    <row r="226" spans="2:8" s="1" customFormat="1" ht="16.899999999999999" customHeight="1">
      <c r="B226" s="32"/>
      <c r="C226" s="210" t="s">
        <v>705</v>
      </c>
      <c r="D226" s="210" t="s">
        <v>706</v>
      </c>
      <c r="E226" s="17" t="s">
        <v>311</v>
      </c>
      <c r="F226" s="211">
        <v>6871.2129999999997</v>
      </c>
      <c r="H226" s="32"/>
    </row>
    <row r="227" spans="2:8" s="1" customFormat="1" ht="16.899999999999999" customHeight="1">
      <c r="B227" s="32"/>
      <c r="C227" s="206" t="s">
        <v>239</v>
      </c>
      <c r="D227" s="207" t="s">
        <v>1</v>
      </c>
      <c r="E227" s="208" t="s">
        <v>1</v>
      </c>
      <c r="F227" s="209">
        <v>1631.0050000000001</v>
      </c>
      <c r="H227" s="32"/>
    </row>
    <row r="228" spans="2:8" s="1" customFormat="1" ht="16.899999999999999" customHeight="1">
      <c r="B228" s="32"/>
      <c r="C228" s="210" t="s">
        <v>239</v>
      </c>
      <c r="D228" s="210" t="s">
        <v>1395</v>
      </c>
      <c r="E228" s="17" t="s">
        <v>1</v>
      </c>
      <c r="F228" s="211">
        <v>1631.0050000000001</v>
      </c>
      <c r="H228" s="32"/>
    </row>
    <row r="229" spans="2:8" s="1" customFormat="1" ht="16.899999999999999" customHeight="1">
      <c r="B229" s="32"/>
      <c r="C229" s="212" t="s">
        <v>6900</v>
      </c>
      <c r="H229" s="32"/>
    </row>
    <row r="230" spans="2:8" s="1" customFormat="1" ht="16.899999999999999" customHeight="1">
      <c r="B230" s="32"/>
      <c r="C230" s="210" t="s">
        <v>1392</v>
      </c>
      <c r="D230" s="210" t="s">
        <v>1393</v>
      </c>
      <c r="E230" s="17" t="s">
        <v>533</v>
      </c>
      <c r="F230" s="211">
        <v>1631.0050000000001</v>
      </c>
      <c r="H230" s="32"/>
    </row>
    <row r="231" spans="2:8" s="1" customFormat="1" ht="16.899999999999999" customHeight="1">
      <c r="B231" s="32"/>
      <c r="C231" s="210" t="s">
        <v>1397</v>
      </c>
      <c r="D231" s="210" t="s">
        <v>1398</v>
      </c>
      <c r="E231" s="17" t="s">
        <v>533</v>
      </c>
      <c r="F231" s="211">
        <v>14679.045</v>
      </c>
      <c r="H231" s="32"/>
    </row>
    <row r="232" spans="2:8" s="1" customFormat="1" ht="16.899999999999999" customHeight="1">
      <c r="B232" s="32"/>
      <c r="C232" s="206" t="s">
        <v>241</v>
      </c>
      <c r="D232" s="207" t="s">
        <v>1</v>
      </c>
      <c r="E232" s="208" t="s">
        <v>1</v>
      </c>
      <c r="F232" s="209">
        <v>6871.2129999999997</v>
      </c>
      <c r="H232" s="32"/>
    </row>
    <row r="233" spans="2:8" s="1" customFormat="1" ht="16.899999999999999" customHeight="1">
      <c r="B233" s="32"/>
      <c r="C233" s="210" t="s">
        <v>241</v>
      </c>
      <c r="D233" s="210" t="s">
        <v>684</v>
      </c>
      <c r="E233" s="17" t="s">
        <v>1</v>
      </c>
      <c r="F233" s="211">
        <v>6871.2129999999997</v>
      </c>
      <c r="H233" s="32"/>
    </row>
    <row r="234" spans="2:8" s="1" customFormat="1" ht="16.899999999999999" customHeight="1">
      <c r="B234" s="32"/>
      <c r="C234" s="212" t="s">
        <v>6900</v>
      </c>
      <c r="H234" s="32"/>
    </row>
    <row r="235" spans="2:8" s="1" customFormat="1" ht="16.899999999999999" customHeight="1">
      <c r="B235" s="32"/>
      <c r="C235" s="210" t="s">
        <v>681</v>
      </c>
      <c r="D235" s="210" t="s">
        <v>682</v>
      </c>
      <c r="E235" s="17" t="s">
        <v>311</v>
      </c>
      <c r="F235" s="211">
        <v>7561.9669999999996</v>
      </c>
      <c r="H235" s="32"/>
    </row>
    <row r="236" spans="2:8" s="1" customFormat="1" ht="22.5">
      <c r="B236" s="32"/>
      <c r="C236" s="210" t="s">
        <v>687</v>
      </c>
      <c r="D236" s="210" t="s">
        <v>688</v>
      </c>
      <c r="E236" s="17" t="s">
        <v>311</v>
      </c>
      <c r="F236" s="211">
        <v>6871.2129999999997</v>
      </c>
      <c r="H236" s="32"/>
    </row>
    <row r="237" spans="2:8" s="1" customFormat="1" ht="16.899999999999999" customHeight="1">
      <c r="B237" s="32"/>
      <c r="C237" s="210" t="s">
        <v>690</v>
      </c>
      <c r="D237" s="210" t="s">
        <v>691</v>
      </c>
      <c r="E237" s="17" t="s">
        <v>311</v>
      </c>
      <c r="F237" s="211">
        <v>7561.9669999999996</v>
      </c>
      <c r="H237" s="32"/>
    </row>
    <row r="238" spans="2:8" s="1" customFormat="1" ht="16.899999999999999" customHeight="1">
      <c r="B238" s="32"/>
      <c r="C238" s="206" t="s">
        <v>242</v>
      </c>
      <c r="D238" s="207" t="s">
        <v>1</v>
      </c>
      <c r="E238" s="208" t="s">
        <v>1</v>
      </c>
      <c r="F238" s="209">
        <v>35.904000000000003</v>
      </c>
      <c r="H238" s="32"/>
    </row>
    <row r="239" spans="2:8" s="1" customFormat="1" ht="16.899999999999999" customHeight="1">
      <c r="B239" s="32"/>
      <c r="C239" s="210" t="s">
        <v>1</v>
      </c>
      <c r="D239" s="210" t="s">
        <v>795</v>
      </c>
      <c r="E239" s="17" t="s">
        <v>1</v>
      </c>
      <c r="F239" s="211">
        <v>0</v>
      </c>
      <c r="H239" s="32"/>
    </row>
    <row r="240" spans="2:8" s="1" customFormat="1" ht="22.5">
      <c r="B240" s="32"/>
      <c r="C240" s="210" t="s">
        <v>1</v>
      </c>
      <c r="D240" s="210" t="s">
        <v>1237</v>
      </c>
      <c r="E240" s="17" t="s">
        <v>1</v>
      </c>
      <c r="F240" s="211">
        <v>13.781000000000001</v>
      </c>
      <c r="H240" s="32"/>
    </row>
    <row r="241" spans="2:8" s="1" customFormat="1" ht="16.899999999999999" customHeight="1">
      <c r="B241" s="32"/>
      <c r="C241" s="210" t="s">
        <v>1</v>
      </c>
      <c r="D241" s="210" t="s">
        <v>1238</v>
      </c>
      <c r="E241" s="17" t="s">
        <v>1</v>
      </c>
      <c r="F241" s="211">
        <v>1.3149999999999999</v>
      </c>
      <c r="H241" s="32"/>
    </row>
    <row r="242" spans="2:8" s="1" customFormat="1" ht="16.899999999999999" customHeight="1">
      <c r="B242" s="32"/>
      <c r="C242" s="210" t="s">
        <v>1</v>
      </c>
      <c r="D242" s="210" t="s">
        <v>1239</v>
      </c>
      <c r="E242" s="17" t="s">
        <v>1</v>
      </c>
      <c r="F242" s="211">
        <v>1.6040000000000001</v>
      </c>
      <c r="H242" s="32"/>
    </row>
    <row r="243" spans="2:8" s="1" customFormat="1" ht="16.899999999999999" customHeight="1">
      <c r="B243" s="32"/>
      <c r="C243" s="210" t="s">
        <v>1</v>
      </c>
      <c r="D243" s="210" t="s">
        <v>1240</v>
      </c>
      <c r="E243" s="17" t="s">
        <v>1</v>
      </c>
      <c r="F243" s="211">
        <v>1.68</v>
      </c>
      <c r="H243" s="32"/>
    </row>
    <row r="244" spans="2:8" s="1" customFormat="1" ht="16.899999999999999" customHeight="1">
      <c r="B244" s="32"/>
      <c r="C244" s="210" t="s">
        <v>1</v>
      </c>
      <c r="D244" s="210" t="s">
        <v>1241</v>
      </c>
      <c r="E244" s="17" t="s">
        <v>1</v>
      </c>
      <c r="F244" s="211">
        <v>2.5739999999999998</v>
      </c>
      <c r="H244" s="32"/>
    </row>
    <row r="245" spans="2:8" s="1" customFormat="1" ht="16.899999999999999" customHeight="1">
      <c r="B245" s="32"/>
      <c r="C245" s="210" t="s">
        <v>1</v>
      </c>
      <c r="D245" s="210" t="s">
        <v>1242</v>
      </c>
      <c r="E245" s="17" t="s">
        <v>1</v>
      </c>
      <c r="F245" s="211">
        <v>1.272</v>
      </c>
      <c r="H245" s="32"/>
    </row>
    <row r="246" spans="2:8" s="1" customFormat="1" ht="16.899999999999999" customHeight="1">
      <c r="B246" s="32"/>
      <c r="C246" s="210" t="s">
        <v>1</v>
      </c>
      <c r="D246" s="210" t="s">
        <v>1243</v>
      </c>
      <c r="E246" s="17" t="s">
        <v>1</v>
      </c>
      <c r="F246" s="211">
        <v>3.0249999999999999</v>
      </c>
      <c r="H246" s="32"/>
    </row>
    <row r="247" spans="2:8" s="1" customFormat="1" ht="16.899999999999999" customHeight="1">
      <c r="B247" s="32"/>
      <c r="C247" s="210" t="s">
        <v>1</v>
      </c>
      <c r="D247" s="210" t="s">
        <v>1244</v>
      </c>
      <c r="E247" s="17" t="s">
        <v>1</v>
      </c>
      <c r="F247" s="211">
        <v>2.3159999999999998</v>
      </c>
      <c r="H247" s="32"/>
    </row>
    <row r="248" spans="2:8" s="1" customFormat="1" ht="16.899999999999999" customHeight="1">
      <c r="B248" s="32"/>
      <c r="C248" s="210" t="s">
        <v>1</v>
      </c>
      <c r="D248" s="210" t="s">
        <v>1245</v>
      </c>
      <c r="E248" s="17" t="s">
        <v>1</v>
      </c>
      <c r="F248" s="211">
        <v>1.6040000000000001</v>
      </c>
      <c r="H248" s="32"/>
    </row>
    <row r="249" spans="2:8" s="1" customFormat="1" ht="16.899999999999999" customHeight="1">
      <c r="B249" s="32"/>
      <c r="C249" s="210" t="s">
        <v>1</v>
      </c>
      <c r="D249" s="210" t="s">
        <v>1246</v>
      </c>
      <c r="E249" s="17" t="s">
        <v>1</v>
      </c>
      <c r="F249" s="211">
        <v>1.6819999999999999</v>
      </c>
      <c r="H249" s="32"/>
    </row>
    <row r="250" spans="2:8" s="1" customFormat="1" ht="16.899999999999999" customHeight="1">
      <c r="B250" s="32"/>
      <c r="C250" s="210" t="s">
        <v>1</v>
      </c>
      <c r="D250" s="210" t="s">
        <v>1247</v>
      </c>
      <c r="E250" s="17" t="s">
        <v>1</v>
      </c>
      <c r="F250" s="211">
        <v>1.6040000000000001</v>
      </c>
      <c r="H250" s="32"/>
    </row>
    <row r="251" spans="2:8" s="1" customFormat="1" ht="16.899999999999999" customHeight="1">
      <c r="B251" s="32"/>
      <c r="C251" s="210" t="s">
        <v>1</v>
      </c>
      <c r="D251" s="210" t="s">
        <v>1248</v>
      </c>
      <c r="E251" s="17" t="s">
        <v>1</v>
      </c>
      <c r="F251" s="211">
        <v>1.77</v>
      </c>
      <c r="H251" s="32"/>
    </row>
    <row r="252" spans="2:8" s="1" customFormat="1" ht="16.899999999999999" customHeight="1">
      <c r="B252" s="32"/>
      <c r="C252" s="210" t="s">
        <v>1</v>
      </c>
      <c r="D252" s="210" t="s">
        <v>1249</v>
      </c>
      <c r="E252" s="17" t="s">
        <v>1</v>
      </c>
      <c r="F252" s="211">
        <v>1.677</v>
      </c>
      <c r="H252" s="32"/>
    </row>
    <row r="253" spans="2:8" s="1" customFormat="1" ht="16.899999999999999" customHeight="1">
      <c r="B253" s="32"/>
      <c r="C253" s="210" t="s">
        <v>242</v>
      </c>
      <c r="D253" s="210" t="s">
        <v>371</v>
      </c>
      <c r="E253" s="17" t="s">
        <v>1</v>
      </c>
      <c r="F253" s="211">
        <v>35.904000000000003</v>
      </c>
      <c r="H253" s="32"/>
    </row>
    <row r="254" spans="2:8" s="1" customFormat="1" ht="16.899999999999999" customHeight="1">
      <c r="B254" s="32"/>
      <c r="C254" s="212" t="s">
        <v>6900</v>
      </c>
      <c r="H254" s="32"/>
    </row>
    <row r="255" spans="2:8" s="1" customFormat="1" ht="22.5">
      <c r="B255" s="32"/>
      <c r="C255" s="210" t="s">
        <v>1234</v>
      </c>
      <c r="D255" s="210" t="s">
        <v>1235</v>
      </c>
      <c r="E255" s="17" t="s">
        <v>311</v>
      </c>
      <c r="F255" s="211">
        <v>35.904000000000003</v>
      </c>
      <c r="H255" s="32"/>
    </row>
    <row r="256" spans="2:8" s="1" customFormat="1" ht="16.899999999999999" customHeight="1">
      <c r="B256" s="32"/>
      <c r="C256" s="210" t="s">
        <v>1256</v>
      </c>
      <c r="D256" s="210" t="s">
        <v>1257</v>
      </c>
      <c r="E256" s="17" t="s">
        <v>533</v>
      </c>
      <c r="F256" s="211">
        <v>4.0519999999999996</v>
      </c>
      <c r="H256" s="32"/>
    </row>
    <row r="257" spans="2:8" s="1" customFormat="1" ht="16.899999999999999" customHeight="1">
      <c r="B257" s="32"/>
      <c r="C257" s="206" t="s">
        <v>244</v>
      </c>
      <c r="D257" s="207" t="s">
        <v>1</v>
      </c>
      <c r="E257" s="208" t="s">
        <v>1</v>
      </c>
      <c r="F257" s="209">
        <v>1255.78</v>
      </c>
      <c r="H257" s="32"/>
    </row>
    <row r="258" spans="2:8" s="1" customFormat="1" ht="16.899999999999999" customHeight="1">
      <c r="B258" s="32"/>
      <c r="C258" s="210" t="s">
        <v>1</v>
      </c>
      <c r="D258" s="210" t="s">
        <v>1075</v>
      </c>
      <c r="E258" s="17" t="s">
        <v>1</v>
      </c>
      <c r="F258" s="211">
        <v>5.8419999999999996</v>
      </c>
      <c r="H258" s="32"/>
    </row>
    <row r="259" spans="2:8" s="1" customFormat="1" ht="16.899999999999999" customHeight="1">
      <c r="B259" s="32"/>
      <c r="C259" s="210" t="s">
        <v>1</v>
      </c>
      <c r="D259" s="210" t="s">
        <v>1076</v>
      </c>
      <c r="E259" s="17" t="s">
        <v>1</v>
      </c>
      <c r="F259" s="211">
        <v>69.475999999999999</v>
      </c>
      <c r="H259" s="32"/>
    </row>
    <row r="260" spans="2:8" s="1" customFormat="1" ht="16.899999999999999" customHeight="1">
      <c r="B260" s="32"/>
      <c r="C260" s="210" t="s">
        <v>1</v>
      </c>
      <c r="D260" s="210" t="s">
        <v>1077</v>
      </c>
      <c r="E260" s="17" t="s">
        <v>1</v>
      </c>
      <c r="F260" s="211">
        <v>196.58600000000001</v>
      </c>
      <c r="H260" s="32"/>
    </row>
    <row r="261" spans="2:8" s="1" customFormat="1" ht="16.899999999999999" customHeight="1">
      <c r="B261" s="32"/>
      <c r="C261" s="210" t="s">
        <v>1</v>
      </c>
      <c r="D261" s="210" t="s">
        <v>1078</v>
      </c>
      <c r="E261" s="17" t="s">
        <v>1</v>
      </c>
      <c r="F261" s="211">
        <v>77.528999999999996</v>
      </c>
      <c r="H261" s="32"/>
    </row>
    <row r="262" spans="2:8" s="1" customFormat="1" ht="16.899999999999999" customHeight="1">
      <c r="B262" s="32"/>
      <c r="C262" s="210" t="s">
        <v>1</v>
      </c>
      <c r="D262" s="210" t="s">
        <v>1079</v>
      </c>
      <c r="E262" s="17" t="s">
        <v>1</v>
      </c>
      <c r="F262" s="211">
        <v>30.632999999999999</v>
      </c>
      <c r="H262" s="32"/>
    </row>
    <row r="263" spans="2:8" s="1" customFormat="1" ht="16.899999999999999" customHeight="1">
      <c r="B263" s="32"/>
      <c r="C263" s="210" t="s">
        <v>1</v>
      </c>
      <c r="D263" s="210" t="s">
        <v>1080</v>
      </c>
      <c r="E263" s="17" t="s">
        <v>1</v>
      </c>
      <c r="F263" s="211">
        <v>120.16200000000001</v>
      </c>
      <c r="H263" s="32"/>
    </row>
    <row r="264" spans="2:8" s="1" customFormat="1" ht="16.899999999999999" customHeight="1">
      <c r="B264" s="32"/>
      <c r="C264" s="210" t="s">
        <v>1</v>
      </c>
      <c r="D264" s="210" t="s">
        <v>1081</v>
      </c>
      <c r="E264" s="17" t="s">
        <v>1</v>
      </c>
      <c r="F264" s="211">
        <v>39.948999999999998</v>
      </c>
      <c r="H264" s="32"/>
    </row>
    <row r="265" spans="2:8" s="1" customFormat="1" ht="16.899999999999999" customHeight="1">
      <c r="B265" s="32"/>
      <c r="C265" s="210" t="s">
        <v>1</v>
      </c>
      <c r="D265" s="210" t="s">
        <v>1082</v>
      </c>
      <c r="E265" s="17" t="s">
        <v>1</v>
      </c>
      <c r="F265" s="211">
        <v>85.266000000000005</v>
      </c>
      <c r="H265" s="32"/>
    </row>
    <row r="266" spans="2:8" s="1" customFormat="1" ht="16.899999999999999" customHeight="1">
      <c r="B266" s="32"/>
      <c r="C266" s="210" t="s">
        <v>1</v>
      </c>
      <c r="D266" s="210" t="s">
        <v>1083</v>
      </c>
      <c r="E266" s="17" t="s">
        <v>1</v>
      </c>
      <c r="F266" s="211">
        <v>114.32</v>
      </c>
      <c r="H266" s="32"/>
    </row>
    <row r="267" spans="2:8" s="1" customFormat="1" ht="16.899999999999999" customHeight="1">
      <c r="B267" s="32"/>
      <c r="C267" s="210" t="s">
        <v>1</v>
      </c>
      <c r="D267" s="210" t="s">
        <v>1084</v>
      </c>
      <c r="E267" s="17" t="s">
        <v>1</v>
      </c>
      <c r="F267" s="211">
        <v>166.74199999999999</v>
      </c>
      <c r="H267" s="32"/>
    </row>
    <row r="268" spans="2:8" s="1" customFormat="1" ht="16.899999999999999" customHeight="1">
      <c r="B268" s="32"/>
      <c r="C268" s="210" t="s">
        <v>1</v>
      </c>
      <c r="D268" s="210" t="s">
        <v>1085</v>
      </c>
      <c r="E268" s="17" t="s">
        <v>1</v>
      </c>
      <c r="F268" s="211">
        <v>47.37</v>
      </c>
      <c r="H268" s="32"/>
    </row>
    <row r="269" spans="2:8" s="1" customFormat="1" ht="16.899999999999999" customHeight="1">
      <c r="B269" s="32"/>
      <c r="C269" s="210" t="s">
        <v>1</v>
      </c>
      <c r="D269" s="210" t="s">
        <v>1086</v>
      </c>
      <c r="E269" s="17" t="s">
        <v>1</v>
      </c>
      <c r="F269" s="211">
        <v>35.685000000000002</v>
      </c>
      <c r="H269" s="32"/>
    </row>
    <row r="270" spans="2:8" s="1" customFormat="1" ht="16.899999999999999" customHeight="1">
      <c r="B270" s="32"/>
      <c r="C270" s="210" t="s">
        <v>1</v>
      </c>
      <c r="D270" s="210" t="s">
        <v>1087</v>
      </c>
      <c r="E270" s="17" t="s">
        <v>1</v>
      </c>
      <c r="F270" s="211">
        <v>202.744</v>
      </c>
      <c r="H270" s="32"/>
    </row>
    <row r="271" spans="2:8" s="1" customFormat="1" ht="16.899999999999999" customHeight="1">
      <c r="B271" s="32"/>
      <c r="C271" s="210" t="s">
        <v>1</v>
      </c>
      <c r="D271" s="210" t="s">
        <v>1088</v>
      </c>
      <c r="E271" s="17" t="s">
        <v>1</v>
      </c>
      <c r="F271" s="211">
        <v>63.475999999999999</v>
      </c>
      <c r="H271" s="32"/>
    </row>
    <row r="272" spans="2:8" s="1" customFormat="1" ht="16.899999999999999" customHeight="1">
      <c r="B272" s="32"/>
      <c r="C272" s="210" t="s">
        <v>244</v>
      </c>
      <c r="D272" s="210" t="s">
        <v>371</v>
      </c>
      <c r="E272" s="17" t="s">
        <v>1</v>
      </c>
      <c r="F272" s="211">
        <v>1255.78</v>
      </c>
      <c r="H272" s="32"/>
    </row>
    <row r="273" spans="2:8" s="1" customFormat="1" ht="16.899999999999999" customHeight="1">
      <c r="B273" s="32"/>
      <c r="C273" s="212" t="s">
        <v>6900</v>
      </c>
      <c r="H273" s="32"/>
    </row>
    <row r="274" spans="2:8" s="1" customFormat="1" ht="22.5">
      <c r="B274" s="32"/>
      <c r="C274" s="210" t="s">
        <v>1072</v>
      </c>
      <c r="D274" s="210" t="s">
        <v>1073</v>
      </c>
      <c r="E274" s="17" t="s">
        <v>767</v>
      </c>
      <c r="F274" s="211">
        <v>1255.78</v>
      </c>
      <c r="H274" s="32"/>
    </row>
    <row r="275" spans="2:8" s="1" customFormat="1" ht="16.899999999999999" customHeight="1">
      <c r="B275" s="32"/>
      <c r="C275" s="210" t="s">
        <v>1159</v>
      </c>
      <c r="D275" s="210" t="s">
        <v>1160</v>
      </c>
      <c r="E275" s="17" t="s">
        <v>767</v>
      </c>
      <c r="F275" s="211">
        <v>13406.945</v>
      </c>
      <c r="H275" s="32"/>
    </row>
    <row r="276" spans="2:8" s="1" customFormat="1" ht="16.899999999999999" customHeight="1">
      <c r="B276" s="32"/>
      <c r="C276" s="206" t="s">
        <v>246</v>
      </c>
      <c r="D276" s="207" t="s">
        <v>1</v>
      </c>
      <c r="E276" s="208" t="s">
        <v>1</v>
      </c>
      <c r="F276" s="209">
        <v>2042.8720000000001</v>
      </c>
      <c r="H276" s="32"/>
    </row>
    <row r="277" spans="2:8" s="1" customFormat="1" ht="16.899999999999999" customHeight="1">
      <c r="B277" s="32"/>
      <c r="C277" s="210" t="s">
        <v>1</v>
      </c>
      <c r="D277" s="210" t="s">
        <v>1093</v>
      </c>
      <c r="E277" s="17" t="s">
        <v>1</v>
      </c>
      <c r="F277" s="211">
        <v>135.96199999999999</v>
      </c>
      <c r="H277" s="32"/>
    </row>
    <row r="278" spans="2:8" s="1" customFormat="1" ht="16.899999999999999" customHeight="1">
      <c r="B278" s="32"/>
      <c r="C278" s="210" t="s">
        <v>1</v>
      </c>
      <c r="D278" s="210" t="s">
        <v>1094</v>
      </c>
      <c r="E278" s="17" t="s">
        <v>1</v>
      </c>
      <c r="F278" s="211">
        <v>144.339</v>
      </c>
      <c r="H278" s="32"/>
    </row>
    <row r="279" spans="2:8" s="1" customFormat="1" ht="16.899999999999999" customHeight="1">
      <c r="B279" s="32"/>
      <c r="C279" s="210" t="s">
        <v>1</v>
      </c>
      <c r="D279" s="210" t="s">
        <v>1095</v>
      </c>
      <c r="E279" s="17" t="s">
        <v>1</v>
      </c>
      <c r="F279" s="211">
        <v>150.28700000000001</v>
      </c>
      <c r="H279" s="32"/>
    </row>
    <row r="280" spans="2:8" s="1" customFormat="1" ht="16.899999999999999" customHeight="1">
      <c r="B280" s="32"/>
      <c r="C280" s="210" t="s">
        <v>1</v>
      </c>
      <c r="D280" s="210" t="s">
        <v>1096</v>
      </c>
      <c r="E280" s="17" t="s">
        <v>1</v>
      </c>
      <c r="F280" s="211">
        <v>253.197</v>
      </c>
      <c r="H280" s="32"/>
    </row>
    <row r="281" spans="2:8" s="1" customFormat="1" ht="16.899999999999999" customHeight="1">
      <c r="B281" s="32"/>
      <c r="C281" s="210" t="s">
        <v>1</v>
      </c>
      <c r="D281" s="210" t="s">
        <v>1097</v>
      </c>
      <c r="E281" s="17" t="s">
        <v>1</v>
      </c>
      <c r="F281" s="211">
        <v>135.887</v>
      </c>
      <c r="H281" s="32"/>
    </row>
    <row r="282" spans="2:8" s="1" customFormat="1" ht="16.899999999999999" customHeight="1">
      <c r="B282" s="32"/>
      <c r="C282" s="210" t="s">
        <v>1</v>
      </c>
      <c r="D282" s="210" t="s">
        <v>1098</v>
      </c>
      <c r="E282" s="17" t="s">
        <v>1</v>
      </c>
      <c r="F282" s="211">
        <v>244.46299999999999</v>
      </c>
      <c r="H282" s="32"/>
    </row>
    <row r="283" spans="2:8" s="1" customFormat="1" ht="16.899999999999999" customHeight="1">
      <c r="B283" s="32"/>
      <c r="C283" s="210" t="s">
        <v>1</v>
      </c>
      <c r="D283" s="210" t="s">
        <v>1099</v>
      </c>
      <c r="E283" s="17" t="s">
        <v>1</v>
      </c>
      <c r="F283" s="211">
        <v>229.923</v>
      </c>
      <c r="H283" s="32"/>
    </row>
    <row r="284" spans="2:8" s="1" customFormat="1" ht="16.899999999999999" customHeight="1">
      <c r="B284" s="32"/>
      <c r="C284" s="210" t="s">
        <v>1</v>
      </c>
      <c r="D284" s="210" t="s">
        <v>1100</v>
      </c>
      <c r="E284" s="17" t="s">
        <v>1</v>
      </c>
      <c r="F284" s="211">
        <v>144.339</v>
      </c>
      <c r="H284" s="32"/>
    </row>
    <row r="285" spans="2:8" s="1" customFormat="1" ht="16.899999999999999" customHeight="1">
      <c r="B285" s="32"/>
      <c r="C285" s="210" t="s">
        <v>1</v>
      </c>
      <c r="D285" s="210" t="s">
        <v>1101</v>
      </c>
      <c r="E285" s="17" t="s">
        <v>1</v>
      </c>
      <c r="F285" s="211">
        <v>150.49199999999999</v>
      </c>
      <c r="H285" s="32"/>
    </row>
    <row r="286" spans="2:8" s="1" customFormat="1" ht="16.899999999999999" customHeight="1">
      <c r="B286" s="32"/>
      <c r="C286" s="210" t="s">
        <v>1</v>
      </c>
      <c r="D286" s="210" t="s">
        <v>1102</v>
      </c>
      <c r="E286" s="17" t="s">
        <v>1</v>
      </c>
      <c r="F286" s="211">
        <v>144.339</v>
      </c>
      <c r="H286" s="32"/>
    </row>
    <row r="287" spans="2:8" s="1" customFormat="1" ht="16.899999999999999" customHeight="1">
      <c r="B287" s="32"/>
      <c r="C287" s="210" t="s">
        <v>1</v>
      </c>
      <c r="D287" s="210" t="s">
        <v>1103</v>
      </c>
      <c r="E287" s="17" t="s">
        <v>1</v>
      </c>
      <c r="F287" s="211">
        <v>159.161</v>
      </c>
      <c r="H287" s="32"/>
    </row>
    <row r="288" spans="2:8" s="1" customFormat="1" ht="16.899999999999999" customHeight="1">
      <c r="B288" s="32"/>
      <c r="C288" s="210" t="s">
        <v>1</v>
      </c>
      <c r="D288" s="210" t="s">
        <v>1104</v>
      </c>
      <c r="E288" s="17" t="s">
        <v>1</v>
      </c>
      <c r="F288" s="211">
        <v>150.483</v>
      </c>
      <c r="H288" s="32"/>
    </row>
    <row r="289" spans="2:8" s="1" customFormat="1" ht="16.899999999999999" customHeight="1">
      <c r="B289" s="32"/>
      <c r="C289" s="210" t="s">
        <v>246</v>
      </c>
      <c r="D289" s="210" t="s">
        <v>371</v>
      </c>
      <c r="E289" s="17" t="s">
        <v>1</v>
      </c>
      <c r="F289" s="211">
        <v>2042.8720000000001</v>
      </c>
      <c r="H289" s="32"/>
    </row>
    <row r="290" spans="2:8" s="1" customFormat="1" ht="16.899999999999999" customHeight="1">
      <c r="B290" s="32"/>
      <c r="C290" s="212" t="s">
        <v>6900</v>
      </c>
      <c r="H290" s="32"/>
    </row>
    <row r="291" spans="2:8" s="1" customFormat="1" ht="22.5">
      <c r="B291" s="32"/>
      <c r="C291" s="210" t="s">
        <v>1090</v>
      </c>
      <c r="D291" s="210" t="s">
        <v>1091</v>
      </c>
      <c r="E291" s="17" t="s">
        <v>767</v>
      </c>
      <c r="F291" s="211">
        <v>2042.8720000000001</v>
      </c>
      <c r="H291" s="32"/>
    </row>
    <row r="292" spans="2:8" s="1" customFormat="1" ht="16.899999999999999" customHeight="1">
      <c r="B292" s="32"/>
      <c r="C292" s="210" t="s">
        <v>1159</v>
      </c>
      <c r="D292" s="210" t="s">
        <v>1160</v>
      </c>
      <c r="E292" s="17" t="s">
        <v>767</v>
      </c>
      <c r="F292" s="211">
        <v>13406.945</v>
      </c>
      <c r="H292" s="32"/>
    </row>
    <row r="293" spans="2:8" s="1" customFormat="1" ht="16.899999999999999" customHeight="1">
      <c r="B293" s="32"/>
      <c r="C293" s="206" t="s">
        <v>248</v>
      </c>
      <c r="D293" s="207" t="s">
        <v>1</v>
      </c>
      <c r="E293" s="208" t="s">
        <v>1</v>
      </c>
      <c r="F293" s="209">
        <v>904.38699999999994</v>
      </c>
      <c r="H293" s="32"/>
    </row>
    <row r="294" spans="2:8" s="1" customFormat="1" ht="16.899999999999999" customHeight="1">
      <c r="B294" s="32"/>
      <c r="C294" s="210" t="s">
        <v>1</v>
      </c>
      <c r="D294" s="210" t="s">
        <v>997</v>
      </c>
      <c r="E294" s="17" t="s">
        <v>1</v>
      </c>
      <c r="F294" s="211">
        <v>35.462000000000003</v>
      </c>
      <c r="H294" s="32"/>
    </row>
    <row r="295" spans="2:8" s="1" customFormat="1" ht="16.899999999999999" customHeight="1">
      <c r="B295" s="32"/>
      <c r="C295" s="210" t="s">
        <v>1</v>
      </c>
      <c r="D295" s="210" t="s">
        <v>998</v>
      </c>
      <c r="E295" s="17" t="s">
        <v>1</v>
      </c>
      <c r="F295" s="211">
        <v>44.015000000000001</v>
      </c>
      <c r="H295" s="32"/>
    </row>
    <row r="296" spans="2:8" s="1" customFormat="1" ht="16.899999999999999" customHeight="1">
      <c r="B296" s="32"/>
      <c r="C296" s="210" t="s">
        <v>1</v>
      </c>
      <c r="D296" s="210" t="s">
        <v>999</v>
      </c>
      <c r="E296" s="17" t="s">
        <v>1</v>
      </c>
      <c r="F296" s="211">
        <v>43.91</v>
      </c>
      <c r="H296" s="32"/>
    </row>
    <row r="297" spans="2:8" s="1" customFormat="1" ht="16.899999999999999" customHeight="1">
      <c r="B297" s="32"/>
      <c r="C297" s="210" t="s">
        <v>1</v>
      </c>
      <c r="D297" s="210" t="s">
        <v>1000</v>
      </c>
      <c r="E297" s="17" t="s">
        <v>1</v>
      </c>
      <c r="F297" s="211">
        <v>35.534999999999997</v>
      </c>
      <c r="H297" s="32"/>
    </row>
    <row r="298" spans="2:8" s="1" customFormat="1" ht="16.899999999999999" customHeight="1">
      <c r="B298" s="32"/>
      <c r="C298" s="210" t="s">
        <v>1</v>
      </c>
      <c r="D298" s="210" t="s">
        <v>1001</v>
      </c>
      <c r="E298" s="17" t="s">
        <v>1</v>
      </c>
      <c r="F298" s="211">
        <v>35.045000000000002</v>
      </c>
      <c r="H298" s="32"/>
    </row>
    <row r="299" spans="2:8" s="1" customFormat="1" ht="16.899999999999999" customHeight="1">
      <c r="B299" s="32"/>
      <c r="C299" s="210" t="s">
        <v>1</v>
      </c>
      <c r="D299" s="210" t="s">
        <v>1002</v>
      </c>
      <c r="E299" s="17" t="s">
        <v>1</v>
      </c>
      <c r="F299" s="211">
        <v>35.045000000000002</v>
      </c>
      <c r="H299" s="32"/>
    </row>
    <row r="300" spans="2:8" s="1" customFormat="1" ht="16.899999999999999" customHeight="1">
      <c r="B300" s="32"/>
      <c r="C300" s="210" t="s">
        <v>1</v>
      </c>
      <c r="D300" s="210" t="s">
        <v>1003</v>
      </c>
      <c r="E300" s="17" t="s">
        <v>1</v>
      </c>
      <c r="F300" s="211">
        <v>46.204999999999998</v>
      </c>
      <c r="H300" s="32"/>
    </row>
    <row r="301" spans="2:8" s="1" customFormat="1" ht="16.899999999999999" customHeight="1">
      <c r="B301" s="32"/>
      <c r="C301" s="210" t="s">
        <v>1</v>
      </c>
      <c r="D301" s="210" t="s">
        <v>1004</v>
      </c>
      <c r="E301" s="17" t="s">
        <v>1</v>
      </c>
      <c r="F301" s="211">
        <v>40.155999999999999</v>
      </c>
      <c r="H301" s="32"/>
    </row>
    <row r="302" spans="2:8" s="1" customFormat="1" ht="16.899999999999999" customHeight="1">
      <c r="B302" s="32"/>
      <c r="C302" s="210" t="s">
        <v>1</v>
      </c>
      <c r="D302" s="210" t="s">
        <v>1005</v>
      </c>
      <c r="E302" s="17" t="s">
        <v>1</v>
      </c>
      <c r="F302" s="211">
        <v>33.375999999999998</v>
      </c>
      <c r="H302" s="32"/>
    </row>
    <row r="303" spans="2:8" s="1" customFormat="1" ht="16.899999999999999" customHeight="1">
      <c r="B303" s="32"/>
      <c r="C303" s="210" t="s">
        <v>1</v>
      </c>
      <c r="D303" s="210" t="s">
        <v>1006</v>
      </c>
      <c r="E303" s="17" t="s">
        <v>1</v>
      </c>
      <c r="F303" s="211">
        <v>34.835999999999999</v>
      </c>
      <c r="H303" s="32"/>
    </row>
    <row r="304" spans="2:8" s="1" customFormat="1" ht="16.899999999999999" customHeight="1">
      <c r="B304" s="32"/>
      <c r="C304" s="210" t="s">
        <v>1</v>
      </c>
      <c r="D304" s="210" t="s">
        <v>1007</v>
      </c>
      <c r="E304" s="17" t="s">
        <v>1</v>
      </c>
      <c r="F304" s="211">
        <v>35.878999999999998</v>
      </c>
      <c r="H304" s="32"/>
    </row>
    <row r="305" spans="2:8" s="1" customFormat="1" ht="16.899999999999999" customHeight="1">
      <c r="B305" s="32"/>
      <c r="C305" s="210" t="s">
        <v>1</v>
      </c>
      <c r="D305" s="210" t="s">
        <v>1008</v>
      </c>
      <c r="E305" s="17" t="s">
        <v>1</v>
      </c>
      <c r="F305" s="211">
        <v>36.817999999999998</v>
      </c>
      <c r="H305" s="32"/>
    </row>
    <row r="306" spans="2:8" s="1" customFormat="1" ht="16.899999999999999" customHeight="1">
      <c r="B306" s="32"/>
      <c r="C306" s="210" t="s">
        <v>1</v>
      </c>
      <c r="D306" s="210" t="s">
        <v>1009</v>
      </c>
      <c r="E306" s="17" t="s">
        <v>1</v>
      </c>
      <c r="F306" s="211">
        <v>53.088999999999999</v>
      </c>
      <c r="H306" s="32"/>
    </row>
    <row r="307" spans="2:8" s="1" customFormat="1" ht="16.899999999999999" customHeight="1">
      <c r="B307" s="32"/>
      <c r="C307" s="210" t="s">
        <v>1</v>
      </c>
      <c r="D307" s="210" t="s">
        <v>1010</v>
      </c>
      <c r="E307" s="17" t="s">
        <v>1</v>
      </c>
      <c r="F307" s="211">
        <v>39.947000000000003</v>
      </c>
      <c r="H307" s="32"/>
    </row>
    <row r="308" spans="2:8" s="1" customFormat="1" ht="16.899999999999999" customHeight="1">
      <c r="B308" s="32"/>
      <c r="C308" s="210" t="s">
        <v>1</v>
      </c>
      <c r="D308" s="210" t="s">
        <v>1011</v>
      </c>
      <c r="E308" s="17" t="s">
        <v>1</v>
      </c>
      <c r="F308" s="211">
        <v>24.465</v>
      </c>
      <c r="H308" s="32"/>
    </row>
    <row r="309" spans="2:8" s="1" customFormat="1" ht="16.899999999999999" customHeight="1">
      <c r="B309" s="32"/>
      <c r="C309" s="210" t="s">
        <v>1</v>
      </c>
      <c r="D309" s="210" t="s">
        <v>1012</v>
      </c>
      <c r="E309" s="17" t="s">
        <v>1</v>
      </c>
      <c r="F309" s="211">
        <v>40.627000000000002</v>
      </c>
      <c r="H309" s="32"/>
    </row>
    <row r="310" spans="2:8" s="1" customFormat="1" ht="16.899999999999999" customHeight="1">
      <c r="B310" s="32"/>
      <c r="C310" s="210" t="s">
        <v>1</v>
      </c>
      <c r="D310" s="210" t="s">
        <v>1013</v>
      </c>
      <c r="E310" s="17" t="s">
        <v>1</v>
      </c>
      <c r="F310" s="211">
        <v>51.732999999999997</v>
      </c>
      <c r="H310" s="32"/>
    </row>
    <row r="311" spans="2:8" s="1" customFormat="1" ht="16.899999999999999" customHeight="1">
      <c r="B311" s="32"/>
      <c r="C311" s="210" t="s">
        <v>1</v>
      </c>
      <c r="D311" s="210" t="s">
        <v>1014</v>
      </c>
      <c r="E311" s="17" t="s">
        <v>1</v>
      </c>
      <c r="F311" s="211">
        <v>41.616</v>
      </c>
      <c r="H311" s="32"/>
    </row>
    <row r="312" spans="2:8" s="1" customFormat="1" ht="16.899999999999999" customHeight="1">
      <c r="B312" s="32"/>
      <c r="C312" s="210" t="s">
        <v>1</v>
      </c>
      <c r="D312" s="210" t="s">
        <v>1015</v>
      </c>
      <c r="E312" s="17" t="s">
        <v>1</v>
      </c>
      <c r="F312" s="211">
        <v>49.854999999999997</v>
      </c>
      <c r="H312" s="32"/>
    </row>
    <row r="313" spans="2:8" s="1" customFormat="1" ht="16.899999999999999" customHeight="1">
      <c r="B313" s="32"/>
      <c r="C313" s="210" t="s">
        <v>1</v>
      </c>
      <c r="D313" s="210" t="s">
        <v>1016</v>
      </c>
      <c r="E313" s="17" t="s">
        <v>1</v>
      </c>
      <c r="F313" s="211">
        <v>34.523000000000003</v>
      </c>
      <c r="H313" s="32"/>
    </row>
    <row r="314" spans="2:8" s="1" customFormat="1" ht="16.899999999999999" customHeight="1">
      <c r="B314" s="32"/>
      <c r="C314" s="210" t="s">
        <v>1</v>
      </c>
      <c r="D314" s="210" t="s">
        <v>1017</v>
      </c>
      <c r="E314" s="17" t="s">
        <v>1</v>
      </c>
      <c r="F314" s="211">
        <v>80.478999999999999</v>
      </c>
      <c r="H314" s="32"/>
    </row>
    <row r="315" spans="2:8" s="1" customFormat="1" ht="16.899999999999999" customHeight="1">
      <c r="B315" s="32"/>
      <c r="C315" s="210" t="s">
        <v>1</v>
      </c>
      <c r="D315" s="210" t="s">
        <v>1018</v>
      </c>
      <c r="E315" s="17" t="s">
        <v>1</v>
      </c>
      <c r="F315" s="211">
        <v>31.771000000000001</v>
      </c>
      <c r="H315" s="32"/>
    </row>
    <row r="316" spans="2:8" s="1" customFormat="1" ht="16.899999999999999" customHeight="1">
      <c r="B316" s="32"/>
      <c r="C316" s="210" t="s">
        <v>248</v>
      </c>
      <c r="D316" s="210" t="s">
        <v>1019</v>
      </c>
      <c r="E316" s="17" t="s">
        <v>1</v>
      </c>
      <c r="F316" s="211">
        <v>904.38699999999994</v>
      </c>
      <c r="H316" s="32"/>
    </row>
    <row r="317" spans="2:8" s="1" customFormat="1" ht="16.899999999999999" customHeight="1">
      <c r="B317" s="32"/>
      <c r="C317" s="212" t="s">
        <v>6900</v>
      </c>
      <c r="H317" s="32"/>
    </row>
    <row r="318" spans="2:8" s="1" customFormat="1" ht="22.5">
      <c r="B318" s="32"/>
      <c r="C318" s="210" t="s">
        <v>994</v>
      </c>
      <c r="D318" s="210" t="s">
        <v>995</v>
      </c>
      <c r="E318" s="17" t="s">
        <v>767</v>
      </c>
      <c r="F318" s="211">
        <v>2616.5230000000001</v>
      </c>
      <c r="H318" s="32"/>
    </row>
    <row r="319" spans="2:8" s="1" customFormat="1" ht="16.899999999999999" customHeight="1">
      <c r="B319" s="32"/>
      <c r="C319" s="210" t="s">
        <v>1159</v>
      </c>
      <c r="D319" s="210" t="s">
        <v>1160</v>
      </c>
      <c r="E319" s="17" t="s">
        <v>767</v>
      </c>
      <c r="F319" s="211">
        <v>13406.945</v>
      </c>
      <c r="H319" s="32"/>
    </row>
    <row r="320" spans="2:8" s="1" customFormat="1" ht="16.899999999999999" customHeight="1">
      <c r="B320" s="32"/>
      <c r="C320" s="206" t="s">
        <v>250</v>
      </c>
      <c r="D320" s="207" t="s">
        <v>1</v>
      </c>
      <c r="E320" s="208" t="s">
        <v>1</v>
      </c>
      <c r="F320" s="209">
        <v>481.56799999999998</v>
      </c>
      <c r="H320" s="32"/>
    </row>
    <row r="321" spans="2:8" s="1" customFormat="1" ht="16.899999999999999" customHeight="1">
      <c r="B321" s="32"/>
      <c r="C321" s="212" t="s">
        <v>6900</v>
      </c>
      <c r="H321" s="32"/>
    </row>
    <row r="322" spans="2:8" s="1" customFormat="1" ht="22.5">
      <c r="B322" s="32"/>
      <c r="C322" s="210" t="s">
        <v>994</v>
      </c>
      <c r="D322" s="210" t="s">
        <v>995</v>
      </c>
      <c r="E322" s="17" t="s">
        <v>767</v>
      </c>
      <c r="F322" s="211">
        <v>2616.5230000000001</v>
      </c>
      <c r="H322" s="32"/>
    </row>
    <row r="323" spans="2:8" s="1" customFormat="1" ht="16.899999999999999" customHeight="1">
      <c r="B323" s="32"/>
      <c r="C323" s="210" t="s">
        <v>1159</v>
      </c>
      <c r="D323" s="210" t="s">
        <v>1160</v>
      </c>
      <c r="E323" s="17" t="s">
        <v>767</v>
      </c>
      <c r="F323" s="211">
        <v>13406.945</v>
      </c>
      <c r="H323" s="32"/>
    </row>
    <row r="324" spans="2:8" s="1" customFormat="1" ht="16.899999999999999" customHeight="1">
      <c r="B324" s="32"/>
      <c r="C324" s="206" t="s">
        <v>252</v>
      </c>
      <c r="D324" s="207" t="s">
        <v>1</v>
      </c>
      <c r="E324" s="208" t="s">
        <v>1</v>
      </c>
      <c r="F324" s="209">
        <v>1246.2909999999999</v>
      </c>
      <c r="H324" s="32"/>
    </row>
    <row r="325" spans="2:8" s="1" customFormat="1" ht="16.899999999999999" customHeight="1">
      <c r="B325" s="32"/>
      <c r="C325" s="210" t="s">
        <v>1</v>
      </c>
      <c r="D325" s="210" t="s">
        <v>376</v>
      </c>
      <c r="E325" s="17" t="s">
        <v>1</v>
      </c>
      <c r="F325" s="211">
        <v>52.38</v>
      </c>
      <c r="H325" s="32"/>
    </row>
    <row r="326" spans="2:8" s="1" customFormat="1" ht="16.899999999999999" customHeight="1">
      <c r="B326" s="32"/>
      <c r="C326" s="210" t="s">
        <v>1</v>
      </c>
      <c r="D326" s="210" t="s">
        <v>377</v>
      </c>
      <c r="E326" s="17" t="s">
        <v>1</v>
      </c>
      <c r="F326" s="211">
        <v>55.896000000000001</v>
      </c>
      <c r="H326" s="32"/>
    </row>
    <row r="327" spans="2:8" s="1" customFormat="1" ht="16.899999999999999" customHeight="1">
      <c r="B327" s="32"/>
      <c r="C327" s="210" t="s">
        <v>1</v>
      </c>
      <c r="D327" s="210" t="s">
        <v>378</v>
      </c>
      <c r="E327" s="17" t="s">
        <v>1</v>
      </c>
      <c r="F327" s="211">
        <v>58.853999999999999</v>
      </c>
      <c r="H327" s="32"/>
    </row>
    <row r="328" spans="2:8" s="1" customFormat="1" ht="16.899999999999999" customHeight="1">
      <c r="B328" s="32"/>
      <c r="C328" s="210" t="s">
        <v>1</v>
      </c>
      <c r="D328" s="210" t="s">
        <v>379</v>
      </c>
      <c r="E328" s="17" t="s">
        <v>1</v>
      </c>
      <c r="F328" s="211">
        <v>27.285</v>
      </c>
      <c r="H328" s="32"/>
    </row>
    <row r="329" spans="2:8" s="1" customFormat="1" ht="16.899999999999999" customHeight="1">
      <c r="B329" s="32"/>
      <c r="C329" s="210" t="s">
        <v>1</v>
      </c>
      <c r="D329" s="210" t="s">
        <v>380</v>
      </c>
      <c r="E329" s="17" t="s">
        <v>1</v>
      </c>
      <c r="F329" s="211">
        <v>110.241</v>
      </c>
      <c r="H329" s="32"/>
    </row>
    <row r="330" spans="2:8" s="1" customFormat="1" ht="16.899999999999999" customHeight="1">
      <c r="B330" s="32"/>
      <c r="C330" s="210" t="s">
        <v>1</v>
      </c>
      <c r="D330" s="210" t="s">
        <v>381</v>
      </c>
      <c r="E330" s="17" t="s">
        <v>1</v>
      </c>
      <c r="F330" s="211">
        <v>51.991999999999997</v>
      </c>
      <c r="H330" s="32"/>
    </row>
    <row r="331" spans="2:8" s="1" customFormat="1" ht="16.899999999999999" customHeight="1">
      <c r="B331" s="32"/>
      <c r="C331" s="210" t="s">
        <v>1</v>
      </c>
      <c r="D331" s="210" t="s">
        <v>382</v>
      </c>
      <c r="E331" s="17" t="s">
        <v>1</v>
      </c>
      <c r="F331" s="211">
        <v>165.88399999999999</v>
      </c>
      <c r="H331" s="32"/>
    </row>
    <row r="332" spans="2:8" s="1" customFormat="1" ht="16.899999999999999" customHeight="1">
      <c r="B332" s="32"/>
      <c r="C332" s="210" t="s">
        <v>1</v>
      </c>
      <c r="D332" s="210" t="s">
        <v>383</v>
      </c>
      <c r="E332" s="17" t="s">
        <v>1</v>
      </c>
      <c r="F332" s="211">
        <v>27.2</v>
      </c>
      <c r="H332" s="32"/>
    </row>
    <row r="333" spans="2:8" s="1" customFormat="1" ht="16.899999999999999" customHeight="1">
      <c r="B333" s="32"/>
      <c r="C333" s="210" t="s">
        <v>1</v>
      </c>
      <c r="D333" s="210" t="s">
        <v>384</v>
      </c>
      <c r="E333" s="17" t="s">
        <v>1</v>
      </c>
      <c r="F333" s="211">
        <v>98.649000000000001</v>
      </c>
      <c r="H333" s="32"/>
    </row>
    <row r="334" spans="2:8" s="1" customFormat="1" ht="16.899999999999999" customHeight="1">
      <c r="B334" s="32"/>
      <c r="C334" s="210" t="s">
        <v>1</v>
      </c>
      <c r="D334" s="210" t="s">
        <v>385</v>
      </c>
      <c r="E334" s="17" t="s">
        <v>1</v>
      </c>
      <c r="F334" s="211">
        <v>55.896000000000001</v>
      </c>
      <c r="H334" s="32"/>
    </row>
    <row r="335" spans="2:8" s="1" customFormat="1" ht="16.899999999999999" customHeight="1">
      <c r="B335" s="32"/>
      <c r="C335" s="210" t="s">
        <v>1</v>
      </c>
      <c r="D335" s="210" t="s">
        <v>386</v>
      </c>
      <c r="E335" s="17" t="s">
        <v>1</v>
      </c>
      <c r="F335" s="211">
        <v>58.956000000000003</v>
      </c>
      <c r="H335" s="32"/>
    </row>
    <row r="336" spans="2:8" s="1" customFormat="1" ht="16.899999999999999" customHeight="1">
      <c r="B336" s="32"/>
      <c r="C336" s="210" t="s">
        <v>1</v>
      </c>
      <c r="D336" s="210" t="s">
        <v>387</v>
      </c>
      <c r="E336" s="17" t="s">
        <v>1</v>
      </c>
      <c r="F336" s="211">
        <v>18.785</v>
      </c>
      <c r="H336" s="32"/>
    </row>
    <row r="337" spans="2:8" s="1" customFormat="1" ht="16.899999999999999" customHeight="1">
      <c r="B337" s="32"/>
      <c r="C337" s="210" t="s">
        <v>1</v>
      </c>
      <c r="D337" s="210" t="s">
        <v>388</v>
      </c>
      <c r="E337" s="17" t="s">
        <v>1</v>
      </c>
      <c r="F337" s="211">
        <v>31.195</v>
      </c>
      <c r="H337" s="32"/>
    </row>
    <row r="338" spans="2:8" s="1" customFormat="1" ht="16.899999999999999" customHeight="1">
      <c r="B338" s="32"/>
      <c r="C338" s="210" t="s">
        <v>1</v>
      </c>
      <c r="D338" s="210" t="s">
        <v>389</v>
      </c>
      <c r="E338" s="17" t="s">
        <v>1</v>
      </c>
      <c r="F338" s="211">
        <v>55.896000000000001</v>
      </c>
      <c r="H338" s="32"/>
    </row>
    <row r="339" spans="2:8" s="1" customFormat="1" ht="16.899999999999999" customHeight="1">
      <c r="B339" s="32"/>
      <c r="C339" s="210" t="s">
        <v>1</v>
      </c>
      <c r="D339" s="210" t="s">
        <v>390</v>
      </c>
      <c r="E339" s="17" t="s">
        <v>1</v>
      </c>
      <c r="F339" s="211">
        <v>120.571</v>
      </c>
      <c r="H339" s="32"/>
    </row>
    <row r="340" spans="2:8" s="1" customFormat="1" ht="16.899999999999999" customHeight="1">
      <c r="B340" s="32"/>
      <c r="C340" s="210" t="s">
        <v>1</v>
      </c>
      <c r="D340" s="210" t="s">
        <v>391</v>
      </c>
      <c r="E340" s="17" t="s">
        <v>1</v>
      </c>
      <c r="F340" s="211">
        <v>40.630000000000003</v>
      </c>
      <c r="H340" s="32"/>
    </row>
    <row r="341" spans="2:8" s="1" customFormat="1" ht="16.899999999999999" customHeight="1">
      <c r="B341" s="32"/>
      <c r="C341" s="210" t="s">
        <v>1</v>
      </c>
      <c r="D341" s="210" t="s">
        <v>392</v>
      </c>
      <c r="E341" s="17" t="s">
        <v>1</v>
      </c>
      <c r="F341" s="211">
        <v>28.135000000000002</v>
      </c>
      <c r="H341" s="32"/>
    </row>
    <row r="342" spans="2:8" s="1" customFormat="1" ht="16.899999999999999" customHeight="1">
      <c r="B342" s="32"/>
      <c r="C342" s="210" t="s">
        <v>1</v>
      </c>
      <c r="D342" s="210" t="s">
        <v>393</v>
      </c>
      <c r="E342" s="17" t="s">
        <v>1</v>
      </c>
      <c r="F342" s="211">
        <v>101.69799999999999</v>
      </c>
      <c r="H342" s="32"/>
    </row>
    <row r="343" spans="2:8" s="1" customFormat="1" ht="16.899999999999999" customHeight="1">
      <c r="B343" s="32"/>
      <c r="C343" s="210" t="s">
        <v>1</v>
      </c>
      <c r="D343" s="210" t="s">
        <v>394</v>
      </c>
      <c r="E343" s="17" t="s">
        <v>1</v>
      </c>
      <c r="F343" s="211">
        <v>61.753</v>
      </c>
      <c r="H343" s="32"/>
    </row>
    <row r="344" spans="2:8" s="1" customFormat="1" ht="16.899999999999999" customHeight="1">
      <c r="B344" s="32"/>
      <c r="C344" s="210" t="s">
        <v>1</v>
      </c>
      <c r="D344" s="210" t="s">
        <v>395</v>
      </c>
      <c r="E344" s="17" t="s">
        <v>1</v>
      </c>
      <c r="F344" s="211">
        <v>24.395</v>
      </c>
      <c r="H344" s="32"/>
    </row>
    <row r="345" spans="2:8" s="1" customFormat="1" ht="16.899999999999999" customHeight="1">
      <c r="B345" s="32"/>
      <c r="C345" s="210" t="s">
        <v>252</v>
      </c>
      <c r="D345" s="210" t="s">
        <v>371</v>
      </c>
      <c r="E345" s="17" t="s">
        <v>1</v>
      </c>
      <c r="F345" s="211">
        <v>1246.2909999999999</v>
      </c>
      <c r="H345" s="32"/>
    </row>
    <row r="346" spans="2:8" s="1" customFormat="1" ht="16.899999999999999" customHeight="1">
      <c r="B346" s="32"/>
      <c r="C346" s="212" t="s">
        <v>6900</v>
      </c>
      <c r="H346" s="32"/>
    </row>
    <row r="347" spans="2:8" s="1" customFormat="1" ht="16.899999999999999" customHeight="1">
      <c r="B347" s="32"/>
      <c r="C347" s="210" t="s">
        <v>373</v>
      </c>
      <c r="D347" s="210" t="s">
        <v>374</v>
      </c>
      <c r="E347" s="17" t="s">
        <v>311</v>
      </c>
      <c r="F347" s="211">
        <v>1246.2909999999999</v>
      </c>
      <c r="H347" s="32"/>
    </row>
    <row r="348" spans="2:8" s="1" customFormat="1" ht="16.899999999999999" customHeight="1">
      <c r="B348" s="32"/>
      <c r="C348" s="210" t="s">
        <v>681</v>
      </c>
      <c r="D348" s="210" t="s">
        <v>682</v>
      </c>
      <c r="E348" s="17" t="s">
        <v>311</v>
      </c>
      <c r="F348" s="211">
        <v>7561.9669999999996</v>
      </c>
      <c r="H348" s="32"/>
    </row>
    <row r="349" spans="2:8" s="1" customFormat="1" ht="16.899999999999999" customHeight="1">
      <c r="B349" s="32"/>
      <c r="C349" s="210" t="s">
        <v>695</v>
      </c>
      <c r="D349" s="210" t="s">
        <v>696</v>
      </c>
      <c r="E349" s="17" t="s">
        <v>311</v>
      </c>
      <c r="F349" s="211">
        <v>421.28</v>
      </c>
      <c r="H349" s="32"/>
    </row>
    <row r="350" spans="2:8" s="1" customFormat="1" ht="16.899999999999999" customHeight="1">
      <c r="B350" s="32"/>
      <c r="C350" s="206" t="s">
        <v>258</v>
      </c>
      <c r="D350" s="207" t="s">
        <v>1</v>
      </c>
      <c r="E350" s="208" t="s">
        <v>1</v>
      </c>
      <c r="F350" s="209">
        <v>20.827999999999999</v>
      </c>
      <c r="H350" s="32"/>
    </row>
    <row r="351" spans="2:8" s="1" customFormat="1" ht="16.899999999999999" customHeight="1">
      <c r="B351" s="32"/>
      <c r="C351" s="210" t="s">
        <v>258</v>
      </c>
      <c r="D351" s="210" t="s">
        <v>326</v>
      </c>
      <c r="E351" s="17" t="s">
        <v>1</v>
      </c>
      <c r="F351" s="211">
        <v>20.827999999999999</v>
      </c>
      <c r="H351" s="32"/>
    </row>
    <row r="352" spans="2:8" s="1" customFormat="1" ht="16.899999999999999" customHeight="1">
      <c r="B352" s="32"/>
      <c r="C352" s="212" t="s">
        <v>6900</v>
      </c>
      <c r="H352" s="32"/>
    </row>
    <row r="353" spans="2:8" s="1" customFormat="1" ht="16.899999999999999" customHeight="1">
      <c r="B353" s="32"/>
      <c r="C353" s="210" t="s">
        <v>321</v>
      </c>
      <c r="D353" s="210" t="s">
        <v>322</v>
      </c>
      <c r="E353" s="17" t="s">
        <v>311</v>
      </c>
      <c r="F353" s="211">
        <v>20.827999999999999</v>
      </c>
      <c r="H353" s="32"/>
    </row>
    <row r="354" spans="2:8" s="1" customFormat="1" ht="16.899999999999999" customHeight="1">
      <c r="B354" s="32"/>
      <c r="C354" s="210" t="s">
        <v>681</v>
      </c>
      <c r="D354" s="210" t="s">
        <v>682</v>
      </c>
      <c r="E354" s="17" t="s">
        <v>311</v>
      </c>
      <c r="F354" s="211">
        <v>7561.9669999999996</v>
      </c>
      <c r="H354" s="32"/>
    </row>
    <row r="355" spans="2:8" s="1" customFormat="1" ht="16.899999999999999" customHeight="1">
      <c r="B355" s="32"/>
      <c r="C355" s="206" t="s">
        <v>254</v>
      </c>
      <c r="D355" s="207" t="s">
        <v>1</v>
      </c>
      <c r="E355" s="208" t="s">
        <v>1</v>
      </c>
      <c r="F355" s="209">
        <v>3775.3029999999999</v>
      </c>
      <c r="H355" s="32"/>
    </row>
    <row r="356" spans="2:8" s="1" customFormat="1" ht="16.899999999999999" customHeight="1">
      <c r="B356" s="32"/>
      <c r="C356" s="210" t="s">
        <v>1</v>
      </c>
      <c r="D356" s="210" t="s">
        <v>331</v>
      </c>
      <c r="E356" s="17" t="s">
        <v>1</v>
      </c>
      <c r="F356" s="211">
        <v>6.6379999999999999</v>
      </c>
      <c r="H356" s="32"/>
    </row>
    <row r="357" spans="2:8" s="1" customFormat="1" ht="22.5">
      <c r="B357" s="32"/>
      <c r="C357" s="210" t="s">
        <v>1</v>
      </c>
      <c r="D357" s="210" t="s">
        <v>332</v>
      </c>
      <c r="E357" s="17" t="s">
        <v>1</v>
      </c>
      <c r="F357" s="211">
        <v>133.19499999999999</v>
      </c>
      <c r="H357" s="32"/>
    </row>
    <row r="358" spans="2:8" s="1" customFormat="1" ht="16.899999999999999" customHeight="1">
      <c r="B358" s="32"/>
      <c r="C358" s="210" t="s">
        <v>1</v>
      </c>
      <c r="D358" s="210" t="s">
        <v>333</v>
      </c>
      <c r="E358" s="17" t="s">
        <v>1</v>
      </c>
      <c r="F358" s="211">
        <v>25.84</v>
      </c>
      <c r="H358" s="32"/>
    </row>
    <row r="359" spans="2:8" s="1" customFormat="1" ht="16.899999999999999" customHeight="1">
      <c r="B359" s="32"/>
      <c r="C359" s="210" t="s">
        <v>1</v>
      </c>
      <c r="D359" s="210" t="s">
        <v>334</v>
      </c>
      <c r="E359" s="17" t="s">
        <v>1</v>
      </c>
      <c r="F359" s="211">
        <v>78.936000000000007</v>
      </c>
      <c r="H359" s="32"/>
    </row>
    <row r="360" spans="2:8" s="1" customFormat="1" ht="16.899999999999999" customHeight="1">
      <c r="B360" s="32"/>
      <c r="C360" s="210" t="s">
        <v>1</v>
      </c>
      <c r="D360" s="210" t="s">
        <v>335</v>
      </c>
      <c r="E360" s="17" t="s">
        <v>1</v>
      </c>
      <c r="F360" s="211">
        <v>223.35300000000001</v>
      </c>
      <c r="H360" s="32"/>
    </row>
    <row r="361" spans="2:8" s="1" customFormat="1" ht="22.5">
      <c r="B361" s="32"/>
      <c r="C361" s="210" t="s">
        <v>1</v>
      </c>
      <c r="D361" s="210" t="s">
        <v>336</v>
      </c>
      <c r="E361" s="17" t="s">
        <v>1</v>
      </c>
      <c r="F361" s="211">
        <v>154.69800000000001</v>
      </c>
      <c r="H361" s="32"/>
    </row>
    <row r="362" spans="2:8" s="1" customFormat="1" ht="16.899999999999999" customHeight="1">
      <c r="B362" s="32"/>
      <c r="C362" s="210" t="s">
        <v>1</v>
      </c>
      <c r="D362" s="210" t="s">
        <v>337</v>
      </c>
      <c r="E362" s="17" t="s">
        <v>1</v>
      </c>
      <c r="F362" s="211">
        <v>32.072000000000003</v>
      </c>
      <c r="H362" s="32"/>
    </row>
    <row r="363" spans="2:8" s="1" customFormat="1" ht="16.899999999999999" customHeight="1">
      <c r="B363" s="32"/>
      <c r="C363" s="210" t="s">
        <v>1</v>
      </c>
      <c r="D363" s="210" t="s">
        <v>338</v>
      </c>
      <c r="E363" s="17" t="s">
        <v>1</v>
      </c>
      <c r="F363" s="211">
        <v>31.995999999999999</v>
      </c>
      <c r="H363" s="32"/>
    </row>
    <row r="364" spans="2:8" s="1" customFormat="1" ht="16.899999999999999" customHeight="1">
      <c r="B364" s="32"/>
      <c r="C364" s="210" t="s">
        <v>1</v>
      </c>
      <c r="D364" s="210" t="s">
        <v>339</v>
      </c>
      <c r="E364" s="17" t="s">
        <v>1</v>
      </c>
      <c r="F364" s="211">
        <v>88.084999999999994</v>
      </c>
      <c r="H364" s="32"/>
    </row>
    <row r="365" spans="2:8" s="1" customFormat="1" ht="22.5">
      <c r="B365" s="32"/>
      <c r="C365" s="210" t="s">
        <v>1</v>
      </c>
      <c r="D365" s="210" t="s">
        <v>340</v>
      </c>
      <c r="E365" s="17" t="s">
        <v>1</v>
      </c>
      <c r="F365" s="211">
        <v>160.62299999999999</v>
      </c>
      <c r="H365" s="32"/>
    </row>
    <row r="366" spans="2:8" s="1" customFormat="1" ht="16.899999999999999" customHeight="1">
      <c r="B366" s="32"/>
      <c r="C366" s="210" t="s">
        <v>1</v>
      </c>
      <c r="D366" s="210" t="s">
        <v>341</v>
      </c>
      <c r="E366" s="17" t="s">
        <v>1</v>
      </c>
      <c r="F366" s="211">
        <v>34.804000000000002</v>
      </c>
      <c r="H366" s="32"/>
    </row>
    <row r="367" spans="2:8" s="1" customFormat="1" ht="22.5">
      <c r="B367" s="32"/>
      <c r="C367" s="210" t="s">
        <v>1</v>
      </c>
      <c r="D367" s="210" t="s">
        <v>342</v>
      </c>
      <c r="E367" s="17" t="s">
        <v>1</v>
      </c>
      <c r="F367" s="211">
        <v>238.25299999999999</v>
      </c>
      <c r="H367" s="32"/>
    </row>
    <row r="368" spans="2:8" s="1" customFormat="1" ht="16.899999999999999" customHeight="1">
      <c r="B368" s="32"/>
      <c r="C368" s="210" t="s">
        <v>1</v>
      </c>
      <c r="D368" s="210" t="s">
        <v>343</v>
      </c>
      <c r="E368" s="17" t="s">
        <v>1</v>
      </c>
      <c r="F368" s="211">
        <v>26.207999999999998</v>
      </c>
      <c r="H368" s="32"/>
    </row>
    <row r="369" spans="2:8" s="1" customFormat="1" ht="16.899999999999999" customHeight="1">
      <c r="B369" s="32"/>
      <c r="C369" s="210" t="s">
        <v>1</v>
      </c>
      <c r="D369" s="210" t="s">
        <v>344</v>
      </c>
      <c r="E369" s="17" t="s">
        <v>1</v>
      </c>
      <c r="F369" s="211">
        <v>26.207999999999998</v>
      </c>
      <c r="H369" s="32"/>
    </row>
    <row r="370" spans="2:8" s="1" customFormat="1" ht="16.899999999999999" customHeight="1">
      <c r="B370" s="32"/>
      <c r="C370" s="210" t="s">
        <v>1</v>
      </c>
      <c r="D370" s="210" t="s">
        <v>345</v>
      </c>
      <c r="E370" s="17" t="s">
        <v>1</v>
      </c>
      <c r="F370" s="211">
        <v>136.523</v>
      </c>
      <c r="H370" s="32"/>
    </row>
    <row r="371" spans="2:8" s="1" customFormat="1" ht="22.5">
      <c r="B371" s="32"/>
      <c r="C371" s="210" t="s">
        <v>1</v>
      </c>
      <c r="D371" s="210" t="s">
        <v>346</v>
      </c>
      <c r="E371" s="17" t="s">
        <v>1</v>
      </c>
      <c r="F371" s="211">
        <v>133.398</v>
      </c>
      <c r="H371" s="32"/>
    </row>
    <row r="372" spans="2:8" s="1" customFormat="1" ht="16.899999999999999" customHeight="1">
      <c r="B372" s="32"/>
      <c r="C372" s="210" t="s">
        <v>1</v>
      </c>
      <c r="D372" s="210" t="s">
        <v>347</v>
      </c>
      <c r="E372" s="17" t="s">
        <v>1</v>
      </c>
      <c r="F372" s="211">
        <v>33.667999999999999</v>
      </c>
      <c r="H372" s="32"/>
    </row>
    <row r="373" spans="2:8" s="1" customFormat="1" ht="16.899999999999999" customHeight="1">
      <c r="B373" s="32"/>
      <c r="C373" s="210" t="s">
        <v>1</v>
      </c>
      <c r="D373" s="210" t="s">
        <v>348</v>
      </c>
      <c r="E373" s="17" t="s">
        <v>1</v>
      </c>
      <c r="F373" s="211">
        <v>29.26</v>
      </c>
      <c r="H373" s="32"/>
    </row>
    <row r="374" spans="2:8" s="1" customFormat="1" ht="16.899999999999999" customHeight="1">
      <c r="B374" s="32"/>
      <c r="C374" s="210" t="s">
        <v>1</v>
      </c>
      <c r="D374" s="210" t="s">
        <v>349</v>
      </c>
      <c r="E374" s="17" t="s">
        <v>1</v>
      </c>
      <c r="F374" s="211">
        <v>45.387999999999998</v>
      </c>
      <c r="H374" s="32"/>
    </row>
    <row r="375" spans="2:8" s="1" customFormat="1" ht="22.5">
      <c r="B375" s="32"/>
      <c r="C375" s="210" t="s">
        <v>1</v>
      </c>
      <c r="D375" s="210" t="s">
        <v>350</v>
      </c>
      <c r="E375" s="17" t="s">
        <v>1</v>
      </c>
      <c r="F375" s="211">
        <v>141.72200000000001</v>
      </c>
      <c r="H375" s="32"/>
    </row>
    <row r="376" spans="2:8" s="1" customFormat="1" ht="16.899999999999999" customHeight="1">
      <c r="B376" s="32"/>
      <c r="C376" s="210" t="s">
        <v>1</v>
      </c>
      <c r="D376" s="210" t="s">
        <v>351</v>
      </c>
      <c r="E376" s="17" t="s">
        <v>1</v>
      </c>
      <c r="F376" s="211">
        <v>96.876000000000005</v>
      </c>
      <c r="H376" s="32"/>
    </row>
    <row r="377" spans="2:8" s="1" customFormat="1" ht="22.5">
      <c r="B377" s="32"/>
      <c r="C377" s="210" t="s">
        <v>1</v>
      </c>
      <c r="D377" s="210" t="s">
        <v>352</v>
      </c>
      <c r="E377" s="17" t="s">
        <v>1</v>
      </c>
      <c r="F377" s="211">
        <v>217.477</v>
      </c>
      <c r="H377" s="32"/>
    </row>
    <row r="378" spans="2:8" s="1" customFormat="1" ht="16.899999999999999" customHeight="1">
      <c r="B378" s="32"/>
      <c r="C378" s="210" t="s">
        <v>1</v>
      </c>
      <c r="D378" s="210" t="s">
        <v>353</v>
      </c>
      <c r="E378" s="17" t="s">
        <v>1</v>
      </c>
      <c r="F378" s="211">
        <v>25.384</v>
      </c>
      <c r="H378" s="32"/>
    </row>
    <row r="379" spans="2:8" s="1" customFormat="1" ht="16.899999999999999" customHeight="1">
      <c r="B379" s="32"/>
      <c r="C379" s="210" t="s">
        <v>1</v>
      </c>
      <c r="D379" s="210" t="s">
        <v>354</v>
      </c>
      <c r="E379" s="17" t="s">
        <v>1</v>
      </c>
      <c r="F379" s="211">
        <v>26.143999999999998</v>
      </c>
      <c r="H379" s="32"/>
    </row>
    <row r="380" spans="2:8" s="1" customFormat="1" ht="16.899999999999999" customHeight="1">
      <c r="B380" s="32"/>
      <c r="C380" s="210" t="s">
        <v>1</v>
      </c>
      <c r="D380" s="210" t="s">
        <v>355</v>
      </c>
      <c r="E380" s="17" t="s">
        <v>1</v>
      </c>
      <c r="F380" s="211">
        <v>26.827999999999999</v>
      </c>
      <c r="H380" s="32"/>
    </row>
    <row r="381" spans="2:8" s="1" customFormat="1" ht="16.899999999999999" customHeight="1">
      <c r="B381" s="32"/>
      <c r="C381" s="210" t="s">
        <v>1</v>
      </c>
      <c r="D381" s="210" t="s">
        <v>356</v>
      </c>
      <c r="E381" s="17" t="s">
        <v>1</v>
      </c>
      <c r="F381" s="211">
        <v>122.53</v>
      </c>
      <c r="H381" s="32"/>
    </row>
    <row r="382" spans="2:8" s="1" customFormat="1" ht="22.5">
      <c r="B382" s="32"/>
      <c r="C382" s="210" t="s">
        <v>1</v>
      </c>
      <c r="D382" s="210" t="s">
        <v>357</v>
      </c>
      <c r="E382" s="17" t="s">
        <v>1</v>
      </c>
      <c r="F382" s="211">
        <v>154.69800000000001</v>
      </c>
      <c r="H382" s="32"/>
    </row>
    <row r="383" spans="2:8" s="1" customFormat="1" ht="16.899999999999999" customHeight="1">
      <c r="B383" s="32"/>
      <c r="C383" s="210" t="s">
        <v>1</v>
      </c>
      <c r="D383" s="210" t="s">
        <v>358</v>
      </c>
      <c r="E383" s="17" t="s">
        <v>1</v>
      </c>
      <c r="F383" s="211">
        <v>38.683999999999997</v>
      </c>
      <c r="H383" s="32"/>
    </row>
    <row r="384" spans="2:8" s="1" customFormat="1" ht="16.899999999999999" customHeight="1">
      <c r="B384" s="32"/>
      <c r="C384" s="210" t="s">
        <v>1</v>
      </c>
      <c r="D384" s="210" t="s">
        <v>359</v>
      </c>
      <c r="E384" s="17" t="s">
        <v>1</v>
      </c>
      <c r="F384" s="211">
        <v>29.108000000000001</v>
      </c>
      <c r="H384" s="32"/>
    </row>
    <row r="385" spans="2:8" s="1" customFormat="1" ht="16.899999999999999" customHeight="1">
      <c r="B385" s="32"/>
      <c r="C385" s="210" t="s">
        <v>1</v>
      </c>
      <c r="D385" s="210" t="s">
        <v>360</v>
      </c>
      <c r="E385" s="17" t="s">
        <v>1</v>
      </c>
      <c r="F385" s="211">
        <v>189.446</v>
      </c>
      <c r="H385" s="32"/>
    </row>
    <row r="386" spans="2:8" s="1" customFormat="1" ht="22.5">
      <c r="B386" s="32"/>
      <c r="C386" s="210" t="s">
        <v>1</v>
      </c>
      <c r="D386" s="210" t="s">
        <v>361</v>
      </c>
      <c r="E386" s="17" t="s">
        <v>1</v>
      </c>
      <c r="F386" s="211">
        <v>160.827</v>
      </c>
      <c r="H386" s="32"/>
    </row>
    <row r="387" spans="2:8" s="1" customFormat="1" ht="16.899999999999999" customHeight="1">
      <c r="B387" s="32"/>
      <c r="C387" s="210" t="s">
        <v>1</v>
      </c>
      <c r="D387" s="210" t="s">
        <v>362</v>
      </c>
      <c r="E387" s="17" t="s">
        <v>1</v>
      </c>
      <c r="F387" s="211">
        <v>53.82</v>
      </c>
      <c r="H387" s="32"/>
    </row>
    <row r="388" spans="2:8" s="1" customFormat="1" ht="22.5">
      <c r="B388" s="32"/>
      <c r="C388" s="210" t="s">
        <v>1</v>
      </c>
      <c r="D388" s="210" t="s">
        <v>363</v>
      </c>
      <c r="E388" s="17" t="s">
        <v>1</v>
      </c>
      <c r="F388" s="211">
        <v>154.69800000000001</v>
      </c>
      <c r="H388" s="32"/>
    </row>
    <row r="389" spans="2:8" s="1" customFormat="1" ht="16.899999999999999" customHeight="1">
      <c r="B389" s="32"/>
      <c r="C389" s="210" t="s">
        <v>1</v>
      </c>
      <c r="D389" s="210" t="s">
        <v>364</v>
      </c>
      <c r="E389" s="17" t="s">
        <v>1</v>
      </c>
      <c r="F389" s="211">
        <v>37.695999999999998</v>
      </c>
      <c r="H389" s="32"/>
    </row>
    <row r="390" spans="2:8" s="1" customFormat="1" ht="16.899999999999999" customHeight="1">
      <c r="B390" s="32"/>
      <c r="C390" s="210" t="s">
        <v>1</v>
      </c>
      <c r="D390" s="210" t="s">
        <v>365</v>
      </c>
      <c r="E390" s="17" t="s">
        <v>1</v>
      </c>
      <c r="F390" s="211">
        <v>30.324000000000002</v>
      </c>
      <c r="H390" s="32"/>
    </row>
    <row r="391" spans="2:8" s="1" customFormat="1" ht="16.899999999999999" customHeight="1">
      <c r="B391" s="32"/>
      <c r="C391" s="210" t="s">
        <v>1</v>
      </c>
      <c r="D391" s="210" t="s">
        <v>366</v>
      </c>
      <c r="E391" s="17" t="s">
        <v>1</v>
      </c>
      <c r="F391" s="211">
        <v>40.543999999999997</v>
      </c>
      <c r="H391" s="32"/>
    </row>
    <row r="392" spans="2:8" s="1" customFormat="1" ht="22.5">
      <c r="B392" s="32"/>
      <c r="C392" s="210" t="s">
        <v>1</v>
      </c>
      <c r="D392" s="210" t="s">
        <v>367</v>
      </c>
      <c r="E392" s="17" t="s">
        <v>1</v>
      </c>
      <c r="F392" s="211">
        <v>126.05500000000001</v>
      </c>
      <c r="H392" s="32"/>
    </row>
    <row r="393" spans="2:8" s="1" customFormat="1" ht="16.899999999999999" customHeight="1">
      <c r="B393" s="32"/>
      <c r="C393" s="210" t="s">
        <v>1</v>
      </c>
      <c r="D393" s="210" t="s">
        <v>368</v>
      </c>
      <c r="E393" s="17" t="s">
        <v>1</v>
      </c>
      <c r="F393" s="211">
        <v>230.35</v>
      </c>
      <c r="H393" s="32"/>
    </row>
    <row r="394" spans="2:8" s="1" customFormat="1" ht="22.5">
      <c r="B394" s="32"/>
      <c r="C394" s="210" t="s">
        <v>1</v>
      </c>
      <c r="D394" s="210" t="s">
        <v>369</v>
      </c>
      <c r="E394" s="17" t="s">
        <v>1</v>
      </c>
      <c r="F394" s="211">
        <v>160.827</v>
      </c>
      <c r="H394" s="32"/>
    </row>
    <row r="395" spans="2:8" s="1" customFormat="1" ht="16.899999999999999" customHeight="1">
      <c r="B395" s="32"/>
      <c r="C395" s="210" t="s">
        <v>1</v>
      </c>
      <c r="D395" s="210" t="s">
        <v>370</v>
      </c>
      <c r="E395" s="17" t="s">
        <v>1</v>
      </c>
      <c r="F395" s="211">
        <v>72.119</v>
      </c>
      <c r="H395" s="32"/>
    </row>
    <row r="396" spans="2:8" s="1" customFormat="1" ht="16.899999999999999" customHeight="1">
      <c r="B396" s="32"/>
      <c r="C396" s="210" t="s">
        <v>254</v>
      </c>
      <c r="D396" s="210" t="s">
        <v>371</v>
      </c>
      <c r="E396" s="17" t="s">
        <v>1</v>
      </c>
      <c r="F396" s="211">
        <v>3775.3029999999999</v>
      </c>
      <c r="H396" s="32"/>
    </row>
    <row r="397" spans="2:8" s="1" customFormat="1" ht="16.899999999999999" customHeight="1">
      <c r="B397" s="32"/>
      <c r="C397" s="212" t="s">
        <v>6900</v>
      </c>
      <c r="H397" s="32"/>
    </row>
    <row r="398" spans="2:8" s="1" customFormat="1" ht="16.899999999999999" customHeight="1">
      <c r="B398" s="32"/>
      <c r="C398" s="210" t="s">
        <v>328</v>
      </c>
      <c r="D398" s="210" t="s">
        <v>329</v>
      </c>
      <c r="E398" s="17" t="s">
        <v>311</v>
      </c>
      <c r="F398" s="211">
        <v>3775.3029999999999</v>
      </c>
      <c r="H398" s="32"/>
    </row>
    <row r="399" spans="2:8" s="1" customFormat="1" ht="16.899999999999999" customHeight="1">
      <c r="B399" s="32"/>
      <c r="C399" s="210" t="s">
        <v>681</v>
      </c>
      <c r="D399" s="210" t="s">
        <v>682</v>
      </c>
      <c r="E399" s="17" t="s">
        <v>311</v>
      </c>
      <c r="F399" s="211">
        <v>7561.9669999999996</v>
      </c>
      <c r="H399" s="32"/>
    </row>
    <row r="400" spans="2:8" s="1" customFormat="1" ht="16.899999999999999" customHeight="1">
      <c r="B400" s="32"/>
      <c r="C400" s="210" t="s">
        <v>695</v>
      </c>
      <c r="D400" s="210" t="s">
        <v>696</v>
      </c>
      <c r="E400" s="17" t="s">
        <v>311</v>
      </c>
      <c r="F400" s="211">
        <v>421.28</v>
      </c>
      <c r="H400" s="32"/>
    </row>
    <row r="401" spans="2:8" s="1" customFormat="1" ht="16.899999999999999" customHeight="1">
      <c r="B401" s="32"/>
      <c r="C401" s="206" t="s">
        <v>256</v>
      </c>
      <c r="D401" s="207" t="s">
        <v>1</v>
      </c>
      <c r="E401" s="208" t="s">
        <v>1</v>
      </c>
      <c r="F401" s="209">
        <v>244.40799999999999</v>
      </c>
      <c r="H401" s="32"/>
    </row>
    <row r="402" spans="2:8" s="1" customFormat="1" ht="16.899999999999999" customHeight="1">
      <c r="B402" s="32"/>
      <c r="C402" s="210" t="s">
        <v>1</v>
      </c>
      <c r="D402" s="210" t="s">
        <v>400</v>
      </c>
      <c r="E402" s="17" t="s">
        <v>1</v>
      </c>
      <c r="F402" s="211">
        <v>15.808</v>
      </c>
      <c r="H402" s="32"/>
    </row>
    <row r="403" spans="2:8" s="1" customFormat="1" ht="16.899999999999999" customHeight="1">
      <c r="B403" s="32"/>
      <c r="C403" s="210" t="s">
        <v>1</v>
      </c>
      <c r="D403" s="210" t="s">
        <v>401</v>
      </c>
      <c r="E403" s="17" t="s">
        <v>1</v>
      </c>
      <c r="F403" s="211">
        <v>16.597999999999999</v>
      </c>
      <c r="H403" s="32"/>
    </row>
    <row r="404" spans="2:8" s="1" customFormat="1" ht="16.899999999999999" customHeight="1">
      <c r="B404" s="32"/>
      <c r="C404" s="210" t="s">
        <v>1</v>
      </c>
      <c r="D404" s="210" t="s">
        <v>402</v>
      </c>
      <c r="E404" s="17" t="s">
        <v>1</v>
      </c>
      <c r="F404" s="211">
        <v>16.597999999999999</v>
      </c>
      <c r="H404" s="32"/>
    </row>
    <row r="405" spans="2:8" s="1" customFormat="1" ht="16.899999999999999" customHeight="1">
      <c r="B405" s="32"/>
      <c r="C405" s="210" t="s">
        <v>1</v>
      </c>
      <c r="D405" s="210" t="s">
        <v>403</v>
      </c>
      <c r="E405" s="17" t="s">
        <v>1</v>
      </c>
      <c r="F405" s="211">
        <v>15.481</v>
      </c>
      <c r="H405" s="32"/>
    </row>
    <row r="406" spans="2:8" s="1" customFormat="1" ht="16.899999999999999" customHeight="1">
      <c r="B406" s="32"/>
      <c r="C406" s="210" t="s">
        <v>1</v>
      </c>
      <c r="D406" s="210" t="s">
        <v>404</v>
      </c>
      <c r="E406" s="17" t="s">
        <v>1</v>
      </c>
      <c r="F406" s="211">
        <v>16.597999999999999</v>
      </c>
      <c r="H406" s="32"/>
    </row>
    <row r="407" spans="2:8" s="1" customFormat="1" ht="16.899999999999999" customHeight="1">
      <c r="B407" s="32"/>
      <c r="C407" s="210" t="s">
        <v>1</v>
      </c>
      <c r="D407" s="210" t="s">
        <v>405</v>
      </c>
      <c r="E407" s="17" t="s">
        <v>1</v>
      </c>
      <c r="F407" s="211">
        <v>16.597999999999999</v>
      </c>
      <c r="H407" s="32"/>
    </row>
    <row r="408" spans="2:8" s="1" customFormat="1" ht="16.899999999999999" customHeight="1">
      <c r="B408" s="32"/>
      <c r="C408" s="210" t="s">
        <v>1</v>
      </c>
      <c r="D408" s="210" t="s">
        <v>406</v>
      </c>
      <c r="E408" s="17" t="s">
        <v>1</v>
      </c>
      <c r="F408" s="211">
        <v>16.597999999999999</v>
      </c>
      <c r="H408" s="32"/>
    </row>
    <row r="409" spans="2:8" s="1" customFormat="1" ht="16.899999999999999" customHeight="1">
      <c r="B409" s="32"/>
      <c r="C409" s="210" t="s">
        <v>1</v>
      </c>
      <c r="D409" s="210" t="s">
        <v>407</v>
      </c>
      <c r="E409" s="17" t="s">
        <v>1</v>
      </c>
      <c r="F409" s="211">
        <v>15.481</v>
      </c>
      <c r="H409" s="32"/>
    </row>
    <row r="410" spans="2:8" s="1" customFormat="1" ht="16.899999999999999" customHeight="1">
      <c r="B410" s="32"/>
      <c r="C410" s="210" t="s">
        <v>1</v>
      </c>
      <c r="D410" s="210" t="s">
        <v>408</v>
      </c>
      <c r="E410" s="17" t="s">
        <v>1</v>
      </c>
      <c r="F410" s="211">
        <v>16.597999999999999</v>
      </c>
      <c r="H410" s="32"/>
    </row>
    <row r="411" spans="2:8" s="1" customFormat="1" ht="16.899999999999999" customHeight="1">
      <c r="B411" s="32"/>
      <c r="C411" s="210" t="s">
        <v>1</v>
      </c>
      <c r="D411" s="210" t="s">
        <v>409</v>
      </c>
      <c r="E411" s="17" t="s">
        <v>1</v>
      </c>
      <c r="F411" s="211">
        <v>16.597999999999999</v>
      </c>
      <c r="H411" s="32"/>
    </row>
    <row r="412" spans="2:8" s="1" customFormat="1" ht="16.899999999999999" customHeight="1">
      <c r="B412" s="32"/>
      <c r="C412" s="210" t="s">
        <v>1</v>
      </c>
      <c r="D412" s="210" t="s">
        <v>410</v>
      </c>
      <c r="E412" s="17" t="s">
        <v>1</v>
      </c>
      <c r="F412" s="211">
        <v>17.138999999999999</v>
      </c>
      <c r="H412" s="32"/>
    </row>
    <row r="413" spans="2:8" s="1" customFormat="1" ht="16.899999999999999" customHeight="1">
      <c r="B413" s="32"/>
      <c r="C413" s="210" t="s">
        <v>1</v>
      </c>
      <c r="D413" s="210" t="s">
        <v>411</v>
      </c>
      <c r="E413" s="17" t="s">
        <v>1</v>
      </c>
      <c r="F413" s="211">
        <v>16.597999999999999</v>
      </c>
      <c r="H413" s="32"/>
    </row>
    <row r="414" spans="2:8" s="1" customFormat="1" ht="16.899999999999999" customHeight="1">
      <c r="B414" s="32"/>
      <c r="C414" s="210" t="s">
        <v>1</v>
      </c>
      <c r="D414" s="210" t="s">
        <v>412</v>
      </c>
      <c r="E414" s="17" t="s">
        <v>1</v>
      </c>
      <c r="F414" s="211">
        <v>15.808</v>
      </c>
      <c r="H414" s="32"/>
    </row>
    <row r="415" spans="2:8" s="1" customFormat="1" ht="16.899999999999999" customHeight="1">
      <c r="B415" s="32"/>
      <c r="C415" s="210" t="s">
        <v>1</v>
      </c>
      <c r="D415" s="210" t="s">
        <v>413</v>
      </c>
      <c r="E415" s="17" t="s">
        <v>1</v>
      </c>
      <c r="F415" s="211">
        <v>16.099</v>
      </c>
      <c r="H415" s="32"/>
    </row>
    <row r="416" spans="2:8" s="1" customFormat="1" ht="16.899999999999999" customHeight="1">
      <c r="B416" s="32"/>
      <c r="C416" s="210" t="s">
        <v>1</v>
      </c>
      <c r="D416" s="210" t="s">
        <v>414</v>
      </c>
      <c r="E416" s="17" t="s">
        <v>1</v>
      </c>
      <c r="F416" s="211">
        <v>15.808</v>
      </c>
      <c r="H416" s="32"/>
    </row>
    <row r="417" spans="2:8" s="1" customFormat="1" ht="16.899999999999999" customHeight="1">
      <c r="B417" s="32"/>
      <c r="C417" s="210" t="s">
        <v>256</v>
      </c>
      <c r="D417" s="210" t="s">
        <v>371</v>
      </c>
      <c r="E417" s="17" t="s">
        <v>1</v>
      </c>
      <c r="F417" s="211">
        <v>244.40799999999999</v>
      </c>
      <c r="H417" s="32"/>
    </row>
    <row r="418" spans="2:8" s="1" customFormat="1" ht="16.899999999999999" customHeight="1">
      <c r="B418" s="32"/>
      <c r="C418" s="212" t="s">
        <v>6900</v>
      </c>
      <c r="H418" s="32"/>
    </row>
    <row r="419" spans="2:8" s="1" customFormat="1" ht="16.899999999999999" customHeight="1">
      <c r="B419" s="32"/>
      <c r="C419" s="210" t="s">
        <v>397</v>
      </c>
      <c r="D419" s="210" t="s">
        <v>398</v>
      </c>
      <c r="E419" s="17" t="s">
        <v>311</v>
      </c>
      <c r="F419" s="211">
        <v>244.40799999999999</v>
      </c>
      <c r="H419" s="32"/>
    </row>
    <row r="420" spans="2:8" s="1" customFormat="1" ht="16.899999999999999" customHeight="1">
      <c r="B420" s="32"/>
      <c r="C420" s="210" t="s">
        <v>681</v>
      </c>
      <c r="D420" s="210" t="s">
        <v>682</v>
      </c>
      <c r="E420" s="17" t="s">
        <v>311</v>
      </c>
      <c r="F420" s="211">
        <v>7561.9669999999996</v>
      </c>
      <c r="H420" s="32"/>
    </row>
    <row r="421" spans="2:8" s="1" customFormat="1" ht="16.899999999999999" customHeight="1">
      <c r="B421" s="32"/>
      <c r="C421" s="210" t="s">
        <v>695</v>
      </c>
      <c r="D421" s="210" t="s">
        <v>696</v>
      </c>
      <c r="E421" s="17" t="s">
        <v>311</v>
      </c>
      <c r="F421" s="211">
        <v>421.28</v>
      </c>
      <c r="H421" s="32"/>
    </row>
    <row r="422" spans="2:8" s="1" customFormat="1" ht="26.45" customHeight="1">
      <c r="B422" s="32"/>
      <c r="C422" s="205" t="s">
        <v>6901</v>
      </c>
      <c r="D422" s="205" t="s">
        <v>92</v>
      </c>
      <c r="H422" s="32"/>
    </row>
    <row r="423" spans="2:8" s="1" customFormat="1" ht="16.899999999999999" customHeight="1">
      <c r="B423" s="32"/>
      <c r="C423" s="206" t="s">
        <v>1557</v>
      </c>
      <c r="D423" s="207" t="s">
        <v>1</v>
      </c>
      <c r="E423" s="208" t="s">
        <v>1</v>
      </c>
      <c r="F423" s="209">
        <v>169.614</v>
      </c>
      <c r="H423" s="32"/>
    </row>
    <row r="424" spans="2:8" s="1" customFormat="1" ht="22.5">
      <c r="B424" s="32"/>
      <c r="C424" s="210" t="s">
        <v>1</v>
      </c>
      <c r="D424" s="210" t="s">
        <v>1838</v>
      </c>
      <c r="E424" s="17" t="s">
        <v>1</v>
      </c>
      <c r="F424" s="211">
        <v>41.536000000000001</v>
      </c>
      <c r="H424" s="32"/>
    </row>
    <row r="425" spans="2:8" s="1" customFormat="1" ht="16.899999999999999" customHeight="1">
      <c r="B425" s="32"/>
      <c r="C425" s="210" t="s">
        <v>1</v>
      </c>
      <c r="D425" s="210" t="s">
        <v>1839</v>
      </c>
      <c r="E425" s="17" t="s">
        <v>1</v>
      </c>
      <c r="F425" s="211">
        <v>1.7929999999999999</v>
      </c>
      <c r="H425" s="32"/>
    </row>
    <row r="426" spans="2:8" s="1" customFormat="1" ht="22.5">
      <c r="B426" s="32"/>
      <c r="C426" s="210" t="s">
        <v>1</v>
      </c>
      <c r="D426" s="210" t="s">
        <v>1840</v>
      </c>
      <c r="E426" s="17" t="s">
        <v>1</v>
      </c>
      <c r="F426" s="211">
        <v>27.356999999999999</v>
      </c>
      <c r="H426" s="32"/>
    </row>
    <row r="427" spans="2:8" s="1" customFormat="1" ht="22.5">
      <c r="B427" s="32"/>
      <c r="C427" s="210" t="s">
        <v>1</v>
      </c>
      <c r="D427" s="210" t="s">
        <v>1841</v>
      </c>
      <c r="E427" s="17" t="s">
        <v>1</v>
      </c>
      <c r="F427" s="211">
        <v>54.313000000000002</v>
      </c>
      <c r="H427" s="32"/>
    </row>
    <row r="428" spans="2:8" s="1" customFormat="1" ht="22.5">
      <c r="B428" s="32"/>
      <c r="C428" s="210" t="s">
        <v>1</v>
      </c>
      <c r="D428" s="210" t="s">
        <v>1842</v>
      </c>
      <c r="E428" s="17" t="s">
        <v>1</v>
      </c>
      <c r="F428" s="211">
        <v>44.615000000000002</v>
      </c>
      <c r="H428" s="32"/>
    </row>
    <row r="429" spans="2:8" s="1" customFormat="1" ht="16.899999999999999" customHeight="1">
      <c r="B429" s="32"/>
      <c r="C429" s="210" t="s">
        <v>1557</v>
      </c>
      <c r="D429" s="210" t="s">
        <v>371</v>
      </c>
      <c r="E429" s="17" t="s">
        <v>1</v>
      </c>
      <c r="F429" s="211">
        <v>169.614</v>
      </c>
      <c r="H429" s="32"/>
    </row>
    <row r="430" spans="2:8" s="1" customFormat="1" ht="16.899999999999999" customHeight="1">
      <c r="B430" s="32"/>
      <c r="C430" s="212" t="s">
        <v>6900</v>
      </c>
      <c r="H430" s="32"/>
    </row>
    <row r="431" spans="2:8" s="1" customFormat="1" ht="22.5">
      <c r="B431" s="32"/>
      <c r="C431" s="210" t="s">
        <v>1835</v>
      </c>
      <c r="D431" s="210" t="s">
        <v>1836</v>
      </c>
      <c r="E431" s="17" t="s">
        <v>311</v>
      </c>
      <c r="F431" s="211">
        <v>169.614</v>
      </c>
      <c r="H431" s="32"/>
    </row>
    <row r="432" spans="2:8" s="1" customFormat="1" ht="16.899999999999999" customHeight="1">
      <c r="B432" s="32"/>
      <c r="C432" s="210" t="s">
        <v>1855</v>
      </c>
      <c r="D432" s="210" t="s">
        <v>1856</v>
      </c>
      <c r="E432" s="17" t="s">
        <v>533</v>
      </c>
      <c r="F432" s="211">
        <v>6.2329999999999997</v>
      </c>
      <c r="H432" s="32"/>
    </row>
    <row r="433" spans="2:8" s="1" customFormat="1" ht="16.899999999999999" customHeight="1">
      <c r="B433" s="32"/>
      <c r="C433" s="206" t="s">
        <v>1559</v>
      </c>
      <c r="D433" s="207" t="s">
        <v>1</v>
      </c>
      <c r="E433" s="208" t="s">
        <v>1</v>
      </c>
      <c r="F433" s="209">
        <v>43.52</v>
      </c>
      <c r="H433" s="32"/>
    </row>
    <row r="434" spans="2:8" s="1" customFormat="1" ht="16.899999999999999" customHeight="1">
      <c r="B434" s="32"/>
      <c r="C434" s="210" t="s">
        <v>1</v>
      </c>
      <c r="D434" s="210" t="s">
        <v>1769</v>
      </c>
      <c r="E434" s="17" t="s">
        <v>1</v>
      </c>
      <c r="F434" s="211">
        <v>27.16</v>
      </c>
      <c r="H434" s="32"/>
    </row>
    <row r="435" spans="2:8" s="1" customFormat="1" ht="16.899999999999999" customHeight="1">
      <c r="B435" s="32"/>
      <c r="C435" s="210" t="s">
        <v>1</v>
      </c>
      <c r="D435" s="210" t="s">
        <v>1770</v>
      </c>
      <c r="E435" s="17" t="s">
        <v>1</v>
      </c>
      <c r="F435" s="211">
        <v>16.36</v>
      </c>
      <c r="H435" s="32"/>
    </row>
    <row r="436" spans="2:8" s="1" customFormat="1" ht="16.899999999999999" customHeight="1">
      <c r="B436" s="32"/>
      <c r="C436" s="210" t="s">
        <v>1559</v>
      </c>
      <c r="D436" s="210" t="s">
        <v>371</v>
      </c>
      <c r="E436" s="17" t="s">
        <v>1</v>
      </c>
      <c r="F436" s="211">
        <v>43.52</v>
      </c>
      <c r="H436" s="32"/>
    </row>
    <row r="437" spans="2:8" s="1" customFormat="1" ht="16.899999999999999" customHeight="1">
      <c r="B437" s="32"/>
      <c r="C437" s="212" t="s">
        <v>6900</v>
      </c>
      <c r="H437" s="32"/>
    </row>
    <row r="438" spans="2:8" s="1" customFormat="1" ht="16.899999999999999" customHeight="1">
      <c r="B438" s="32"/>
      <c r="C438" s="210" t="s">
        <v>1766</v>
      </c>
      <c r="D438" s="210" t="s">
        <v>1767</v>
      </c>
      <c r="E438" s="17" t="s">
        <v>711</v>
      </c>
      <c r="F438" s="211">
        <v>43.52</v>
      </c>
      <c r="H438" s="32"/>
    </row>
    <row r="439" spans="2:8" s="1" customFormat="1" ht="16.899999999999999" customHeight="1">
      <c r="B439" s="32"/>
      <c r="C439" s="210" t="s">
        <v>1771</v>
      </c>
      <c r="D439" s="210" t="s">
        <v>1772</v>
      </c>
      <c r="E439" s="17" t="s">
        <v>711</v>
      </c>
      <c r="F439" s="211">
        <v>43.52</v>
      </c>
      <c r="H439" s="32"/>
    </row>
    <row r="440" spans="2:8" s="1" customFormat="1" ht="16.899999999999999" customHeight="1">
      <c r="B440" s="32"/>
      <c r="C440" s="206" t="s">
        <v>1561</v>
      </c>
      <c r="D440" s="207" t="s">
        <v>1</v>
      </c>
      <c r="E440" s="208" t="s">
        <v>1</v>
      </c>
      <c r="F440" s="209">
        <v>83.864999999999995</v>
      </c>
      <c r="H440" s="32"/>
    </row>
    <row r="441" spans="2:8" s="1" customFormat="1" ht="16.899999999999999" customHeight="1">
      <c r="B441" s="32"/>
      <c r="C441" s="210" t="s">
        <v>1</v>
      </c>
      <c r="D441" s="210" t="s">
        <v>1608</v>
      </c>
      <c r="E441" s="17" t="s">
        <v>1</v>
      </c>
      <c r="F441" s="211">
        <v>41.252000000000002</v>
      </c>
      <c r="H441" s="32"/>
    </row>
    <row r="442" spans="2:8" s="1" customFormat="1" ht="16.899999999999999" customHeight="1">
      <c r="B442" s="32"/>
      <c r="C442" s="210" t="s">
        <v>1</v>
      </c>
      <c r="D442" s="210" t="s">
        <v>1609</v>
      </c>
      <c r="E442" s="17" t="s">
        <v>1</v>
      </c>
      <c r="F442" s="211">
        <v>32.097999999999999</v>
      </c>
      <c r="H442" s="32"/>
    </row>
    <row r="443" spans="2:8" s="1" customFormat="1" ht="16.899999999999999" customHeight="1">
      <c r="B443" s="32"/>
      <c r="C443" s="210" t="s">
        <v>1</v>
      </c>
      <c r="D443" s="210" t="s">
        <v>1610</v>
      </c>
      <c r="E443" s="17" t="s">
        <v>1</v>
      </c>
      <c r="F443" s="211">
        <v>10.515000000000001</v>
      </c>
      <c r="H443" s="32"/>
    </row>
    <row r="444" spans="2:8" s="1" customFormat="1" ht="16.899999999999999" customHeight="1">
      <c r="B444" s="32"/>
      <c r="C444" s="210" t="s">
        <v>1561</v>
      </c>
      <c r="D444" s="210" t="s">
        <v>371</v>
      </c>
      <c r="E444" s="17" t="s">
        <v>1</v>
      </c>
      <c r="F444" s="211">
        <v>83.864999999999995</v>
      </c>
      <c r="H444" s="32"/>
    </row>
    <row r="445" spans="2:8" s="1" customFormat="1" ht="16.899999999999999" customHeight="1">
      <c r="B445" s="32"/>
      <c r="C445" s="212" t="s">
        <v>6900</v>
      </c>
      <c r="H445" s="32"/>
    </row>
    <row r="446" spans="2:8" s="1" customFormat="1" ht="16.899999999999999" customHeight="1">
      <c r="B446" s="32"/>
      <c r="C446" s="210" t="s">
        <v>1605</v>
      </c>
      <c r="D446" s="210" t="s">
        <v>1606</v>
      </c>
      <c r="E446" s="17" t="s">
        <v>311</v>
      </c>
      <c r="F446" s="211">
        <v>83.864999999999995</v>
      </c>
      <c r="H446" s="32"/>
    </row>
    <row r="447" spans="2:8" s="1" customFormat="1" ht="22.5">
      <c r="B447" s="32"/>
      <c r="C447" s="210" t="s">
        <v>687</v>
      </c>
      <c r="D447" s="210" t="s">
        <v>688</v>
      </c>
      <c r="E447" s="17" t="s">
        <v>311</v>
      </c>
      <c r="F447" s="211">
        <v>595.55799999999999</v>
      </c>
      <c r="H447" s="32"/>
    </row>
    <row r="448" spans="2:8" s="1" customFormat="1" ht="16.899999999999999" customHeight="1">
      <c r="B448" s="32"/>
      <c r="C448" s="206" t="s">
        <v>237</v>
      </c>
      <c r="D448" s="207" t="s">
        <v>1</v>
      </c>
      <c r="E448" s="208" t="s">
        <v>1</v>
      </c>
      <c r="F448" s="209">
        <v>595.55799999999999</v>
      </c>
      <c r="H448" s="32"/>
    </row>
    <row r="449" spans="2:8" s="1" customFormat="1" ht="16.899999999999999" customHeight="1">
      <c r="B449" s="32"/>
      <c r="C449" s="210" t="s">
        <v>237</v>
      </c>
      <c r="D449" s="210" t="s">
        <v>1754</v>
      </c>
      <c r="E449" s="17" t="s">
        <v>1</v>
      </c>
      <c r="F449" s="211">
        <v>595.55799999999999</v>
      </c>
      <c r="H449" s="32"/>
    </row>
    <row r="450" spans="2:8" s="1" customFormat="1" ht="16.899999999999999" customHeight="1">
      <c r="B450" s="32"/>
      <c r="C450" s="212" t="s">
        <v>6900</v>
      </c>
      <c r="H450" s="32"/>
    </row>
    <row r="451" spans="2:8" s="1" customFormat="1" ht="22.5">
      <c r="B451" s="32"/>
      <c r="C451" s="210" t="s">
        <v>687</v>
      </c>
      <c r="D451" s="210" t="s">
        <v>688</v>
      </c>
      <c r="E451" s="17" t="s">
        <v>311</v>
      </c>
      <c r="F451" s="211">
        <v>595.55799999999999</v>
      </c>
      <c r="H451" s="32"/>
    </row>
    <row r="452" spans="2:8" s="1" customFormat="1" ht="16.899999999999999" customHeight="1">
      <c r="B452" s="32"/>
      <c r="C452" s="210" t="s">
        <v>700</v>
      </c>
      <c r="D452" s="210" t="s">
        <v>701</v>
      </c>
      <c r="E452" s="17" t="s">
        <v>533</v>
      </c>
      <c r="F452" s="211">
        <v>1131.56</v>
      </c>
      <c r="H452" s="32"/>
    </row>
    <row r="453" spans="2:8" s="1" customFormat="1" ht="16.899999999999999" customHeight="1">
      <c r="B453" s="32"/>
      <c r="C453" s="210" t="s">
        <v>705</v>
      </c>
      <c r="D453" s="210" t="s">
        <v>706</v>
      </c>
      <c r="E453" s="17" t="s">
        <v>311</v>
      </c>
      <c r="F453" s="211">
        <v>595.55799999999999</v>
      </c>
      <c r="H453" s="32"/>
    </row>
    <row r="454" spans="2:8" s="1" customFormat="1" ht="16.899999999999999" customHeight="1">
      <c r="B454" s="32"/>
      <c r="C454" s="206" t="s">
        <v>241</v>
      </c>
      <c r="D454" s="207" t="s">
        <v>1</v>
      </c>
      <c r="E454" s="208" t="s">
        <v>1</v>
      </c>
      <c r="F454" s="209">
        <v>6845.8019999999997</v>
      </c>
      <c r="H454" s="32"/>
    </row>
    <row r="455" spans="2:8" s="1" customFormat="1" ht="16.899999999999999" customHeight="1">
      <c r="B455" s="32"/>
      <c r="C455" s="206" t="s">
        <v>242</v>
      </c>
      <c r="D455" s="207" t="s">
        <v>1</v>
      </c>
      <c r="E455" s="208" t="s">
        <v>1</v>
      </c>
      <c r="F455" s="209">
        <v>1.3680000000000001</v>
      </c>
      <c r="H455" s="32"/>
    </row>
    <row r="456" spans="2:8" s="1" customFormat="1" ht="16.899999999999999" customHeight="1">
      <c r="B456" s="32"/>
      <c r="C456" s="210" t="s">
        <v>1</v>
      </c>
      <c r="D456" s="210" t="s">
        <v>795</v>
      </c>
      <c r="E456" s="17" t="s">
        <v>1</v>
      </c>
      <c r="F456" s="211">
        <v>0</v>
      </c>
      <c r="H456" s="32"/>
    </row>
    <row r="457" spans="2:8" s="1" customFormat="1" ht="16.899999999999999" customHeight="1">
      <c r="B457" s="32"/>
      <c r="C457" s="210" t="s">
        <v>1</v>
      </c>
      <c r="D457" s="210" t="s">
        <v>1894</v>
      </c>
      <c r="E457" s="17" t="s">
        <v>1</v>
      </c>
      <c r="F457" s="211">
        <v>1.3680000000000001</v>
      </c>
      <c r="H457" s="32"/>
    </row>
    <row r="458" spans="2:8" s="1" customFormat="1" ht="16.899999999999999" customHeight="1">
      <c r="B458" s="32"/>
      <c r="C458" s="210" t="s">
        <v>242</v>
      </c>
      <c r="D458" s="210" t="s">
        <v>371</v>
      </c>
      <c r="E458" s="17" t="s">
        <v>1</v>
      </c>
      <c r="F458" s="211">
        <v>1.3680000000000001</v>
      </c>
      <c r="H458" s="32"/>
    </row>
    <row r="459" spans="2:8" s="1" customFormat="1" ht="16.899999999999999" customHeight="1">
      <c r="B459" s="32"/>
      <c r="C459" s="212" t="s">
        <v>6900</v>
      </c>
      <c r="H459" s="32"/>
    </row>
    <row r="460" spans="2:8" s="1" customFormat="1" ht="22.5">
      <c r="B460" s="32"/>
      <c r="C460" s="210" t="s">
        <v>1234</v>
      </c>
      <c r="D460" s="210" t="s">
        <v>1235</v>
      </c>
      <c r="E460" s="17" t="s">
        <v>311</v>
      </c>
      <c r="F460" s="211">
        <v>1.3680000000000001</v>
      </c>
      <c r="H460" s="32"/>
    </row>
    <row r="461" spans="2:8" s="1" customFormat="1" ht="16.899999999999999" customHeight="1">
      <c r="B461" s="32"/>
      <c r="C461" s="210" t="s">
        <v>1256</v>
      </c>
      <c r="D461" s="210" t="s">
        <v>1257</v>
      </c>
      <c r="E461" s="17" t="s">
        <v>533</v>
      </c>
      <c r="F461" s="211">
        <v>0.13500000000000001</v>
      </c>
      <c r="H461" s="32"/>
    </row>
    <row r="462" spans="2:8" s="1" customFormat="1" ht="16.899999999999999" customHeight="1">
      <c r="B462" s="32"/>
      <c r="C462" s="206" t="s">
        <v>1565</v>
      </c>
      <c r="D462" s="207" t="s">
        <v>1</v>
      </c>
      <c r="E462" s="208" t="s">
        <v>1</v>
      </c>
      <c r="F462" s="209">
        <v>543.57000000000005</v>
      </c>
      <c r="H462" s="32"/>
    </row>
    <row r="463" spans="2:8" s="1" customFormat="1" ht="16.899999999999999" customHeight="1">
      <c r="B463" s="32"/>
      <c r="C463" s="210" t="s">
        <v>1</v>
      </c>
      <c r="D463" s="210" t="s">
        <v>1622</v>
      </c>
      <c r="E463" s="17" t="s">
        <v>1</v>
      </c>
      <c r="F463" s="211">
        <v>333.02699999999999</v>
      </c>
      <c r="H463" s="32"/>
    </row>
    <row r="464" spans="2:8" s="1" customFormat="1" ht="16.899999999999999" customHeight="1">
      <c r="B464" s="32"/>
      <c r="C464" s="210" t="s">
        <v>1</v>
      </c>
      <c r="D464" s="210" t="s">
        <v>1623</v>
      </c>
      <c r="E464" s="17" t="s">
        <v>1</v>
      </c>
      <c r="F464" s="211">
        <v>0.76700000000000002</v>
      </c>
      <c r="H464" s="32"/>
    </row>
    <row r="465" spans="2:8" s="1" customFormat="1" ht="16.899999999999999" customHeight="1">
      <c r="B465" s="32"/>
      <c r="C465" s="210" t="s">
        <v>1</v>
      </c>
      <c r="D465" s="210" t="s">
        <v>1624</v>
      </c>
      <c r="E465" s="17" t="s">
        <v>1</v>
      </c>
      <c r="F465" s="211">
        <v>128.255</v>
      </c>
      <c r="H465" s="32"/>
    </row>
    <row r="466" spans="2:8" s="1" customFormat="1" ht="16.899999999999999" customHeight="1">
      <c r="B466" s="32"/>
      <c r="C466" s="210" t="s">
        <v>1</v>
      </c>
      <c r="D466" s="210" t="s">
        <v>1625</v>
      </c>
      <c r="E466" s="17" t="s">
        <v>1</v>
      </c>
      <c r="F466" s="211">
        <v>0.34300000000000003</v>
      </c>
      <c r="H466" s="32"/>
    </row>
    <row r="467" spans="2:8" s="1" customFormat="1" ht="16.899999999999999" customHeight="1">
      <c r="B467" s="32"/>
      <c r="C467" s="210" t="s">
        <v>1</v>
      </c>
      <c r="D467" s="210" t="s">
        <v>1626</v>
      </c>
      <c r="E467" s="17" t="s">
        <v>1</v>
      </c>
      <c r="F467" s="211">
        <v>80.834999999999994</v>
      </c>
      <c r="H467" s="32"/>
    </row>
    <row r="468" spans="2:8" s="1" customFormat="1" ht="16.899999999999999" customHeight="1">
      <c r="B468" s="32"/>
      <c r="C468" s="210" t="s">
        <v>1</v>
      </c>
      <c r="D468" s="210" t="s">
        <v>1627</v>
      </c>
      <c r="E468" s="17" t="s">
        <v>1</v>
      </c>
      <c r="F468" s="211">
        <v>0.34300000000000003</v>
      </c>
      <c r="H468" s="32"/>
    </row>
    <row r="469" spans="2:8" s="1" customFormat="1" ht="16.899999999999999" customHeight="1">
      <c r="B469" s="32"/>
      <c r="C469" s="210" t="s">
        <v>1565</v>
      </c>
      <c r="D469" s="210" t="s">
        <v>371</v>
      </c>
      <c r="E469" s="17" t="s">
        <v>1</v>
      </c>
      <c r="F469" s="211">
        <v>543.57000000000005</v>
      </c>
      <c r="H469" s="32"/>
    </row>
    <row r="470" spans="2:8" s="1" customFormat="1" ht="16.899999999999999" customHeight="1">
      <c r="B470" s="32"/>
      <c r="C470" s="212" t="s">
        <v>6900</v>
      </c>
      <c r="H470" s="32"/>
    </row>
    <row r="471" spans="2:8" s="1" customFormat="1" ht="16.899999999999999" customHeight="1">
      <c r="B471" s="32"/>
      <c r="C471" s="210" t="s">
        <v>1619</v>
      </c>
      <c r="D471" s="210" t="s">
        <v>1620</v>
      </c>
      <c r="E471" s="17" t="s">
        <v>311</v>
      </c>
      <c r="F471" s="211">
        <v>543.57000000000005</v>
      </c>
      <c r="H471" s="32"/>
    </row>
    <row r="472" spans="2:8" s="1" customFormat="1" ht="22.5">
      <c r="B472" s="32"/>
      <c r="C472" s="210" t="s">
        <v>687</v>
      </c>
      <c r="D472" s="210" t="s">
        <v>688</v>
      </c>
      <c r="E472" s="17" t="s">
        <v>311</v>
      </c>
      <c r="F472" s="211">
        <v>595.55799999999999</v>
      </c>
      <c r="H472" s="32"/>
    </row>
    <row r="473" spans="2:8" s="1" customFormat="1" ht="16.899999999999999" customHeight="1">
      <c r="B473" s="32"/>
      <c r="C473" s="206" t="s">
        <v>1567</v>
      </c>
      <c r="D473" s="207" t="s">
        <v>1</v>
      </c>
      <c r="E473" s="208" t="s">
        <v>1</v>
      </c>
      <c r="F473" s="209">
        <v>23.931999999999999</v>
      </c>
      <c r="H473" s="32"/>
    </row>
    <row r="474" spans="2:8" s="1" customFormat="1" ht="16.899999999999999" customHeight="1">
      <c r="B474" s="32"/>
      <c r="C474" s="210" t="s">
        <v>1567</v>
      </c>
      <c r="D474" s="210" t="s">
        <v>1614</v>
      </c>
      <c r="E474" s="17" t="s">
        <v>1</v>
      </c>
      <c r="F474" s="211">
        <v>23.931999999999999</v>
      </c>
      <c r="H474" s="32"/>
    </row>
    <row r="475" spans="2:8" s="1" customFormat="1" ht="16.899999999999999" customHeight="1">
      <c r="B475" s="32"/>
      <c r="C475" s="212" t="s">
        <v>6900</v>
      </c>
      <c r="H475" s="32"/>
    </row>
    <row r="476" spans="2:8" s="1" customFormat="1" ht="22.5">
      <c r="B476" s="32"/>
      <c r="C476" s="210" t="s">
        <v>1611</v>
      </c>
      <c r="D476" s="210" t="s">
        <v>1612</v>
      </c>
      <c r="E476" s="17" t="s">
        <v>311</v>
      </c>
      <c r="F476" s="211">
        <v>23.931999999999999</v>
      </c>
      <c r="H476" s="32"/>
    </row>
    <row r="477" spans="2:8" s="1" customFormat="1" ht="22.5">
      <c r="B477" s="32"/>
      <c r="C477" s="210" t="s">
        <v>687</v>
      </c>
      <c r="D477" s="210" t="s">
        <v>688</v>
      </c>
      <c r="E477" s="17" t="s">
        <v>311</v>
      </c>
      <c r="F477" s="211">
        <v>595.55799999999999</v>
      </c>
      <c r="H477" s="32"/>
    </row>
    <row r="478" spans="2:8" s="1" customFormat="1" ht="16.899999999999999" customHeight="1">
      <c r="B478" s="32"/>
      <c r="C478" s="206" t="s">
        <v>1569</v>
      </c>
      <c r="D478" s="207" t="s">
        <v>1</v>
      </c>
      <c r="E478" s="208" t="s">
        <v>1</v>
      </c>
      <c r="F478" s="209">
        <v>186.065</v>
      </c>
      <c r="H478" s="32"/>
    </row>
    <row r="479" spans="2:8" s="1" customFormat="1" ht="22.5">
      <c r="B479" s="32"/>
      <c r="C479" s="210" t="s">
        <v>1569</v>
      </c>
      <c r="D479" s="210" t="s">
        <v>1618</v>
      </c>
      <c r="E479" s="17" t="s">
        <v>1</v>
      </c>
      <c r="F479" s="211">
        <v>186.065</v>
      </c>
      <c r="H479" s="32"/>
    </row>
    <row r="480" spans="2:8" s="1" customFormat="1" ht="16.899999999999999" customHeight="1">
      <c r="B480" s="32"/>
      <c r="C480" s="212" t="s">
        <v>6900</v>
      </c>
      <c r="H480" s="32"/>
    </row>
    <row r="481" spans="2:8" s="1" customFormat="1" ht="16.899999999999999" customHeight="1">
      <c r="B481" s="32"/>
      <c r="C481" s="210" t="s">
        <v>1615</v>
      </c>
      <c r="D481" s="210" t="s">
        <v>1616</v>
      </c>
      <c r="E481" s="17" t="s">
        <v>311</v>
      </c>
      <c r="F481" s="211">
        <v>186.065</v>
      </c>
      <c r="H481" s="32"/>
    </row>
    <row r="482" spans="2:8" s="1" customFormat="1" ht="22.5">
      <c r="B482" s="32"/>
      <c r="C482" s="210" t="s">
        <v>687</v>
      </c>
      <c r="D482" s="210" t="s">
        <v>688</v>
      </c>
      <c r="E482" s="17" t="s">
        <v>311</v>
      </c>
      <c r="F482" s="211">
        <v>595.55799999999999</v>
      </c>
      <c r="H482" s="32"/>
    </row>
    <row r="483" spans="2:8" s="1" customFormat="1" ht="16.899999999999999" customHeight="1">
      <c r="B483" s="32"/>
      <c r="C483" s="206" t="s">
        <v>1571</v>
      </c>
      <c r="D483" s="207" t="s">
        <v>1</v>
      </c>
      <c r="E483" s="208" t="s">
        <v>1</v>
      </c>
      <c r="F483" s="209">
        <v>241.874</v>
      </c>
      <c r="H483" s="32"/>
    </row>
    <row r="484" spans="2:8" s="1" customFormat="1" ht="16.899999999999999" customHeight="1">
      <c r="B484" s="32"/>
      <c r="C484" s="210" t="s">
        <v>1</v>
      </c>
      <c r="D484" s="210" t="s">
        <v>1760</v>
      </c>
      <c r="E484" s="17" t="s">
        <v>1</v>
      </c>
      <c r="F484" s="211">
        <v>186.065</v>
      </c>
      <c r="H484" s="32"/>
    </row>
    <row r="485" spans="2:8" s="1" customFormat="1" ht="16.899999999999999" customHeight="1">
      <c r="B485" s="32"/>
      <c r="C485" s="210" t="s">
        <v>1</v>
      </c>
      <c r="D485" s="210" t="s">
        <v>1761</v>
      </c>
      <c r="E485" s="17" t="s">
        <v>1</v>
      </c>
      <c r="F485" s="211">
        <v>52.415999999999997</v>
      </c>
      <c r="H485" s="32"/>
    </row>
    <row r="486" spans="2:8" s="1" customFormat="1" ht="16.899999999999999" customHeight="1">
      <c r="B486" s="32"/>
      <c r="C486" s="210" t="s">
        <v>1</v>
      </c>
      <c r="D486" s="210" t="s">
        <v>1762</v>
      </c>
      <c r="E486" s="17" t="s">
        <v>1</v>
      </c>
      <c r="F486" s="211">
        <v>3.3929999999999998</v>
      </c>
      <c r="H486" s="32"/>
    </row>
    <row r="487" spans="2:8" s="1" customFormat="1" ht="16.899999999999999" customHeight="1">
      <c r="B487" s="32"/>
      <c r="C487" s="210" t="s">
        <v>1571</v>
      </c>
      <c r="D487" s="210" t="s">
        <v>371</v>
      </c>
      <c r="E487" s="17" t="s">
        <v>1</v>
      </c>
      <c r="F487" s="211">
        <v>241.874</v>
      </c>
      <c r="H487" s="32"/>
    </row>
    <row r="488" spans="2:8" s="1" customFormat="1" ht="16.899999999999999" customHeight="1">
      <c r="B488" s="32"/>
      <c r="C488" s="212" t="s">
        <v>6900</v>
      </c>
      <c r="H488" s="32"/>
    </row>
    <row r="489" spans="2:8" s="1" customFormat="1" ht="16.899999999999999" customHeight="1">
      <c r="B489" s="32"/>
      <c r="C489" s="210" t="s">
        <v>1757</v>
      </c>
      <c r="D489" s="210" t="s">
        <v>1758</v>
      </c>
      <c r="E489" s="17" t="s">
        <v>311</v>
      </c>
      <c r="F489" s="211">
        <v>241.874</v>
      </c>
      <c r="H489" s="32"/>
    </row>
    <row r="490" spans="2:8" s="1" customFormat="1" ht="22.5">
      <c r="B490" s="32"/>
      <c r="C490" s="210" t="s">
        <v>687</v>
      </c>
      <c r="D490" s="210" t="s">
        <v>688</v>
      </c>
      <c r="E490" s="17" t="s">
        <v>311</v>
      </c>
      <c r="F490" s="211">
        <v>595.55799999999999</v>
      </c>
      <c r="H490" s="32"/>
    </row>
    <row r="491" spans="2:8" s="1" customFormat="1" ht="26.45" customHeight="1">
      <c r="B491" s="32"/>
      <c r="C491" s="205" t="s">
        <v>6902</v>
      </c>
      <c r="D491" s="205" t="s">
        <v>95</v>
      </c>
      <c r="H491" s="32"/>
    </row>
    <row r="492" spans="2:8" s="1" customFormat="1" ht="16.899999999999999" customHeight="1">
      <c r="B492" s="32"/>
      <c r="C492" s="206" t="s">
        <v>214</v>
      </c>
      <c r="D492" s="207" t="s">
        <v>1</v>
      </c>
      <c r="E492" s="208" t="s">
        <v>1</v>
      </c>
      <c r="F492" s="209">
        <v>531.63199999999995</v>
      </c>
      <c r="H492" s="32"/>
    </row>
    <row r="493" spans="2:8" s="1" customFormat="1" ht="16.899999999999999" customHeight="1">
      <c r="B493" s="32"/>
      <c r="C493" s="210" t="s">
        <v>1</v>
      </c>
      <c r="D493" s="210" t="s">
        <v>2310</v>
      </c>
      <c r="E493" s="17" t="s">
        <v>1</v>
      </c>
      <c r="F493" s="211">
        <v>262.20400000000001</v>
      </c>
      <c r="H493" s="32"/>
    </row>
    <row r="494" spans="2:8" s="1" customFormat="1" ht="16.899999999999999" customHeight="1">
      <c r="B494" s="32"/>
      <c r="C494" s="210" t="s">
        <v>1</v>
      </c>
      <c r="D494" s="210" t="s">
        <v>2311</v>
      </c>
      <c r="E494" s="17" t="s">
        <v>1</v>
      </c>
      <c r="F494" s="211">
        <v>169.51400000000001</v>
      </c>
      <c r="H494" s="32"/>
    </row>
    <row r="495" spans="2:8" s="1" customFormat="1" ht="16.899999999999999" customHeight="1">
      <c r="B495" s="32"/>
      <c r="C495" s="210" t="s">
        <v>1</v>
      </c>
      <c r="D495" s="210" t="s">
        <v>2312</v>
      </c>
      <c r="E495" s="17" t="s">
        <v>1</v>
      </c>
      <c r="F495" s="211">
        <v>99.914000000000001</v>
      </c>
      <c r="H495" s="32"/>
    </row>
    <row r="496" spans="2:8" s="1" customFormat="1" ht="16.899999999999999" customHeight="1">
      <c r="B496" s="32"/>
      <c r="C496" s="210" t="s">
        <v>214</v>
      </c>
      <c r="D496" s="210" t="s">
        <v>371</v>
      </c>
      <c r="E496" s="17" t="s">
        <v>1</v>
      </c>
      <c r="F496" s="211">
        <v>531.63199999999995</v>
      </c>
      <c r="H496" s="32"/>
    </row>
    <row r="497" spans="2:8" s="1" customFormat="1" ht="16.899999999999999" customHeight="1">
      <c r="B497" s="32"/>
      <c r="C497" s="212" t="s">
        <v>6900</v>
      </c>
      <c r="H497" s="32"/>
    </row>
    <row r="498" spans="2:8" s="1" customFormat="1" ht="16.899999999999999" customHeight="1">
      <c r="B498" s="32"/>
      <c r="C498" s="210" t="s">
        <v>1106</v>
      </c>
      <c r="D498" s="210" t="s">
        <v>1107</v>
      </c>
      <c r="E498" s="17" t="s">
        <v>767</v>
      </c>
      <c r="F498" s="211">
        <v>531.63199999999995</v>
      </c>
      <c r="H498" s="32"/>
    </row>
    <row r="499" spans="2:8" s="1" customFormat="1" ht="16.899999999999999" customHeight="1">
      <c r="B499" s="32"/>
      <c r="C499" s="210" t="s">
        <v>1145</v>
      </c>
      <c r="D499" s="210" t="s">
        <v>1146</v>
      </c>
      <c r="E499" s="17" t="s">
        <v>767</v>
      </c>
      <c r="F499" s="211">
        <v>531.63199999999995</v>
      </c>
      <c r="H499" s="32"/>
    </row>
    <row r="500" spans="2:8" s="1" customFormat="1" ht="16.899999999999999" customHeight="1">
      <c r="B500" s="32"/>
      <c r="C500" s="206" t="s">
        <v>217</v>
      </c>
      <c r="D500" s="207" t="s">
        <v>1</v>
      </c>
      <c r="E500" s="208" t="s">
        <v>1</v>
      </c>
      <c r="F500" s="209">
        <v>42.710999999999999</v>
      </c>
      <c r="H500" s="32"/>
    </row>
    <row r="501" spans="2:8" s="1" customFormat="1" ht="16.899999999999999" customHeight="1">
      <c r="B501" s="32"/>
      <c r="C501" s="210" t="s">
        <v>1</v>
      </c>
      <c r="D501" s="210" t="s">
        <v>313</v>
      </c>
      <c r="E501" s="17" t="s">
        <v>1</v>
      </c>
      <c r="F501" s="211">
        <v>0</v>
      </c>
      <c r="H501" s="32"/>
    </row>
    <row r="502" spans="2:8" s="1" customFormat="1" ht="16.899999999999999" customHeight="1">
      <c r="B502" s="32"/>
      <c r="C502" s="210" t="s">
        <v>217</v>
      </c>
      <c r="D502" s="210" t="s">
        <v>314</v>
      </c>
      <c r="E502" s="17" t="s">
        <v>1</v>
      </c>
      <c r="F502" s="211">
        <v>42.710999999999999</v>
      </c>
      <c r="H502" s="32"/>
    </row>
    <row r="503" spans="2:8" s="1" customFormat="1" ht="16.899999999999999" customHeight="1">
      <c r="B503" s="32"/>
      <c r="C503" s="212" t="s">
        <v>6900</v>
      </c>
      <c r="H503" s="32"/>
    </row>
    <row r="504" spans="2:8" s="1" customFormat="1" ht="16.899999999999999" customHeight="1">
      <c r="B504" s="32"/>
      <c r="C504" s="210" t="s">
        <v>309</v>
      </c>
      <c r="D504" s="210" t="s">
        <v>310</v>
      </c>
      <c r="E504" s="17" t="s">
        <v>311</v>
      </c>
      <c r="F504" s="211">
        <v>42.710999999999999</v>
      </c>
      <c r="H504" s="32"/>
    </row>
    <row r="505" spans="2:8" s="1" customFormat="1" ht="16.899999999999999" customHeight="1">
      <c r="B505" s="32"/>
      <c r="C505" s="210" t="s">
        <v>681</v>
      </c>
      <c r="D505" s="210" t="s">
        <v>682</v>
      </c>
      <c r="E505" s="17" t="s">
        <v>311</v>
      </c>
      <c r="F505" s="211">
        <v>1834.838</v>
      </c>
      <c r="H505" s="32"/>
    </row>
    <row r="506" spans="2:8" s="1" customFormat="1" ht="16.899999999999999" customHeight="1">
      <c r="B506" s="32"/>
      <c r="C506" s="210" t="s">
        <v>690</v>
      </c>
      <c r="D506" s="210" t="s">
        <v>691</v>
      </c>
      <c r="E506" s="17" t="s">
        <v>311</v>
      </c>
      <c r="F506" s="211">
        <v>2039.124</v>
      </c>
      <c r="H506" s="32"/>
    </row>
    <row r="507" spans="2:8" s="1" customFormat="1" ht="16.899999999999999" customHeight="1">
      <c r="B507" s="32"/>
      <c r="C507" s="210" t="s">
        <v>1392</v>
      </c>
      <c r="D507" s="210" t="s">
        <v>1393</v>
      </c>
      <c r="E507" s="17" t="s">
        <v>533</v>
      </c>
      <c r="F507" s="211">
        <v>311.55200000000002</v>
      </c>
      <c r="H507" s="32"/>
    </row>
    <row r="508" spans="2:8" s="1" customFormat="1" ht="22.5">
      <c r="B508" s="32"/>
      <c r="C508" s="210" t="s">
        <v>1402</v>
      </c>
      <c r="D508" s="210" t="s">
        <v>1403</v>
      </c>
      <c r="E508" s="17" t="s">
        <v>533</v>
      </c>
      <c r="F508" s="211">
        <v>135.56</v>
      </c>
      <c r="H508" s="32"/>
    </row>
    <row r="509" spans="2:8" s="1" customFormat="1" ht="16.899999999999999" customHeight="1">
      <c r="B509" s="32"/>
      <c r="C509" s="206" t="s">
        <v>2075</v>
      </c>
      <c r="D509" s="207" t="s">
        <v>1</v>
      </c>
      <c r="E509" s="208" t="s">
        <v>1</v>
      </c>
      <c r="F509" s="209">
        <v>18.907</v>
      </c>
      <c r="H509" s="32"/>
    </row>
    <row r="510" spans="2:8" s="1" customFormat="1" ht="16.899999999999999" customHeight="1">
      <c r="B510" s="32"/>
      <c r="C510" s="210" t="s">
        <v>2075</v>
      </c>
      <c r="D510" s="210" t="s">
        <v>2125</v>
      </c>
      <c r="E510" s="17" t="s">
        <v>1</v>
      </c>
      <c r="F510" s="211">
        <v>18.907</v>
      </c>
      <c r="H510" s="32"/>
    </row>
    <row r="511" spans="2:8" s="1" customFormat="1" ht="16.899999999999999" customHeight="1">
      <c r="B511" s="32"/>
      <c r="C511" s="212" t="s">
        <v>6900</v>
      </c>
      <c r="H511" s="32"/>
    </row>
    <row r="512" spans="2:8" s="1" customFormat="1" ht="16.899999999999999" customHeight="1">
      <c r="B512" s="32"/>
      <c r="C512" s="210" t="s">
        <v>2122</v>
      </c>
      <c r="D512" s="210" t="s">
        <v>2123</v>
      </c>
      <c r="E512" s="17" t="s">
        <v>311</v>
      </c>
      <c r="F512" s="211">
        <v>18.907</v>
      </c>
      <c r="H512" s="32"/>
    </row>
    <row r="513" spans="2:8" s="1" customFormat="1" ht="16.899999999999999" customHeight="1">
      <c r="B513" s="32"/>
      <c r="C513" s="210" t="s">
        <v>1392</v>
      </c>
      <c r="D513" s="210" t="s">
        <v>1393</v>
      </c>
      <c r="E513" s="17" t="s">
        <v>533</v>
      </c>
      <c r="F513" s="211">
        <v>311.55200000000002</v>
      </c>
      <c r="H513" s="32"/>
    </row>
    <row r="514" spans="2:8" s="1" customFormat="1" ht="22.5">
      <c r="B514" s="32"/>
      <c r="C514" s="210" t="s">
        <v>1402</v>
      </c>
      <c r="D514" s="210" t="s">
        <v>1403</v>
      </c>
      <c r="E514" s="17" t="s">
        <v>533</v>
      </c>
      <c r="F514" s="211">
        <v>135.56</v>
      </c>
      <c r="H514" s="32"/>
    </row>
    <row r="515" spans="2:8" s="1" customFormat="1" ht="16.899999999999999" customHeight="1">
      <c r="B515" s="32"/>
      <c r="C515" s="206" t="s">
        <v>219</v>
      </c>
      <c r="D515" s="207" t="s">
        <v>1</v>
      </c>
      <c r="E515" s="208" t="s">
        <v>1</v>
      </c>
      <c r="F515" s="209">
        <v>70.397000000000006</v>
      </c>
      <c r="H515" s="32"/>
    </row>
    <row r="516" spans="2:8" s="1" customFormat="1" ht="16.899999999999999" customHeight="1">
      <c r="B516" s="32"/>
      <c r="C516" s="210" t="s">
        <v>1</v>
      </c>
      <c r="D516" s="210" t="s">
        <v>318</v>
      </c>
      <c r="E516" s="17" t="s">
        <v>1</v>
      </c>
      <c r="F516" s="211">
        <v>0</v>
      </c>
      <c r="H516" s="32"/>
    </row>
    <row r="517" spans="2:8" s="1" customFormat="1" ht="16.899999999999999" customHeight="1">
      <c r="B517" s="32"/>
      <c r="C517" s="210" t="s">
        <v>219</v>
      </c>
      <c r="D517" s="210" t="s">
        <v>2115</v>
      </c>
      <c r="E517" s="17" t="s">
        <v>1</v>
      </c>
      <c r="F517" s="211">
        <v>70.397000000000006</v>
      </c>
      <c r="H517" s="32"/>
    </row>
    <row r="518" spans="2:8" s="1" customFormat="1" ht="16.899999999999999" customHeight="1">
      <c r="B518" s="32"/>
      <c r="C518" s="212" t="s">
        <v>6900</v>
      </c>
      <c r="H518" s="32"/>
    </row>
    <row r="519" spans="2:8" s="1" customFormat="1" ht="16.899999999999999" customHeight="1">
      <c r="B519" s="32"/>
      <c r="C519" s="210" t="s">
        <v>315</v>
      </c>
      <c r="D519" s="210" t="s">
        <v>316</v>
      </c>
      <c r="E519" s="17" t="s">
        <v>311</v>
      </c>
      <c r="F519" s="211">
        <v>70.397000000000006</v>
      </c>
      <c r="H519" s="32"/>
    </row>
    <row r="520" spans="2:8" s="1" customFormat="1" ht="16.899999999999999" customHeight="1">
      <c r="B520" s="32"/>
      <c r="C520" s="210" t="s">
        <v>681</v>
      </c>
      <c r="D520" s="210" t="s">
        <v>682</v>
      </c>
      <c r="E520" s="17" t="s">
        <v>311</v>
      </c>
      <c r="F520" s="211">
        <v>1834.838</v>
      </c>
      <c r="H520" s="32"/>
    </row>
    <row r="521" spans="2:8" s="1" customFormat="1" ht="16.899999999999999" customHeight="1">
      <c r="B521" s="32"/>
      <c r="C521" s="210" t="s">
        <v>690</v>
      </c>
      <c r="D521" s="210" t="s">
        <v>691</v>
      </c>
      <c r="E521" s="17" t="s">
        <v>311</v>
      </c>
      <c r="F521" s="211">
        <v>2039.124</v>
      </c>
      <c r="H521" s="32"/>
    </row>
    <row r="522" spans="2:8" s="1" customFormat="1" ht="16.899999999999999" customHeight="1">
      <c r="B522" s="32"/>
      <c r="C522" s="210" t="s">
        <v>1392</v>
      </c>
      <c r="D522" s="210" t="s">
        <v>1393</v>
      </c>
      <c r="E522" s="17" t="s">
        <v>533</v>
      </c>
      <c r="F522" s="211">
        <v>311.55200000000002</v>
      </c>
      <c r="H522" s="32"/>
    </row>
    <row r="523" spans="2:8" s="1" customFormat="1" ht="22.5">
      <c r="B523" s="32"/>
      <c r="C523" s="210" t="s">
        <v>1407</v>
      </c>
      <c r="D523" s="210" t="s">
        <v>1408</v>
      </c>
      <c r="E523" s="17" t="s">
        <v>533</v>
      </c>
      <c r="F523" s="211">
        <v>175.99299999999999</v>
      </c>
      <c r="H523" s="32"/>
    </row>
    <row r="524" spans="2:8" s="1" customFormat="1" ht="16.899999999999999" customHeight="1">
      <c r="B524" s="32"/>
      <c r="C524" s="206" t="s">
        <v>6903</v>
      </c>
      <c r="D524" s="207" t="s">
        <v>1</v>
      </c>
      <c r="E524" s="208" t="s">
        <v>1</v>
      </c>
      <c r="F524" s="209">
        <v>371.15499999999997</v>
      </c>
      <c r="H524" s="32"/>
    </row>
    <row r="525" spans="2:8" s="1" customFormat="1" ht="16.899999999999999" customHeight="1">
      <c r="B525" s="32"/>
      <c r="C525" s="206" t="s">
        <v>221</v>
      </c>
      <c r="D525" s="207" t="s">
        <v>1</v>
      </c>
      <c r="E525" s="208" t="s">
        <v>1</v>
      </c>
      <c r="F525" s="209">
        <v>533.88300000000004</v>
      </c>
      <c r="H525" s="32"/>
    </row>
    <row r="526" spans="2:8" s="1" customFormat="1" ht="16.899999999999999" customHeight="1">
      <c r="B526" s="32"/>
      <c r="C526" s="210" t="s">
        <v>1</v>
      </c>
      <c r="D526" s="210" t="s">
        <v>979</v>
      </c>
      <c r="E526" s="17" t="s">
        <v>1</v>
      </c>
      <c r="F526" s="211">
        <v>0</v>
      </c>
      <c r="H526" s="32"/>
    </row>
    <row r="527" spans="2:8" s="1" customFormat="1" ht="16.899999999999999" customHeight="1">
      <c r="B527" s="32"/>
      <c r="C527" s="210" t="s">
        <v>1</v>
      </c>
      <c r="D527" s="210" t="s">
        <v>2285</v>
      </c>
      <c r="E527" s="17" t="s">
        <v>1</v>
      </c>
      <c r="F527" s="211">
        <v>415.74400000000003</v>
      </c>
      <c r="H527" s="32"/>
    </row>
    <row r="528" spans="2:8" s="1" customFormat="1" ht="16.899999999999999" customHeight="1">
      <c r="B528" s="32"/>
      <c r="C528" s="210" t="s">
        <v>1</v>
      </c>
      <c r="D528" s="210" t="s">
        <v>2286</v>
      </c>
      <c r="E528" s="17" t="s">
        <v>1</v>
      </c>
      <c r="F528" s="211">
        <v>118.139</v>
      </c>
      <c r="H528" s="32"/>
    </row>
    <row r="529" spans="2:8" s="1" customFormat="1" ht="16.899999999999999" customHeight="1">
      <c r="B529" s="32"/>
      <c r="C529" s="210" t="s">
        <v>221</v>
      </c>
      <c r="D529" s="210" t="s">
        <v>371</v>
      </c>
      <c r="E529" s="17" t="s">
        <v>1</v>
      </c>
      <c r="F529" s="211">
        <v>533.88300000000004</v>
      </c>
      <c r="H529" s="32"/>
    </row>
    <row r="530" spans="2:8" s="1" customFormat="1" ht="16.899999999999999" customHeight="1">
      <c r="B530" s="32"/>
      <c r="C530" s="212" t="s">
        <v>6900</v>
      </c>
      <c r="H530" s="32"/>
    </row>
    <row r="531" spans="2:8" s="1" customFormat="1" ht="22.5">
      <c r="B531" s="32"/>
      <c r="C531" s="210" t="s">
        <v>976</v>
      </c>
      <c r="D531" s="210" t="s">
        <v>977</v>
      </c>
      <c r="E531" s="17" t="s">
        <v>767</v>
      </c>
      <c r="F531" s="211">
        <v>533.88300000000004</v>
      </c>
      <c r="H531" s="32"/>
    </row>
    <row r="532" spans="2:8" s="1" customFormat="1" ht="16.899999999999999" customHeight="1">
      <c r="B532" s="32"/>
      <c r="C532" s="210" t="s">
        <v>309</v>
      </c>
      <c r="D532" s="210" t="s">
        <v>310</v>
      </c>
      <c r="E532" s="17" t="s">
        <v>311</v>
      </c>
      <c r="F532" s="211">
        <v>42.710999999999999</v>
      </c>
      <c r="H532" s="32"/>
    </row>
    <row r="533" spans="2:8" s="1" customFormat="1" ht="16.899999999999999" customHeight="1">
      <c r="B533" s="32"/>
      <c r="C533" s="206" t="s">
        <v>223</v>
      </c>
      <c r="D533" s="207" t="s">
        <v>1</v>
      </c>
      <c r="E533" s="208" t="s">
        <v>1</v>
      </c>
      <c r="F533" s="209">
        <v>228.80699999999999</v>
      </c>
      <c r="H533" s="32"/>
    </row>
    <row r="534" spans="2:8" s="1" customFormat="1" ht="16.899999999999999" customHeight="1">
      <c r="B534" s="32"/>
      <c r="C534" s="210" t="s">
        <v>1</v>
      </c>
      <c r="D534" s="210" t="s">
        <v>1020</v>
      </c>
      <c r="E534" s="17" t="s">
        <v>1</v>
      </c>
      <c r="F534" s="211">
        <v>0</v>
      </c>
      <c r="H534" s="32"/>
    </row>
    <row r="535" spans="2:8" s="1" customFormat="1" ht="16.899999999999999" customHeight="1">
      <c r="B535" s="32"/>
      <c r="C535" s="210" t="s">
        <v>1</v>
      </c>
      <c r="D535" s="210" t="s">
        <v>2289</v>
      </c>
      <c r="E535" s="17" t="s">
        <v>1</v>
      </c>
      <c r="F535" s="211">
        <v>178.17599999999999</v>
      </c>
      <c r="H535" s="32"/>
    </row>
    <row r="536" spans="2:8" s="1" customFormat="1" ht="16.899999999999999" customHeight="1">
      <c r="B536" s="32"/>
      <c r="C536" s="210" t="s">
        <v>1</v>
      </c>
      <c r="D536" s="210" t="s">
        <v>2290</v>
      </c>
      <c r="E536" s="17" t="s">
        <v>1</v>
      </c>
      <c r="F536" s="211">
        <v>50.631</v>
      </c>
      <c r="H536" s="32"/>
    </row>
    <row r="537" spans="2:8" s="1" customFormat="1" ht="16.899999999999999" customHeight="1">
      <c r="B537" s="32"/>
      <c r="C537" s="210" t="s">
        <v>223</v>
      </c>
      <c r="D537" s="210" t="s">
        <v>1019</v>
      </c>
      <c r="E537" s="17" t="s">
        <v>1</v>
      </c>
      <c r="F537" s="211">
        <v>228.80699999999999</v>
      </c>
      <c r="H537" s="32"/>
    </row>
    <row r="538" spans="2:8" s="1" customFormat="1" ht="16.899999999999999" customHeight="1">
      <c r="B538" s="32"/>
      <c r="C538" s="212" t="s">
        <v>6900</v>
      </c>
      <c r="H538" s="32"/>
    </row>
    <row r="539" spans="2:8" s="1" customFormat="1" ht="22.5">
      <c r="B539" s="32"/>
      <c r="C539" s="210" t="s">
        <v>994</v>
      </c>
      <c r="D539" s="210" t="s">
        <v>995</v>
      </c>
      <c r="E539" s="17" t="s">
        <v>767</v>
      </c>
      <c r="F539" s="211">
        <v>303.67599999999999</v>
      </c>
      <c r="H539" s="32"/>
    </row>
    <row r="540" spans="2:8" s="1" customFormat="1" ht="16.899999999999999" customHeight="1">
      <c r="B540" s="32"/>
      <c r="C540" s="210" t="s">
        <v>309</v>
      </c>
      <c r="D540" s="210" t="s">
        <v>310</v>
      </c>
      <c r="E540" s="17" t="s">
        <v>311</v>
      </c>
      <c r="F540" s="211">
        <v>42.710999999999999</v>
      </c>
      <c r="H540" s="32"/>
    </row>
    <row r="541" spans="2:8" s="1" customFormat="1" ht="16.899999999999999" customHeight="1">
      <c r="B541" s="32"/>
      <c r="C541" s="210" t="s">
        <v>1159</v>
      </c>
      <c r="D541" s="210" t="s">
        <v>1160</v>
      </c>
      <c r="E541" s="17" t="s">
        <v>767</v>
      </c>
      <c r="F541" s="211">
        <v>3229.366</v>
      </c>
      <c r="H541" s="32"/>
    </row>
    <row r="542" spans="2:8" s="1" customFormat="1" ht="16.899999999999999" customHeight="1">
      <c r="B542" s="32"/>
      <c r="C542" s="206" t="s">
        <v>226</v>
      </c>
      <c r="D542" s="207" t="s">
        <v>1</v>
      </c>
      <c r="E542" s="208" t="s">
        <v>1</v>
      </c>
      <c r="F542" s="209">
        <v>371.60199999999998</v>
      </c>
      <c r="H542" s="32"/>
    </row>
    <row r="543" spans="2:8" s="1" customFormat="1" ht="33.75">
      <c r="B543" s="32"/>
      <c r="C543" s="210" t="s">
        <v>1</v>
      </c>
      <c r="D543" s="210" t="s">
        <v>2279</v>
      </c>
      <c r="E543" s="17" t="s">
        <v>1</v>
      </c>
      <c r="F543" s="211">
        <v>70.692999999999998</v>
      </c>
      <c r="H543" s="32"/>
    </row>
    <row r="544" spans="2:8" s="1" customFormat="1" ht="22.5">
      <c r="B544" s="32"/>
      <c r="C544" s="210" t="s">
        <v>1</v>
      </c>
      <c r="D544" s="210" t="s">
        <v>2280</v>
      </c>
      <c r="E544" s="17" t="s">
        <v>1</v>
      </c>
      <c r="F544" s="211">
        <v>201.291</v>
      </c>
      <c r="H544" s="32"/>
    </row>
    <row r="545" spans="2:8" s="1" customFormat="1" ht="16.899999999999999" customHeight="1">
      <c r="B545" s="32"/>
      <c r="C545" s="210" t="s">
        <v>1</v>
      </c>
      <c r="D545" s="210" t="s">
        <v>2281</v>
      </c>
      <c r="E545" s="17" t="s">
        <v>1</v>
      </c>
      <c r="F545" s="211">
        <v>-4.109</v>
      </c>
      <c r="H545" s="32"/>
    </row>
    <row r="546" spans="2:8" s="1" customFormat="1" ht="16.899999999999999" customHeight="1">
      <c r="B546" s="32"/>
      <c r="C546" s="210" t="s">
        <v>1</v>
      </c>
      <c r="D546" s="210" t="s">
        <v>2282</v>
      </c>
      <c r="E546" s="17" t="s">
        <v>1</v>
      </c>
      <c r="F546" s="211">
        <v>39.006999999999998</v>
      </c>
      <c r="H546" s="32"/>
    </row>
    <row r="547" spans="2:8" s="1" customFormat="1" ht="22.5">
      <c r="B547" s="32"/>
      <c r="C547" s="210" t="s">
        <v>1</v>
      </c>
      <c r="D547" s="210" t="s">
        <v>2283</v>
      </c>
      <c r="E547" s="17" t="s">
        <v>1</v>
      </c>
      <c r="F547" s="211">
        <v>64.72</v>
      </c>
      <c r="H547" s="32"/>
    </row>
    <row r="548" spans="2:8" s="1" customFormat="1" ht="16.899999999999999" customHeight="1">
      <c r="B548" s="32"/>
      <c r="C548" s="210" t="s">
        <v>226</v>
      </c>
      <c r="D548" s="210" t="s">
        <v>371</v>
      </c>
      <c r="E548" s="17" t="s">
        <v>1</v>
      </c>
      <c r="F548" s="211">
        <v>371.60199999999998</v>
      </c>
      <c r="H548" s="32"/>
    </row>
    <row r="549" spans="2:8" s="1" customFormat="1" ht="16.899999999999999" customHeight="1">
      <c r="B549" s="32"/>
      <c r="C549" s="212" t="s">
        <v>6900</v>
      </c>
      <c r="H549" s="32"/>
    </row>
    <row r="550" spans="2:8" s="1" customFormat="1" ht="16.899999999999999" customHeight="1">
      <c r="B550" s="32"/>
      <c r="C550" s="210" t="s">
        <v>913</v>
      </c>
      <c r="D550" s="210" t="s">
        <v>914</v>
      </c>
      <c r="E550" s="17" t="s">
        <v>311</v>
      </c>
      <c r="F550" s="211">
        <v>371.60199999999998</v>
      </c>
      <c r="H550" s="32"/>
    </row>
    <row r="551" spans="2:8" s="1" customFormat="1" ht="16.899999999999999" customHeight="1">
      <c r="B551" s="32"/>
      <c r="C551" s="210" t="s">
        <v>1154</v>
      </c>
      <c r="D551" s="210" t="s">
        <v>1155</v>
      </c>
      <c r="E551" s="17" t="s">
        <v>533</v>
      </c>
      <c r="F551" s="211">
        <v>13.656000000000001</v>
      </c>
      <c r="H551" s="32"/>
    </row>
    <row r="552" spans="2:8" s="1" customFormat="1" ht="16.899999999999999" customHeight="1">
      <c r="B552" s="32"/>
      <c r="C552" s="206" t="s">
        <v>2081</v>
      </c>
      <c r="D552" s="207" t="s">
        <v>1</v>
      </c>
      <c r="E552" s="208" t="s">
        <v>1</v>
      </c>
      <c r="F552" s="209">
        <v>83.966999999999999</v>
      </c>
      <c r="H552" s="32"/>
    </row>
    <row r="553" spans="2:8" s="1" customFormat="1" ht="16.899999999999999" customHeight="1">
      <c r="B553" s="32"/>
      <c r="C553" s="210" t="s">
        <v>1</v>
      </c>
      <c r="D553" s="210" t="s">
        <v>1057</v>
      </c>
      <c r="E553" s="17" t="s">
        <v>1</v>
      </c>
      <c r="F553" s="211">
        <v>0</v>
      </c>
      <c r="H553" s="32"/>
    </row>
    <row r="554" spans="2:8" s="1" customFormat="1" ht="16.899999999999999" customHeight="1">
      <c r="B554" s="32"/>
      <c r="C554" s="210" t="s">
        <v>1</v>
      </c>
      <c r="D554" s="210" t="s">
        <v>2294</v>
      </c>
      <c r="E554" s="17" t="s">
        <v>1</v>
      </c>
      <c r="F554" s="211">
        <v>7.28</v>
      </c>
      <c r="H554" s="32"/>
    </row>
    <row r="555" spans="2:8" s="1" customFormat="1" ht="16.899999999999999" customHeight="1">
      <c r="B555" s="32"/>
      <c r="C555" s="210" t="s">
        <v>1</v>
      </c>
      <c r="D555" s="210" t="s">
        <v>2295</v>
      </c>
      <c r="E555" s="17" t="s">
        <v>1</v>
      </c>
      <c r="F555" s="211">
        <v>76.686999999999998</v>
      </c>
      <c r="H555" s="32"/>
    </row>
    <row r="556" spans="2:8" s="1" customFormat="1" ht="16.899999999999999" customHeight="1">
      <c r="B556" s="32"/>
      <c r="C556" s="210" t="s">
        <v>2081</v>
      </c>
      <c r="D556" s="210" t="s">
        <v>371</v>
      </c>
      <c r="E556" s="17" t="s">
        <v>1</v>
      </c>
      <c r="F556" s="211">
        <v>83.966999999999999</v>
      </c>
      <c r="H556" s="32"/>
    </row>
    <row r="557" spans="2:8" s="1" customFormat="1" ht="16.899999999999999" customHeight="1">
      <c r="B557" s="32"/>
      <c r="C557" s="212" t="s">
        <v>6900</v>
      </c>
      <c r="H557" s="32"/>
    </row>
    <row r="558" spans="2:8" s="1" customFormat="1" ht="22.5">
      <c r="B558" s="32"/>
      <c r="C558" s="210" t="s">
        <v>1054</v>
      </c>
      <c r="D558" s="210" t="s">
        <v>1055</v>
      </c>
      <c r="E558" s="17" t="s">
        <v>767</v>
      </c>
      <c r="F558" s="211">
        <v>83.966999999999999</v>
      </c>
      <c r="H558" s="32"/>
    </row>
    <row r="559" spans="2:8" s="1" customFormat="1" ht="16.899999999999999" customHeight="1">
      <c r="B559" s="32"/>
      <c r="C559" s="210" t="s">
        <v>315</v>
      </c>
      <c r="D559" s="210" t="s">
        <v>316</v>
      </c>
      <c r="E559" s="17" t="s">
        <v>311</v>
      </c>
      <c r="F559" s="211">
        <v>70.397000000000006</v>
      </c>
      <c r="H559" s="32"/>
    </row>
    <row r="560" spans="2:8" s="1" customFormat="1" ht="16.899999999999999" customHeight="1">
      <c r="B560" s="32"/>
      <c r="C560" s="210" t="s">
        <v>1159</v>
      </c>
      <c r="D560" s="210" t="s">
        <v>1160</v>
      </c>
      <c r="E560" s="17" t="s">
        <v>767</v>
      </c>
      <c r="F560" s="211">
        <v>3229.366</v>
      </c>
      <c r="H560" s="32"/>
    </row>
    <row r="561" spans="2:8" s="1" customFormat="1" ht="16.899999999999999" customHeight="1">
      <c r="B561" s="32"/>
      <c r="C561" s="206" t="s">
        <v>2083</v>
      </c>
      <c r="D561" s="207" t="s">
        <v>1</v>
      </c>
      <c r="E561" s="208" t="s">
        <v>1</v>
      </c>
      <c r="F561" s="209">
        <v>214.41499999999999</v>
      </c>
      <c r="H561" s="32"/>
    </row>
    <row r="562" spans="2:8" s="1" customFormat="1" ht="16.899999999999999" customHeight="1">
      <c r="B562" s="32"/>
      <c r="C562" s="210" t="s">
        <v>1</v>
      </c>
      <c r="D562" s="210" t="s">
        <v>1057</v>
      </c>
      <c r="E562" s="17" t="s">
        <v>1</v>
      </c>
      <c r="F562" s="211">
        <v>0</v>
      </c>
      <c r="H562" s="32"/>
    </row>
    <row r="563" spans="2:8" s="1" customFormat="1" ht="16.899999999999999" customHeight="1">
      <c r="B563" s="32"/>
      <c r="C563" s="210" t="s">
        <v>1</v>
      </c>
      <c r="D563" s="210" t="s">
        <v>2299</v>
      </c>
      <c r="E563" s="17" t="s">
        <v>1</v>
      </c>
      <c r="F563" s="211">
        <v>214.41499999999999</v>
      </c>
      <c r="H563" s="32"/>
    </row>
    <row r="564" spans="2:8" s="1" customFormat="1" ht="16.899999999999999" customHeight="1">
      <c r="B564" s="32"/>
      <c r="C564" s="210" t="s">
        <v>2083</v>
      </c>
      <c r="D564" s="210" t="s">
        <v>1019</v>
      </c>
      <c r="E564" s="17" t="s">
        <v>1</v>
      </c>
      <c r="F564" s="211">
        <v>214.41499999999999</v>
      </c>
      <c r="H564" s="32"/>
    </row>
    <row r="565" spans="2:8" s="1" customFormat="1" ht="16.899999999999999" customHeight="1">
      <c r="B565" s="32"/>
      <c r="C565" s="212" t="s">
        <v>6900</v>
      </c>
      <c r="H565" s="32"/>
    </row>
    <row r="566" spans="2:8" s="1" customFormat="1" ht="22.5">
      <c r="B566" s="32"/>
      <c r="C566" s="210" t="s">
        <v>1090</v>
      </c>
      <c r="D566" s="210" t="s">
        <v>1091</v>
      </c>
      <c r="E566" s="17" t="s">
        <v>767</v>
      </c>
      <c r="F566" s="211">
        <v>411.52600000000001</v>
      </c>
      <c r="H566" s="32"/>
    </row>
    <row r="567" spans="2:8" s="1" customFormat="1" ht="16.899999999999999" customHeight="1">
      <c r="B567" s="32"/>
      <c r="C567" s="210" t="s">
        <v>315</v>
      </c>
      <c r="D567" s="210" t="s">
        <v>316</v>
      </c>
      <c r="E567" s="17" t="s">
        <v>311</v>
      </c>
      <c r="F567" s="211">
        <v>70.397000000000006</v>
      </c>
      <c r="H567" s="32"/>
    </row>
    <row r="568" spans="2:8" s="1" customFormat="1" ht="16.899999999999999" customHeight="1">
      <c r="B568" s="32"/>
      <c r="C568" s="210" t="s">
        <v>1159</v>
      </c>
      <c r="D568" s="210" t="s">
        <v>1160</v>
      </c>
      <c r="E568" s="17" t="s">
        <v>767</v>
      </c>
      <c r="F568" s="211">
        <v>3229.366</v>
      </c>
      <c r="H568" s="32"/>
    </row>
    <row r="569" spans="2:8" s="1" customFormat="1" ht="16.899999999999999" customHeight="1">
      <c r="B569" s="32"/>
      <c r="C569" s="206" t="s">
        <v>235</v>
      </c>
      <c r="D569" s="207" t="s">
        <v>1</v>
      </c>
      <c r="E569" s="208" t="s">
        <v>1</v>
      </c>
      <c r="F569" s="209">
        <v>124.30200000000001</v>
      </c>
      <c r="H569" s="32"/>
    </row>
    <row r="570" spans="2:8" s="1" customFormat="1" ht="16.899999999999999" customHeight="1">
      <c r="B570" s="32"/>
      <c r="C570" s="210" t="s">
        <v>235</v>
      </c>
      <c r="D570" s="210" t="s">
        <v>698</v>
      </c>
      <c r="E570" s="17" t="s">
        <v>1</v>
      </c>
      <c r="F570" s="211">
        <v>124.30200000000001</v>
      </c>
      <c r="H570" s="32"/>
    </row>
    <row r="571" spans="2:8" s="1" customFormat="1" ht="16.899999999999999" customHeight="1">
      <c r="B571" s="32"/>
      <c r="C571" s="212" t="s">
        <v>6900</v>
      </c>
      <c r="H571" s="32"/>
    </row>
    <row r="572" spans="2:8" s="1" customFormat="1" ht="16.899999999999999" customHeight="1">
      <c r="B572" s="32"/>
      <c r="C572" s="210" t="s">
        <v>695</v>
      </c>
      <c r="D572" s="210" t="s">
        <v>696</v>
      </c>
      <c r="E572" s="17" t="s">
        <v>311</v>
      </c>
      <c r="F572" s="211">
        <v>328.58800000000002</v>
      </c>
      <c r="H572" s="32"/>
    </row>
    <row r="573" spans="2:8" s="1" customFormat="1" ht="16.899999999999999" customHeight="1">
      <c r="B573" s="32"/>
      <c r="C573" s="210" t="s">
        <v>681</v>
      </c>
      <c r="D573" s="210" t="s">
        <v>682</v>
      </c>
      <c r="E573" s="17" t="s">
        <v>311</v>
      </c>
      <c r="F573" s="211">
        <v>1834.838</v>
      </c>
      <c r="H573" s="32"/>
    </row>
    <row r="574" spans="2:8" s="1" customFormat="1" ht="16.899999999999999" customHeight="1">
      <c r="B574" s="32"/>
      <c r="C574" s="206" t="s">
        <v>1561</v>
      </c>
      <c r="D574" s="207" t="s">
        <v>1</v>
      </c>
      <c r="E574" s="208" t="s">
        <v>1</v>
      </c>
      <c r="F574" s="209">
        <v>71.504000000000005</v>
      </c>
      <c r="H574" s="32"/>
    </row>
    <row r="575" spans="2:8" s="1" customFormat="1" ht="16.899999999999999" customHeight="1">
      <c r="B575" s="32"/>
      <c r="C575" s="210" t="s">
        <v>1561</v>
      </c>
      <c r="D575" s="210" t="s">
        <v>2111</v>
      </c>
      <c r="E575" s="17" t="s">
        <v>1</v>
      </c>
      <c r="F575" s="211">
        <v>71.504000000000005</v>
      </c>
      <c r="H575" s="32"/>
    </row>
    <row r="576" spans="2:8" s="1" customFormat="1" ht="16.899999999999999" customHeight="1">
      <c r="B576" s="32"/>
      <c r="C576" s="206" t="s">
        <v>237</v>
      </c>
      <c r="D576" s="207" t="s">
        <v>1</v>
      </c>
      <c r="E576" s="208" t="s">
        <v>1</v>
      </c>
      <c r="F576" s="209">
        <v>1721.73</v>
      </c>
      <c r="H576" s="32"/>
    </row>
    <row r="577" spans="2:8" s="1" customFormat="1" ht="16.899999999999999" customHeight="1">
      <c r="B577" s="32"/>
      <c r="C577" s="210" t="s">
        <v>237</v>
      </c>
      <c r="D577" s="210" t="s">
        <v>241</v>
      </c>
      <c r="E577" s="17" t="s">
        <v>1</v>
      </c>
      <c r="F577" s="211">
        <v>1721.73</v>
      </c>
      <c r="H577" s="32"/>
    </row>
    <row r="578" spans="2:8" s="1" customFormat="1" ht="16.899999999999999" customHeight="1">
      <c r="B578" s="32"/>
      <c r="C578" s="212" t="s">
        <v>6900</v>
      </c>
      <c r="H578" s="32"/>
    </row>
    <row r="579" spans="2:8" s="1" customFormat="1" ht="22.5">
      <c r="B579" s="32"/>
      <c r="C579" s="210" t="s">
        <v>687</v>
      </c>
      <c r="D579" s="210" t="s">
        <v>688</v>
      </c>
      <c r="E579" s="17" t="s">
        <v>311</v>
      </c>
      <c r="F579" s="211">
        <v>1721.73</v>
      </c>
      <c r="H579" s="32"/>
    </row>
    <row r="580" spans="2:8" s="1" customFormat="1" ht="16.899999999999999" customHeight="1">
      <c r="B580" s="32"/>
      <c r="C580" s="210" t="s">
        <v>700</v>
      </c>
      <c r="D580" s="210" t="s">
        <v>701</v>
      </c>
      <c r="E580" s="17" t="s">
        <v>533</v>
      </c>
      <c r="F580" s="211">
        <v>3271.2869999999998</v>
      </c>
      <c r="H580" s="32"/>
    </row>
    <row r="581" spans="2:8" s="1" customFormat="1" ht="16.899999999999999" customHeight="1">
      <c r="B581" s="32"/>
      <c r="C581" s="210" t="s">
        <v>705</v>
      </c>
      <c r="D581" s="210" t="s">
        <v>706</v>
      </c>
      <c r="E581" s="17" t="s">
        <v>311</v>
      </c>
      <c r="F581" s="211">
        <v>1721.73</v>
      </c>
      <c r="H581" s="32"/>
    </row>
    <row r="582" spans="2:8" s="1" customFormat="1" ht="16.899999999999999" customHeight="1">
      <c r="B582" s="32"/>
      <c r="C582" s="206" t="s">
        <v>239</v>
      </c>
      <c r="D582" s="207" t="s">
        <v>1</v>
      </c>
      <c r="E582" s="208" t="s">
        <v>1</v>
      </c>
      <c r="F582" s="209">
        <v>311.55200000000002</v>
      </c>
      <c r="H582" s="32"/>
    </row>
    <row r="583" spans="2:8" s="1" customFormat="1" ht="16.899999999999999" customHeight="1">
      <c r="B583" s="32"/>
      <c r="C583" s="210" t="s">
        <v>239</v>
      </c>
      <c r="D583" s="210" t="s">
        <v>2362</v>
      </c>
      <c r="E583" s="17" t="s">
        <v>1</v>
      </c>
      <c r="F583" s="211">
        <v>311.55200000000002</v>
      </c>
      <c r="H583" s="32"/>
    </row>
    <row r="584" spans="2:8" s="1" customFormat="1" ht="16.899999999999999" customHeight="1">
      <c r="B584" s="32"/>
      <c r="C584" s="212" t="s">
        <v>6900</v>
      </c>
      <c r="H584" s="32"/>
    </row>
    <row r="585" spans="2:8" s="1" customFormat="1" ht="16.899999999999999" customHeight="1">
      <c r="B585" s="32"/>
      <c r="C585" s="210" t="s">
        <v>1392</v>
      </c>
      <c r="D585" s="210" t="s">
        <v>1393</v>
      </c>
      <c r="E585" s="17" t="s">
        <v>533</v>
      </c>
      <c r="F585" s="211">
        <v>311.55200000000002</v>
      </c>
      <c r="H585" s="32"/>
    </row>
    <row r="586" spans="2:8" s="1" customFormat="1" ht="16.899999999999999" customHeight="1">
      <c r="B586" s="32"/>
      <c r="C586" s="210" t="s">
        <v>1397</v>
      </c>
      <c r="D586" s="210" t="s">
        <v>1398</v>
      </c>
      <c r="E586" s="17" t="s">
        <v>533</v>
      </c>
      <c r="F586" s="211">
        <v>2803.9679999999998</v>
      </c>
      <c r="H586" s="32"/>
    </row>
    <row r="587" spans="2:8" s="1" customFormat="1" ht="16.899999999999999" customHeight="1">
      <c r="B587" s="32"/>
      <c r="C587" s="206" t="s">
        <v>241</v>
      </c>
      <c r="D587" s="207" t="s">
        <v>1</v>
      </c>
      <c r="E587" s="208" t="s">
        <v>1</v>
      </c>
      <c r="F587" s="209">
        <v>1721.73</v>
      </c>
      <c r="H587" s="32"/>
    </row>
    <row r="588" spans="2:8" s="1" customFormat="1" ht="16.899999999999999" customHeight="1">
      <c r="B588" s="32"/>
      <c r="C588" s="210" t="s">
        <v>241</v>
      </c>
      <c r="D588" s="210" t="s">
        <v>2200</v>
      </c>
      <c r="E588" s="17" t="s">
        <v>1</v>
      </c>
      <c r="F588" s="211">
        <v>1721.73</v>
      </c>
      <c r="H588" s="32"/>
    </row>
    <row r="589" spans="2:8" s="1" customFormat="1" ht="16.899999999999999" customHeight="1">
      <c r="B589" s="32"/>
      <c r="C589" s="212" t="s">
        <v>6900</v>
      </c>
      <c r="H589" s="32"/>
    </row>
    <row r="590" spans="2:8" s="1" customFormat="1" ht="16.899999999999999" customHeight="1">
      <c r="B590" s="32"/>
      <c r="C590" s="210" t="s">
        <v>681</v>
      </c>
      <c r="D590" s="210" t="s">
        <v>682</v>
      </c>
      <c r="E590" s="17" t="s">
        <v>311</v>
      </c>
      <c r="F590" s="211">
        <v>1834.838</v>
      </c>
      <c r="H590" s="32"/>
    </row>
    <row r="591" spans="2:8" s="1" customFormat="1" ht="22.5">
      <c r="B591" s="32"/>
      <c r="C591" s="210" t="s">
        <v>687</v>
      </c>
      <c r="D591" s="210" t="s">
        <v>688</v>
      </c>
      <c r="E591" s="17" t="s">
        <v>311</v>
      </c>
      <c r="F591" s="211">
        <v>1721.73</v>
      </c>
      <c r="H591" s="32"/>
    </row>
    <row r="592" spans="2:8" s="1" customFormat="1" ht="16.899999999999999" customHeight="1">
      <c r="B592" s="32"/>
      <c r="C592" s="210" t="s">
        <v>690</v>
      </c>
      <c r="D592" s="210" t="s">
        <v>691</v>
      </c>
      <c r="E592" s="17" t="s">
        <v>311</v>
      </c>
      <c r="F592" s="211">
        <v>2039.124</v>
      </c>
      <c r="H592" s="32"/>
    </row>
    <row r="593" spans="2:8" s="1" customFormat="1" ht="16.899999999999999" customHeight="1">
      <c r="B593" s="32"/>
      <c r="C593" s="206" t="s">
        <v>242</v>
      </c>
      <c r="D593" s="207" t="s">
        <v>1</v>
      </c>
      <c r="E593" s="208" t="s">
        <v>1</v>
      </c>
      <c r="F593" s="209">
        <v>11.173999999999999</v>
      </c>
      <c r="H593" s="32"/>
    </row>
    <row r="594" spans="2:8" s="1" customFormat="1" ht="16.899999999999999" customHeight="1">
      <c r="B594" s="32"/>
      <c r="C594" s="210" t="s">
        <v>1</v>
      </c>
      <c r="D594" s="210" t="s">
        <v>795</v>
      </c>
      <c r="E594" s="17" t="s">
        <v>1</v>
      </c>
      <c r="F594" s="211">
        <v>0</v>
      </c>
      <c r="H594" s="32"/>
    </row>
    <row r="595" spans="2:8" s="1" customFormat="1" ht="16.899999999999999" customHeight="1">
      <c r="B595" s="32"/>
      <c r="C595" s="210" t="s">
        <v>1</v>
      </c>
      <c r="D595" s="210" t="s">
        <v>2331</v>
      </c>
      <c r="E595" s="17" t="s">
        <v>1</v>
      </c>
      <c r="F595" s="211">
        <v>3.754</v>
      </c>
      <c r="H595" s="32"/>
    </row>
    <row r="596" spans="2:8" s="1" customFormat="1" ht="16.899999999999999" customHeight="1">
      <c r="B596" s="32"/>
      <c r="C596" s="210" t="s">
        <v>1</v>
      </c>
      <c r="D596" s="210" t="s">
        <v>2332</v>
      </c>
      <c r="E596" s="17" t="s">
        <v>1</v>
      </c>
      <c r="F596" s="211">
        <v>5.6589999999999998</v>
      </c>
      <c r="H596" s="32"/>
    </row>
    <row r="597" spans="2:8" s="1" customFormat="1" ht="16.899999999999999" customHeight="1">
      <c r="B597" s="32"/>
      <c r="C597" s="210" t="s">
        <v>1</v>
      </c>
      <c r="D597" s="210" t="s">
        <v>2333</v>
      </c>
      <c r="E597" s="17" t="s">
        <v>1</v>
      </c>
      <c r="F597" s="211">
        <v>1.7609999999999999</v>
      </c>
      <c r="H597" s="32"/>
    </row>
    <row r="598" spans="2:8" s="1" customFormat="1" ht="16.899999999999999" customHeight="1">
      <c r="B598" s="32"/>
      <c r="C598" s="210" t="s">
        <v>242</v>
      </c>
      <c r="D598" s="210" t="s">
        <v>371</v>
      </c>
      <c r="E598" s="17" t="s">
        <v>1</v>
      </c>
      <c r="F598" s="211">
        <v>11.173999999999999</v>
      </c>
      <c r="H598" s="32"/>
    </row>
    <row r="599" spans="2:8" s="1" customFormat="1" ht="16.899999999999999" customHeight="1">
      <c r="B599" s="32"/>
      <c r="C599" s="212" t="s">
        <v>6900</v>
      </c>
      <c r="H599" s="32"/>
    </row>
    <row r="600" spans="2:8" s="1" customFormat="1" ht="22.5">
      <c r="B600" s="32"/>
      <c r="C600" s="210" t="s">
        <v>1234</v>
      </c>
      <c r="D600" s="210" t="s">
        <v>1235</v>
      </c>
      <c r="E600" s="17" t="s">
        <v>311</v>
      </c>
      <c r="F600" s="211">
        <v>11.173999999999999</v>
      </c>
      <c r="H600" s="32"/>
    </row>
    <row r="601" spans="2:8" s="1" customFormat="1" ht="16.899999999999999" customHeight="1">
      <c r="B601" s="32"/>
      <c r="C601" s="210" t="s">
        <v>1256</v>
      </c>
      <c r="D601" s="210" t="s">
        <v>1257</v>
      </c>
      <c r="E601" s="17" t="s">
        <v>533</v>
      </c>
      <c r="F601" s="211">
        <v>1.2609999999999999</v>
      </c>
      <c r="H601" s="32"/>
    </row>
    <row r="602" spans="2:8" s="1" customFormat="1" ht="16.899999999999999" customHeight="1">
      <c r="B602" s="32"/>
      <c r="C602" s="206" t="s">
        <v>2090</v>
      </c>
      <c r="D602" s="207" t="s">
        <v>1</v>
      </c>
      <c r="E602" s="208" t="s">
        <v>1</v>
      </c>
      <c r="F602" s="209">
        <v>524.40700000000004</v>
      </c>
      <c r="H602" s="32"/>
    </row>
    <row r="603" spans="2:8" s="1" customFormat="1" ht="16.899999999999999" customHeight="1">
      <c r="B603" s="32"/>
      <c r="C603" s="212" t="s">
        <v>6900</v>
      </c>
      <c r="H603" s="32"/>
    </row>
    <row r="604" spans="2:8" s="1" customFormat="1" ht="22.5">
      <c r="B604" s="32"/>
      <c r="C604" s="210" t="s">
        <v>994</v>
      </c>
      <c r="D604" s="210" t="s">
        <v>995</v>
      </c>
      <c r="E604" s="17" t="s">
        <v>767</v>
      </c>
      <c r="F604" s="211">
        <v>303.67599999999999</v>
      </c>
      <c r="H604" s="32"/>
    </row>
    <row r="605" spans="2:8" s="1" customFormat="1" ht="16.899999999999999" customHeight="1">
      <c r="B605" s="32"/>
      <c r="C605" s="210" t="s">
        <v>1159</v>
      </c>
      <c r="D605" s="210" t="s">
        <v>1160</v>
      </c>
      <c r="E605" s="17" t="s">
        <v>767</v>
      </c>
      <c r="F605" s="211">
        <v>3229.366</v>
      </c>
      <c r="H605" s="32"/>
    </row>
    <row r="606" spans="2:8" s="1" customFormat="1" ht="16.899999999999999" customHeight="1">
      <c r="B606" s="32"/>
      <c r="C606" s="206" t="s">
        <v>2092</v>
      </c>
      <c r="D606" s="207" t="s">
        <v>1</v>
      </c>
      <c r="E606" s="208" t="s">
        <v>1</v>
      </c>
      <c r="F606" s="209">
        <v>262.20400000000001</v>
      </c>
      <c r="H606" s="32"/>
    </row>
    <row r="607" spans="2:8" s="1" customFormat="1" ht="16.899999999999999" customHeight="1">
      <c r="B607" s="32"/>
      <c r="C607" s="210" t="s">
        <v>2092</v>
      </c>
      <c r="D607" s="210" t="s">
        <v>2292</v>
      </c>
      <c r="E607" s="17" t="s">
        <v>1</v>
      </c>
      <c r="F607" s="211">
        <v>262.20400000000001</v>
      </c>
      <c r="H607" s="32"/>
    </row>
    <row r="608" spans="2:8" s="1" customFormat="1" ht="16.899999999999999" customHeight="1">
      <c r="B608" s="32"/>
      <c r="C608" s="212" t="s">
        <v>6900</v>
      </c>
      <c r="H608" s="32"/>
    </row>
    <row r="609" spans="2:8" s="1" customFormat="1" ht="22.5">
      <c r="B609" s="32"/>
      <c r="C609" s="210" t="s">
        <v>1035</v>
      </c>
      <c r="D609" s="210" t="s">
        <v>1036</v>
      </c>
      <c r="E609" s="17" t="s">
        <v>767</v>
      </c>
      <c r="F609" s="211">
        <v>262.20400000000001</v>
      </c>
      <c r="H609" s="32"/>
    </row>
    <row r="610" spans="2:8" s="1" customFormat="1" ht="16.899999999999999" customHeight="1">
      <c r="B610" s="32"/>
      <c r="C610" s="210" t="s">
        <v>1106</v>
      </c>
      <c r="D610" s="210" t="s">
        <v>1107</v>
      </c>
      <c r="E610" s="17" t="s">
        <v>767</v>
      </c>
      <c r="F610" s="211">
        <v>531.63199999999995</v>
      </c>
      <c r="H610" s="32"/>
    </row>
    <row r="611" spans="2:8" s="1" customFormat="1" ht="16.899999999999999" customHeight="1">
      <c r="B611" s="32"/>
      <c r="C611" s="210" t="s">
        <v>1159</v>
      </c>
      <c r="D611" s="210" t="s">
        <v>1160</v>
      </c>
      <c r="E611" s="17" t="s">
        <v>767</v>
      </c>
      <c r="F611" s="211">
        <v>3229.366</v>
      </c>
      <c r="H611" s="32"/>
    </row>
    <row r="612" spans="2:8" s="1" customFormat="1" ht="16.899999999999999" customHeight="1">
      <c r="B612" s="32"/>
      <c r="C612" s="206" t="s">
        <v>244</v>
      </c>
      <c r="D612" s="207" t="s">
        <v>1</v>
      </c>
      <c r="E612" s="208" t="s">
        <v>1</v>
      </c>
      <c r="F612" s="209">
        <v>25.48</v>
      </c>
      <c r="H612" s="32"/>
    </row>
    <row r="613" spans="2:8" s="1" customFormat="1" ht="16.899999999999999" customHeight="1">
      <c r="B613" s="32"/>
      <c r="C613" s="210" t="s">
        <v>1</v>
      </c>
      <c r="D613" s="210" t="s">
        <v>2297</v>
      </c>
      <c r="E613" s="17" t="s">
        <v>1</v>
      </c>
      <c r="F613" s="211">
        <v>25.48</v>
      </c>
      <c r="H613" s="32"/>
    </row>
    <row r="614" spans="2:8" s="1" customFormat="1" ht="16.899999999999999" customHeight="1">
      <c r="B614" s="32"/>
      <c r="C614" s="210" t="s">
        <v>244</v>
      </c>
      <c r="D614" s="210" t="s">
        <v>371</v>
      </c>
      <c r="E614" s="17" t="s">
        <v>1</v>
      </c>
      <c r="F614" s="211">
        <v>25.48</v>
      </c>
      <c r="H614" s="32"/>
    </row>
    <row r="615" spans="2:8" s="1" customFormat="1" ht="16.899999999999999" customHeight="1">
      <c r="B615" s="32"/>
      <c r="C615" s="212" t="s">
        <v>6900</v>
      </c>
      <c r="H615" s="32"/>
    </row>
    <row r="616" spans="2:8" s="1" customFormat="1" ht="22.5">
      <c r="B616" s="32"/>
      <c r="C616" s="210" t="s">
        <v>1072</v>
      </c>
      <c r="D616" s="210" t="s">
        <v>1073</v>
      </c>
      <c r="E616" s="17" t="s">
        <v>767</v>
      </c>
      <c r="F616" s="211">
        <v>25.48</v>
      </c>
      <c r="H616" s="32"/>
    </row>
    <row r="617" spans="2:8" s="1" customFormat="1" ht="16.899999999999999" customHeight="1">
      <c r="B617" s="32"/>
      <c r="C617" s="210" t="s">
        <v>1159</v>
      </c>
      <c r="D617" s="210" t="s">
        <v>1160</v>
      </c>
      <c r="E617" s="17" t="s">
        <v>767</v>
      </c>
      <c r="F617" s="211">
        <v>3229.366</v>
      </c>
      <c r="H617" s="32"/>
    </row>
    <row r="618" spans="2:8" s="1" customFormat="1" ht="16.899999999999999" customHeight="1">
      <c r="B618" s="32"/>
      <c r="C618" s="206" t="s">
        <v>246</v>
      </c>
      <c r="D618" s="207" t="s">
        <v>1</v>
      </c>
      <c r="E618" s="208" t="s">
        <v>1</v>
      </c>
      <c r="F618" s="209">
        <v>197.11099999999999</v>
      </c>
      <c r="H618" s="32"/>
    </row>
    <row r="619" spans="2:8" s="1" customFormat="1" ht="16.899999999999999" customHeight="1">
      <c r="B619" s="32"/>
      <c r="C619" s="210" t="s">
        <v>1</v>
      </c>
      <c r="D619" s="210" t="s">
        <v>2300</v>
      </c>
      <c r="E619" s="17" t="s">
        <v>1</v>
      </c>
      <c r="F619" s="211">
        <v>197.11099999999999</v>
      </c>
      <c r="H619" s="32"/>
    </row>
    <row r="620" spans="2:8" s="1" customFormat="1" ht="16.899999999999999" customHeight="1">
      <c r="B620" s="32"/>
      <c r="C620" s="210" t="s">
        <v>246</v>
      </c>
      <c r="D620" s="210" t="s">
        <v>1019</v>
      </c>
      <c r="E620" s="17" t="s">
        <v>1</v>
      </c>
      <c r="F620" s="211">
        <v>197.11099999999999</v>
      </c>
      <c r="H620" s="32"/>
    </row>
    <row r="621" spans="2:8" s="1" customFormat="1" ht="16.899999999999999" customHeight="1">
      <c r="B621" s="32"/>
      <c r="C621" s="212" t="s">
        <v>6900</v>
      </c>
      <c r="H621" s="32"/>
    </row>
    <row r="622" spans="2:8" s="1" customFormat="1" ht="22.5">
      <c r="B622" s="32"/>
      <c r="C622" s="210" t="s">
        <v>1090</v>
      </c>
      <c r="D622" s="210" t="s">
        <v>1091</v>
      </c>
      <c r="E622" s="17" t="s">
        <v>767</v>
      </c>
      <c r="F622" s="211">
        <v>411.52600000000001</v>
      </c>
      <c r="H622" s="32"/>
    </row>
    <row r="623" spans="2:8" s="1" customFormat="1" ht="16.899999999999999" customHeight="1">
      <c r="B623" s="32"/>
      <c r="C623" s="210" t="s">
        <v>1159</v>
      </c>
      <c r="D623" s="210" t="s">
        <v>1160</v>
      </c>
      <c r="E623" s="17" t="s">
        <v>767</v>
      </c>
      <c r="F623" s="211">
        <v>3229.366</v>
      </c>
      <c r="H623" s="32"/>
    </row>
    <row r="624" spans="2:8" s="1" customFormat="1" ht="16.899999999999999" customHeight="1">
      <c r="B624" s="32"/>
      <c r="C624" s="206" t="s">
        <v>2096</v>
      </c>
      <c r="D624" s="207" t="s">
        <v>1</v>
      </c>
      <c r="E624" s="208" t="s">
        <v>1</v>
      </c>
      <c r="F624" s="209">
        <v>286.363</v>
      </c>
      <c r="H624" s="32"/>
    </row>
    <row r="625" spans="2:8" s="1" customFormat="1" ht="16.899999999999999" customHeight="1">
      <c r="B625" s="32"/>
      <c r="C625" s="210" t="s">
        <v>1</v>
      </c>
      <c r="D625" s="210" t="s">
        <v>2304</v>
      </c>
      <c r="E625" s="17" t="s">
        <v>1</v>
      </c>
      <c r="F625" s="211">
        <v>286.363</v>
      </c>
      <c r="H625" s="32"/>
    </row>
    <row r="626" spans="2:8" s="1" customFormat="1" ht="16.899999999999999" customHeight="1">
      <c r="B626" s="32"/>
      <c r="C626" s="210" t="s">
        <v>2096</v>
      </c>
      <c r="D626" s="210" t="s">
        <v>371</v>
      </c>
      <c r="E626" s="17" t="s">
        <v>1</v>
      </c>
      <c r="F626" s="211">
        <v>286.363</v>
      </c>
      <c r="H626" s="32"/>
    </row>
    <row r="627" spans="2:8" s="1" customFormat="1" ht="16.899999999999999" customHeight="1">
      <c r="B627" s="32"/>
      <c r="C627" s="212" t="s">
        <v>6900</v>
      </c>
      <c r="H627" s="32"/>
    </row>
    <row r="628" spans="2:8" s="1" customFormat="1" ht="22.5">
      <c r="B628" s="32"/>
      <c r="C628" s="210" t="s">
        <v>2301</v>
      </c>
      <c r="D628" s="210" t="s">
        <v>2302</v>
      </c>
      <c r="E628" s="17" t="s">
        <v>767</v>
      </c>
      <c r="F628" s="211">
        <v>286.363</v>
      </c>
      <c r="H628" s="32"/>
    </row>
    <row r="629" spans="2:8" s="1" customFormat="1" ht="16.899999999999999" customHeight="1">
      <c r="B629" s="32"/>
      <c r="C629" s="210" t="s">
        <v>1159</v>
      </c>
      <c r="D629" s="210" t="s">
        <v>1160</v>
      </c>
      <c r="E629" s="17" t="s">
        <v>767</v>
      </c>
      <c r="F629" s="211">
        <v>3229.366</v>
      </c>
      <c r="H629" s="32"/>
    </row>
    <row r="630" spans="2:8" s="1" customFormat="1" ht="16.899999999999999" customHeight="1">
      <c r="B630" s="32"/>
      <c r="C630" s="206" t="s">
        <v>248</v>
      </c>
      <c r="D630" s="207" t="s">
        <v>1</v>
      </c>
      <c r="E630" s="208" t="s">
        <v>1</v>
      </c>
      <c r="F630" s="209">
        <v>74.869</v>
      </c>
      <c r="H630" s="32"/>
    </row>
    <row r="631" spans="2:8" s="1" customFormat="1" ht="16.899999999999999" customHeight="1">
      <c r="B631" s="32"/>
      <c r="C631" s="210" t="s">
        <v>1</v>
      </c>
      <c r="D631" s="210" t="s">
        <v>2288</v>
      </c>
      <c r="E631" s="17" t="s">
        <v>1</v>
      </c>
      <c r="F631" s="211">
        <v>74.869</v>
      </c>
      <c r="H631" s="32"/>
    </row>
    <row r="632" spans="2:8" s="1" customFormat="1" ht="16.899999999999999" customHeight="1">
      <c r="B632" s="32"/>
      <c r="C632" s="210" t="s">
        <v>248</v>
      </c>
      <c r="D632" s="210" t="s">
        <v>1019</v>
      </c>
      <c r="E632" s="17" t="s">
        <v>1</v>
      </c>
      <c r="F632" s="211">
        <v>74.869</v>
      </c>
      <c r="H632" s="32"/>
    </row>
    <row r="633" spans="2:8" s="1" customFormat="1" ht="16.899999999999999" customHeight="1">
      <c r="B633" s="32"/>
      <c r="C633" s="212" t="s">
        <v>6900</v>
      </c>
      <c r="H633" s="32"/>
    </row>
    <row r="634" spans="2:8" s="1" customFormat="1" ht="22.5">
      <c r="B634" s="32"/>
      <c r="C634" s="210" t="s">
        <v>994</v>
      </c>
      <c r="D634" s="210" t="s">
        <v>995</v>
      </c>
      <c r="E634" s="17" t="s">
        <v>767</v>
      </c>
      <c r="F634" s="211">
        <v>303.67599999999999</v>
      </c>
      <c r="H634" s="32"/>
    </row>
    <row r="635" spans="2:8" s="1" customFormat="1" ht="16.899999999999999" customHeight="1">
      <c r="B635" s="32"/>
      <c r="C635" s="210" t="s">
        <v>1159</v>
      </c>
      <c r="D635" s="210" t="s">
        <v>1160</v>
      </c>
      <c r="E635" s="17" t="s">
        <v>767</v>
      </c>
      <c r="F635" s="211">
        <v>3229.366</v>
      </c>
      <c r="H635" s="32"/>
    </row>
    <row r="636" spans="2:8" s="1" customFormat="1" ht="16.899999999999999" customHeight="1">
      <c r="B636" s="32"/>
      <c r="C636" s="206" t="s">
        <v>250</v>
      </c>
      <c r="D636" s="207" t="s">
        <v>1</v>
      </c>
      <c r="E636" s="208" t="s">
        <v>1</v>
      </c>
      <c r="F636" s="209">
        <v>481.56799999999998</v>
      </c>
      <c r="H636" s="32"/>
    </row>
    <row r="637" spans="2:8" s="1" customFormat="1" ht="16.899999999999999" customHeight="1">
      <c r="B637" s="32"/>
      <c r="C637" s="206" t="s">
        <v>252</v>
      </c>
      <c r="D637" s="207" t="s">
        <v>1</v>
      </c>
      <c r="E637" s="208" t="s">
        <v>1</v>
      </c>
      <c r="F637" s="209">
        <v>1008.539</v>
      </c>
      <c r="H637" s="32"/>
    </row>
    <row r="638" spans="2:8" s="1" customFormat="1" ht="16.899999999999999" customHeight="1">
      <c r="B638" s="32"/>
      <c r="C638" s="210" t="s">
        <v>1</v>
      </c>
      <c r="D638" s="210" t="s">
        <v>2131</v>
      </c>
      <c r="E638" s="17" t="s">
        <v>1</v>
      </c>
      <c r="F638" s="211">
        <v>512.86900000000003</v>
      </c>
      <c r="H638" s="32"/>
    </row>
    <row r="639" spans="2:8" s="1" customFormat="1" ht="16.899999999999999" customHeight="1">
      <c r="B639" s="32"/>
      <c r="C639" s="210" t="s">
        <v>1</v>
      </c>
      <c r="D639" s="210" t="s">
        <v>2132</v>
      </c>
      <c r="E639" s="17" t="s">
        <v>1</v>
      </c>
      <c r="F639" s="211">
        <v>277.39999999999998</v>
      </c>
      <c r="H639" s="32"/>
    </row>
    <row r="640" spans="2:8" s="1" customFormat="1" ht="16.899999999999999" customHeight="1">
      <c r="B640" s="32"/>
      <c r="C640" s="210" t="s">
        <v>1</v>
      </c>
      <c r="D640" s="210" t="s">
        <v>2133</v>
      </c>
      <c r="E640" s="17" t="s">
        <v>1</v>
      </c>
      <c r="F640" s="211">
        <v>72.165000000000006</v>
      </c>
      <c r="H640" s="32"/>
    </row>
    <row r="641" spans="2:8" s="1" customFormat="1" ht="16.899999999999999" customHeight="1">
      <c r="B641" s="32"/>
      <c r="C641" s="210" t="s">
        <v>1</v>
      </c>
      <c r="D641" s="210" t="s">
        <v>2134</v>
      </c>
      <c r="E641" s="17" t="s">
        <v>1</v>
      </c>
      <c r="F641" s="211">
        <v>146.10499999999999</v>
      </c>
      <c r="H641" s="32"/>
    </row>
    <row r="642" spans="2:8" s="1" customFormat="1" ht="16.899999999999999" customHeight="1">
      <c r="B642" s="32"/>
      <c r="C642" s="210" t="s">
        <v>252</v>
      </c>
      <c r="D642" s="210" t="s">
        <v>371</v>
      </c>
      <c r="E642" s="17" t="s">
        <v>1</v>
      </c>
      <c r="F642" s="211">
        <v>1008.539</v>
      </c>
      <c r="H642" s="32"/>
    </row>
    <row r="643" spans="2:8" s="1" customFormat="1" ht="16.899999999999999" customHeight="1">
      <c r="B643" s="32"/>
      <c r="C643" s="212" t="s">
        <v>6900</v>
      </c>
      <c r="H643" s="32"/>
    </row>
    <row r="644" spans="2:8" s="1" customFormat="1" ht="16.899999999999999" customHeight="1">
      <c r="B644" s="32"/>
      <c r="C644" s="210" t="s">
        <v>373</v>
      </c>
      <c r="D644" s="210" t="s">
        <v>374</v>
      </c>
      <c r="E644" s="17" t="s">
        <v>311</v>
      </c>
      <c r="F644" s="211">
        <v>1008.539</v>
      </c>
      <c r="H644" s="32"/>
    </row>
    <row r="645" spans="2:8" s="1" customFormat="1" ht="16.899999999999999" customHeight="1">
      <c r="B645" s="32"/>
      <c r="C645" s="210" t="s">
        <v>681</v>
      </c>
      <c r="D645" s="210" t="s">
        <v>682</v>
      </c>
      <c r="E645" s="17" t="s">
        <v>311</v>
      </c>
      <c r="F645" s="211">
        <v>1834.838</v>
      </c>
      <c r="H645" s="32"/>
    </row>
    <row r="646" spans="2:8" s="1" customFormat="1" ht="16.899999999999999" customHeight="1">
      <c r="B646" s="32"/>
      <c r="C646" s="210" t="s">
        <v>695</v>
      </c>
      <c r="D646" s="210" t="s">
        <v>696</v>
      </c>
      <c r="E646" s="17" t="s">
        <v>311</v>
      </c>
      <c r="F646" s="211">
        <v>328.58800000000002</v>
      </c>
      <c r="H646" s="32"/>
    </row>
    <row r="647" spans="2:8" s="1" customFormat="1" ht="16.899999999999999" customHeight="1">
      <c r="B647" s="32"/>
      <c r="C647" s="206" t="s">
        <v>6904</v>
      </c>
      <c r="D647" s="207" t="s">
        <v>1</v>
      </c>
      <c r="E647" s="208" t="s">
        <v>1</v>
      </c>
      <c r="F647" s="209">
        <v>1246.2909999999999</v>
      </c>
      <c r="H647" s="32"/>
    </row>
    <row r="648" spans="2:8" s="1" customFormat="1" ht="16.899999999999999" customHeight="1">
      <c r="B648" s="32"/>
      <c r="C648" s="206" t="s">
        <v>254</v>
      </c>
      <c r="D648" s="207" t="s">
        <v>1</v>
      </c>
      <c r="E648" s="208" t="s">
        <v>1</v>
      </c>
      <c r="F648" s="209">
        <v>300.82799999999997</v>
      </c>
      <c r="H648" s="32"/>
    </row>
    <row r="649" spans="2:8" s="1" customFormat="1" ht="22.5">
      <c r="B649" s="32"/>
      <c r="C649" s="210" t="s">
        <v>1</v>
      </c>
      <c r="D649" s="210" t="s">
        <v>2127</v>
      </c>
      <c r="E649" s="17" t="s">
        <v>1</v>
      </c>
      <c r="F649" s="211">
        <v>191.381</v>
      </c>
      <c r="H649" s="32"/>
    </row>
    <row r="650" spans="2:8" s="1" customFormat="1" ht="16.899999999999999" customHeight="1">
      <c r="B650" s="32"/>
      <c r="C650" s="210" t="s">
        <v>1</v>
      </c>
      <c r="D650" s="210" t="s">
        <v>2128</v>
      </c>
      <c r="E650" s="17" t="s">
        <v>1</v>
      </c>
      <c r="F650" s="211">
        <v>24.76</v>
      </c>
      <c r="H650" s="32"/>
    </row>
    <row r="651" spans="2:8" s="1" customFormat="1" ht="16.899999999999999" customHeight="1">
      <c r="B651" s="32"/>
      <c r="C651" s="210" t="s">
        <v>1</v>
      </c>
      <c r="D651" s="210" t="s">
        <v>2129</v>
      </c>
      <c r="E651" s="17" t="s">
        <v>1</v>
      </c>
      <c r="F651" s="211">
        <v>84.686999999999998</v>
      </c>
      <c r="H651" s="32"/>
    </row>
    <row r="652" spans="2:8" s="1" customFormat="1" ht="16.899999999999999" customHeight="1">
      <c r="B652" s="32"/>
      <c r="C652" s="210" t="s">
        <v>254</v>
      </c>
      <c r="D652" s="210" t="s">
        <v>371</v>
      </c>
      <c r="E652" s="17" t="s">
        <v>1</v>
      </c>
      <c r="F652" s="211">
        <v>300.82799999999997</v>
      </c>
      <c r="H652" s="32"/>
    </row>
    <row r="653" spans="2:8" s="1" customFormat="1" ht="16.899999999999999" customHeight="1">
      <c r="B653" s="32"/>
      <c r="C653" s="212" t="s">
        <v>6900</v>
      </c>
      <c r="H653" s="32"/>
    </row>
    <row r="654" spans="2:8" s="1" customFormat="1" ht="16.899999999999999" customHeight="1">
      <c r="B654" s="32"/>
      <c r="C654" s="210" t="s">
        <v>328</v>
      </c>
      <c r="D654" s="210" t="s">
        <v>329</v>
      </c>
      <c r="E654" s="17" t="s">
        <v>311</v>
      </c>
      <c r="F654" s="211">
        <v>300.82799999999997</v>
      </c>
      <c r="H654" s="32"/>
    </row>
    <row r="655" spans="2:8" s="1" customFormat="1" ht="16.899999999999999" customHeight="1">
      <c r="B655" s="32"/>
      <c r="C655" s="210" t="s">
        <v>681</v>
      </c>
      <c r="D655" s="210" t="s">
        <v>682</v>
      </c>
      <c r="E655" s="17" t="s">
        <v>311</v>
      </c>
      <c r="F655" s="211">
        <v>1834.838</v>
      </c>
      <c r="H655" s="32"/>
    </row>
    <row r="656" spans="2:8" s="1" customFormat="1" ht="16.899999999999999" customHeight="1">
      <c r="B656" s="32"/>
      <c r="C656" s="210" t="s">
        <v>695</v>
      </c>
      <c r="D656" s="210" t="s">
        <v>696</v>
      </c>
      <c r="E656" s="17" t="s">
        <v>311</v>
      </c>
      <c r="F656" s="211">
        <v>328.58800000000002</v>
      </c>
      <c r="H656" s="32"/>
    </row>
    <row r="657" spans="2:8" s="1" customFormat="1" ht="16.899999999999999" customHeight="1">
      <c r="B657" s="32"/>
      <c r="C657" s="206" t="s">
        <v>6905</v>
      </c>
      <c r="D657" s="207" t="s">
        <v>1</v>
      </c>
      <c r="E657" s="208" t="s">
        <v>1</v>
      </c>
      <c r="F657" s="209">
        <v>3775.3029999999999</v>
      </c>
      <c r="H657" s="32"/>
    </row>
    <row r="658" spans="2:8" s="1" customFormat="1" ht="16.899999999999999" customHeight="1">
      <c r="B658" s="32"/>
      <c r="C658" s="206" t="s">
        <v>256</v>
      </c>
      <c r="D658" s="207" t="s">
        <v>1</v>
      </c>
      <c r="E658" s="208" t="s">
        <v>1</v>
      </c>
      <c r="F658" s="209">
        <v>244.40799999999999</v>
      </c>
      <c r="H658" s="32"/>
    </row>
    <row r="659" spans="2:8" s="1" customFormat="1" ht="16.899999999999999" customHeight="1">
      <c r="B659" s="32"/>
      <c r="C659" s="212" t="s">
        <v>6900</v>
      </c>
      <c r="H659" s="32"/>
    </row>
    <row r="660" spans="2:8" s="1" customFormat="1" ht="16.899999999999999" customHeight="1">
      <c r="B660" s="32"/>
      <c r="C660" s="210" t="s">
        <v>695</v>
      </c>
      <c r="D660" s="210" t="s">
        <v>696</v>
      </c>
      <c r="E660" s="17" t="s">
        <v>311</v>
      </c>
      <c r="F660" s="211">
        <v>328.58800000000002</v>
      </c>
      <c r="H660" s="32"/>
    </row>
    <row r="661" spans="2:8" s="1" customFormat="1" ht="16.899999999999999" customHeight="1">
      <c r="B661" s="32"/>
      <c r="C661" s="206" t="s">
        <v>2101</v>
      </c>
      <c r="D661" s="207" t="s">
        <v>1</v>
      </c>
      <c r="E661" s="208" t="s">
        <v>1</v>
      </c>
      <c r="F661" s="209">
        <v>102.143</v>
      </c>
      <c r="H661" s="32"/>
    </row>
    <row r="662" spans="2:8" s="1" customFormat="1" ht="16.899999999999999" customHeight="1">
      <c r="B662" s="32"/>
      <c r="C662" s="210" t="s">
        <v>2101</v>
      </c>
      <c r="D662" s="210" t="s">
        <v>2212</v>
      </c>
      <c r="E662" s="17" t="s">
        <v>1</v>
      </c>
      <c r="F662" s="211">
        <v>102.143</v>
      </c>
      <c r="H662" s="32"/>
    </row>
    <row r="663" spans="2:8" s="1" customFormat="1" ht="16.899999999999999" customHeight="1">
      <c r="B663" s="32"/>
      <c r="C663" s="212" t="s">
        <v>6900</v>
      </c>
      <c r="H663" s="32"/>
    </row>
    <row r="664" spans="2:8" s="1" customFormat="1" ht="16.899999999999999" customHeight="1">
      <c r="B664" s="32"/>
      <c r="C664" s="210" t="s">
        <v>1757</v>
      </c>
      <c r="D664" s="210" t="s">
        <v>1758</v>
      </c>
      <c r="E664" s="17" t="s">
        <v>311</v>
      </c>
      <c r="F664" s="211">
        <v>232.21600000000001</v>
      </c>
      <c r="H664" s="32"/>
    </row>
    <row r="665" spans="2:8" s="1" customFormat="1" ht="16.899999999999999" customHeight="1">
      <c r="B665" s="32"/>
      <c r="C665" s="210" t="s">
        <v>1605</v>
      </c>
      <c r="D665" s="210" t="s">
        <v>1606</v>
      </c>
      <c r="E665" s="17" t="s">
        <v>311</v>
      </c>
      <c r="F665" s="211">
        <v>173.64699999999999</v>
      </c>
      <c r="H665" s="32"/>
    </row>
    <row r="666" spans="2:8" s="1" customFormat="1" ht="16.899999999999999" customHeight="1">
      <c r="B666" s="32"/>
      <c r="C666" s="210" t="s">
        <v>690</v>
      </c>
      <c r="D666" s="210" t="s">
        <v>691</v>
      </c>
      <c r="E666" s="17" t="s">
        <v>311</v>
      </c>
      <c r="F666" s="211">
        <v>2039.124</v>
      </c>
      <c r="H666" s="32"/>
    </row>
    <row r="667" spans="2:8" s="1" customFormat="1" ht="16.899999999999999" customHeight="1">
      <c r="B667" s="32"/>
      <c r="C667" s="210" t="s">
        <v>695</v>
      </c>
      <c r="D667" s="210" t="s">
        <v>696</v>
      </c>
      <c r="E667" s="17" t="s">
        <v>311</v>
      </c>
      <c r="F667" s="211">
        <v>328.58800000000002</v>
      </c>
      <c r="H667" s="32"/>
    </row>
    <row r="668" spans="2:8" s="1" customFormat="1" ht="16.899999999999999" customHeight="1">
      <c r="B668" s="32"/>
      <c r="C668" s="206" t="s">
        <v>1571</v>
      </c>
      <c r="D668" s="207" t="s">
        <v>1</v>
      </c>
      <c r="E668" s="208" t="s">
        <v>1</v>
      </c>
      <c r="F668" s="209">
        <v>232.21600000000001</v>
      </c>
      <c r="H668" s="32"/>
    </row>
    <row r="669" spans="2:8" s="1" customFormat="1" ht="16.899999999999999" customHeight="1">
      <c r="B669" s="32"/>
      <c r="C669" s="210" t="s">
        <v>1</v>
      </c>
      <c r="D669" s="210" t="s">
        <v>2209</v>
      </c>
      <c r="E669" s="17" t="s">
        <v>1</v>
      </c>
      <c r="F669" s="211">
        <v>54.255000000000003</v>
      </c>
      <c r="H669" s="32"/>
    </row>
    <row r="670" spans="2:8" s="1" customFormat="1" ht="16.899999999999999" customHeight="1">
      <c r="B670" s="32"/>
      <c r="C670" s="210" t="s">
        <v>1</v>
      </c>
      <c r="D670" s="210" t="s">
        <v>2210</v>
      </c>
      <c r="E670" s="17" t="s">
        <v>1</v>
      </c>
      <c r="F670" s="211">
        <v>22.19</v>
      </c>
      <c r="H670" s="32"/>
    </row>
    <row r="671" spans="2:8" s="1" customFormat="1" ht="16.899999999999999" customHeight="1">
      <c r="B671" s="32"/>
      <c r="C671" s="210" t="s">
        <v>1</v>
      </c>
      <c r="D671" s="210" t="s">
        <v>2211</v>
      </c>
      <c r="E671" s="17" t="s">
        <v>1</v>
      </c>
      <c r="F671" s="211">
        <v>53.628</v>
      </c>
      <c r="H671" s="32"/>
    </row>
    <row r="672" spans="2:8" s="1" customFormat="1" ht="16.899999999999999" customHeight="1">
      <c r="B672" s="32"/>
      <c r="C672" s="210" t="s">
        <v>2101</v>
      </c>
      <c r="D672" s="210" t="s">
        <v>2212</v>
      </c>
      <c r="E672" s="17" t="s">
        <v>1</v>
      </c>
      <c r="F672" s="211">
        <v>102.143</v>
      </c>
      <c r="H672" s="32"/>
    </row>
    <row r="673" spans="2:8" s="1" customFormat="1" ht="16.899999999999999" customHeight="1">
      <c r="B673" s="32"/>
      <c r="C673" s="210" t="s">
        <v>1571</v>
      </c>
      <c r="D673" s="210" t="s">
        <v>371</v>
      </c>
      <c r="E673" s="17" t="s">
        <v>1</v>
      </c>
      <c r="F673" s="211">
        <v>232.21600000000001</v>
      </c>
      <c r="H673" s="32"/>
    </row>
    <row r="674" spans="2:8" s="1" customFormat="1" ht="16.899999999999999" customHeight="1">
      <c r="B674" s="32"/>
      <c r="C674" s="206" t="s">
        <v>2104</v>
      </c>
      <c r="D674" s="207" t="s">
        <v>1</v>
      </c>
      <c r="E674" s="208" t="s">
        <v>1</v>
      </c>
      <c r="F674" s="209">
        <v>26.387</v>
      </c>
      <c r="H674" s="32"/>
    </row>
    <row r="675" spans="2:8" s="1" customFormat="1" ht="16.899999999999999" customHeight="1">
      <c r="B675" s="32"/>
      <c r="C675" s="210" t="s">
        <v>1</v>
      </c>
      <c r="D675" s="210" t="s">
        <v>2255</v>
      </c>
      <c r="E675" s="17" t="s">
        <v>1</v>
      </c>
      <c r="F675" s="211">
        <v>26.387</v>
      </c>
      <c r="H675" s="32"/>
    </row>
    <row r="676" spans="2:8" s="1" customFormat="1" ht="16.899999999999999" customHeight="1">
      <c r="B676" s="32"/>
      <c r="C676" s="210" t="s">
        <v>2104</v>
      </c>
      <c r="D676" s="210" t="s">
        <v>371</v>
      </c>
      <c r="E676" s="17" t="s">
        <v>1</v>
      </c>
      <c r="F676" s="211">
        <v>26.387</v>
      </c>
      <c r="H676" s="32"/>
    </row>
    <row r="677" spans="2:8" s="1" customFormat="1" ht="16.899999999999999" customHeight="1">
      <c r="B677" s="32"/>
      <c r="C677" s="212" t="s">
        <v>6900</v>
      </c>
      <c r="H677" s="32"/>
    </row>
    <row r="678" spans="2:8" s="1" customFormat="1" ht="16.899999999999999" customHeight="1">
      <c r="B678" s="32"/>
      <c r="C678" s="210" t="s">
        <v>2252</v>
      </c>
      <c r="D678" s="210" t="s">
        <v>2253</v>
      </c>
      <c r="E678" s="17" t="s">
        <v>311</v>
      </c>
      <c r="F678" s="211">
        <v>26.387</v>
      </c>
      <c r="H678" s="32"/>
    </row>
    <row r="679" spans="2:8" s="1" customFormat="1" ht="16.899999999999999" customHeight="1">
      <c r="B679" s="32"/>
      <c r="C679" s="210" t="s">
        <v>2258</v>
      </c>
      <c r="D679" s="210" t="s">
        <v>2259</v>
      </c>
      <c r="E679" s="17" t="s">
        <v>533</v>
      </c>
      <c r="F679" s="211">
        <v>0.97</v>
      </c>
      <c r="H679" s="32"/>
    </row>
    <row r="680" spans="2:8" s="1" customFormat="1" ht="26.45" customHeight="1">
      <c r="B680" s="32"/>
      <c r="C680" s="205" t="s">
        <v>6906</v>
      </c>
      <c r="D680" s="205" t="s">
        <v>98</v>
      </c>
      <c r="H680" s="32"/>
    </row>
    <row r="681" spans="2:8" s="1" customFormat="1" ht="16.899999999999999" customHeight="1">
      <c r="B681" s="32"/>
      <c r="C681" s="206" t="s">
        <v>2378</v>
      </c>
      <c r="D681" s="207" t="s">
        <v>1</v>
      </c>
      <c r="E681" s="208" t="s">
        <v>1</v>
      </c>
      <c r="F681" s="209">
        <v>1390.961</v>
      </c>
      <c r="H681" s="32"/>
    </row>
    <row r="682" spans="2:8" s="1" customFormat="1" ht="16.899999999999999" customHeight="1">
      <c r="B682" s="32"/>
      <c r="C682" s="210" t="s">
        <v>1</v>
      </c>
      <c r="D682" s="210" t="s">
        <v>2981</v>
      </c>
      <c r="E682" s="17" t="s">
        <v>1</v>
      </c>
      <c r="F682" s="211">
        <v>142.56</v>
      </c>
      <c r="H682" s="32"/>
    </row>
    <row r="683" spans="2:8" s="1" customFormat="1" ht="16.899999999999999" customHeight="1">
      <c r="B683" s="32"/>
      <c r="C683" s="210" t="s">
        <v>1</v>
      </c>
      <c r="D683" s="210" t="s">
        <v>2982</v>
      </c>
      <c r="E683" s="17" t="s">
        <v>1</v>
      </c>
      <c r="F683" s="211">
        <v>207.89699999999999</v>
      </c>
      <c r="H683" s="32"/>
    </row>
    <row r="684" spans="2:8" s="1" customFormat="1" ht="16.899999999999999" customHeight="1">
      <c r="B684" s="32"/>
      <c r="C684" s="210" t="s">
        <v>1</v>
      </c>
      <c r="D684" s="210" t="s">
        <v>2983</v>
      </c>
      <c r="E684" s="17" t="s">
        <v>1</v>
      </c>
      <c r="F684" s="211">
        <v>5.952</v>
      </c>
      <c r="H684" s="32"/>
    </row>
    <row r="685" spans="2:8" s="1" customFormat="1" ht="16.899999999999999" customHeight="1">
      <c r="B685" s="32"/>
      <c r="C685" s="210" t="s">
        <v>1</v>
      </c>
      <c r="D685" s="210" t="s">
        <v>2984</v>
      </c>
      <c r="E685" s="17" t="s">
        <v>1</v>
      </c>
      <c r="F685" s="211">
        <v>11.368</v>
      </c>
      <c r="H685" s="32"/>
    </row>
    <row r="686" spans="2:8" s="1" customFormat="1" ht="16.899999999999999" customHeight="1">
      <c r="B686" s="32"/>
      <c r="C686" s="210" t="s">
        <v>1</v>
      </c>
      <c r="D686" s="210" t="s">
        <v>2985</v>
      </c>
      <c r="E686" s="17" t="s">
        <v>1</v>
      </c>
      <c r="F686" s="211">
        <v>8.7080000000000002</v>
      </c>
      <c r="H686" s="32"/>
    </row>
    <row r="687" spans="2:8" s="1" customFormat="1" ht="16.899999999999999" customHeight="1">
      <c r="B687" s="32"/>
      <c r="C687" s="210" t="s">
        <v>1</v>
      </c>
      <c r="D687" s="210" t="s">
        <v>2986</v>
      </c>
      <c r="E687" s="17" t="s">
        <v>1</v>
      </c>
      <c r="F687" s="211">
        <v>9.52</v>
      </c>
      <c r="H687" s="32"/>
    </row>
    <row r="688" spans="2:8" s="1" customFormat="1" ht="16.899999999999999" customHeight="1">
      <c r="B688" s="32"/>
      <c r="C688" s="210" t="s">
        <v>1</v>
      </c>
      <c r="D688" s="210" t="s">
        <v>2987</v>
      </c>
      <c r="E688" s="17" t="s">
        <v>1</v>
      </c>
      <c r="F688" s="211">
        <v>5.4320000000000004</v>
      </c>
      <c r="H688" s="32"/>
    </row>
    <row r="689" spans="2:8" s="1" customFormat="1" ht="16.899999999999999" customHeight="1">
      <c r="B689" s="32"/>
      <c r="C689" s="210" t="s">
        <v>1</v>
      </c>
      <c r="D689" s="210" t="s">
        <v>2988</v>
      </c>
      <c r="E689" s="17" t="s">
        <v>1</v>
      </c>
      <c r="F689" s="211">
        <v>4.984</v>
      </c>
      <c r="H689" s="32"/>
    </row>
    <row r="690" spans="2:8" s="1" customFormat="1" ht="16.899999999999999" customHeight="1">
      <c r="B690" s="32"/>
      <c r="C690" s="210" t="s">
        <v>1</v>
      </c>
      <c r="D690" s="210" t="s">
        <v>2989</v>
      </c>
      <c r="E690" s="17" t="s">
        <v>1</v>
      </c>
      <c r="F690" s="211">
        <v>3.7050000000000001</v>
      </c>
      <c r="H690" s="32"/>
    </row>
    <row r="691" spans="2:8" s="1" customFormat="1" ht="16.899999999999999" customHeight="1">
      <c r="B691" s="32"/>
      <c r="C691" s="210" t="s">
        <v>1</v>
      </c>
      <c r="D691" s="210" t="s">
        <v>2990</v>
      </c>
      <c r="E691" s="17" t="s">
        <v>1</v>
      </c>
      <c r="F691" s="211">
        <v>3.008</v>
      </c>
      <c r="H691" s="32"/>
    </row>
    <row r="692" spans="2:8" s="1" customFormat="1" ht="16.899999999999999" customHeight="1">
      <c r="B692" s="32"/>
      <c r="C692" s="210" t="s">
        <v>1</v>
      </c>
      <c r="D692" s="210" t="s">
        <v>2991</v>
      </c>
      <c r="E692" s="17" t="s">
        <v>1</v>
      </c>
      <c r="F692" s="211">
        <v>9.8279999999999994</v>
      </c>
      <c r="H692" s="32"/>
    </row>
    <row r="693" spans="2:8" s="1" customFormat="1" ht="16.899999999999999" customHeight="1">
      <c r="B693" s="32"/>
      <c r="C693" s="210" t="s">
        <v>1</v>
      </c>
      <c r="D693" s="210" t="s">
        <v>2992</v>
      </c>
      <c r="E693" s="17" t="s">
        <v>1</v>
      </c>
      <c r="F693" s="211">
        <v>151.119</v>
      </c>
      <c r="H693" s="32"/>
    </row>
    <row r="694" spans="2:8" s="1" customFormat="1" ht="16.899999999999999" customHeight="1">
      <c r="B694" s="32"/>
      <c r="C694" s="210" t="s">
        <v>1</v>
      </c>
      <c r="D694" s="210" t="s">
        <v>2993</v>
      </c>
      <c r="E694" s="17" t="s">
        <v>1</v>
      </c>
      <c r="F694" s="211">
        <v>86</v>
      </c>
      <c r="H694" s="32"/>
    </row>
    <row r="695" spans="2:8" s="1" customFormat="1" ht="16.899999999999999" customHeight="1">
      <c r="B695" s="32"/>
      <c r="C695" s="210" t="s">
        <v>1</v>
      </c>
      <c r="D695" s="210" t="s">
        <v>2994</v>
      </c>
      <c r="E695" s="17" t="s">
        <v>1</v>
      </c>
      <c r="F695" s="211">
        <v>14.1</v>
      </c>
      <c r="H695" s="32"/>
    </row>
    <row r="696" spans="2:8" s="1" customFormat="1" ht="16.899999999999999" customHeight="1">
      <c r="B696" s="32"/>
      <c r="C696" s="210" t="s">
        <v>1</v>
      </c>
      <c r="D696" s="210" t="s">
        <v>2995</v>
      </c>
      <c r="E696" s="17" t="s">
        <v>1</v>
      </c>
      <c r="F696" s="211">
        <v>3.8159999999999998</v>
      </c>
      <c r="H696" s="32"/>
    </row>
    <row r="697" spans="2:8" s="1" customFormat="1" ht="16.899999999999999" customHeight="1">
      <c r="B697" s="32"/>
      <c r="C697" s="210" t="s">
        <v>1</v>
      </c>
      <c r="D697" s="210" t="s">
        <v>2996</v>
      </c>
      <c r="E697" s="17" t="s">
        <v>1</v>
      </c>
      <c r="F697" s="211">
        <v>2.1739999999999999</v>
      </c>
      <c r="H697" s="32"/>
    </row>
    <row r="698" spans="2:8" s="1" customFormat="1" ht="16.899999999999999" customHeight="1">
      <c r="B698" s="32"/>
      <c r="C698" s="210" t="s">
        <v>1</v>
      </c>
      <c r="D698" s="210" t="s">
        <v>2997</v>
      </c>
      <c r="E698" s="17" t="s">
        <v>1</v>
      </c>
      <c r="F698" s="211">
        <v>4.3979999999999997</v>
      </c>
      <c r="H698" s="32"/>
    </row>
    <row r="699" spans="2:8" s="1" customFormat="1" ht="16.899999999999999" customHeight="1">
      <c r="B699" s="32"/>
      <c r="C699" s="210" t="s">
        <v>1</v>
      </c>
      <c r="D699" s="210" t="s">
        <v>2998</v>
      </c>
      <c r="E699" s="17" t="s">
        <v>1</v>
      </c>
      <c r="F699" s="211">
        <v>8.1240000000000006</v>
      </c>
      <c r="H699" s="32"/>
    </row>
    <row r="700" spans="2:8" s="1" customFormat="1" ht="16.899999999999999" customHeight="1">
      <c r="B700" s="32"/>
      <c r="C700" s="210" t="s">
        <v>1</v>
      </c>
      <c r="D700" s="210" t="s">
        <v>2999</v>
      </c>
      <c r="E700" s="17" t="s">
        <v>1</v>
      </c>
      <c r="F700" s="211">
        <v>3.1320000000000001</v>
      </c>
      <c r="H700" s="32"/>
    </row>
    <row r="701" spans="2:8" s="1" customFormat="1" ht="16.899999999999999" customHeight="1">
      <c r="B701" s="32"/>
      <c r="C701" s="210" t="s">
        <v>1</v>
      </c>
      <c r="D701" s="210" t="s">
        <v>3000</v>
      </c>
      <c r="E701" s="17" t="s">
        <v>1</v>
      </c>
      <c r="F701" s="211">
        <v>1.5760000000000001</v>
      </c>
      <c r="H701" s="32"/>
    </row>
    <row r="702" spans="2:8" s="1" customFormat="1" ht="16.899999999999999" customHeight="1">
      <c r="B702" s="32"/>
      <c r="C702" s="210" t="s">
        <v>1</v>
      </c>
      <c r="D702" s="210" t="s">
        <v>3001</v>
      </c>
      <c r="E702" s="17" t="s">
        <v>1</v>
      </c>
      <c r="F702" s="211">
        <v>1.64</v>
      </c>
      <c r="H702" s="32"/>
    </row>
    <row r="703" spans="2:8" s="1" customFormat="1" ht="16.899999999999999" customHeight="1">
      <c r="B703" s="32"/>
      <c r="C703" s="210" t="s">
        <v>1</v>
      </c>
      <c r="D703" s="210" t="s">
        <v>3002</v>
      </c>
      <c r="E703" s="17" t="s">
        <v>1</v>
      </c>
      <c r="F703" s="211">
        <v>14.28</v>
      </c>
      <c r="H703" s="32"/>
    </row>
    <row r="704" spans="2:8" s="1" customFormat="1" ht="16.899999999999999" customHeight="1">
      <c r="B704" s="32"/>
      <c r="C704" s="210" t="s">
        <v>1</v>
      </c>
      <c r="D704" s="210" t="s">
        <v>3003</v>
      </c>
      <c r="E704" s="17" t="s">
        <v>1</v>
      </c>
      <c r="F704" s="211">
        <v>3.8759999999999999</v>
      </c>
      <c r="H704" s="32"/>
    </row>
    <row r="705" spans="2:8" s="1" customFormat="1" ht="16.899999999999999" customHeight="1">
      <c r="B705" s="32"/>
      <c r="C705" s="210" t="s">
        <v>1</v>
      </c>
      <c r="D705" s="210" t="s">
        <v>3004</v>
      </c>
      <c r="E705" s="17" t="s">
        <v>1</v>
      </c>
      <c r="F705" s="211">
        <v>2.5859999999999999</v>
      </c>
      <c r="H705" s="32"/>
    </row>
    <row r="706" spans="2:8" s="1" customFormat="1" ht="16.899999999999999" customHeight="1">
      <c r="B706" s="32"/>
      <c r="C706" s="210" t="s">
        <v>1</v>
      </c>
      <c r="D706" s="210" t="s">
        <v>3005</v>
      </c>
      <c r="E706" s="17" t="s">
        <v>1</v>
      </c>
      <c r="F706" s="211">
        <v>4.1639999999999997</v>
      </c>
      <c r="H706" s="32"/>
    </row>
    <row r="707" spans="2:8" s="1" customFormat="1" ht="16.899999999999999" customHeight="1">
      <c r="B707" s="32"/>
      <c r="C707" s="210" t="s">
        <v>1</v>
      </c>
      <c r="D707" s="210" t="s">
        <v>3006</v>
      </c>
      <c r="E707" s="17" t="s">
        <v>1</v>
      </c>
      <c r="F707" s="211">
        <v>0.51500000000000001</v>
      </c>
      <c r="H707" s="32"/>
    </row>
    <row r="708" spans="2:8" s="1" customFormat="1" ht="16.899999999999999" customHeight="1">
      <c r="B708" s="32"/>
      <c r="C708" s="210" t="s">
        <v>1</v>
      </c>
      <c r="D708" s="210" t="s">
        <v>3007</v>
      </c>
      <c r="E708" s="17" t="s">
        <v>1</v>
      </c>
      <c r="F708" s="211">
        <v>11.67</v>
      </c>
      <c r="H708" s="32"/>
    </row>
    <row r="709" spans="2:8" s="1" customFormat="1" ht="16.899999999999999" customHeight="1">
      <c r="B709" s="32"/>
      <c r="C709" s="210" t="s">
        <v>1</v>
      </c>
      <c r="D709" s="210" t="s">
        <v>3008</v>
      </c>
      <c r="E709" s="17" t="s">
        <v>1</v>
      </c>
      <c r="F709" s="211">
        <v>18.63</v>
      </c>
      <c r="H709" s="32"/>
    </row>
    <row r="710" spans="2:8" s="1" customFormat="1" ht="16.899999999999999" customHeight="1">
      <c r="B710" s="32"/>
      <c r="C710" s="210" t="s">
        <v>1</v>
      </c>
      <c r="D710" s="210" t="s">
        <v>3009</v>
      </c>
      <c r="E710" s="17" t="s">
        <v>1</v>
      </c>
      <c r="F710" s="211">
        <v>7.7089999999999996</v>
      </c>
      <c r="H710" s="32"/>
    </row>
    <row r="711" spans="2:8" s="1" customFormat="1" ht="16.899999999999999" customHeight="1">
      <c r="B711" s="32"/>
      <c r="C711" s="210" t="s">
        <v>1</v>
      </c>
      <c r="D711" s="210" t="s">
        <v>3010</v>
      </c>
      <c r="E711" s="17" t="s">
        <v>1</v>
      </c>
      <c r="F711" s="211">
        <v>3.234</v>
      </c>
      <c r="H711" s="32"/>
    </row>
    <row r="712" spans="2:8" s="1" customFormat="1" ht="16.899999999999999" customHeight="1">
      <c r="B712" s="32"/>
      <c r="C712" s="210" t="s">
        <v>1</v>
      </c>
      <c r="D712" s="210" t="s">
        <v>3011</v>
      </c>
      <c r="E712" s="17" t="s">
        <v>1</v>
      </c>
      <c r="F712" s="211">
        <v>6.8959999999999999</v>
      </c>
      <c r="H712" s="32"/>
    </row>
    <row r="713" spans="2:8" s="1" customFormat="1" ht="16.899999999999999" customHeight="1">
      <c r="B713" s="32"/>
      <c r="C713" s="210" t="s">
        <v>1</v>
      </c>
      <c r="D713" s="210" t="s">
        <v>3012</v>
      </c>
      <c r="E713" s="17" t="s">
        <v>1</v>
      </c>
      <c r="F713" s="211">
        <v>2.0339999999999998</v>
      </c>
      <c r="H713" s="32"/>
    </row>
    <row r="714" spans="2:8" s="1" customFormat="1" ht="16.899999999999999" customHeight="1">
      <c r="B714" s="32"/>
      <c r="C714" s="210" t="s">
        <v>1</v>
      </c>
      <c r="D714" s="210" t="s">
        <v>3013</v>
      </c>
      <c r="E714" s="17" t="s">
        <v>1</v>
      </c>
      <c r="F714" s="211">
        <v>9.2690000000000001</v>
      </c>
      <c r="H714" s="32"/>
    </row>
    <row r="715" spans="2:8" s="1" customFormat="1" ht="16.899999999999999" customHeight="1">
      <c r="B715" s="32"/>
      <c r="C715" s="210" t="s">
        <v>1</v>
      </c>
      <c r="D715" s="210" t="s">
        <v>3014</v>
      </c>
      <c r="E715" s="17" t="s">
        <v>1</v>
      </c>
      <c r="F715" s="211">
        <v>12.23</v>
      </c>
      <c r="H715" s="32"/>
    </row>
    <row r="716" spans="2:8" s="1" customFormat="1" ht="16.899999999999999" customHeight="1">
      <c r="B716" s="32"/>
      <c r="C716" s="210" t="s">
        <v>1</v>
      </c>
      <c r="D716" s="210" t="s">
        <v>3015</v>
      </c>
      <c r="E716" s="17" t="s">
        <v>1</v>
      </c>
      <c r="F716" s="211">
        <v>4.3559999999999999</v>
      </c>
      <c r="H716" s="32"/>
    </row>
    <row r="717" spans="2:8" s="1" customFormat="1" ht="16.899999999999999" customHeight="1">
      <c r="B717" s="32"/>
      <c r="C717" s="210" t="s">
        <v>1</v>
      </c>
      <c r="D717" s="210" t="s">
        <v>3016</v>
      </c>
      <c r="E717" s="17" t="s">
        <v>1</v>
      </c>
      <c r="F717" s="211">
        <v>23.579000000000001</v>
      </c>
      <c r="H717" s="32"/>
    </row>
    <row r="718" spans="2:8" s="1" customFormat="1" ht="16.899999999999999" customHeight="1">
      <c r="B718" s="32"/>
      <c r="C718" s="210" t="s">
        <v>1</v>
      </c>
      <c r="D718" s="210" t="s">
        <v>3017</v>
      </c>
      <c r="E718" s="17" t="s">
        <v>1</v>
      </c>
      <c r="F718" s="211">
        <v>2.5659999999999998</v>
      </c>
      <c r="H718" s="32"/>
    </row>
    <row r="719" spans="2:8" s="1" customFormat="1" ht="16.899999999999999" customHeight="1">
      <c r="B719" s="32"/>
      <c r="C719" s="210" t="s">
        <v>1</v>
      </c>
      <c r="D719" s="210" t="s">
        <v>3018</v>
      </c>
      <c r="E719" s="17" t="s">
        <v>1</v>
      </c>
      <c r="F719" s="211">
        <v>3.492</v>
      </c>
      <c r="H719" s="32"/>
    </row>
    <row r="720" spans="2:8" s="1" customFormat="1" ht="16.899999999999999" customHeight="1">
      <c r="B720" s="32"/>
      <c r="C720" s="210" t="s">
        <v>1</v>
      </c>
      <c r="D720" s="210" t="s">
        <v>3019</v>
      </c>
      <c r="E720" s="17" t="s">
        <v>1</v>
      </c>
      <c r="F720" s="211">
        <v>1.804</v>
      </c>
      <c r="H720" s="32"/>
    </row>
    <row r="721" spans="2:8" s="1" customFormat="1" ht="16.899999999999999" customHeight="1">
      <c r="B721" s="32"/>
      <c r="C721" s="210" t="s">
        <v>1</v>
      </c>
      <c r="D721" s="210" t="s">
        <v>3020</v>
      </c>
      <c r="E721" s="17" t="s">
        <v>1</v>
      </c>
      <c r="F721" s="211">
        <v>1.454</v>
      </c>
      <c r="H721" s="32"/>
    </row>
    <row r="722" spans="2:8" s="1" customFormat="1" ht="16.899999999999999" customHeight="1">
      <c r="B722" s="32"/>
      <c r="C722" s="210" t="s">
        <v>1</v>
      </c>
      <c r="D722" s="210" t="s">
        <v>3021</v>
      </c>
      <c r="E722" s="17" t="s">
        <v>1</v>
      </c>
      <c r="F722" s="211">
        <v>1.304</v>
      </c>
      <c r="H722" s="32"/>
    </row>
    <row r="723" spans="2:8" s="1" customFormat="1" ht="16.899999999999999" customHeight="1">
      <c r="B723" s="32"/>
      <c r="C723" s="210" t="s">
        <v>1</v>
      </c>
      <c r="D723" s="210" t="s">
        <v>3022</v>
      </c>
      <c r="E723" s="17" t="s">
        <v>1</v>
      </c>
      <c r="F723" s="211">
        <v>2.4460000000000002</v>
      </c>
      <c r="H723" s="32"/>
    </row>
    <row r="724" spans="2:8" s="1" customFormat="1" ht="16.899999999999999" customHeight="1">
      <c r="B724" s="32"/>
      <c r="C724" s="210" t="s">
        <v>1</v>
      </c>
      <c r="D724" s="210" t="s">
        <v>3023</v>
      </c>
      <c r="E724" s="17" t="s">
        <v>1</v>
      </c>
      <c r="F724" s="211">
        <v>2.536</v>
      </c>
      <c r="H724" s="32"/>
    </row>
    <row r="725" spans="2:8" s="1" customFormat="1" ht="16.899999999999999" customHeight="1">
      <c r="B725" s="32"/>
      <c r="C725" s="210" t="s">
        <v>1</v>
      </c>
      <c r="D725" s="210" t="s">
        <v>3024</v>
      </c>
      <c r="E725" s="17" t="s">
        <v>1</v>
      </c>
      <c r="F725" s="211">
        <v>7.2160000000000002</v>
      </c>
      <c r="H725" s="32"/>
    </row>
    <row r="726" spans="2:8" s="1" customFormat="1" ht="16.899999999999999" customHeight="1">
      <c r="B726" s="32"/>
      <c r="C726" s="210" t="s">
        <v>1</v>
      </c>
      <c r="D726" s="210" t="s">
        <v>3025</v>
      </c>
      <c r="E726" s="17" t="s">
        <v>1</v>
      </c>
      <c r="F726" s="211">
        <v>12.992000000000001</v>
      </c>
      <c r="H726" s="32"/>
    </row>
    <row r="727" spans="2:8" s="1" customFormat="1" ht="16.899999999999999" customHeight="1">
      <c r="B727" s="32"/>
      <c r="C727" s="210" t="s">
        <v>1</v>
      </c>
      <c r="D727" s="210" t="s">
        <v>3026</v>
      </c>
      <c r="E727" s="17" t="s">
        <v>1</v>
      </c>
      <c r="F727" s="211">
        <v>100.08</v>
      </c>
      <c r="H727" s="32"/>
    </row>
    <row r="728" spans="2:8" s="1" customFormat="1" ht="16.899999999999999" customHeight="1">
      <c r="B728" s="32"/>
      <c r="C728" s="210" t="s">
        <v>1</v>
      </c>
      <c r="D728" s="210" t="s">
        <v>3027</v>
      </c>
      <c r="E728" s="17" t="s">
        <v>1</v>
      </c>
      <c r="F728" s="211">
        <v>18.893999999999998</v>
      </c>
      <c r="H728" s="32"/>
    </row>
    <row r="729" spans="2:8" s="1" customFormat="1" ht="16.899999999999999" customHeight="1">
      <c r="B729" s="32"/>
      <c r="C729" s="210" t="s">
        <v>1</v>
      </c>
      <c r="D729" s="210" t="s">
        <v>3028</v>
      </c>
      <c r="E729" s="17" t="s">
        <v>1</v>
      </c>
      <c r="F729" s="211">
        <v>2.9209999999999998</v>
      </c>
      <c r="H729" s="32"/>
    </row>
    <row r="730" spans="2:8" s="1" customFormat="1" ht="16.899999999999999" customHeight="1">
      <c r="B730" s="32"/>
      <c r="C730" s="210" t="s">
        <v>1</v>
      </c>
      <c r="D730" s="210" t="s">
        <v>3029</v>
      </c>
      <c r="E730" s="17" t="s">
        <v>1</v>
      </c>
      <c r="F730" s="211">
        <v>0.254</v>
      </c>
      <c r="H730" s="32"/>
    </row>
    <row r="731" spans="2:8" s="1" customFormat="1" ht="16.899999999999999" customHeight="1">
      <c r="B731" s="32"/>
      <c r="C731" s="210" t="s">
        <v>1</v>
      </c>
      <c r="D731" s="210" t="s">
        <v>3030</v>
      </c>
      <c r="E731" s="17" t="s">
        <v>1</v>
      </c>
      <c r="F731" s="211">
        <v>0.48</v>
      </c>
      <c r="H731" s="32"/>
    </row>
    <row r="732" spans="2:8" s="1" customFormat="1" ht="16.899999999999999" customHeight="1">
      <c r="B732" s="32"/>
      <c r="C732" s="210" t="s">
        <v>1</v>
      </c>
      <c r="D732" s="210" t="s">
        <v>3031</v>
      </c>
      <c r="E732" s="17" t="s">
        <v>1</v>
      </c>
      <c r="F732" s="211">
        <v>0.65200000000000002</v>
      </c>
      <c r="H732" s="32"/>
    </row>
    <row r="733" spans="2:8" s="1" customFormat="1" ht="16.899999999999999" customHeight="1">
      <c r="B733" s="32"/>
      <c r="C733" s="210" t="s">
        <v>1</v>
      </c>
      <c r="D733" s="210" t="s">
        <v>3032</v>
      </c>
      <c r="E733" s="17" t="s">
        <v>1</v>
      </c>
      <c r="F733" s="211">
        <v>10.044</v>
      </c>
      <c r="H733" s="32"/>
    </row>
    <row r="734" spans="2:8" s="1" customFormat="1" ht="16.899999999999999" customHeight="1">
      <c r="B734" s="32"/>
      <c r="C734" s="210" t="s">
        <v>1</v>
      </c>
      <c r="D734" s="210" t="s">
        <v>3033</v>
      </c>
      <c r="E734" s="17" t="s">
        <v>1</v>
      </c>
      <c r="F734" s="211">
        <v>4.33</v>
      </c>
      <c r="H734" s="32"/>
    </row>
    <row r="735" spans="2:8" s="1" customFormat="1" ht="16.899999999999999" customHeight="1">
      <c r="B735" s="32"/>
      <c r="C735" s="210" t="s">
        <v>1</v>
      </c>
      <c r="D735" s="210" t="s">
        <v>3034</v>
      </c>
      <c r="E735" s="17" t="s">
        <v>1</v>
      </c>
      <c r="F735" s="211">
        <v>93.840999999999994</v>
      </c>
      <c r="H735" s="32"/>
    </row>
    <row r="736" spans="2:8" s="1" customFormat="1" ht="16.899999999999999" customHeight="1">
      <c r="B736" s="32"/>
      <c r="C736" s="210" t="s">
        <v>1</v>
      </c>
      <c r="D736" s="210" t="s">
        <v>3035</v>
      </c>
      <c r="E736" s="17" t="s">
        <v>1</v>
      </c>
      <c r="F736" s="211">
        <v>8.0220000000000002</v>
      </c>
      <c r="H736" s="32"/>
    </row>
    <row r="737" spans="2:8" s="1" customFormat="1" ht="16.899999999999999" customHeight="1">
      <c r="B737" s="32"/>
      <c r="C737" s="210" t="s">
        <v>1</v>
      </c>
      <c r="D737" s="210" t="s">
        <v>3036</v>
      </c>
      <c r="E737" s="17" t="s">
        <v>1</v>
      </c>
      <c r="F737" s="211">
        <v>7.6</v>
      </c>
      <c r="H737" s="32"/>
    </row>
    <row r="738" spans="2:8" s="1" customFormat="1" ht="16.899999999999999" customHeight="1">
      <c r="B738" s="32"/>
      <c r="C738" s="210" t="s">
        <v>1</v>
      </c>
      <c r="D738" s="210" t="s">
        <v>3037</v>
      </c>
      <c r="E738" s="17" t="s">
        <v>1</v>
      </c>
      <c r="F738" s="211">
        <v>1.48</v>
      </c>
      <c r="H738" s="32"/>
    </row>
    <row r="739" spans="2:8" s="1" customFormat="1" ht="16.899999999999999" customHeight="1">
      <c r="B739" s="32"/>
      <c r="C739" s="210" t="s">
        <v>1</v>
      </c>
      <c r="D739" s="210" t="s">
        <v>3038</v>
      </c>
      <c r="E739" s="17" t="s">
        <v>1</v>
      </c>
      <c r="F739" s="211">
        <v>49.48</v>
      </c>
      <c r="H739" s="32"/>
    </row>
    <row r="740" spans="2:8" s="1" customFormat="1" ht="16.899999999999999" customHeight="1">
      <c r="B740" s="32"/>
      <c r="C740" s="210" t="s">
        <v>1</v>
      </c>
      <c r="D740" s="210" t="s">
        <v>3039</v>
      </c>
      <c r="E740" s="17" t="s">
        <v>1</v>
      </c>
      <c r="F740" s="211">
        <v>11.3</v>
      </c>
      <c r="H740" s="32"/>
    </row>
    <row r="741" spans="2:8" s="1" customFormat="1" ht="16.899999999999999" customHeight="1">
      <c r="B741" s="32"/>
      <c r="C741" s="210" t="s">
        <v>1</v>
      </c>
      <c r="D741" s="210" t="s">
        <v>3040</v>
      </c>
      <c r="E741" s="17" t="s">
        <v>1</v>
      </c>
      <c r="F741" s="211">
        <v>11.851000000000001</v>
      </c>
      <c r="H741" s="32"/>
    </row>
    <row r="742" spans="2:8" s="1" customFormat="1" ht="16.899999999999999" customHeight="1">
      <c r="B742" s="32"/>
      <c r="C742" s="210" t="s">
        <v>1</v>
      </c>
      <c r="D742" s="210" t="s">
        <v>3041</v>
      </c>
      <c r="E742" s="17" t="s">
        <v>1</v>
      </c>
      <c r="F742" s="211">
        <v>58.655999999999999</v>
      </c>
      <c r="H742" s="32"/>
    </row>
    <row r="743" spans="2:8" s="1" customFormat="1" ht="16.899999999999999" customHeight="1">
      <c r="B743" s="32"/>
      <c r="C743" s="210" t="s">
        <v>1</v>
      </c>
      <c r="D743" s="210" t="s">
        <v>3042</v>
      </c>
      <c r="E743" s="17" t="s">
        <v>1</v>
      </c>
      <c r="F743" s="211">
        <v>9.9939999999999998</v>
      </c>
      <c r="H743" s="32"/>
    </row>
    <row r="744" spans="2:8" s="1" customFormat="1" ht="16.899999999999999" customHeight="1">
      <c r="B744" s="32"/>
      <c r="C744" s="210" t="s">
        <v>1</v>
      </c>
      <c r="D744" s="210" t="s">
        <v>3043</v>
      </c>
      <c r="E744" s="17" t="s">
        <v>1</v>
      </c>
      <c r="F744" s="211">
        <v>7.391</v>
      </c>
      <c r="H744" s="32"/>
    </row>
    <row r="745" spans="2:8" s="1" customFormat="1" ht="16.899999999999999" customHeight="1">
      <c r="B745" s="32"/>
      <c r="C745" s="210" t="s">
        <v>1</v>
      </c>
      <c r="D745" s="210" t="s">
        <v>3044</v>
      </c>
      <c r="E745" s="17" t="s">
        <v>1</v>
      </c>
      <c r="F745" s="211">
        <v>26.58</v>
      </c>
      <c r="H745" s="32"/>
    </row>
    <row r="746" spans="2:8" s="1" customFormat="1" ht="16.899999999999999" customHeight="1">
      <c r="B746" s="32"/>
      <c r="C746" s="210" t="s">
        <v>1</v>
      </c>
      <c r="D746" s="210" t="s">
        <v>3045</v>
      </c>
      <c r="E746" s="17" t="s">
        <v>1</v>
      </c>
      <c r="F746" s="211">
        <v>7.42</v>
      </c>
      <c r="H746" s="32"/>
    </row>
    <row r="747" spans="2:8" s="1" customFormat="1" ht="16.899999999999999" customHeight="1">
      <c r="B747" s="32"/>
      <c r="C747" s="210" t="s">
        <v>1</v>
      </c>
      <c r="D747" s="210" t="s">
        <v>3046</v>
      </c>
      <c r="E747" s="17" t="s">
        <v>1</v>
      </c>
      <c r="F747" s="211">
        <v>3.738</v>
      </c>
      <c r="H747" s="32"/>
    </row>
    <row r="748" spans="2:8" s="1" customFormat="1" ht="16.899999999999999" customHeight="1">
      <c r="B748" s="32"/>
      <c r="C748" s="210" t="s">
        <v>1</v>
      </c>
      <c r="D748" s="210" t="s">
        <v>3047</v>
      </c>
      <c r="E748" s="17" t="s">
        <v>1</v>
      </c>
      <c r="F748" s="211">
        <v>15.608000000000001</v>
      </c>
      <c r="H748" s="32"/>
    </row>
    <row r="749" spans="2:8" s="1" customFormat="1" ht="16.899999999999999" customHeight="1">
      <c r="B749" s="32"/>
      <c r="C749" s="210" t="s">
        <v>1</v>
      </c>
      <c r="D749" s="210" t="s">
        <v>3048</v>
      </c>
      <c r="E749" s="17" t="s">
        <v>1</v>
      </c>
      <c r="F749" s="211">
        <v>8.4369999999999994</v>
      </c>
      <c r="H749" s="32"/>
    </row>
    <row r="750" spans="2:8" s="1" customFormat="1" ht="16.899999999999999" customHeight="1">
      <c r="B750" s="32"/>
      <c r="C750" s="210" t="s">
        <v>1</v>
      </c>
      <c r="D750" s="210" t="s">
        <v>3049</v>
      </c>
      <c r="E750" s="17" t="s">
        <v>1</v>
      </c>
      <c r="F750" s="211">
        <v>13.032999999999999</v>
      </c>
      <c r="H750" s="32"/>
    </row>
    <row r="751" spans="2:8" s="1" customFormat="1" ht="16.899999999999999" customHeight="1">
      <c r="B751" s="32"/>
      <c r="C751" s="210" t="s">
        <v>1</v>
      </c>
      <c r="D751" s="210" t="s">
        <v>3050</v>
      </c>
      <c r="E751" s="17" t="s">
        <v>1</v>
      </c>
      <c r="F751" s="211">
        <v>14.117000000000001</v>
      </c>
      <c r="H751" s="32"/>
    </row>
    <row r="752" spans="2:8" s="1" customFormat="1" ht="16.899999999999999" customHeight="1">
      <c r="B752" s="32"/>
      <c r="C752" s="210" t="s">
        <v>1</v>
      </c>
      <c r="D752" s="210" t="s">
        <v>3051</v>
      </c>
      <c r="E752" s="17" t="s">
        <v>1</v>
      </c>
      <c r="F752" s="211">
        <v>2.2250000000000001</v>
      </c>
      <c r="H752" s="32"/>
    </row>
    <row r="753" spans="2:8" s="1" customFormat="1" ht="16.899999999999999" customHeight="1">
      <c r="B753" s="32"/>
      <c r="C753" s="210" t="s">
        <v>1</v>
      </c>
      <c r="D753" s="210" t="s">
        <v>3052</v>
      </c>
      <c r="E753" s="17" t="s">
        <v>1</v>
      </c>
      <c r="F753" s="211">
        <v>16.419</v>
      </c>
      <c r="H753" s="32"/>
    </row>
    <row r="754" spans="2:8" s="1" customFormat="1" ht="16.899999999999999" customHeight="1">
      <c r="B754" s="32"/>
      <c r="C754" s="210" t="s">
        <v>1</v>
      </c>
      <c r="D754" s="210" t="s">
        <v>3053</v>
      </c>
      <c r="E754" s="17" t="s">
        <v>1</v>
      </c>
      <c r="F754" s="211">
        <v>11.28</v>
      </c>
      <c r="H754" s="32"/>
    </row>
    <row r="755" spans="2:8" s="1" customFormat="1" ht="16.899999999999999" customHeight="1">
      <c r="B755" s="32"/>
      <c r="C755" s="210" t="s">
        <v>1</v>
      </c>
      <c r="D755" s="210" t="s">
        <v>3054</v>
      </c>
      <c r="E755" s="17" t="s">
        <v>1</v>
      </c>
      <c r="F755" s="211">
        <v>1.1970000000000001</v>
      </c>
      <c r="H755" s="32"/>
    </row>
    <row r="756" spans="2:8" s="1" customFormat="1" ht="16.899999999999999" customHeight="1">
      <c r="B756" s="32"/>
      <c r="C756" s="210" t="s">
        <v>1</v>
      </c>
      <c r="D756" s="210" t="s">
        <v>3055</v>
      </c>
      <c r="E756" s="17" t="s">
        <v>1</v>
      </c>
      <c r="F756" s="211">
        <v>1.212</v>
      </c>
      <c r="H756" s="32"/>
    </row>
    <row r="757" spans="2:8" s="1" customFormat="1" ht="16.899999999999999" customHeight="1">
      <c r="B757" s="32"/>
      <c r="C757" s="210" t="s">
        <v>1</v>
      </c>
      <c r="D757" s="210" t="s">
        <v>3056</v>
      </c>
      <c r="E757" s="17" t="s">
        <v>1</v>
      </c>
      <c r="F757" s="211">
        <v>1.748</v>
      </c>
      <c r="H757" s="32"/>
    </row>
    <row r="758" spans="2:8" s="1" customFormat="1" ht="16.899999999999999" customHeight="1">
      <c r="B758" s="32"/>
      <c r="C758" s="210" t="s">
        <v>1</v>
      </c>
      <c r="D758" s="210" t="s">
        <v>3057</v>
      </c>
      <c r="E758" s="17" t="s">
        <v>1</v>
      </c>
      <c r="F758" s="211">
        <v>2.2850000000000001</v>
      </c>
      <c r="H758" s="32"/>
    </row>
    <row r="759" spans="2:8" s="1" customFormat="1" ht="16.899999999999999" customHeight="1">
      <c r="B759" s="32"/>
      <c r="C759" s="210" t="s">
        <v>1</v>
      </c>
      <c r="D759" s="210" t="s">
        <v>3058</v>
      </c>
      <c r="E759" s="17" t="s">
        <v>1</v>
      </c>
      <c r="F759" s="211">
        <v>2.6240000000000001</v>
      </c>
      <c r="H759" s="32"/>
    </row>
    <row r="760" spans="2:8" s="1" customFormat="1" ht="16.899999999999999" customHeight="1">
      <c r="B760" s="32"/>
      <c r="C760" s="210" t="s">
        <v>1</v>
      </c>
      <c r="D760" s="210" t="s">
        <v>3059</v>
      </c>
      <c r="E760" s="17" t="s">
        <v>1</v>
      </c>
      <c r="F760" s="211">
        <v>1.1930000000000001</v>
      </c>
      <c r="H760" s="32"/>
    </row>
    <row r="761" spans="2:8" s="1" customFormat="1" ht="16.899999999999999" customHeight="1">
      <c r="B761" s="32"/>
      <c r="C761" s="210" t="s">
        <v>1</v>
      </c>
      <c r="D761" s="210" t="s">
        <v>3060</v>
      </c>
      <c r="E761" s="17" t="s">
        <v>1</v>
      </c>
      <c r="F761" s="211">
        <v>2.1509999999999998</v>
      </c>
      <c r="H761" s="32"/>
    </row>
    <row r="762" spans="2:8" s="1" customFormat="1" ht="16.899999999999999" customHeight="1">
      <c r="B762" s="32"/>
      <c r="C762" s="210" t="s">
        <v>1</v>
      </c>
      <c r="D762" s="210" t="s">
        <v>3061</v>
      </c>
      <c r="E762" s="17" t="s">
        <v>1</v>
      </c>
      <c r="F762" s="211">
        <v>3.4260000000000002</v>
      </c>
      <c r="H762" s="32"/>
    </row>
    <row r="763" spans="2:8" s="1" customFormat="1" ht="16.899999999999999" customHeight="1">
      <c r="B763" s="32"/>
      <c r="C763" s="210" t="s">
        <v>1</v>
      </c>
      <c r="D763" s="210" t="s">
        <v>3062</v>
      </c>
      <c r="E763" s="17" t="s">
        <v>1</v>
      </c>
      <c r="F763" s="211">
        <v>2.593</v>
      </c>
      <c r="H763" s="32"/>
    </row>
    <row r="764" spans="2:8" s="1" customFormat="1" ht="16.899999999999999" customHeight="1">
      <c r="B764" s="32"/>
      <c r="C764" s="210" t="s">
        <v>1</v>
      </c>
      <c r="D764" s="210" t="s">
        <v>3063</v>
      </c>
      <c r="E764" s="17" t="s">
        <v>1</v>
      </c>
      <c r="F764" s="211">
        <v>1.3939999999999999</v>
      </c>
      <c r="H764" s="32"/>
    </row>
    <row r="765" spans="2:8" s="1" customFormat="1" ht="16.899999999999999" customHeight="1">
      <c r="B765" s="32"/>
      <c r="C765" s="210" t="s">
        <v>1</v>
      </c>
      <c r="D765" s="210" t="s">
        <v>3064</v>
      </c>
      <c r="E765" s="17" t="s">
        <v>1</v>
      </c>
      <c r="F765" s="211">
        <v>1.7050000000000001</v>
      </c>
      <c r="H765" s="32"/>
    </row>
    <row r="766" spans="2:8" s="1" customFormat="1" ht="16.899999999999999" customHeight="1">
      <c r="B766" s="32"/>
      <c r="C766" s="210" t="s">
        <v>1</v>
      </c>
      <c r="D766" s="210" t="s">
        <v>3065</v>
      </c>
      <c r="E766" s="17" t="s">
        <v>1</v>
      </c>
      <c r="F766" s="211">
        <v>3.427</v>
      </c>
      <c r="H766" s="32"/>
    </row>
    <row r="767" spans="2:8" s="1" customFormat="1" ht="16.899999999999999" customHeight="1">
      <c r="B767" s="32"/>
      <c r="C767" s="210" t="s">
        <v>2378</v>
      </c>
      <c r="D767" s="210" t="s">
        <v>371</v>
      </c>
      <c r="E767" s="17" t="s">
        <v>1</v>
      </c>
      <c r="F767" s="211">
        <v>1390.961</v>
      </c>
      <c r="H767" s="32"/>
    </row>
    <row r="768" spans="2:8" s="1" customFormat="1" ht="16.899999999999999" customHeight="1">
      <c r="B768" s="32"/>
      <c r="C768" s="212" t="s">
        <v>6900</v>
      </c>
      <c r="H768" s="32"/>
    </row>
    <row r="769" spans="2:8" s="1" customFormat="1" ht="16.899999999999999" customHeight="1">
      <c r="B769" s="32"/>
      <c r="C769" s="210" t="s">
        <v>2978</v>
      </c>
      <c r="D769" s="210" t="s">
        <v>2979</v>
      </c>
      <c r="E769" s="17" t="s">
        <v>767</v>
      </c>
      <c r="F769" s="211">
        <v>1390.961</v>
      </c>
      <c r="H769" s="32"/>
    </row>
    <row r="770" spans="2:8" s="1" customFormat="1" ht="16.899999999999999" customHeight="1">
      <c r="B770" s="32"/>
      <c r="C770" s="210" t="s">
        <v>2956</v>
      </c>
      <c r="D770" s="210" t="s">
        <v>2957</v>
      </c>
      <c r="E770" s="17" t="s">
        <v>767</v>
      </c>
      <c r="F770" s="211">
        <v>1390.961</v>
      </c>
      <c r="H770" s="32"/>
    </row>
    <row r="771" spans="2:8" s="1" customFormat="1" ht="16.899999999999999" customHeight="1">
      <c r="B771" s="32"/>
      <c r="C771" s="210" t="s">
        <v>2963</v>
      </c>
      <c r="D771" s="210" t="s">
        <v>2964</v>
      </c>
      <c r="E771" s="17" t="s">
        <v>767</v>
      </c>
      <c r="F771" s="211">
        <v>2781.922</v>
      </c>
      <c r="H771" s="32"/>
    </row>
    <row r="772" spans="2:8" s="1" customFormat="1" ht="16.899999999999999" customHeight="1">
      <c r="B772" s="32"/>
      <c r="C772" s="210" t="s">
        <v>2971</v>
      </c>
      <c r="D772" s="210" t="s">
        <v>2972</v>
      </c>
      <c r="E772" s="17" t="s">
        <v>767</v>
      </c>
      <c r="F772" s="211">
        <v>1390.961</v>
      </c>
      <c r="H772" s="32"/>
    </row>
    <row r="773" spans="2:8" s="1" customFormat="1" ht="16.899999999999999" customHeight="1">
      <c r="B773" s="32"/>
      <c r="C773" s="210" t="s">
        <v>3066</v>
      </c>
      <c r="D773" s="210" t="s">
        <v>3067</v>
      </c>
      <c r="E773" s="17" t="s">
        <v>418</v>
      </c>
      <c r="F773" s="211">
        <v>2187.982</v>
      </c>
      <c r="H773" s="32"/>
    </row>
    <row r="774" spans="2:8" s="1" customFormat="1" ht="26.45" customHeight="1">
      <c r="B774" s="32"/>
      <c r="C774" s="205" t="s">
        <v>6907</v>
      </c>
      <c r="D774" s="205" t="s">
        <v>101</v>
      </c>
      <c r="H774" s="32"/>
    </row>
    <row r="775" spans="2:8" s="1" customFormat="1" ht="16.899999999999999" customHeight="1">
      <c r="B775" s="32"/>
      <c r="C775" s="206" t="s">
        <v>6908</v>
      </c>
      <c r="D775" s="207" t="s">
        <v>1</v>
      </c>
      <c r="E775" s="208" t="s">
        <v>1</v>
      </c>
      <c r="F775" s="209">
        <v>5707.12</v>
      </c>
      <c r="H775" s="32"/>
    </row>
    <row r="776" spans="2:8" s="1" customFormat="1" ht="16.899999999999999" customHeight="1">
      <c r="B776" s="32"/>
      <c r="C776" s="206" t="s">
        <v>3070</v>
      </c>
      <c r="D776" s="207" t="s">
        <v>1</v>
      </c>
      <c r="E776" s="208" t="s">
        <v>1</v>
      </c>
      <c r="F776" s="209">
        <v>9075</v>
      </c>
      <c r="H776" s="32"/>
    </row>
    <row r="777" spans="2:8" s="1" customFormat="1" ht="16.899999999999999" customHeight="1">
      <c r="B777" s="32"/>
      <c r="C777" s="210" t="s">
        <v>1</v>
      </c>
      <c r="D777" s="210" t="s">
        <v>3108</v>
      </c>
      <c r="E777" s="17" t="s">
        <v>1</v>
      </c>
      <c r="F777" s="211">
        <v>0</v>
      </c>
      <c r="H777" s="32"/>
    </row>
    <row r="778" spans="2:8" s="1" customFormat="1" ht="16.899999999999999" customHeight="1">
      <c r="B778" s="32"/>
      <c r="C778" s="210" t="s">
        <v>1</v>
      </c>
      <c r="D778" s="210" t="s">
        <v>3109</v>
      </c>
      <c r="E778" s="17" t="s">
        <v>1</v>
      </c>
      <c r="F778" s="211">
        <v>2505</v>
      </c>
      <c r="H778" s="32"/>
    </row>
    <row r="779" spans="2:8" s="1" customFormat="1" ht="16.899999999999999" customHeight="1">
      <c r="B779" s="32"/>
      <c r="C779" s="210" t="s">
        <v>1</v>
      </c>
      <c r="D779" s="210" t="s">
        <v>3110</v>
      </c>
      <c r="E779" s="17" t="s">
        <v>1</v>
      </c>
      <c r="F779" s="211">
        <v>485</v>
      </c>
      <c r="H779" s="32"/>
    </row>
    <row r="780" spans="2:8" s="1" customFormat="1" ht="16.899999999999999" customHeight="1">
      <c r="B780" s="32"/>
      <c r="C780" s="210" t="s">
        <v>1</v>
      </c>
      <c r="D780" s="210" t="s">
        <v>3111</v>
      </c>
      <c r="E780" s="17" t="s">
        <v>1</v>
      </c>
      <c r="F780" s="211">
        <v>550</v>
      </c>
      <c r="H780" s="32"/>
    </row>
    <row r="781" spans="2:8" s="1" customFormat="1" ht="16.899999999999999" customHeight="1">
      <c r="B781" s="32"/>
      <c r="C781" s="210" t="s">
        <v>1</v>
      </c>
      <c r="D781" s="210" t="s">
        <v>3112</v>
      </c>
      <c r="E781" s="17" t="s">
        <v>1</v>
      </c>
      <c r="F781" s="211">
        <v>575</v>
      </c>
      <c r="H781" s="32"/>
    </row>
    <row r="782" spans="2:8" s="1" customFormat="1" ht="16.899999999999999" customHeight="1">
      <c r="B782" s="32"/>
      <c r="C782" s="210" t="s">
        <v>1</v>
      </c>
      <c r="D782" s="210" t="s">
        <v>3113</v>
      </c>
      <c r="E782" s="17" t="s">
        <v>1</v>
      </c>
      <c r="F782" s="211">
        <v>905</v>
      </c>
      <c r="H782" s="32"/>
    </row>
    <row r="783" spans="2:8" s="1" customFormat="1" ht="16.899999999999999" customHeight="1">
      <c r="B783" s="32"/>
      <c r="C783" s="210" t="s">
        <v>1</v>
      </c>
      <c r="D783" s="210" t="s">
        <v>3114</v>
      </c>
      <c r="E783" s="17" t="s">
        <v>1</v>
      </c>
      <c r="F783" s="211">
        <v>485</v>
      </c>
      <c r="H783" s="32"/>
    </row>
    <row r="784" spans="2:8" s="1" customFormat="1" ht="16.899999999999999" customHeight="1">
      <c r="B784" s="32"/>
      <c r="C784" s="210" t="s">
        <v>1</v>
      </c>
      <c r="D784" s="210" t="s">
        <v>3115</v>
      </c>
      <c r="E784" s="17" t="s">
        <v>1</v>
      </c>
      <c r="F784" s="211">
        <v>820</v>
      </c>
      <c r="H784" s="32"/>
    </row>
    <row r="785" spans="2:8" s="1" customFormat="1" ht="16.899999999999999" customHeight="1">
      <c r="B785" s="32"/>
      <c r="C785" s="210" t="s">
        <v>1</v>
      </c>
      <c r="D785" s="210" t="s">
        <v>3116</v>
      </c>
      <c r="E785" s="17" t="s">
        <v>1</v>
      </c>
      <c r="F785" s="211">
        <v>2750</v>
      </c>
      <c r="H785" s="32"/>
    </row>
    <row r="786" spans="2:8" s="1" customFormat="1" ht="16.899999999999999" customHeight="1">
      <c r="B786" s="32"/>
      <c r="C786" s="210" t="s">
        <v>3070</v>
      </c>
      <c r="D786" s="210" t="s">
        <v>371</v>
      </c>
      <c r="E786" s="17" t="s">
        <v>1</v>
      </c>
      <c r="F786" s="211">
        <v>9075</v>
      </c>
      <c r="H786" s="32"/>
    </row>
    <row r="787" spans="2:8" s="1" customFormat="1" ht="16.899999999999999" customHeight="1">
      <c r="B787" s="32"/>
      <c r="C787" s="212" t="s">
        <v>6900</v>
      </c>
      <c r="H787" s="32"/>
    </row>
    <row r="788" spans="2:8" s="1" customFormat="1" ht="22.5">
      <c r="B788" s="32"/>
      <c r="C788" s="210" t="s">
        <v>3105</v>
      </c>
      <c r="D788" s="210" t="s">
        <v>3106</v>
      </c>
      <c r="E788" s="17" t="s">
        <v>298</v>
      </c>
      <c r="F788" s="211">
        <v>1361.25</v>
      </c>
      <c r="H788" s="32"/>
    </row>
    <row r="789" spans="2:8" s="1" customFormat="1" ht="16.899999999999999" customHeight="1">
      <c r="B789" s="32"/>
      <c r="C789" s="210" t="s">
        <v>810</v>
      </c>
      <c r="D789" s="210" t="s">
        <v>811</v>
      </c>
      <c r="E789" s="17" t="s">
        <v>711</v>
      </c>
      <c r="F789" s="211">
        <v>9075</v>
      </c>
      <c r="H789" s="32"/>
    </row>
    <row r="790" spans="2:8" s="1" customFormat="1" ht="16.899999999999999" customHeight="1">
      <c r="B790" s="32"/>
      <c r="C790" s="210" t="s">
        <v>3118</v>
      </c>
      <c r="D790" s="210" t="s">
        <v>3119</v>
      </c>
      <c r="E790" s="17" t="s">
        <v>533</v>
      </c>
      <c r="F790" s="211">
        <v>158.81299999999999</v>
      </c>
      <c r="H790" s="32"/>
    </row>
    <row r="791" spans="2:8" s="1" customFormat="1" ht="16.899999999999999" customHeight="1">
      <c r="B791" s="32"/>
      <c r="C791" s="206" t="s">
        <v>232</v>
      </c>
      <c r="D791" s="207" t="s">
        <v>1</v>
      </c>
      <c r="E791" s="208" t="s">
        <v>1</v>
      </c>
      <c r="F791" s="209">
        <v>1855.7750000000001</v>
      </c>
      <c r="H791" s="32"/>
    </row>
    <row r="792" spans="2:8" s="1" customFormat="1" ht="16.899999999999999" customHeight="1">
      <c r="B792" s="32"/>
      <c r="C792" s="206" t="s">
        <v>1561</v>
      </c>
      <c r="D792" s="207" t="s">
        <v>1</v>
      </c>
      <c r="E792" s="208" t="s">
        <v>1</v>
      </c>
      <c r="F792" s="209">
        <v>400</v>
      </c>
      <c r="H792" s="32"/>
    </row>
    <row r="793" spans="2:8" s="1" customFormat="1" ht="16.899999999999999" customHeight="1">
      <c r="B793" s="32"/>
      <c r="C793" s="210" t="s">
        <v>1</v>
      </c>
      <c r="D793" s="210" t="s">
        <v>3077</v>
      </c>
      <c r="E793" s="17" t="s">
        <v>1</v>
      </c>
      <c r="F793" s="211">
        <v>0</v>
      </c>
      <c r="H793" s="32"/>
    </row>
    <row r="794" spans="2:8" s="1" customFormat="1" ht="16.899999999999999" customHeight="1">
      <c r="B794" s="32"/>
      <c r="C794" s="210" t="s">
        <v>1561</v>
      </c>
      <c r="D794" s="210" t="s">
        <v>3078</v>
      </c>
      <c r="E794" s="17" t="s">
        <v>1</v>
      </c>
      <c r="F794" s="211">
        <v>400</v>
      </c>
      <c r="H794" s="32"/>
    </row>
    <row r="795" spans="2:8" s="1" customFormat="1" ht="16.899999999999999" customHeight="1">
      <c r="B795" s="32"/>
      <c r="C795" s="212" t="s">
        <v>6900</v>
      </c>
      <c r="H795" s="32"/>
    </row>
    <row r="796" spans="2:8" s="1" customFormat="1" ht="16.899999999999999" customHeight="1">
      <c r="B796" s="32"/>
      <c r="C796" s="210" t="s">
        <v>1605</v>
      </c>
      <c r="D796" s="210" t="s">
        <v>1606</v>
      </c>
      <c r="E796" s="17" t="s">
        <v>311</v>
      </c>
      <c r="F796" s="211">
        <v>400</v>
      </c>
      <c r="H796" s="32"/>
    </row>
    <row r="797" spans="2:8" s="1" customFormat="1" ht="22.5">
      <c r="B797" s="32"/>
      <c r="C797" s="210" t="s">
        <v>3088</v>
      </c>
      <c r="D797" s="210" t="s">
        <v>3089</v>
      </c>
      <c r="E797" s="17" t="s">
        <v>311</v>
      </c>
      <c r="F797" s="211">
        <v>800</v>
      </c>
      <c r="H797" s="32"/>
    </row>
    <row r="798" spans="2:8" s="1" customFormat="1" ht="16.899999999999999" customHeight="1">
      <c r="B798" s="32"/>
      <c r="C798" s="210" t="s">
        <v>3093</v>
      </c>
      <c r="D798" s="210" t="s">
        <v>3094</v>
      </c>
      <c r="E798" s="17" t="s">
        <v>311</v>
      </c>
      <c r="F798" s="211">
        <v>400</v>
      </c>
      <c r="H798" s="32"/>
    </row>
    <row r="799" spans="2:8" s="1" customFormat="1" ht="16.899999999999999" customHeight="1">
      <c r="B799" s="32"/>
      <c r="C799" s="210" t="s">
        <v>705</v>
      </c>
      <c r="D799" s="210" t="s">
        <v>706</v>
      </c>
      <c r="E799" s="17" t="s">
        <v>311</v>
      </c>
      <c r="F799" s="211">
        <v>400</v>
      </c>
      <c r="H799" s="32"/>
    </row>
    <row r="800" spans="2:8" s="1" customFormat="1" ht="16.899999999999999" customHeight="1">
      <c r="B800" s="32"/>
      <c r="C800" s="206" t="s">
        <v>6909</v>
      </c>
      <c r="D800" s="207" t="s">
        <v>1</v>
      </c>
      <c r="E800" s="208" t="s">
        <v>1</v>
      </c>
      <c r="F800" s="209">
        <v>3298.652</v>
      </c>
      <c r="H800" s="32"/>
    </row>
    <row r="801" spans="2:8" s="1" customFormat="1" ht="16.899999999999999" customHeight="1">
      <c r="B801" s="32"/>
      <c r="C801" s="206" t="s">
        <v>248</v>
      </c>
      <c r="D801" s="207" t="s">
        <v>1</v>
      </c>
      <c r="E801" s="208" t="s">
        <v>1</v>
      </c>
      <c r="F801" s="209">
        <v>904.38699999999994</v>
      </c>
      <c r="H801" s="32"/>
    </row>
    <row r="802" spans="2:8" s="1" customFormat="1" ht="16.899999999999999" customHeight="1">
      <c r="B802" s="32"/>
      <c r="C802" s="206" t="s">
        <v>250</v>
      </c>
      <c r="D802" s="207" t="s">
        <v>1</v>
      </c>
      <c r="E802" s="208" t="s">
        <v>1</v>
      </c>
      <c r="F802" s="209">
        <v>481.56799999999998</v>
      </c>
      <c r="H802" s="32"/>
    </row>
    <row r="803" spans="2:8" s="1" customFormat="1" ht="16.899999999999999" customHeight="1">
      <c r="B803" s="32"/>
      <c r="C803" s="206" t="s">
        <v>3073</v>
      </c>
      <c r="D803" s="207" t="s">
        <v>1</v>
      </c>
      <c r="E803" s="208" t="s">
        <v>1</v>
      </c>
      <c r="F803" s="209">
        <v>2899</v>
      </c>
      <c r="H803" s="32"/>
    </row>
    <row r="804" spans="2:8" s="1" customFormat="1" ht="16.899999999999999" customHeight="1">
      <c r="B804" s="32"/>
      <c r="C804" s="210" t="s">
        <v>1</v>
      </c>
      <c r="D804" s="210" t="s">
        <v>3125</v>
      </c>
      <c r="E804" s="17" t="s">
        <v>1</v>
      </c>
      <c r="F804" s="211">
        <v>0</v>
      </c>
      <c r="H804" s="32"/>
    </row>
    <row r="805" spans="2:8" s="1" customFormat="1" ht="16.899999999999999" customHeight="1">
      <c r="B805" s="32"/>
      <c r="C805" s="210" t="s">
        <v>1</v>
      </c>
      <c r="D805" s="210" t="s">
        <v>3126</v>
      </c>
      <c r="E805" s="17" t="s">
        <v>1</v>
      </c>
      <c r="F805" s="211">
        <v>2899</v>
      </c>
      <c r="H805" s="32"/>
    </row>
    <row r="806" spans="2:8" s="1" customFormat="1" ht="16.899999999999999" customHeight="1">
      <c r="B806" s="32"/>
      <c r="C806" s="210" t="s">
        <v>3073</v>
      </c>
      <c r="D806" s="210" t="s">
        <v>371</v>
      </c>
      <c r="E806" s="17" t="s">
        <v>1</v>
      </c>
      <c r="F806" s="211">
        <v>2899</v>
      </c>
      <c r="H806" s="32"/>
    </row>
    <row r="807" spans="2:8" s="1" customFormat="1" ht="16.899999999999999" customHeight="1">
      <c r="B807" s="32"/>
      <c r="C807" s="212" t="s">
        <v>6900</v>
      </c>
      <c r="H807" s="32"/>
    </row>
    <row r="808" spans="2:8" s="1" customFormat="1" ht="16.899999999999999" customHeight="1">
      <c r="B808" s="32"/>
      <c r="C808" s="210" t="s">
        <v>3122</v>
      </c>
      <c r="D808" s="210" t="s">
        <v>3123</v>
      </c>
      <c r="E808" s="17" t="s">
        <v>711</v>
      </c>
      <c r="F808" s="211">
        <v>2899</v>
      </c>
      <c r="H808" s="32"/>
    </row>
    <row r="809" spans="2:8" s="1" customFormat="1" ht="22.5">
      <c r="B809" s="32"/>
      <c r="C809" s="210" t="s">
        <v>3101</v>
      </c>
      <c r="D809" s="210" t="s">
        <v>3102</v>
      </c>
      <c r="E809" s="17" t="s">
        <v>711</v>
      </c>
      <c r="F809" s="211">
        <v>2899</v>
      </c>
      <c r="H809" s="32"/>
    </row>
    <row r="810" spans="2:8" s="1" customFormat="1" ht="16.899999999999999" customHeight="1">
      <c r="B810" s="32"/>
      <c r="C810" s="210" t="s">
        <v>3127</v>
      </c>
      <c r="D810" s="210" t="s">
        <v>3128</v>
      </c>
      <c r="E810" s="17" t="s">
        <v>533</v>
      </c>
      <c r="F810" s="211">
        <v>6827.1450000000004</v>
      </c>
      <c r="H810" s="32"/>
    </row>
    <row r="811" spans="2:8" s="1" customFormat="1" ht="26.45" customHeight="1">
      <c r="B811" s="32"/>
      <c r="C811" s="205" t="s">
        <v>6910</v>
      </c>
      <c r="D811" s="205" t="s">
        <v>122</v>
      </c>
      <c r="H811" s="32"/>
    </row>
    <row r="812" spans="2:8" s="1" customFormat="1" ht="16.899999999999999" customHeight="1">
      <c r="B812" s="32"/>
      <c r="C812" s="206" t="s">
        <v>3552</v>
      </c>
      <c r="D812" s="207" t="s">
        <v>1</v>
      </c>
      <c r="E812" s="208" t="s">
        <v>1</v>
      </c>
      <c r="F812" s="209">
        <v>2.7</v>
      </c>
      <c r="H812" s="32"/>
    </row>
    <row r="813" spans="2:8" s="1" customFormat="1" ht="16.899999999999999" customHeight="1">
      <c r="B813" s="32"/>
      <c r="C813" s="210" t="s">
        <v>3552</v>
      </c>
      <c r="D813" s="210" t="s">
        <v>3560</v>
      </c>
      <c r="E813" s="17" t="s">
        <v>1</v>
      </c>
      <c r="F813" s="211">
        <v>2.7</v>
      </c>
      <c r="H813" s="32"/>
    </row>
    <row r="814" spans="2:8" s="1" customFormat="1" ht="16.899999999999999" customHeight="1">
      <c r="B814" s="32"/>
      <c r="C814" s="212" t="s">
        <v>6900</v>
      </c>
      <c r="H814" s="32"/>
    </row>
    <row r="815" spans="2:8" s="1" customFormat="1" ht="22.5">
      <c r="B815" s="32"/>
      <c r="C815" s="210" t="s">
        <v>3556</v>
      </c>
      <c r="D815" s="210" t="s">
        <v>3557</v>
      </c>
      <c r="E815" s="17" t="s">
        <v>311</v>
      </c>
      <c r="F815" s="211">
        <v>224.79900000000001</v>
      </c>
      <c r="H815" s="32"/>
    </row>
    <row r="816" spans="2:8" s="1" customFormat="1" ht="16.899999999999999" customHeight="1">
      <c r="B816" s="32"/>
      <c r="C816" s="210" t="s">
        <v>3572</v>
      </c>
      <c r="D816" s="210" t="s">
        <v>3573</v>
      </c>
      <c r="E816" s="17" t="s">
        <v>767</v>
      </c>
      <c r="F816" s="211">
        <v>408.726</v>
      </c>
      <c r="H816" s="32"/>
    </row>
    <row r="817" spans="2:8" s="1" customFormat="1" ht="16.899999999999999" customHeight="1">
      <c r="B817" s="32"/>
      <c r="C817" s="210" t="s">
        <v>1757</v>
      </c>
      <c r="D817" s="210" t="s">
        <v>1758</v>
      </c>
      <c r="E817" s="17" t="s">
        <v>311</v>
      </c>
      <c r="F817" s="211">
        <v>177.79900000000001</v>
      </c>
      <c r="H817" s="32"/>
    </row>
    <row r="818" spans="2:8" s="1" customFormat="1" ht="16.899999999999999" customHeight="1">
      <c r="B818" s="32"/>
      <c r="C818" s="206" t="s">
        <v>3600</v>
      </c>
      <c r="D818" s="207" t="s">
        <v>1</v>
      </c>
      <c r="E818" s="208" t="s">
        <v>1</v>
      </c>
      <c r="F818" s="209">
        <v>37.22</v>
      </c>
      <c r="H818" s="32"/>
    </row>
    <row r="819" spans="2:8" s="1" customFormat="1" ht="16.899999999999999" customHeight="1">
      <c r="B819" s="32"/>
      <c r="C819" s="210" t="s">
        <v>3600</v>
      </c>
      <c r="D819" s="210" t="s">
        <v>3601</v>
      </c>
      <c r="E819" s="17" t="s">
        <v>1</v>
      </c>
      <c r="F819" s="211">
        <v>37.22</v>
      </c>
      <c r="H819" s="32"/>
    </row>
    <row r="820" spans="2:8" s="1" customFormat="1" ht="16.899999999999999" customHeight="1">
      <c r="B820" s="32"/>
      <c r="C820" s="206" t="s">
        <v>3542</v>
      </c>
      <c r="D820" s="207" t="s">
        <v>1</v>
      </c>
      <c r="E820" s="208" t="s">
        <v>1</v>
      </c>
      <c r="F820" s="209">
        <v>53.72</v>
      </c>
      <c r="H820" s="32"/>
    </row>
    <row r="821" spans="2:8" s="1" customFormat="1" ht="16.899999999999999" customHeight="1">
      <c r="B821" s="32"/>
      <c r="C821" s="210" t="s">
        <v>3600</v>
      </c>
      <c r="D821" s="210" t="s">
        <v>3601</v>
      </c>
      <c r="E821" s="17" t="s">
        <v>1</v>
      </c>
      <c r="F821" s="211">
        <v>37.22</v>
      </c>
      <c r="H821" s="32"/>
    </row>
    <row r="822" spans="2:8" s="1" customFormat="1" ht="16.899999999999999" customHeight="1">
      <c r="B822" s="32"/>
      <c r="C822" s="210" t="s">
        <v>1</v>
      </c>
      <c r="D822" s="210" t="s">
        <v>3602</v>
      </c>
      <c r="E822" s="17" t="s">
        <v>1</v>
      </c>
      <c r="F822" s="211">
        <v>16.5</v>
      </c>
      <c r="H822" s="32"/>
    </row>
    <row r="823" spans="2:8" s="1" customFormat="1" ht="16.899999999999999" customHeight="1">
      <c r="B823" s="32"/>
      <c r="C823" s="210" t="s">
        <v>3542</v>
      </c>
      <c r="D823" s="210" t="s">
        <v>371</v>
      </c>
      <c r="E823" s="17" t="s">
        <v>1</v>
      </c>
      <c r="F823" s="211">
        <v>53.72</v>
      </c>
      <c r="H823" s="32"/>
    </row>
    <row r="824" spans="2:8" s="1" customFormat="1" ht="16.899999999999999" customHeight="1">
      <c r="B824" s="32"/>
      <c r="C824" s="212" t="s">
        <v>6900</v>
      </c>
      <c r="H824" s="32"/>
    </row>
    <row r="825" spans="2:8" s="1" customFormat="1" ht="22.5">
      <c r="B825" s="32"/>
      <c r="C825" s="210" t="s">
        <v>3597</v>
      </c>
      <c r="D825" s="210" t="s">
        <v>3598</v>
      </c>
      <c r="E825" s="17" t="s">
        <v>711</v>
      </c>
      <c r="F825" s="211">
        <v>53.72</v>
      </c>
      <c r="H825" s="32"/>
    </row>
    <row r="826" spans="2:8" s="1" customFormat="1" ht="22.5">
      <c r="B826" s="32"/>
      <c r="C826" s="210" t="s">
        <v>3556</v>
      </c>
      <c r="D826" s="210" t="s">
        <v>3557</v>
      </c>
      <c r="E826" s="17" t="s">
        <v>311</v>
      </c>
      <c r="F826" s="211">
        <v>224.79900000000001</v>
      </c>
      <c r="H826" s="32"/>
    </row>
    <row r="827" spans="2:8" s="1" customFormat="1" ht="16.899999999999999" customHeight="1">
      <c r="B827" s="32"/>
      <c r="C827" s="210" t="s">
        <v>3572</v>
      </c>
      <c r="D827" s="210" t="s">
        <v>3573</v>
      </c>
      <c r="E827" s="17" t="s">
        <v>767</v>
      </c>
      <c r="F827" s="211">
        <v>408.726</v>
      </c>
      <c r="H827" s="32"/>
    </row>
    <row r="828" spans="2:8" s="1" customFormat="1" ht="16.899999999999999" customHeight="1">
      <c r="B828" s="32"/>
      <c r="C828" s="210" t="s">
        <v>1757</v>
      </c>
      <c r="D828" s="210" t="s">
        <v>1758</v>
      </c>
      <c r="E828" s="17" t="s">
        <v>311</v>
      </c>
      <c r="F828" s="211">
        <v>177.79900000000001</v>
      </c>
      <c r="H828" s="32"/>
    </row>
    <row r="829" spans="2:8" s="1" customFormat="1" ht="16.899999999999999" customHeight="1">
      <c r="B829" s="32"/>
      <c r="C829" s="210" t="s">
        <v>3586</v>
      </c>
      <c r="D829" s="210" t="s">
        <v>3587</v>
      </c>
      <c r="E829" s="17" t="s">
        <v>311</v>
      </c>
      <c r="F829" s="211">
        <v>37.036999999999999</v>
      </c>
      <c r="H829" s="32"/>
    </row>
    <row r="830" spans="2:8" s="1" customFormat="1" ht="16.899999999999999" customHeight="1">
      <c r="B830" s="32"/>
      <c r="C830" s="210" t="s">
        <v>1859</v>
      </c>
      <c r="D830" s="210" t="s">
        <v>1860</v>
      </c>
      <c r="E830" s="17" t="s">
        <v>311</v>
      </c>
      <c r="F830" s="211">
        <v>8.3260000000000005</v>
      </c>
      <c r="H830" s="32"/>
    </row>
    <row r="831" spans="2:8" s="1" customFormat="1" ht="16.899999999999999" customHeight="1">
      <c r="B831" s="32"/>
      <c r="C831" s="210" t="s">
        <v>3412</v>
      </c>
      <c r="D831" s="210" t="s">
        <v>3413</v>
      </c>
      <c r="E831" s="17" t="s">
        <v>711</v>
      </c>
      <c r="F831" s="211">
        <v>109.07</v>
      </c>
      <c r="H831" s="32"/>
    </row>
    <row r="832" spans="2:8" s="1" customFormat="1" ht="16.899999999999999" customHeight="1">
      <c r="B832" s="32"/>
      <c r="C832" s="206" t="s">
        <v>3546</v>
      </c>
      <c r="D832" s="207" t="s">
        <v>1</v>
      </c>
      <c r="E832" s="208" t="s">
        <v>1</v>
      </c>
      <c r="F832" s="209">
        <v>13.83</v>
      </c>
      <c r="H832" s="32"/>
    </row>
    <row r="833" spans="2:8" s="1" customFormat="1" ht="16.899999999999999" customHeight="1">
      <c r="B833" s="32"/>
      <c r="C833" s="210" t="s">
        <v>3546</v>
      </c>
      <c r="D833" s="210" t="s">
        <v>3636</v>
      </c>
      <c r="E833" s="17" t="s">
        <v>1</v>
      </c>
      <c r="F833" s="211">
        <v>13.83</v>
      </c>
      <c r="H833" s="32"/>
    </row>
    <row r="834" spans="2:8" s="1" customFormat="1" ht="16.899999999999999" customHeight="1">
      <c r="B834" s="32"/>
      <c r="C834" s="212" t="s">
        <v>6900</v>
      </c>
      <c r="H834" s="32"/>
    </row>
    <row r="835" spans="2:8" s="1" customFormat="1" ht="16.899999999999999" customHeight="1">
      <c r="B835" s="32"/>
      <c r="C835" s="210" t="s">
        <v>3633</v>
      </c>
      <c r="D835" s="210" t="s">
        <v>3634</v>
      </c>
      <c r="E835" s="17" t="s">
        <v>711</v>
      </c>
      <c r="F835" s="211">
        <v>13.83</v>
      </c>
      <c r="H835" s="32"/>
    </row>
    <row r="836" spans="2:8" s="1" customFormat="1" ht="22.5">
      <c r="B836" s="32"/>
      <c r="C836" s="210" t="s">
        <v>3562</v>
      </c>
      <c r="D836" s="210" t="s">
        <v>3563</v>
      </c>
      <c r="E836" s="17" t="s">
        <v>711</v>
      </c>
      <c r="F836" s="211">
        <v>13.83</v>
      </c>
      <c r="H836" s="32"/>
    </row>
    <row r="837" spans="2:8" s="1" customFormat="1" ht="16.899999999999999" customHeight="1">
      <c r="B837" s="32"/>
      <c r="C837" s="210" t="s">
        <v>3696</v>
      </c>
      <c r="D837" s="210" t="s">
        <v>3697</v>
      </c>
      <c r="E837" s="17" t="s">
        <v>711</v>
      </c>
      <c r="F837" s="211">
        <v>13.83</v>
      </c>
      <c r="H837" s="32"/>
    </row>
    <row r="838" spans="2:8" s="1" customFormat="1" ht="16.899999999999999" customHeight="1">
      <c r="B838" s="32"/>
      <c r="C838" s="210" t="s">
        <v>3412</v>
      </c>
      <c r="D838" s="210" t="s">
        <v>3413</v>
      </c>
      <c r="E838" s="17" t="s">
        <v>711</v>
      </c>
      <c r="F838" s="211">
        <v>109.07</v>
      </c>
      <c r="H838" s="32"/>
    </row>
    <row r="839" spans="2:8" s="1" customFormat="1" ht="16.899999999999999" customHeight="1">
      <c r="B839" s="32"/>
      <c r="C839" s="206" t="s">
        <v>3610</v>
      </c>
      <c r="D839" s="207" t="s">
        <v>1</v>
      </c>
      <c r="E839" s="208" t="s">
        <v>1</v>
      </c>
      <c r="F839" s="209">
        <v>20.47</v>
      </c>
      <c r="H839" s="32"/>
    </row>
    <row r="840" spans="2:8" s="1" customFormat="1" ht="16.899999999999999" customHeight="1">
      <c r="B840" s="32"/>
      <c r="C840" s="210" t="s">
        <v>3610</v>
      </c>
      <c r="D840" s="210" t="s">
        <v>3611</v>
      </c>
      <c r="E840" s="17" t="s">
        <v>1</v>
      </c>
      <c r="F840" s="211">
        <v>20.47</v>
      </c>
      <c r="H840" s="32"/>
    </row>
    <row r="841" spans="2:8" s="1" customFormat="1" ht="16.899999999999999" customHeight="1">
      <c r="B841" s="32"/>
      <c r="C841" s="206" t="s">
        <v>3544</v>
      </c>
      <c r="D841" s="207" t="s">
        <v>1</v>
      </c>
      <c r="E841" s="208" t="s">
        <v>1</v>
      </c>
      <c r="F841" s="209">
        <v>21.97</v>
      </c>
      <c r="H841" s="32"/>
    </row>
    <row r="842" spans="2:8" s="1" customFormat="1" ht="16.899999999999999" customHeight="1">
      <c r="B842" s="32"/>
      <c r="C842" s="210" t="s">
        <v>3610</v>
      </c>
      <c r="D842" s="210" t="s">
        <v>3611</v>
      </c>
      <c r="E842" s="17" t="s">
        <v>1</v>
      </c>
      <c r="F842" s="211">
        <v>20.47</v>
      </c>
      <c r="H842" s="32"/>
    </row>
    <row r="843" spans="2:8" s="1" customFormat="1" ht="16.899999999999999" customHeight="1">
      <c r="B843" s="32"/>
      <c r="C843" s="210" t="s">
        <v>1</v>
      </c>
      <c r="D843" s="210" t="s">
        <v>3612</v>
      </c>
      <c r="E843" s="17" t="s">
        <v>1</v>
      </c>
      <c r="F843" s="211">
        <v>1.5</v>
      </c>
      <c r="H843" s="32"/>
    </row>
    <row r="844" spans="2:8" s="1" customFormat="1" ht="16.899999999999999" customHeight="1">
      <c r="B844" s="32"/>
      <c r="C844" s="210" t="s">
        <v>3544</v>
      </c>
      <c r="D844" s="210" t="s">
        <v>371</v>
      </c>
      <c r="E844" s="17" t="s">
        <v>1</v>
      </c>
      <c r="F844" s="211">
        <v>21.97</v>
      </c>
      <c r="H844" s="32"/>
    </row>
    <row r="845" spans="2:8" s="1" customFormat="1" ht="16.899999999999999" customHeight="1">
      <c r="B845" s="32"/>
      <c r="C845" s="212" t="s">
        <v>6900</v>
      </c>
      <c r="H845" s="32"/>
    </row>
    <row r="846" spans="2:8" s="1" customFormat="1" ht="22.5">
      <c r="B846" s="32"/>
      <c r="C846" s="210" t="s">
        <v>3607</v>
      </c>
      <c r="D846" s="210" t="s">
        <v>3608</v>
      </c>
      <c r="E846" s="17" t="s">
        <v>711</v>
      </c>
      <c r="F846" s="211">
        <v>21.97</v>
      </c>
      <c r="H846" s="32"/>
    </row>
    <row r="847" spans="2:8" s="1" customFormat="1" ht="22.5">
      <c r="B847" s="32"/>
      <c r="C847" s="210" t="s">
        <v>3556</v>
      </c>
      <c r="D847" s="210" t="s">
        <v>3557</v>
      </c>
      <c r="E847" s="17" t="s">
        <v>311</v>
      </c>
      <c r="F847" s="211">
        <v>224.79900000000001</v>
      </c>
      <c r="H847" s="32"/>
    </row>
    <row r="848" spans="2:8" s="1" customFormat="1" ht="16.899999999999999" customHeight="1">
      <c r="B848" s="32"/>
      <c r="C848" s="210" t="s">
        <v>3572</v>
      </c>
      <c r="D848" s="210" t="s">
        <v>3573</v>
      </c>
      <c r="E848" s="17" t="s">
        <v>767</v>
      </c>
      <c r="F848" s="211">
        <v>408.726</v>
      </c>
      <c r="H848" s="32"/>
    </row>
    <row r="849" spans="2:8" s="1" customFormat="1" ht="16.899999999999999" customHeight="1">
      <c r="B849" s="32"/>
      <c r="C849" s="210" t="s">
        <v>1757</v>
      </c>
      <c r="D849" s="210" t="s">
        <v>1758</v>
      </c>
      <c r="E849" s="17" t="s">
        <v>311</v>
      </c>
      <c r="F849" s="211">
        <v>177.79900000000001</v>
      </c>
      <c r="H849" s="32"/>
    </row>
    <row r="850" spans="2:8" s="1" customFormat="1" ht="16.899999999999999" customHeight="1">
      <c r="B850" s="32"/>
      <c r="C850" s="210" t="s">
        <v>3586</v>
      </c>
      <c r="D850" s="210" t="s">
        <v>3587</v>
      </c>
      <c r="E850" s="17" t="s">
        <v>311</v>
      </c>
      <c r="F850" s="211">
        <v>37.036999999999999</v>
      </c>
      <c r="H850" s="32"/>
    </row>
    <row r="851" spans="2:8" s="1" customFormat="1" ht="16.899999999999999" customHeight="1">
      <c r="B851" s="32"/>
      <c r="C851" s="210" t="s">
        <v>1859</v>
      </c>
      <c r="D851" s="210" t="s">
        <v>1860</v>
      </c>
      <c r="E851" s="17" t="s">
        <v>311</v>
      </c>
      <c r="F851" s="211">
        <v>8.3260000000000005</v>
      </c>
      <c r="H851" s="32"/>
    </row>
    <row r="852" spans="2:8" s="1" customFormat="1" ht="16.899999999999999" customHeight="1">
      <c r="B852" s="32"/>
      <c r="C852" s="210" t="s">
        <v>3412</v>
      </c>
      <c r="D852" s="210" t="s">
        <v>3413</v>
      </c>
      <c r="E852" s="17" t="s">
        <v>711</v>
      </c>
      <c r="F852" s="211">
        <v>109.07</v>
      </c>
      <c r="H852" s="32"/>
    </row>
    <row r="853" spans="2:8" s="1" customFormat="1" ht="16.899999999999999" customHeight="1">
      <c r="B853" s="32"/>
      <c r="C853" s="206" t="s">
        <v>3548</v>
      </c>
      <c r="D853" s="207" t="s">
        <v>1</v>
      </c>
      <c r="E853" s="208" t="s">
        <v>1</v>
      </c>
      <c r="F853" s="209">
        <v>19.55</v>
      </c>
      <c r="H853" s="32"/>
    </row>
    <row r="854" spans="2:8" s="1" customFormat="1" ht="16.899999999999999" customHeight="1">
      <c r="B854" s="32"/>
      <c r="C854" s="210" t="s">
        <v>3548</v>
      </c>
      <c r="D854" s="210" t="s">
        <v>3644</v>
      </c>
      <c r="E854" s="17" t="s">
        <v>1</v>
      </c>
      <c r="F854" s="211">
        <v>19.55</v>
      </c>
      <c r="H854" s="32"/>
    </row>
    <row r="855" spans="2:8" s="1" customFormat="1" ht="16.899999999999999" customHeight="1">
      <c r="B855" s="32"/>
      <c r="C855" s="212" t="s">
        <v>6900</v>
      </c>
      <c r="H855" s="32"/>
    </row>
    <row r="856" spans="2:8" s="1" customFormat="1" ht="16.899999999999999" customHeight="1">
      <c r="B856" s="32"/>
      <c r="C856" s="210" t="s">
        <v>3641</v>
      </c>
      <c r="D856" s="210" t="s">
        <v>3642</v>
      </c>
      <c r="E856" s="17" t="s">
        <v>711</v>
      </c>
      <c r="F856" s="211">
        <v>19.55</v>
      </c>
      <c r="H856" s="32"/>
    </row>
    <row r="857" spans="2:8" s="1" customFormat="1" ht="22.5">
      <c r="B857" s="32"/>
      <c r="C857" s="210" t="s">
        <v>3566</v>
      </c>
      <c r="D857" s="210" t="s">
        <v>3567</v>
      </c>
      <c r="E857" s="17" t="s">
        <v>711</v>
      </c>
      <c r="F857" s="211">
        <v>19.55</v>
      </c>
      <c r="H857" s="32"/>
    </row>
    <row r="858" spans="2:8" s="1" customFormat="1" ht="16.899999999999999" customHeight="1">
      <c r="B858" s="32"/>
      <c r="C858" s="210" t="s">
        <v>3699</v>
      </c>
      <c r="D858" s="210" t="s">
        <v>3700</v>
      </c>
      <c r="E858" s="17" t="s">
        <v>711</v>
      </c>
      <c r="F858" s="211">
        <v>19.55</v>
      </c>
      <c r="H858" s="32"/>
    </row>
    <row r="859" spans="2:8" s="1" customFormat="1" ht="16.899999999999999" customHeight="1">
      <c r="B859" s="32"/>
      <c r="C859" s="210" t="s">
        <v>3412</v>
      </c>
      <c r="D859" s="210" t="s">
        <v>3413</v>
      </c>
      <c r="E859" s="17" t="s">
        <v>711</v>
      </c>
      <c r="F859" s="211">
        <v>109.07</v>
      </c>
      <c r="H859" s="32"/>
    </row>
    <row r="860" spans="2:8" s="1" customFormat="1" ht="16.899999999999999" customHeight="1">
      <c r="B860" s="32"/>
      <c r="C860" s="206" t="s">
        <v>237</v>
      </c>
      <c r="D860" s="207" t="s">
        <v>1</v>
      </c>
      <c r="E860" s="208" t="s">
        <v>1</v>
      </c>
      <c r="F860" s="209">
        <v>47</v>
      </c>
      <c r="H860" s="32"/>
    </row>
    <row r="861" spans="2:8" s="1" customFormat="1" ht="16.899999999999999" customHeight="1">
      <c r="B861" s="32"/>
      <c r="C861" s="210" t="s">
        <v>237</v>
      </c>
      <c r="D861" s="210" t="s">
        <v>3580</v>
      </c>
      <c r="E861" s="17" t="s">
        <v>1</v>
      </c>
      <c r="F861" s="211">
        <v>47</v>
      </c>
      <c r="H861" s="32"/>
    </row>
    <row r="862" spans="2:8" s="1" customFormat="1" ht="16.899999999999999" customHeight="1">
      <c r="B862" s="32"/>
      <c r="C862" s="212" t="s">
        <v>6900</v>
      </c>
      <c r="H862" s="32"/>
    </row>
    <row r="863" spans="2:8" s="1" customFormat="1" ht="22.5">
      <c r="B863" s="32"/>
      <c r="C863" s="210" t="s">
        <v>687</v>
      </c>
      <c r="D863" s="210" t="s">
        <v>688</v>
      </c>
      <c r="E863" s="17" t="s">
        <v>311</v>
      </c>
      <c r="F863" s="211">
        <v>47</v>
      </c>
      <c r="H863" s="32"/>
    </row>
    <row r="864" spans="2:8" s="1" customFormat="1" ht="16.899999999999999" customHeight="1">
      <c r="B864" s="32"/>
      <c r="C864" s="210" t="s">
        <v>700</v>
      </c>
      <c r="D864" s="210" t="s">
        <v>701</v>
      </c>
      <c r="E864" s="17" t="s">
        <v>533</v>
      </c>
      <c r="F864" s="211">
        <v>89.3</v>
      </c>
      <c r="H864" s="32"/>
    </row>
    <row r="865" spans="2:8" s="1" customFormat="1" ht="16.899999999999999" customHeight="1">
      <c r="B865" s="32"/>
      <c r="C865" s="210" t="s">
        <v>705</v>
      </c>
      <c r="D865" s="210" t="s">
        <v>706</v>
      </c>
      <c r="E865" s="17" t="s">
        <v>311</v>
      </c>
      <c r="F865" s="211">
        <v>47</v>
      </c>
      <c r="H865" s="32"/>
    </row>
    <row r="866" spans="2:8" s="1" customFormat="1" ht="16.899999999999999" customHeight="1">
      <c r="B866" s="32"/>
      <c r="C866" s="206" t="s">
        <v>241</v>
      </c>
      <c r="D866" s="207" t="s">
        <v>1</v>
      </c>
      <c r="E866" s="208" t="s">
        <v>1</v>
      </c>
      <c r="F866" s="209">
        <v>6845.8019999999997</v>
      </c>
      <c r="H866" s="32"/>
    </row>
    <row r="867" spans="2:8" s="1" customFormat="1" ht="16.899999999999999" customHeight="1">
      <c r="B867" s="32"/>
      <c r="C867" s="206" t="s">
        <v>1567</v>
      </c>
      <c r="D867" s="207" t="s">
        <v>1</v>
      </c>
      <c r="E867" s="208" t="s">
        <v>1</v>
      </c>
      <c r="F867" s="209">
        <v>224.79900000000001</v>
      </c>
      <c r="H867" s="32"/>
    </row>
    <row r="868" spans="2:8" s="1" customFormat="1" ht="16.899999999999999" customHeight="1">
      <c r="B868" s="32"/>
      <c r="C868" s="210" t="s">
        <v>1567</v>
      </c>
      <c r="D868" s="210" t="s">
        <v>3561</v>
      </c>
      <c r="E868" s="17" t="s">
        <v>1</v>
      </c>
      <c r="F868" s="211">
        <v>224.79900000000001</v>
      </c>
      <c r="H868" s="32"/>
    </row>
    <row r="869" spans="2:8" s="1" customFormat="1" ht="16.899999999999999" customHeight="1">
      <c r="B869" s="32"/>
      <c r="C869" s="212" t="s">
        <v>6900</v>
      </c>
      <c r="H869" s="32"/>
    </row>
    <row r="870" spans="2:8" s="1" customFormat="1" ht="22.5">
      <c r="B870" s="32"/>
      <c r="C870" s="210" t="s">
        <v>3556</v>
      </c>
      <c r="D870" s="210" t="s">
        <v>3557</v>
      </c>
      <c r="E870" s="17" t="s">
        <v>311</v>
      </c>
      <c r="F870" s="211">
        <v>224.79900000000001</v>
      </c>
      <c r="H870" s="32"/>
    </row>
    <row r="871" spans="2:8" s="1" customFormat="1" ht="22.5">
      <c r="B871" s="32"/>
      <c r="C871" s="210" t="s">
        <v>687</v>
      </c>
      <c r="D871" s="210" t="s">
        <v>688</v>
      </c>
      <c r="E871" s="17" t="s">
        <v>311</v>
      </c>
      <c r="F871" s="211">
        <v>47</v>
      </c>
      <c r="H871" s="32"/>
    </row>
    <row r="872" spans="2:8" s="1" customFormat="1" ht="16.899999999999999" customHeight="1">
      <c r="B872" s="32"/>
      <c r="C872" s="206" t="s">
        <v>3550</v>
      </c>
      <c r="D872" s="207" t="s">
        <v>1</v>
      </c>
      <c r="E872" s="208" t="s">
        <v>1</v>
      </c>
      <c r="F872" s="209">
        <v>1.1000000000000001</v>
      </c>
      <c r="H872" s="32"/>
    </row>
    <row r="873" spans="2:8" s="1" customFormat="1" ht="16.899999999999999" customHeight="1">
      <c r="B873" s="32"/>
      <c r="C873" s="210" t="s">
        <v>3550</v>
      </c>
      <c r="D873" s="210" t="s">
        <v>3559</v>
      </c>
      <c r="E873" s="17" t="s">
        <v>1</v>
      </c>
      <c r="F873" s="211">
        <v>1.1000000000000001</v>
      </c>
      <c r="H873" s="32"/>
    </row>
    <row r="874" spans="2:8" s="1" customFormat="1" ht="16.899999999999999" customHeight="1">
      <c r="B874" s="32"/>
      <c r="C874" s="212" t="s">
        <v>6900</v>
      </c>
      <c r="H874" s="32"/>
    </row>
    <row r="875" spans="2:8" s="1" customFormat="1" ht="22.5">
      <c r="B875" s="32"/>
      <c r="C875" s="210" t="s">
        <v>3556</v>
      </c>
      <c r="D875" s="210" t="s">
        <v>3557</v>
      </c>
      <c r="E875" s="17" t="s">
        <v>311</v>
      </c>
      <c r="F875" s="211">
        <v>224.79900000000001</v>
      </c>
      <c r="H875" s="32"/>
    </row>
    <row r="876" spans="2:8" s="1" customFormat="1" ht="16.899999999999999" customHeight="1">
      <c r="B876" s="32"/>
      <c r="C876" s="210" t="s">
        <v>1757</v>
      </c>
      <c r="D876" s="210" t="s">
        <v>1758</v>
      </c>
      <c r="E876" s="17" t="s">
        <v>311</v>
      </c>
      <c r="F876" s="211">
        <v>177.79900000000001</v>
      </c>
      <c r="H876" s="32"/>
    </row>
    <row r="877" spans="2:8" s="1" customFormat="1" ht="16.899999999999999" customHeight="1">
      <c r="B877" s="32"/>
      <c r="C877" s="210" t="s">
        <v>3586</v>
      </c>
      <c r="D877" s="210" t="s">
        <v>3587</v>
      </c>
      <c r="E877" s="17" t="s">
        <v>311</v>
      </c>
      <c r="F877" s="211">
        <v>37.036999999999999</v>
      </c>
      <c r="H877" s="32"/>
    </row>
    <row r="878" spans="2:8" s="1" customFormat="1" ht="16.899999999999999" customHeight="1">
      <c r="B878" s="32"/>
      <c r="C878" s="210" t="s">
        <v>1859</v>
      </c>
      <c r="D878" s="210" t="s">
        <v>1860</v>
      </c>
      <c r="E878" s="17" t="s">
        <v>311</v>
      </c>
      <c r="F878" s="211">
        <v>8.3260000000000005</v>
      </c>
      <c r="H878" s="32"/>
    </row>
    <row r="879" spans="2:8" s="1" customFormat="1" ht="16.899999999999999" customHeight="1">
      <c r="B879" s="32"/>
      <c r="C879" s="206" t="s">
        <v>1569</v>
      </c>
      <c r="D879" s="207" t="s">
        <v>1</v>
      </c>
      <c r="E879" s="208" t="s">
        <v>1</v>
      </c>
      <c r="F879" s="209">
        <v>43.091999999999999</v>
      </c>
      <c r="H879" s="32"/>
    </row>
    <row r="880" spans="2:8" s="1" customFormat="1" ht="16.899999999999999" customHeight="1">
      <c r="B880" s="32"/>
      <c r="C880" s="210" t="s">
        <v>1569</v>
      </c>
      <c r="D880" s="210" t="s">
        <v>6911</v>
      </c>
      <c r="E880" s="17" t="s">
        <v>1</v>
      </c>
      <c r="F880" s="211">
        <v>43.091999999999999</v>
      </c>
      <c r="H880" s="32"/>
    </row>
    <row r="881" spans="2:8" s="1" customFormat="1" ht="16.899999999999999" customHeight="1">
      <c r="B881" s="32"/>
      <c r="C881" s="206" t="s">
        <v>1571</v>
      </c>
      <c r="D881" s="207" t="s">
        <v>1</v>
      </c>
      <c r="E881" s="208" t="s">
        <v>1</v>
      </c>
      <c r="F881" s="209">
        <v>177.79900000000001</v>
      </c>
      <c r="H881" s="32"/>
    </row>
    <row r="882" spans="2:8" s="1" customFormat="1" ht="16.899999999999999" customHeight="1">
      <c r="B882" s="32"/>
      <c r="C882" s="210" t="s">
        <v>1</v>
      </c>
      <c r="D882" s="210" t="s">
        <v>3584</v>
      </c>
      <c r="E882" s="17" t="s">
        <v>1</v>
      </c>
      <c r="F882" s="211">
        <v>127.048</v>
      </c>
      <c r="H882" s="32"/>
    </row>
    <row r="883" spans="2:8" s="1" customFormat="1" ht="16.899999999999999" customHeight="1">
      <c r="B883" s="32"/>
      <c r="C883" s="210" t="s">
        <v>1</v>
      </c>
      <c r="D883" s="210" t="s">
        <v>3585</v>
      </c>
      <c r="E883" s="17" t="s">
        <v>1</v>
      </c>
      <c r="F883" s="211">
        <v>50.750999999999998</v>
      </c>
      <c r="H883" s="32"/>
    </row>
    <row r="884" spans="2:8" s="1" customFormat="1" ht="16.899999999999999" customHeight="1">
      <c r="B884" s="32"/>
      <c r="C884" s="210" t="s">
        <v>1571</v>
      </c>
      <c r="D884" s="210" t="s">
        <v>371</v>
      </c>
      <c r="E884" s="17" t="s">
        <v>1</v>
      </c>
      <c r="F884" s="211">
        <v>177.79900000000001</v>
      </c>
      <c r="H884" s="32"/>
    </row>
    <row r="885" spans="2:8" s="1" customFormat="1" ht="16.899999999999999" customHeight="1">
      <c r="B885" s="32"/>
      <c r="C885" s="212" t="s">
        <v>6900</v>
      </c>
      <c r="H885" s="32"/>
    </row>
    <row r="886" spans="2:8" s="1" customFormat="1" ht="16.899999999999999" customHeight="1">
      <c r="B886" s="32"/>
      <c r="C886" s="210" t="s">
        <v>1757</v>
      </c>
      <c r="D886" s="210" t="s">
        <v>1758</v>
      </c>
      <c r="E886" s="17" t="s">
        <v>311</v>
      </c>
      <c r="F886" s="211">
        <v>177.79900000000001</v>
      </c>
      <c r="H886" s="32"/>
    </row>
    <row r="887" spans="2:8" s="1" customFormat="1" ht="22.5">
      <c r="B887" s="32"/>
      <c r="C887" s="210" t="s">
        <v>687</v>
      </c>
      <c r="D887" s="210" t="s">
        <v>688</v>
      </c>
      <c r="E887" s="17" t="s">
        <v>311</v>
      </c>
      <c r="F887" s="211">
        <v>47</v>
      </c>
      <c r="H887" s="32"/>
    </row>
    <row r="888" spans="2:8" s="1" customFormat="1" ht="16.899999999999999" customHeight="1">
      <c r="B888" s="32"/>
      <c r="C888" s="206" t="s">
        <v>6912</v>
      </c>
      <c r="D888" s="207" t="s">
        <v>1</v>
      </c>
      <c r="E888" s="208" t="s">
        <v>1</v>
      </c>
      <c r="F888" s="209">
        <v>29.382000000000001</v>
      </c>
      <c r="H888" s="32"/>
    </row>
    <row r="889" spans="2:8" s="1" customFormat="1" ht="26.45" customHeight="1">
      <c r="B889" s="32"/>
      <c r="C889" s="205" t="s">
        <v>6913</v>
      </c>
      <c r="D889" s="205" t="s">
        <v>128</v>
      </c>
      <c r="H889" s="32"/>
    </row>
    <row r="890" spans="2:8" s="1" customFormat="1" ht="16.899999999999999" customHeight="1">
      <c r="B890" s="32"/>
      <c r="C890" s="206" t="s">
        <v>3702</v>
      </c>
      <c r="D890" s="207" t="s">
        <v>1</v>
      </c>
      <c r="E890" s="208" t="s">
        <v>1</v>
      </c>
      <c r="F890" s="209">
        <v>12.88</v>
      </c>
      <c r="H890" s="32"/>
    </row>
    <row r="891" spans="2:8" s="1" customFormat="1" ht="16.899999999999999" customHeight="1">
      <c r="B891" s="32"/>
      <c r="C891" s="210" t="s">
        <v>3702</v>
      </c>
      <c r="D891" s="210" t="s">
        <v>3782</v>
      </c>
      <c r="E891" s="17" t="s">
        <v>1</v>
      </c>
      <c r="F891" s="211">
        <v>12.88</v>
      </c>
      <c r="H891" s="32"/>
    </row>
    <row r="892" spans="2:8" s="1" customFormat="1" ht="16.899999999999999" customHeight="1">
      <c r="B892" s="32"/>
      <c r="C892" s="212" t="s">
        <v>6900</v>
      </c>
      <c r="H892" s="32"/>
    </row>
    <row r="893" spans="2:8" s="1" customFormat="1" ht="16.899999999999999" customHeight="1">
      <c r="B893" s="32"/>
      <c r="C893" s="210" t="s">
        <v>1766</v>
      </c>
      <c r="D893" s="210" t="s">
        <v>1767</v>
      </c>
      <c r="E893" s="17" t="s">
        <v>711</v>
      </c>
      <c r="F893" s="211">
        <v>12.88</v>
      </c>
      <c r="H893" s="32"/>
    </row>
    <row r="894" spans="2:8" s="1" customFormat="1" ht="16.899999999999999" customHeight="1">
      <c r="B894" s="32"/>
      <c r="C894" s="210" t="s">
        <v>1771</v>
      </c>
      <c r="D894" s="210" t="s">
        <v>1772</v>
      </c>
      <c r="E894" s="17" t="s">
        <v>711</v>
      </c>
      <c r="F894" s="211">
        <v>12.88</v>
      </c>
      <c r="H894" s="32"/>
    </row>
    <row r="895" spans="2:8" s="1" customFormat="1" ht="16.899999999999999" customHeight="1">
      <c r="B895" s="32"/>
      <c r="C895" s="206" t="s">
        <v>1559</v>
      </c>
      <c r="D895" s="207" t="s">
        <v>1</v>
      </c>
      <c r="E895" s="208" t="s">
        <v>1</v>
      </c>
      <c r="F895" s="209">
        <v>43.52</v>
      </c>
      <c r="H895" s="32"/>
    </row>
    <row r="896" spans="2:8" s="1" customFormat="1" ht="16.899999999999999" customHeight="1">
      <c r="B896" s="32"/>
      <c r="C896" s="206" t="s">
        <v>1561</v>
      </c>
      <c r="D896" s="207" t="s">
        <v>1</v>
      </c>
      <c r="E896" s="208" t="s">
        <v>1</v>
      </c>
      <c r="F896" s="209">
        <v>127.04900000000001</v>
      </c>
      <c r="H896" s="32"/>
    </row>
    <row r="897" spans="2:8" s="1" customFormat="1" ht="22.5">
      <c r="B897" s="32"/>
      <c r="C897" s="210" t="s">
        <v>1</v>
      </c>
      <c r="D897" s="210" t="s">
        <v>3726</v>
      </c>
      <c r="E897" s="17" t="s">
        <v>1</v>
      </c>
      <c r="F897" s="211">
        <v>117.16</v>
      </c>
      <c r="H897" s="32"/>
    </row>
    <row r="898" spans="2:8" s="1" customFormat="1" ht="16.899999999999999" customHeight="1">
      <c r="B898" s="32"/>
      <c r="C898" s="210" t="s">
        <v>1</v>
      </c>
      <c r="D898" s="210" t="s">
        <v>3727</v>
      </c>
      <c r="E898" s="17" t="s">
        <v>1</v>
      </c>
      <c r="F898" s="211">
        <v>9.8889999999999993</v>
      </c>
      <c r="H898" s="32"/>
    </row>
    <row r="899" spans="2:8" s="1" customFormat="1" ht="16.899999999999999" customHeight="1">
      <c r="B899" s="32"/>
      <c r="C899" s="210" t="s">
        <v>1561</v>
      </c>
      <c r="D899" s="210" t="s">
        <v>371</v>
      </c>
      <c r="E899" s="17" t="s">
        <v>1</v>
      </c>
      <c r="F899" s="211">
        <v>127.04900000000001</v>
      </c>
      <c r="H899" s="32"/>
    </row>
    <row r="900" spans="2:8" s="1" customFormat="1" ht="16.899999999999999" customHeight="1">
      <c r="B900" s="32"/>
      <c r="C900" s="212" t="s">
        <v>6900</v>
      </c>
      <c r="H900" s="32"/>
    </row>
    <row r="901" spans="2:8" s="1" customFormat="1" ht="16.899999999999999" customHeight="1">
      <c r="B901" s="32"/>
      <c r="C901" s="210" t="s">
        <v>1605</v>
      </c>
      <c r="D901" s="210" t="s">
        <v>1606</v>
      </c>
      <c r="E901" s="17" t="s">
        <v>311</v>
      </c>
      <c r="F901" s="211">
        <v>127.04900000000001</v>
      </c>
      <c r="H901" s="32"/>
    </row>
    <row r="902" spans="2:8" s="1" customFormat="1" ht="22.5">
      <c r="B902" s="32"/>
      <c r="C902" s="210" t="s">
        <v>687</v>
      </c>
      <c r="D902" s="210" t="s">
        <v>688</v>
      </c>
      <c r="E902" s="17" t="s">
        <v>311</v>
      </c>
      <c r="F902" s="211">
        <v>93.38</v>
      </c>
      <c r="H902" s="32"/>
    </row>
    <row r="903" spans="2:8" s="1" customFormat="1" ht="16.899999999999999" customHeight="1">
      <c r="B903" s="32"/>
      <c r="C903" s="210" t="s">
        <v>1757</v>
      </c>
      <c r="D903" s="210" t="s">
        <v>1758</v>
      </c>
      <c r="E903" s="17" t="s">
        <v>311</v>
      </c>
      <c r="F903" s="211">
        <v>129.48500000000001</v>
      </c>
      <c r="H903" s="32"/>
    </row>
    <row r="904" spans="2:8" s="1" customFormat="1" ht="16.899999999999999" customHeight="1">
      <c r="B904" s="32"/>
      <c r="C904" s="206" t="s">
        <v>237</v>
      </c>
      <c r="D904" s="207" t="s">
        <v>1</v>
      </c>
      <c r="E904" s="208" t="s">
        <v>1</v>
      </c>
      <c r="F904" s="209">
        <v>93.38</v>
      </c>
      <c r="H904" s="32"/>
    </row>
    <row r="905" spans="2:8" s="1" customFormat="1" ht="16.899999999999999" customHeight="1">
      <c r="B905" s="32"/>
      <c r="C905" s="210" t="s">
        <v>237</v>
      </c>
      <c r="D905" s="210" t="s">
        <v>3765</v>
      </c>
      <c r="E905" s="17" t="s">
        <v>1</v>
      </c>
      <c r="F905" s="211">
        <v>93.38</v>
      </c>
      <c r="H905" s="32"/>
    </row>
    <row r="906" spans="2:8" s="1" customFormat="1" ht="16.899999999999999" customHeight="1">
      <c r="B906" s="32"/>
      <c r="C906" s="212" t="s">
        <v>6900</v>
      </c>
      <c r="H906" s="32"/>
    </row>
    <row r="907" spans="2:8" s="1" customFormat="1" ht="22.5">
      <c r="B907" s="32"/>
      <c r="C907" s="210" t="s">
        <v>687</v>
      </c>
      <c r="D907" s="210" t="s">
        <v>688</v>
      </c>
      <c r="E907" s="17" t="s">
        <v>311</v>
      </c>
      <c r="F907" s="211">
        <v>93.38</v>
      </c>
      <c r="H907" s="32"/>
    </row>
    <row r="908" spans="2:8" s="1" customFormat="1" ht="16.899999999999999" customHeight="1">
      <c r="B908" s="32"/>
      <c r="C908" s="210" t="s">
        <v>700</v>
      </c>
      <c r="D908" s="210" t="s">
        <v>701</v>
      </c>
      <c r="E908" s="17" t="s">
        <v>533</v>
      </c>
      <c r="F908" s="211">
        <v>177.422</v>
      </c>
      <c r="H908" s="32"/>
    </row>
    <row r="909" spans="2:8" s="1" customFormat="1" ht="16.899999999999999" customHeight="1">
      <c r="B909" s="32"/>
      <c r="C909" s="210" t="s">
        <v>705</v>
      </c>
      <c r="D909" s="210" t="s">
        <v>706</v>
      </c>
      <c r="E909" s="17" t="s">
        <v>311</v>
      </c>
      <c r="F909" s="211">
        <v>93.38</v>
      </c>
      <c r="H909" s="32"/>
    </row>
    <row r="910" spans="2:8" s="1" customFormat="1" ht="16.899999999999999" customHeight="1">
      <c r="B910" s="32"/>
      <c r="C910" s="206" t="s">
        <v>241</v>
      </c>
      <c r="D910" s="207" t="s">
        <v>1</v>
      </c>
      <c r="E910" s="208" t="s">
        <v>1</v>
      </c>
      <c r="F910" s="209">
        <v>6845.8019999999997</v>
      </c>
      <c r="H910" s="32"/>
    </row>
    <row r="911" spans="2:8" s="1" customFormat="1" ht="16.899999999999999" customHeight="1">
      <c r="B911" s="32"/>
      <c r="C911" s="206" t="s">
        <v>3706</v>
      </c>
      <c r="D911" s="207" t="s">
        <v>1</v>
      </c>
      <c r="E911" s="208" t="s">
        <v>1</v>
      </c>
      <c r="F911" s="209">
        <v>95.816000000000003</v>
      </c>
      <c r="H911" s="32"/>
    </row>
    <row r="912" spans="2:8" s="1" customFormat="1" ht="16.899999999999999" customHeight="1">
      <c r="B912" s="32"/>
      <c r="C912" s="210" t="s">
        <v>1</v>
      </c>
      <c r="D912" s="210" t="s">
        <v>3735</v>
      </c>
      <c r="E912" s="17" t="s">
        <v>1</v>
      </c>
      <c r="F912" s="211">
        <v>95.677999999999997</v>
      </c>
      <c r="H912" s="32"/>
    </row>
    <row r="913" spans="2:8" s="1" customFormat="1" ht="16.899999999999999" customHeight="1">
      <c r="B913" s="32"/>
      <c r="C913" s="210" t="s">
        <v>1</v>
      </c>
      <c r="D913" s="210" t="s">
        <v>3736</v>
      </c>
      <c r="E913" s="17" t="s">
        <v>1</v>
      </c>
      <c r="F913" s="211">
        <v>0.13800000000000001</v>
      </c>
      <c r="H913" s="32"/>
    </row>
    <row r="914" spans="2:8" s="1" customFormat="1" ht="16.899999999999999" customHeight="1">
      <c r="B914" s="32"/>
      <c r="C914" s="210" t="s">
        <v>3706</v>
      </c>
      <c r="D914" s="210" t="s">
        <v>371</v>
      </c>
      <c r="E914" s="17" t="s">
        <v>1</v>
      </c>
      <c r="F914" s="211">
        <v>95.816000000000003</v>
      </c>
      <c r="H914" s="32"/>
    </row>
    <row r="915" spans="2:8" s="1" customFormat="1" ht="16.899999999999999" customHeight="1">
      <c r="B915" s="32"/>
      <c r="C915" s="212" t="s">
        <v>6900</v>
      </c>
      <c r="H915" s="32"/>
    </row>
    <row r="916" spans="2:8" s="1" customFormat="1" ht="16.899999999999999" customHeight="1">
      <c r="B916" s="32"/>
      <c r="C916" s="210" t="s">
        <v>3732</v>
      </c>
      <c r="D916" s="210" t="s">
        <v>3733</v>
      </c>
      <c r="E916" s="17" t="s">
        <v>311</v>
      </c>
      <c r="F916" s="211">
        <v>95.816000000000003</v>
      </c>
      <c r="H916" s="32"/>
    </row>
    <row r="917" spans="2:8" s="1" customFormat="1" ht="22.5">
      <c r="B917" s="32"/>
      <c r="C917" s="210" t="s">
        <v>687</v>
      </c>
      <c r="D917" s="210" t="s">
        <v>688</v>
      </c>
      <c r="E917" s="17" t="s">
        <v>311</v>
      </c>
      <c r="F917" s="211">
        <v>93.38</v>
      </c>
      <c r="H917" s="32"/>
    </row>
    <row r="918" spans="2:8" s="1" customFormat="1" ht="16.899999999999999" customHeight="1">
      <c r="B918" s="32"/>
      <c r="C918" s="206" t="s">
        <v>1571</v>
      </c>
      <c r="D918" s="207" t="s">
        <v>1</v>
      </c>
      <c r="E918" s="208" t="s">
        <v>1</v>
      </c>
      <c r="F918" s="209">
        <v>129.48500000000001</v>
      </c>
      <c r="H918" s="32"/>
    </row>
    <row r="919" spans="2:8" s="1" customFormat="1" ht="16.899999999999999" customHeight="1">
      <c r="B919" s="32"/>
      <c r="C919" s="210" t="s">
        <v>1</v>
      </c>
      <c r="D919" s="210" t="s">
        <v>3769</v>
      </c>
      <c r="E919" s="17" t="s">
        <v>1</v>
      </c>
      <c r="F919" s="211">
        <v>2.4359999999999999</v>
      </c>
      <c r="H919" s="32"/>
    </row>
    <row r="920" spans="2:8" s="1" customFormat="1" ht="16.899999999999999" customHeight="1">
      <c r="B920" s="32"/>
      <c r="C920" s="210" t="s">
        <v>1</v>
      </c>
      <c r="D920" s="210" t="s">
        <v>1561</v>
      </c>
      <c r="E920" s="17" t="s">
        <v>1</v>
      </c>
      <c r="F920" s="211">
        <v>127.04900000000001</v>
      </c>
      <c r="H920" s="32"/>
    </row>
    <row r="921" spans="2:8" s="1" customFormat="1" ht="16.899999999999999" customHeight="1">
      <c r="B921" s="32"/>
      <c r="C921" s="210" t="s">
        <v>1571</v>
      </c>
      <c r="D921" s="210" t="s">
        <v>371</v>
      </c>
      <c r="E921" s="17" t="s">
        <v>1</v>
      </c>
      <c r="F921" s="211">
        <v>129.48500000000001</v>
      </c>
      <c r="H921" s="32"/>
    </row>
    <row r="922" spans="2:8" s="1" customFormat="1" ht="16.899999999999999" customHeight="1">
      <c r="B922" s="32"/>
      <c r="C922" s="212" t="s">
        <v>6900</v>
      </c>
      <c r="H922" s="32"/>
    </row>
    <row r="923" spans="2:8" s="1" customFormat="1" ht="16.899999999999999" customHeight="1">
      <c r="B923" s="32"/>
      <c r="C923" s="210" t="s">
        <v>1757</v>
      </c>
      <c r="D923" s="210" t="s">
        <v>1758</v>
      </c>
      <c r="E923" s="17" t="s">
        <v>311</v>
      </c>
      <c r="F923" s="211">
        <v>129.48500000000001</v>
      </c>
      <c r="H923" s="32"/>
    </row>
    <row r="924" spans="2:8" s="1" customFormat="1" ht="22.5">
      <c r="B924" s="32"/>
      <c r="C924" s="210" t="s">
        <v>687</v>
      </c>
      <c r="D924" s="210" t="s">
        <v>688</v>
      </c>
      <c r="E924" s="17" t="s">
        <v>311</v>
      </c>
      <c r="F924" s="211">
        <v>93.38</v>
      </c>
      <c r="H924" s="32"/>
    </row>
    <row r="925" spans="2:8" s="1" customFormat="1" ht="26.45" customHeight="1">
      <c r="B925" s="32"/>
      <c r="C925" s="205" t="s">
        <v>6914</v>
      </c>
      <c r="D925" s="205" t="s">
        <v>146</v>
      </c>
      <c r="H925" s="32"/>
    </row>
    <row r="926" spans="2:8" s="1" customFormat="1" ht="16.899999999999999" customHeight="1">
      <c r="B926" s="32"/>
      <c r="C926" s="206" t="s">
        <v>4699</v>
      </c>
      <c r="D926" s="207" t="s">
        <v>1</v>
      </c>
      <c r="E926" s="208" t="s">
        <v>1</v>
      </c>
      <c r="F926" s="209">
        <v>62</v>
      </c>
      <c r="H926" s="32"/>
    </row>
    <row r="927" spans="2:8" s="1" customFormat="1" ht="16.899999999999999" customHeight="1">
      <c r="B927" s="32"/>
      <c r="C927" s="210" t="s">
        <v>4699</v>
      </c>
      <c r="D927" s="210" t="s">
        <v>4745</v>
      </c>
      <c r="E927" s="17" t="s">
        <v>1</v>
      </c>
      <c r="F927" s="211">
        <v>62</v>
      </c>
      <c r="H927" s="32"/>
    </row>
    <row r="928" spans="2:8" s="1" customFormat="1" ht="16.899999999999999" customHeight="1">
      <c r="B928" s="32"/>
      <c r="C928" s="212" t="s">
        <v>6900</v>
      </c>
      <c r="H928" s="32"/>
    </row>
    <row r="929" spans="2:8" s="1" customFormat="1" ht="16.899999999999999" customHeight="1">
      <c r="B929" s="32"/>
      <c r="C929" s="210" t="s">
        <v>4742</v>
      </c>
      <c r="D929" s="210" t="s">
        <v>4743</v>
      </c>
      <c r="E929" s="17" t="s">
        <v>711</v>
      </c>
      <c r="F929" s="211">
        <v>62</v>
      </c>
      <c r="H929" s="32"/>
    </row>
    <row r="930" spans="2:8" s="1" customFormat="1" ht="16.899999999999999" customHeight="1">
      <c r="B930" s="32"/>
      <c r="C930" s="210" t="s">
        <v>4818</v>
      </c>
      <c r="D930" s="210" t="s">
        <v>4819</v>
      </c>
      <c r="E930" s="17" t="s">
        <v>767</v>
      </c>
      <c r="F930" s="211">
        <v>81.501999999999995</v>
      </c>
      <c r="H930" s="32"/>
    </row>
    <row r="931" spans="2:8" s="1" customFormat="1" ht="16.899999999999999" customHeight="1">
      <c r="B931" s="32"/>
      <c r="C931" s="210" t="s">
        <v>4652</v>
      </c>
      <c r="D931" s="210" t="s">
        <v>4653</v>
      </c>
      <c r="E931" s="17" t="s">
        <v>711</v>
      </c>
      <c r="F931" s="211">
        <v>62</v>
      </c>
      <c r="H931" s="32"/>
    </row>
    <row r="932" spans="2:8" s="1" customFormat="1" ht="16.899999999999999" customHeight="1">
      <c r="B932" s="32"/>
      <c r="C932" s="210" t="s">
        <v>4322</v>
      </c>
      <c r="D932" s="210" t="s">
        <v>4323</v>
      </c>
      <c r="E932" s="17" t="s">
        <v>711</v>
      </c>
      <c r="F932" s="211">
        <v>307</v>
      </c>
      <c r="H932" s="32"/>
    </row>
    <row r="933" spans="2:8" s="1" customFormat="1" ht="16.899999999999999" customHeight="1">
      <c r="B933" s="32"/>
      <c r="C933" s="206" t="s">
        <v>4697</v>
      </c>
      <c r="D933" s="207" t="s">
        <v>1</v>
      </c>
      <c r="E933" s="208" t="s">
        <v>1</v>
      </c>
      <c r="F933" s="209">
        <v>245</v>
      </c>
      <c r="H933" s="32"/>
    </row>
    <row r="934" spans="2:8" s="1" customFormat="1" ht="16.899999999999999" customHeight="1">
      <c r="B934" s="32"/>
      <c r="C934" s="210" t="s">
        <v>4697</v>
      </c>
      <c r="D934" s="210" t="s">
        <v>4751</v>
      </c>
      <c r="E934" s="17" t="s">
        <v>1</v>
      </c>
      <c r="F934" s="211">
        <v>245</v>
      </c>
      <c r="H934" s="32"/>
    </row>
    <row r="935" spans="2:8" s="1" customFormat="1" ht="16.899999999999999" customHeight="1">
      <c r="B935" s="32"/>
      <c r="C935" s="212" t="s">
        <v>6900</v>
      </c>
      <c r="H935" s="32"/>
    </row>
    <row r="936" spans="2:8" s="1" customFormat="1" ht="22.5">
      <c r="B936" s="32"/>
      <c r="C936" s="210" t="s">
        <v>4748</v>
      </c>
      <c r="D936" s="210" t="s">
        <v>4749</v>
      </c>
      <c r="E936" s="17" t="s">
        <v>711</v>
      </c>
      <c r="F936" s="211">
        <v>245</v>
      </c>
      <c r="H936" s="32"/>
    </row>
    <row r="937" spans="2:8" s="1" customFormat="1" ht="16.899999999999999" customHeight="1">
      <c r="B937" s="32"/>
      <c r="C937" s="210" t="s">
        <v>4818</v>
      </c>
      <c r="D937" s="210" t="s">
        <v>4819</v>
      </c>
      <c r="E937" s="17" t="s">
        <v>767</v>
      </c>
      <c r="F937" s="211">
        <v>81.501999999999995</v>
      </c>
      <c r="H937" s="32"/>
    </row>
    <row r="938" spans="2:8" s="1" customFormat="1" ht="16.899999999999999" customHeight="1">
      <c r="B938" s="32"/>
      <c r="C938" s="210" t="s">
        <v>4322</v>
      </c>
      <c r="D938" s="210" t="s">
        <v>4323</v>
      </c>
      <c r="E938" s="17" t="s">
        <v>711</v>
      </c>
      <c r="F938" s="211">
        <v>307</v>
      </c>
      <c r="H938" s="32"/>
    </row>
    <row r="939" spans="2:8" s="1" customFormat="1" ht="16.899999999999999" customHeight="1">
      <c r="B939" s="32"/>
      <c r="C939" s="210" t="s">
        <v>4328</v>
      </c>
      <c r="D939" s="210" t="s">
        <v>4329</v>
      </c>
      <c r="E939" s="17" t="s">
        <v>711</v>
      </c>
      <c r="F939" s="211">
        <v>245</v>
      </c>
      <c r="H939" s="32"/>
    </row>
    <row r="940" spans="2:8" s="1" customFormat="1" ht="26.45" customHeight="1">
      <c r="B940" s="32"/>
      <c r="C940" s="205" t="s">
        <v>6915</v>
      </c>
      <c r="D940" s="205" t="s">
        <v>155</v>
      </c>
      <c r="H940" s="32"/>
    </row>
    <row r="941" spans="2:8" s="1" customFormat="1" ht="16.899999999999999" customHeight="1">
      <c r="B941" s="32"/>
      <c r="C941" s="206" t="s">
        <v>5448</v>
      </c>
      <c r="D941" s="207" t="s">
        <v>5448</v>
      </c>
      <c r="E941" s="208" t="s">
        <v>1</v>
      </c>
      <c r="F941" s="209">
        <v>39.78</v>
      </c>
      <c r="H941" s="32"/>
    </row>
    <row r="942" spans="2:8" s="1" customFormat="1" ht="16.899999999999999" customHeight="1">
      <c r="B942" s="32"/>
      <c r="C942" s="210" t="s">
        <v>1</v>
      </c>
      <c r="D942" s="210" t="s">
        <v>5445</v>
      </c>
      <c r="E942" s="17" t="s">
        <v>1</v>
      </c>
      <c r="F942" s="211">
        <v>15.6</v>
      </c>
      <c r="H942" s="32"/>
    </row>
    <row r="943" spans="2:8" s="1" customFormat="1" ht="16.899999999999999" customHeight="1">
      <c r="B943" s="32"/>
      <c r="C943" s="210" t="s">
        <v>1</v>
      </c>
      <c r="D943" s="210" t="s">
        <v>5446</v>
      </c>
      <c r="E943" s="17" t="s">
        <v>1</v>
      </c>
      <c r="F943" s="211">
        <v>7.8</v>
      </c>
      <c r="H943" s="32"/>
    </row>
    <row r="944" spans="2:8" s="1" customFormat="1" ht="16.899999999999999" customHeight="1">
      <c r="B944" s="32"/>
      <c r="C944" s="210" t="s">
        <v>1</v>
      </c>
      <c r="D944" s="210" t="s">
        <v>5447</v>
      </c>
      <c r="E944" s="17" t="s">
        <v>1</v>
      </c>
      <c r="F944" s="211">
        <v>16.38</v>
      </c>
      <c r="H944" s="32"/>
    </row>
    <row r="945" spans="2:8" s="1" customFormat="1" ht="16.899999999999999" customHeight="1">
      <c r="B945" s="32"/>
      <c r="C945" s="210" t="s">
        <v>5448</v>
      </c>
      <c r="D945" s="210" t="s">
        <v>371</v>
      </c>
      <c r="E945" s="17" t="s">
        <v>1</v>
      </c>
      <c r="F945" s="211">
        <v>39.78</v>
      </c>
      <c r="H945" s="32"/>
    </row>
    <row r="946" spans="2:8" s="1" customFormat="1" ht="16.899999999999999" customHeight="1">
      <c r="B946" s="32"/>
      <c r="C946" s="206" t="s">
        <v>4439</v>
      </c>
      <c r="D946" s="207" t="s">
        <v>4439</v>
      </c>
      <c r="E946" s="208" t="s">
        <v>1</v>
      </c>
      <c r="F946" s="209">
        <v>24.631</v>
      </c>
      <c r="H946" s="32"/>
    </row>
    <row r="947" spans="2:8" s="1" customFormat="1" ht="16.899999999999999" customHeight="1">
      <c r="B947" s="32"/>
      <c r="C947" s="210" t="s">
        <v>1</v>
      </c>
      <c r="D947" s="210" t="s">
        <v>5490</v>
      </c>
      <c r="E947" s="17" t="s">
        <v>1</v>
      </c>
      <c r="F947" s="211">
        <v>7.38</v>
      </c>
      <c r="H947" s="32"/>
    </row>
    <row r="948" spans="2:8" s="1" customFormat="1" ht="16.899999999999999" customHeight="1">
      <c r="B948" s="32"/>
      <c r="C948" s="210" t="s">
        <v>1</v>
      </c>
      <c r="D948" s="210" t="s">
        <v>5491</v>
      </c>
      <c r="E948" s="17" t="s">
        <v>1</v>
      </c>
      <c r="F948" s="211">
        <v>3.69</v>
      </c>
      <c r="H948" s="32"/>
    </row>
    <row r="949" spans="2:8" s="1" customFormat="1" ht="16.899999999999999" customHeight="1">
      <c r="B949" s="32"/>
      <c r="C949" s="210" t="s">
        <v>1</v>
      </c>
      <c r="D949" s="210" t="s">
        <v>5492</v>
      </c>
      <c r="E949" s="17" t="s">
        <v>1</v>
      </c>
      <c r="F949" s="211">
        <v>5.1660000000000004</v>
      </c>
      <c r="H949" s="32"/>
    </row>
    <row r="950" spans="2:8" s="1" customFormat="1" ht="16.899999999999999" customHeight="1">
      <c r="B950" s="32"/>
      <c r="C950" s="210" t="s">
        <v>1</v>
      </c>
      <c r="D950" s="210" t="s">
        <v>5493</v>
      </c>
      <c r="E950" s="17" t="s">
        <v>1</v>
      </c>
      <c r="F950" s="211">
        <v>4.1509999999999998</v>
      </c>
      <c r="H950" s="32"/>
    </row>
    <row r="951" spans="2:8" s="1" customFormat="1" ht="16.899999999999999" customHeight="1">
      <c r="B951" s="32"/>
      <c r="C951" s="210" t="s">
        <v>1</v>
      </c>
      <c r="D951" s="210" t="s">
        <v>5494</v>
      </c>
      <c r="E951" s="17" t="s">
        <v>1</v>
      </c>
      <c r="F951" s="211">
        <v>4.2439999999999998</v>
      </c>
      <c r="H951" s="32"/>
    </row>
    <row r="952" spans="2:8" s="1" customFormat="1" ht="16.899999999999999" customHeight="1">
      <c r="B952" s="32"/>
      <c r="C952" s="210" t="s">
        <v>4439</v>
      </c>
      <c r="D952" s="210" t="s">
        <v>371</v>
      </c>
      <c r="E952" s="17" t="s">
        <v>1</v>
      </c>
      <c r="F952" s="211">
        <v>24.631</v>
      </c>
      <c r="H952" s="32"/>
    </row>
    <row r="953" spans="2:8" s="1" customFormat="1" ht="16.899999999999999" customHeight="1">
      <c r="B953" s="32"/>
      <c r="C953" s="212" t="s">
        <v>6900</v>
      </c>
      <c r="H953" s="32"/>
    </row>
    <row r="954" spans="2:8" s="1" customFormat="1" ht="16.899999999999999" customHeight="1">
      <c r="B954" s="32"/>
      <c r="C954" s="210" t="s">
        <v>4449</v>
      </c>
      <c r="D954" s="210" t="s">
        <v>4450</v>
      </c>
      <c r="E954" s="17" t="s">
        <v>311</v>
      </c>
      <c r="F954" s="211">
        <v>24.631</v>
      </c>
      <c r="H954" s="32"/>
    </row>
    <row r="955" spans="2:8" s="1" customFormat="1" ht="22.5">
      <c r="B955" s="32"/>
      <c r="C955" s="210" t="s">
        <v>3088</v>
      </c>
      <c r="D955" s="210" t="s">
        <v>3089</v>
      </c>
      <c r="E955" s="17" t="s">
        <v>311</v>
      </c>
      <c r="F955" s="211">
        <v>24.631</v>
      </c>
      <c r="H955" s="32"/>
    </row>
    <row r="956" spans="2:8" s="1" customFormat="1" ht="22.5">
      <c r="B956" s="32"/>
      <c r="C956" s="210" t="s">
        <v>4426</v>
      </c>
      <c r="D956" s="210" t="s">
        <v>5478</v>
      </c>
      <c r="E956" s="17" t="s">
        <v>311</v>
      </c>
      <c r="F956" s="211">
        <v>24.631</v>
      </c>
      <c r="H956" s="32"/>
    </row>
    <row r="957" spans="2:8" s="1" customFormat="1" ht="22.5">
      <c r="B957" s="32"/>
      <c r="C957" s="210" t="s">
        <v>5480</v>
      </c>
      <c r="D957" s="210" t="s">
        <v>4434</v>
      </c>
      <c r="E957" s="17" t="s">
        <v>533</v>
      </c>
      <c r="F957" s="211">
        <v>44.335999999999999</v>
      </c>
      <c r="H957" s="32"/>
    </row>
    <row r="958" spans="2:8" s="1" customFormat="1" ht="16.899999999999999" customHeight="1">
      <c r="B958" s="32"/>
      <c r="C958" s="210" t="s">
        <v>5495</v>
      </c>
      <c r="D958" s="210" t="s">
        <v>5496</v>
      </c>
      <c r="E958" s="17" t="s">
        <v>533</v>
      </c>
      <c r="F958" s="211">
        <v>42.290999999999997</v>
      </c>
      <c r="H958" s="32"/>
    </row>
    <row r="959" spans="2:8" s="1" customFormat="1" ht="16.899999999999999" customHeight="1">
      <c r="B959" s="32"/>
      <c r="C959" s="206" t="s">
        <v>5364</v>
      </c>
      <c r="D959" s="207" t="s">
        <v>1</v>
      </c>
      <c r="E959" s="208" t="s">
        <v>1</v>
      </c>
      <c r="F959" s="209">
        <v>1.272</v>
      </c>
      <c r="H959" s="32"/>
    </row>
    <row r="960" spans="2:8" s="1" customFormat="1" ht="16.899999999999999" customHeight="1">
      <c r="B960" s="32"/>
      <c r="C960" s="210" t="s">
        <v>1</v>
      </c>
      <c r="D960" s="210" t="s">
        <v>5721</v>
      </c>
      <c r="E960" s="17" t="s">
        <v>1</v>
      </c>
      <c r="F960" s="211">
        <v>1.272</v>
      </c>
      <c r="H960" s="32"/>
    </row>
    <row r="961" spans="2:8" s="1" customFormat="1" ht="16.899999999999999" customHeight="1">
      <c r="B961" s="32"/>
      <c r="C961" s="210" t="s">
        <v>5364</v>
      </c>
      <c r="D961" s="210" t="s">
        <v>371</v>
      </c>
      <c r="E961" s="17" t="s">
        <v>1</v>
      </c>
      <c r="F961" s="211">
        <v>1.272</v>
      </c>
      <c r="H961" s="32"/>
    </row>
    <row r="962" spans="2:8" s="1" customFormat="1" ht="16.899999999999999" customHeight="1">
      <c r="B962" s="32"/>
      <c r="C962" s="212" t="s">
        <v>6900</v>
      </c>
      <c r="H962" s="32"/>
    </row>
    <row r="963" spans="2:8" s="1" customFormat="1" ht="16.899999999999999" customHeight="1">
      <c r="B963" s="32"/>
      <c r="C963" s="210" t="s">
        <v>5718</v>
      </c>
      <c r="D963" s="210" t="s">
        <v>5719</v>
      </c>
      <c r="E963" s="17" t="s">
        <v>767</v>
      </c>
      <c r="F963" s="211">
        <v>1.272</v>
      </c>
      <c r="H963" s="32"/>
    </row>
    <row r="964" spans="2:8" s="1" customFormat="1" ht="16.899999999999999" customHeight="1">
      <c r="B964" s="32"/>
      <c r="C964" s="210" t="s">
        <v>5722</v>
      </c>
      <c r="D964" s="210" t="s">
        <v>5723</v>
      </c>
      <c r="E964" s="17" t="s">
        <v>5724</v>
      </c>
      <c r="F964" s="211">
        <v>2</v>
      </c>
      <c r="H964" s="32"/>
    </row>
    <row r="965" spans="2:8" s="1" customFormat="1" ht="16.899999999999999" customHeight="1">
      <c r="B965" s="32"/>
      <c r="C965" s="206" t="s">
        <v>5366</v>
      </c>
      <c r="D965" s="207" t="s">
        <v>1</v>
      </c>
      <c r="E965" s="208" t="s">
        <v>1</v>
      </c>
      <c r="F965" s="209">
        <v>78.12</v>
      </c>
      <c r="H965" s="32"/>
    </row>
    <row r="966" spans="2:8" s="1" customFormat="1" ht="16.899999999999999" customHeight="1">
      <c r="B966" s="32"/>
      <c r="C966" s="210" t="s">
        <v>1</v>
      </c>
      <c r="D966" s="210" t="s">
        <v>5464</v>
      </c>
      <c r="E966" s="17" t="s">
        <v>1</v>
      </c>
      <c r="F966" s="211">
        <v>46.8</v>
      </c>
      <c r="H966" s="32"/>
    </row>
    <row r="967" spans="2:8" s="1" customFormat="1" ht="16.899999999999999" customHeight="1">
      <c r="B967" s="32"/>
      <c r="C967" s="210" t="s">
        <v>1</v>
      </c>
      <c r="D967" s="210" t="s">
        <v>5465</v>
      </c>
      <c r="E967" s="17" t="s">
        <v>1</v>
      </c>
      <c r="F967" s="211">
        <v>31.32</v>
      </c>
      <c r="H967" s="32"/>
    </row>
    <row r="968" spans="2:8" s="1" customFormat="1" ht="16.899999999999999" customHeight="1">
      <c r="B968" s="32"/>
      <c r="C968" s="210" t="s">
        <v>5366</v>
      </c>
      <c r="D968" s="210" t="s">
        <v>1019</v>
      </c>
      <c r="E968" s="17" t="s">
        <v>1</v>
      </c>
      <c r="F968" s="211">
        <v>78.12</v>
      </c>
      <c r="H968" s="32"/>
    </row>
    <row r="969" spans="2:8" s="1" customFormat="1" ht="16.899999999999999" customHeight="1">
      <c r="B969" s="32"/>
      <c r="C969" s="212" t="s">
        <v>6900</v>
      </c>
      <c r="H969" s="32"/>
    </row>
    <row r="970" spans="2:8" s="1" customFormat="1" ht="16.899999999999999" customHeight="1">
      <c r="B970" s="32"/>
      <c r="C970" s="210" t="s">
        <v>5461</v>
      </c>
      <c r="D970" s="210" t="s">
        <v>5462</v>
      </c>
      <c r="E970" s="17" t="s">
        <v>767</v>
      </c>
      <c r="F970" s="211">
        <v>78.12</v>
      </c>
      <c r="H970" s="32"/>
    </row>
    <row r="971" spans="2:8" s="1" customFormat="1" ht="16.899999999999999" customHeight="1">
      <c r="B971" s="32"/>
      <c r="C971" s="210" t="s">
        <v>5466</v>
      </c>
      <c r="D971" s="210" t="s">
        <v>5467</v>
      </c>
      <c r="E971" s="17" t="s">
        <v>767</v>
      </c>
      <c r="F971" s="211">
        <v>78.12</v>
      </c>
      <c r="H971" s="32"/>
    </row>
    <row r="972" spans="2:8" s="1" customFormat="1" ht="16.899999999999999" customHeight="1">
      <c r="B972" s="32"/>
      <c r="C972" s="206" t="s">
        <v>5368</v>
      </c>
      <c r="D972" s="207" t="s">
        <v>5369</v>
      </c>
      <c r="E972" s="208" t="s">
        <v>1</v>
      </c>
      <c r="F972" s="209">
        <v>53.2</v>
      </c>
      <c r="H972" s="32"/>
    </row>
    <row r="973" spans="2:8" s="1" customFormat="1" ht="16.899999999999999" customHeight="1">
      <c r="B973" s="32"/>
      <c r="C973" s="210" t="s">
        <v>1</v>
      </c>
      <c r="D973" s="210" t="s">
        <v>5457</v>
      </c>
      <c r="E973" s="17" t="s">
        <v>1</v>
      </c>
      <c r="F973" s="211">
        <v>53.2</v>
      </c>
      <c r="H973" s="32"/>
    </row>
    <row r="974" spans="2:8" s="1" customFormat="1" ht="16.899999999999999" customHeight="1">
      <c r="B974" s="32"/>
      <c r="C974" s="210" t="s">
        <v>5368</v>
      </c>
      <c r="D974" s="210" t="s">
        <v>1019</v>
      </c>
      <c r="E974" s="17" t="s">
        <v>1</v>
      </c>
      <c r="F974" s="211">
        <v>53.2</v>
      </c>
      <c r="H974" s="32"/>
    </row>
    <row r="975" spans="2:8" s="1" customFormat="1" ht="16.899999999999999" customHeight="1">
      <c r="B975" s="32"/>
      <c r="C975" s="212" t="s">
        <v>6900</v>
      </c>
      <c r="H975" s="32"/>
    </row>
    <row r="976" spans="2:8" s="1" customFormat="1" ht="16.899999999999999" customHeight="1">
      <c r="B976" s="32"/>
      <c r="C976" s="210" t="s">
        <v>5454</v>
      </c>
      <c r="D976" s="210" t="s">
        <v>5455</v>
      </c>
      <c r="E976" s="17" t="s">
        <v>767</v>
      </c>
      <c r="F976" s="211">
        <v>53.2</v>
      </c>
      <c r="H976" s="32"/>
    </row>
    <row r="977" spans="2:8" s="1" customFormat="1" ht="16.899999999999999" customHeight="1">
      <c r="B977" s="32"/>
      <c r="C977" s="210" t="s">
        <v>5458</v>
      </c>
      <c r="D977" s="210" t="s">
        <v>5459</v>
      </c>
      <c r="E977" s="17" t="s">
        <v>767</v>
      </c>
      <c r="F977" s="211">
        <v>53.2</v>
      </c>
      <c r="H977" s="32"/>
    </row>
    <row r="978" spans="2:8" s="1" customFormat="1" ht="16.899999999999999" customHeight="1">
      <c r="B978" s="32"/>
      <c r="C978" s="206" t="s">
        <v>5371</v>
      </c>
      <c r="D978" s="207" t="s">
        <v>1</v>
      </c>
      <c r="E978" s="208" t="s">
        <v>1</v>
      </c>
      <c r="F978" s="209">
        <v>51.84</v>
      </c>
      <c r="H978" s="32"/>
    </row>
    <row r="979" spans="2:8" s="1" customFormat="1" ht="16.899999999999999" customHeight="1">
      <c r="B979" s="32"/>
      <c r="C979" s="210" t="s">
        <v>1</v>
      </c>
      <c r="D979" s="210" t="s">
        <v>5472</v>
      </c>
      <c r="E979" s="17" t="s">
        <v>1</v>
      </c>
      <c r="F979" s="211">
        <v>32.4</v>
      </c>
      <c r="H979" s="32"/>
    </row>
    <row r="980" spans="2:8" s="1" customFormat="1" ht="16.899999999999999" customHeight="1">
      <c r="B980" s="32"/>
      <c r="C980" s="210" t="s">
        <v>1</v>
      </c>
      <c r="D980" s="210" t="s">
        <v>5473</v>
      </c>
      <c r="E980" s="17" t="s">
        <v>1</v>
      </c>
      <c r="F980" s="211">
        <v>19.440000000000001</v>
      </c>
      <c r="H980" s="32"/>
    </row>
    <row r="981" spans="2:8" s="1" customFormat="1" ht="16.899999999999999" customHeight="1">
      <c r="B981" s="32"/>
      <c r="C981" s="210" t="s">
        <v>5371</v>
      </c>
      <c r="D981" s="210" t="s">
        <v>1019</v>
      </c>
      <c r="E981" s="17" t="s">
        <v>1</v>
      </c>
      <c r="F981" s="211">
        <v>51.84</v>
      </c>
      <c r="H981" s="32"/>
    </row>
    <row r="982" spans="2:8" s="1" customFormat="1" ht="16.899999999999999" customHeight="1">
      <c r="B982" s="32"/>
      <c r="C982" s="212" t="s">
        <v>6900</v>
      </c>
      <c r="H982" s="32"/>
    </row>
    <row r="983" spans="2:8" s="1" customFormat="1" ht="16.899999999999999" customHeight="1">
      <c r="B983" s="32"/>
      <c r="C983" s="210" t="s">
        <v>5469</v>
      </c>
      <c r="D983" s="210" t="s">
        <v>5470</v>
      </c>
      <c r="E983" s="17" t="s">
        <v>311</v>
      </c>
      <c r="F983" s="211">
        <v>51.84</v>
      </c>
      <c r="H983" s="32"/>
    </row>
    <row r="984" spans="2:8" s="1" customFormat="1" ht="16.899999999999999" customHeight="1">
      <c r="B984" s="32"/>
      <c r="C984" s="210" t="s">
        <v>5474</v>
      </c>
      <c r="D984" s="210" t="s">
        <v>5475</v>
      </c>
      <c r="E984" s="17" t="s">
        <v>311</v>
      </c>
      <c r="F984" s="211">
        <v>51.84</v>
      </c>
      <c r="H984" s="32"/>
    </row>
    <row r="985" spans="2:8" s="1" customFormat="1" ht="16.899999999999999" customHeight="1">
      <c r="B985" s="32"/>
      <c r="C985" s="206" t="s">
        <v>1567</v>
      </c>
      <c r="D985" s="207" t="s">
        <v>1567</v>
      </c>
      <c r="E985" s="208" t="s">
        <v>1</v>
      </c>
      <c r="F985" s="209">
        <v>13.68</v>
      </c>
      <c r="H985" s="32"/>
    </row>
    <row r="986" spans="2:8" s="1" customFormat="1" ht="16.899999999999999" customHeight="1">
      <c r="B986" s="32"/>
      <c r="C986" s="210" t="s">
        <v>1</v>
      </c>
      <c r="D986" s="210" t="s">
        <v>5452</v>
      </c>
      <c r="E986" s="17" t="s">
        <v>1</v>
      </c>
      <c r="F986" s="211">
        <v>5.4</v>
      </c>
      <c r="H986" s="32"/>
    </row>
    <row r="987" spans="2:8" s="1" customFormat="1" ht="16.899999999999999" customHeight="1">
      <c r="B987" s="32"/>
      <c r="C987" s="210" t="s">
        <v>1</v>
      </c>
      <c r="D987" s="210" t="s">
        <v>5453</v>
      </c>
      <c r="E987" s="17" t="s">
        <v>1</v>
      </c>
      <c r="F987" s="211">
        <v>8.2799999999999994</v>
      </c>
      <c r="H987" s="32"/>
    </row>
    <row r="988" spans="2:8" s="1" customFormat="1" ht="16.899999999999999" customHeight="1">
      <c r="B988" s="32"/>
      <c r="C988" s="210" t="s">
        <v>1567</v>
      </c>
      <c r="D988" s="210" t="s">
        <v>1019</v>
      </c>
      <c r="E988" s="17" t="s">
        <v>1</v>
      </c>
      <c r="F988" s="211">
        <v>13.68</v>
      </c>
      <c r="H988" s="32"/>
    </row>
    <row r="989" spans="2:8" s="1" customFormat="1" ht="16.899999999999999" customHeight="1">
      <c r="B989" s="32"/>
      <c r="C989" s="206" t="s">
        <v>1571</v>
      </c>
      <c r="D989" s="207" t="s">
        <v>1571</v>
      </c>
      <c r="E989" s="208" t="s">
        <v>1</v>
      </c>
      <c r="F989" s="209">
        <v>28.83</v>
      </c>
      <c r="H989" s="32"/>
    </row>
    <row r="990" spans="2:8" s="1" customFormat="1" ht="16.899999999999999" customHeight="1">
      <c r="B990" s="32"/>
      <c r="C990" s="210" t="s">
        <v>1</v>
      </c>
      <c r="D990" s="210" t="s">
        <v>5484</v>
      </c>
      <c r="E990" s="17" t="s">
        <v>1</v>
      </c>
      <c r="F990" s="211">
        <v>8.2200000000000006</v>
      </c>
      <c r="H990" s="32"/>
    </row>
    <row r="991" spans="2:8" s="1" customFormat="1" ht="16.899999999999999" customHeight="1">
      <c r="B991" s="32"/>
      <c r="C991" s="210" t="s">
        <v>1</v>
      </c>
      <c r="D991" s="210" t="s">
        <v>5485</v>
      </c>
      <c r="E991" s="17" t="s">
        <v>1</v>
      </c>
      <c r="F991" s="211">
        <v>4.1100000000000003</v>
      </c>
      <c r="H991" s="32"/>
    </row>
    <row r="992" spans="2:8" s="1" customFormat="1" ht="16.899999999999999" customHeight="1">
      <c r="B992" s="32"/>
      <c r="C992" s="210" t="s">
        <v>1</v>
      </c>
      <c r="D992" s="210" t="s">
        <v>5486</v>
      </c>
      <c r="E992" s="17" t="s">
        <v>1</v>
      </c>
      <c r="F992" s="211">
        <v>11.214</v>
      </c>
      <c r="H992" s="32"/>
    </row>
    <row r="993" spans="2:8" s="1" customFormat="1" ht="16.899999999999999" customHeight="1">
      <c r="B993" s="32"/>
      <c r="C993" s="210" t="s">
        <v>1</v>
      </c>
      <c r="D993" s="210" t="s">
        <v>5487</v>
      </c>
      <c r="E993" s="17" t="s">
        <v>1</v>
      </c>
      <c r="F993" s="211">
        <v>1.2490000000000001</v>
      </c>
      <c r="H993" s="32"/>
    </row>
    <row r="994" spans="2:8" s="1" customFormat="1" ht="16.899999999999999" customHeight="1">
      <c r="B994" s="32"/>
      <c r="C994" s="210" t="s">
        <v>1</v>
      </c>
      <c r="D994" s="210" t="s">
        <v>5488</v>
      </c>
      <c r="E994" s="17" t="s">
        <v>1</v>
      </c>
      <c r="F994" s="211">
        <v>4.0369999999999999</v>
      </c>
      <c r="H994" s="32"/>
    </row>
    <row r="995" spans="2:8" s="1" customFormat="1" ht="16.899999999999999" customHeight="1">
      <c r="B995" s="32"/>
      <c r="C995" s="210" t="s">
        <v>1571</v>
      </c>
      <c r="D995" s="210" t="s">
        <v>371</v>
      </c>
      <c r="E995" s="17" t="s">
        <v>1</v>
      </c>
      <c r="F995" s="211">
        <v>28.83</v>
      </c>
      <c r="H995" s="32"/>
    </row>
    <row r="996" spans="2:8" s="1" customFormat="1" ht="16.899999999999999" customHeight="1">
      <c r="B996" s="32"/>
      <c r="C996" s="206" t="s">
        <v>5373</v>
      </c>
      <c r="D996" s="207" t="s">
        <v>5373</v>
      </c>
      <c r="E996" s="208" t="s">
        <v>1</v>
      </c>
      <c r="F996" s="209">
        <v>14.5</v>
      </c>
      <c r="H996" s="32"/>
    </row>
    <row r="997" spans="2:8" s="1" customFormat="1" ht="16.899999999999999" customHeight="1">
      <c r="B997" s="32"/>
      <c r="C997" s="210" t="s">
        <v>5373</v>
      </c>
      <c r="D997" s="210" t="s">
        <v>5436</v>
      </c>
      <c r="E997" s="17" t="s">
        <v>1</v>
      </c>
      <c r="F997" s="211">
        <v>14.5</v>
      </c>
      <c r="H997" s="32"/>
    </row>
    <row r="998" spans="2:8" s="1" customFormat="1" ht="16.899999999999999" customHeight="1">
      <c r="B998" s="32"/>
      <c r="C998" s="212" t="s">
        <v>6900</v>
      </c>
      <c r="H998" s="32"/>
    </row>
    <row r="999" spans="2:8" s="1" customFormat="1" ht="16.899999999999999" customHeight="1">
      <c r="B999" s="32"/>
      <c r="C999" s="210" t="s">
        <v>1589</v>
      </c>
      <c r="D999" s="210" t="s">
        <v>1590</v>
      </c>
      <c r="E999" s="17" t="s">
        <v>711</v>
      </c>
      <c r="F999" s="211">
        <v>14.5</v>
      </c>
      <c r="H999" s="32"/>
    </row>
    <row r="1000" spans="2:8" s="1" customFormat="1" ht="16.899999999999999" customHeight="1">
      <c r="B1000" s="32"/>
      <c r="C1000" s="210" t="s">
        <v>1595</v>
      </c>
      <c r="D1000" s="210" t="s">
        <v>1596</v>
      </c>
      <c r="E1000" s="17" t="s">
        <v>711</v>
      </c>
      <c r="F1000" s="211">
        <v>14.5</v>
      </c>
      <c r="H1000" s="32"/>
    </row>
    <row r="1001" spans="2:8" s="1" customFormat="1" ht="16.899999999999999" customHeight="1">
      <c r="B1001" s="32"/>
      <c r="C1001" s="206" t="s">
        <v>5375</v>
      </c>
      <c r="D1001" s="207" t="s">
        <v>1</v>
      </c>
      <c r="E1001" s="208" t="s">
        <v>1</v>
      </c>
      <c r="F1001" s="209">
        <v>18</v>
      </c>
      <c r="H1001" s="32"/>
    </row>
    <row r="1002" spans="2:8" s="1" customFormat="1" ht="16.899999999999999" customHeight="1">
      <c r="B1002" s="32"/>
      <c r="C1002" s="210" t="s">
        <v>1</v>
      </c>
      <c r="D1002" s="210" t="s">
        <v>5764</v>
      </c>
      <c r="E1002" s="17" t="s">
        <v>1</v>
      </c>
      <c r="F1002" s="211">
        <v>18</v>
      </c>
      <c r="H1002" s="32"/>
    </row>
    <row r="1003" spans="2:8" s="1" customFormat="1" ht="16.899999999999999" customHeight="1">
      <c r="B1003" s="32"/>
      <c r="C1003" s="210" t="s">
        <v>5375</v>
      </c>
      <c r="D1003" s="210" t="s">
        <v>1019</v>
      </c>
      <c r="E1003" s="17" t="s">
        <v>1</v>
      </c>
      <c r="F1003" s="211">
        <v>18</v>
      </c>
      <c r="H1003" s="32"/>
    </row>
    <row r="1004" spans="2:8" s="1" customFormat="1" ht="16.899999999999999" customHeight="1">
      <c r="B1004" s="32"/>
      <c r="C1004" s="212" t="s">
        <v>6900</v>
      </c>
      <c r="H1004" s="32"/>
    </row>
    <row r="1005" spans="2:8" s="1" customFormat="1" ht="22.5">
      <c r="B1005" s="32"/>
      <c r="C1005" s="210" t="s">
        <v>5761</v>
      </c>
      <c r="D1005" s="210" t="s">
        <v>5762</v>
      </c>
      <c r="E1005" s="17" t="s">
        <v>711</v>
      </c>
      <c r="F1005" s="211">
        <v>18</v>
      </c>
      <c r="H1005" s="32"/>
    </row>
    <row r="1006" spans="2:8" s="1" customFormat="1" ht="16.899999999999999" customHeight="1">
      <c r="B1006" s="32"/>
      <c r="C1006" s="210" t="s">
        <v>5765</v>
      </c>
      <c r="D1006" s="210" t="s">
        <v>5766</v>
      </c>
      <c r="E1006" s="17" t="s">
        <v>711</v>
      </c>
      <c r="F1006" s="211">
        <v>18</v>
      </c>
      <c r="H1006" s="32"/>
    </row>
    <row r="1007" spans="2:8" s="1" customFormat="1" ht="16.899999999999999" customHeight="1">
      <c r="B1007" s="32"/>
      <c r="C1007" s="210" t="s">
        <v>5768</v>
      </c>
      <c r="D1007" s="210" t="s">
        <v>5769</v>
      </c>
      <c r="E1007" s="17" t="s">
        <v>909</v>
      </c>
      <c r="F1007" s="211">
        <v>36</v>
      </c>
      <c r="H1007" s="32"/>
    </row>
    <row r="1008" spans="2:8" s="1" customFormat="1" ht="26.45" customHeight="1">
      <c r="B1008" s="32"/>
      <c r="C1008" s="205" t="s">
        <v>6916</v>
      </c>
      <c r="D1008" s="205" t="s">
        <v>159</v>
      </c>
      <c r="H1008" s="32"/>
    </row>
    <row r="1009" spans="2:8" s="1" customFormat="1" ht="16.899999999999999" customHeight="1">
      <c r="B1009" s="32"/>
      <c r="C1009" s="206" t="s">
        <v>5448</v>
      </c>
      <c r="D1009" s="207" t="s">
        <v>5448</v>
      </c>
      <c r="E1009" s="208" t="s">
        <v>1</v>
      </c>
      <c r="F1009" s="209">
        <v>18.72</v>
      </c>
      <c r="H1009" s="32"/>
    </row>
    <row r="1010" spans="2:8" s="1" customFormat="1" ht="16.899999999999999" customHeight="1">
      <c r="B1010" s="32"/>
      <c r="C1010" s="210" t="s">
        <v>1</v>
      </c>
      <c r="D1010" s="210" t="s">
        <v>5826</v>
      </c>
      <c r="E1010" s="17" t="s">
        <v>1</v>
      </c>
      <c r="F1010" s="211">
        <v>4.32</v>
      </c>
      <c r="H1010" s="32"/>
    </row>
    <row r="1011" spans="2:8" s="1" customFormat="1" ht="16.899999999999999" customHeight="1">
      <c r="B1011" s="32"/>
      <c r="C1011" s="210" t="s">
        <v>1</v>
      </c>
      <c r="D1011" s="210" t="s">
        <v>5827</v>
      </c>
      <c r="E1011" s="17" t="s">
        <v>1</v>
      </c>
      <c r="F1011" s="211">
        <v>6</v>
      </c>
      <c r="H1011" s="32"/>
    </row>
    <row r="1012" spans="2:8" s="1" customFormat="1" ht="16.899999999999999" customHeight="1">
      <c r="B1012" s="32"/>
      <c r="C1012" s="210" t="s">
        <v>1</v>
      </c>
      <c r="D1012" s="210" t="s">
        <v>5828</v>
      </c>
      <c r="E1012" s="17" t="s">
        <v>1</v>
      </c>
      <c r="F1012" s="211">
        <v>8.4</v>
      </c>
      <c r="H1012" s="32"/>
    </row>
    <row r="1013" spans="2:8" s="1" customFormat="1" ht="16.899999999999999" customHeight="1">
      <c r="B1013" s="32"/>
      <c r="C1013" s="210" t="s">
        <v>5448</v>
      </c>
      <c r="D1013" s="210" t="s">
        <v>371</v>
      </c>
      <c r="E1013" s="17" t="s">
        <v>1</v>
      </c>
      <c r="F1013" s="211">
        <v>18.72</v>
      </c>
      <c r="H1013" s="32"/>
    </row>
    <row r="1014" spans="2:8" s="1" customFormat="1" ht="16.899999999999999" customHeight="1">
      <c r="B1014" s="32"/>
      <c r="C1014" s="206" t="s">
        <v>4439</v>
      </c>
      <c r="D1014" s="207" t="s">
        <v>1</v>
      </c>
      <c r="E1014" s="208" t="s">
        <v>1</v>
      </c>
      <c r="F1014" s="209">
        <v>5.5010000000000003</v>
      </c>
      <c r="H1014" s="32"/>
    </row>
    <row r="1015" spans="2:8" s="1" customFormat="1" ht="16.899999999999999" customHeight="1">
      <c r="B1015" s="32"/>
      <c r="C1015" s="210" t="s">
        <v>1</v>
      </c>
      <c r="D1015" s="210" t="s">
        <v>5857</v>
      </c>
      <c r="E1015" s="17" t="s">
        <v>1</v>
      </c>
      <c r="F1015" s="211">
        <v>0.504</v>
      </c>
      <c r="H1015" s="32"/>
    </row>
    <row r="1016" spans="2:8" s="1" customFormat="1" ht="16.899999999999999" customHeight="1">
      <c r="B1016" s="32"/>
      <c r="C1016" s="210" t="s">
        <v>1</v>
      </c>
      <c r="D1016" s="210" t="s">
        <v>5858</v>
      </c>
      <c r="E1016" s="17" t="s">
        <v>1</v>
      </c>
      <c r="F1016" s="211">
        <v>0.90700000000000003</v>
      </c>
      <c r="H1016" s="32"/>
    </row>
    <row r="1017" spans="2:8" s="1" customFormat="1" ht="16.899999999999999" customHeight="1">
      <c r="B1017" s="32"/>
      <c r="C1017" s="210" t="s">
        <v>1</v>
      </c>
      <c r="D1017" s="210" t="s">
        <v>5859</v>
      </c>
      <c r="E1017" s="17" t="s">
        <v>1</v>
      </c>
      <c r="F1017" s="211">
        <v>0.90700000000000003</v>
      </c>
      <c r="H1017" s="32"/>
    </row>
    <row r="1018" spans="2:8" s="1" customFormat="1" ht="16.899999999999999" customHeight="1">
      <c r="B1018" s="32"/>
      <c r="C1018" s="210" t="s">
        <v>1</v>
      </c>
      <c r="D1018" s="210" t="s">
        <v>5860</v>
      </c>
      <c r="E1018" s="17" t="s">
        <v>1</v>
      </c>
      <c r="F1018" s="211">
        <v>1.1339999999999999</v>
      </c>
      <c r="H1018" s="32"/>
    </row>
    <row r="1019" spans="2:8" s="1" customFormat="1" ht="16.899999999999999" customHeight="1">
      <c r="B1019" s="32"/>
      <c r="C1019" s="210" t="s">
        <v>1</v>
      </c>
      <c r="D1019" s="210" t="s">
        <v>5861</v>
      </c>
      <c r="E1019" s="17" t="s">
        <v>1</v>
      </c>
      <c r="F1019" s="211">
        <v>1.1339999999999999</v>
      </c>
      <c r="H1019" s="32"/>
    </row>
    <row r="1020" spans="2:8" s="1" customFormat="1" ht="16.899999999999999" customHeight="1">
      <c r="B1020" s="32"/>
      <c r="C1020" s="210" t="s">
        <v>1</v>
      </c>
      <c r="D1020" s="210" t="s">
        <v>5862</v>
      </c>
      <c r="E1020" s="17" t="s">
        <v>1</v>
      </c>
      <c r="F1020" s="211">
        <v>0.91500000000000004</v>
      </c>
      <c r="H1020" s="32"/>
    </row>
    <row r="1021" spans="2:8" s="1" customFormat="1" ht="16.899999999999999" customHeight="1">
      <c r="B1021" s="32"/>
      <c r="C1021" s="210" t="s">
        <v>4439</v>
      </c>
      <c r="D1021" s="210" t="s">
        <v>371</v>
      </c>
      <c r="E1021" s="17" t="s">
        <v>1</v>
      </c>
      <c r="F1021" s="211">
        <v>5.5010000000000003</v>
      </c>
      <c r="H1021" s="32"/>
    </row>
    <row r="1022" spans="2:8" s="1" customFormat="1" ht="16.899999999999999" customHeight="1">
      <c r="B1022" s="32"/>
      <c r="C1022" s="212" t="s">
        <v>6900</v>
      </c>
      <c r="H1022" s="32"/>
    </row>
    <row r="1023" spans="2:8" s="1" customFormat="1" ht="16.899999999999999" customHeight="1">
      <c r="B1023" s="32"/>
      <c r="C1023" s="210" t="s">
        <v>4449</v>
      </c>
      <c r="D1023" s="210" t="s">
        <v>4450</v>
      </c>
      <c r="E1023" s="17" t="s">
        <v>311</v>
      </c>
      <c r="F1023" s="211">
        <v>5.5010000000000003</v>
      </c>
      <c r="H1023" s="32"/>
    </row>
    <row r="1024" spans="2:8" s="1" customFormat="1" ht="22.5">
      <c r="B1024" s="32"/>
      <c r="C1024" s="210" t="s">
        <v>3088</v>
      </c>
      <c r="D1024" s="210" t="s">
        <v>3089</v>
      </c>
      <c r="E1024" s="17" t="s">
        <v>311</v>
      </c>
      <c r="F1024" s="211">
        <v>5.5010000000000003</v>
      </c>
      <c r="H1024" s="32"/>
    </row>
    <row r="1025" spans="2:8" s="1" customFormat="1" ht="22.5">
      <c r="B1025" s="32"/>
      <c r="C1025" s="210" t="s">
        <v>4426</v>
      </c>
      <c r="D1025" s="210" t="s">
        <v>5478</v>
      </c>
      <c r="E1025" s="17" t="s">
        <v>311</v>
      </c>
      <c r="F1025" s="211">
        <v>5.5010000000000003</v>
      </c>
      <c r="H1025" s="32"/>
    </row>
    <row r="1026" spans="2:8" s="1" customFormat="1" ht="16.899999999999999" customHeight="1">
      <c r="B1026" s="32"/>
      <c r="C1026" s="210" t="s">
        <v>5495</v>
      </c>
      <c r="D1026" s="210" t="s">
        <v>5496</v>
      </c>
      <c r="E1026" s="17" t="s">
        <v>533</v>
      </c>
      <c r="F1026" s="211">
        <v>9.4450000000000003</v>
      </c>
      <c r="H1026" s="32"/>
    </row>
    <row r="1027" spans="2:8" s="1" customFormat="1" ht="16.899999999999999" customHeight="1">
      <c r="B1027" s="32"/>
      <c r="C1027" s="206" t="s">
        <v>5364</v>
      </c>
      <c r="D1027" s="207" t="s">
        <v>1</v>
      </c>
      <c r="E1027" s="208" t="s">
        <v>1</v>
      </c>
      <c r="F1027" s="209">
        <v>0.28299999999999997</v>
      </c>
      <c r="H1027" s="32"/>
    </row>
    <row r="1028" spans="2:8" s="1" customFormat="1" ht="16.899999999999999" customHeight="1">
      <c r="B1028" s="32"/>
      <c r="C1028" s="210" t="s">
        <v>1</v>
      </c>
      <c r="D1028" s="210" t="s">
        <v>6023</v>
      </c>
      <c r="E1028" s="17" t="s">
        <v>1</v>
      </c>
      <c r="F1028" s="211">
        <v>0.28299999999999997</v>
      </c>
      <c r="H1028" s="32"/>
    </row>
    <row r="1029" spans="2:8" s="1" customFormat="1" ht="16.899999999999999" customHeight="1">
      <c r="B1029" s="32"/>
      <c r="C1029" s="210" t="s">
        <v>5364</v>
      </c>
      <c r="D1029" s="210" t="s">
        <v>371</v>
      </c>
      <c r="E1029" s="17" t="s">
        <v>1</v>
      </c>
      <c r="F1029" s="211">
        <v>0.28299999999999997</v>
      </c>
      <c r="H1029" s="32"/>
    </row>
    <row r="1030" spans="2:8" s="1" customFormat="1" ht="16.899999999999999" customHeight="1">
      <c r="B1030" s="32"/>
      <c r="C1030" s="212" t="s">
        <v>6900</v>
      </c>
      <c r="H1030" s="32"/>
    </row>
    <row r="1031" spans="2:8" s="1" customFormat="1" ht="16.899999999999999" customHeight="1">
      <c r="B1031" s="32"/>
      <c r="C1031" s="210" t="s">
        <v>5718</v>
      </c>
      <c r="D1031" s="210" t="s">
        <v>5719</v>
      </c>
      <c r="E1031" s="17" t="s">
        <v>767</v>
      </c>
      <c r="F1031" s="211">
        <v>0.28299999999999997</v>
      </c>
      <c r="H1031" s="32"/>
    </row>
    <row r="1032" spans="2:8" s="1" customFormat="1" ht="16.899999999999999" customHeight="1">
      <c r="B1032" s="32"/>
      <c r="C1032" s="210" t="s">
        <v>6024</v>
      </c>
      <c r="D1032" s="210" t="s">
        <v>6025</v>
      </c>
      <c r="E1032" s="17" t="s">
        <v>5724</v>
      </c>
      <c r="F1032" s="211">
        <v>1</v>
      </c>
      <c r="H1032" s="32"/>
    </row>
    <row r="1033" spans="2:8" s="1" customFormat="1" ht="16.899999999999999" customHeight="1">
      <c r="B1033" s="32"/>
      <c r="C1033" s="206" t="s">
        <v>5366</v>
      </c>
      <c r="D1033" s="207" t="s">
        <v>1</v>
      </c>
      <c r="E1033" s="208" t="s">
        <v>1</v>
      </c>
      <c r="F1033" s="209">
        <v>72</v>
      </c>
      <c r="H1033" s="32"/>
    </row>
    <row r="1034" spans="2:8" s="1" customFormat="1" ht="16.899999999999999" customHeight="1">
      <c r="B1034" s="32"/>
      <c r="C1034" s="210" t="s">
        <v>1</v>
      </c>
      <c r="D1034" s="210" t="s">
        <v>5835</v>
      </c>
      <c r="E1034" s="17" t="s">
        <v>1</v>
      </c>
      <c r="F1034" s="211">
        <v>21.6</v>
      </c>
      <c r="H1034" s="32"/>
    </row>
    <row r="1035" spans="2:8" s="1" customFormat="1" ht="16.899999999999999" customHeight="1">
      <c r="B1035" s="32"/>
      <c r="C1035" s="210" t="s">
        <v>1</v>
      </c>
      <c r="D1035" s="210" t="s">
        <v>5836</v>
      </c>
      <c r="E1035" s="17" t="s">
        <v>1</v>
      </c>
      <c r="F1035" s="211">
        <v>22.2</v>
      </c>
      <c r="H1035" s="32"/>
    </row>
    <row r="1036" spans="2:8" s="1" customFormat="1" ht="16.899999999999999" customHeight="1">
      <c r="B1036" s="32"/>
      <c r="C1036" s="210" t="s">
        <v>1</v>
      </c>
      <c r="D1036" s="210" t="s">
        <v>5837</v>
      </c>
      <c r="E1036" s="17" t="s">
        <v>1</v>
      </c>
      <c r="F1036" s="211">
        <v>28.2</v>
      </c>
      <c r="H1036" s="32"/>
    </row>
    <row r="1037" spans="2:8" s="1" customFormat="1" ht="16.899999999999999" customHeight="1">
      <c r="B1037" s="32"/>
      <c r="C1037" s="210" t="s">
        <v>5366</v>
      </c>
      <c r="D1037" s="210" t="s">
        <v>1019</v>
      </c>
      <c r="E1037" s="17" t="s">
        <v>1</v>
      </c>
      <c r="F1037" s="211">
        <v>72</v>
      </c>
      <c r="H1037" s="32"/>
    </row>
    <row r="1038" spans="2:8" s="1" customFormat="1" ht="16.899999999999999" customHeight="1">
      <c r="B1038" s="32"/>
      <c r="C1038" s="212" t="s">
        <v>6900</v>
      </c>
      <c r="H1038" s="32"/>
    </row>
    <row r="1039" spans="2:8" s="1" customFormat="1" ht="16.899999999999999" customHeight="1">
      <c r="B1039" s="32"/>
      <c r="C1039" s="210" t="s">
        <v>5461</v>
      </c>
      <c r="D1039" s="210" t="s">
        <v>5462</v>
      </c>
      <c r="E1039" s="17" t="s">
        <v>767</v>
      </c>
      <c r="F1039" s="211">
        <v>72</v>
      </c>
      <c r="H1039" s="32"/>
    </row>
    <row r="1040" spans="2:8" s="1" customFormat="1" ht="16.899999999999999" customHeight="1">
      <c r="B1040" s="32"/>
      <c r="C1040" s="210" t="s">
        <v>5466</v>
      </c>
      <c r="D1040" s="210" t="s">
        <v>5467</v>
      </c>
      <c r="E1040" s="17" t="s">
        <v>767</v>
      </c>
      <c r="F1040" s="211">
        <v>72</v>
      </c>
      <c r="H1040" s="32"/>
    </row>
    <row r="1041" spans="2:8" s="1" customFormat="1" ht="16.899999999999999" customHeight="1">
      <c r="B1041" s="32"/>
      <c r="C1041" s="206" t="s">
        <v>5368</v>
      </c>
      <c r="D1041" s="207" t="s">
        <v>5369</v>
      </c>
      <c r="E1041" s="208" t="s">
        <v>1</v>
      </c>
      <c r="F1041" s="209">
        <v>7.28</v>
      </c>
      <c r="H1041" s="32"/>
    </row>
    <row r="1042" spans="2:8" s="1" customFormat="1" ht="16.899999999999999" customHeight="1">
      <c r="B1042" s="32"/>
      <c r="C1042" s="210" t="s">
        <v>1</v>
      </c>
      <c r="D1042" s="210" t="s">
        <v>5832</v>
      </c>
      <c r="E1042" s="17" t="s">
        <v>1</v>
      </c>
      <c r="F1042" s="211">
        <v>7.28</v>
      </c>
      <c r="H1042" s="32"/>
    </row>
    <row r="1043" spans="2:8" s="1" customFormat="1" ht="16.899999999999999" customHeight="1">
      <c r="B1043" s="32"/>
      <c r="C1043" s="210" t="s">
        <v>5368</v>
      </c>
      <c r="D1043" s="210" t="s">
        <v>1019</v>
      </c>
      <c r="E1043" s="17" t="s">
        <v>1</v>
      </c>
      <c r="F1043" s="211">
        <v>7.28</v>
      </c>
      <c r="H1043" s="32"/>
    </row>
    <row r="1044" spans="2:8" s="1" customFormat="1" ht="16.899999999999999" customHeight="1">
      <c r="B1044" s="32"/>
      <c r="C1044" s="212" t="s">
        <v>6900</v>
      </c>
      <c r="H1044" s="32"/>
    </row>
    <row r="1045" spans="2:8" s="1" customFormat="1" ht="16.899999999999999" customHeight="1">
      <c r="B1045" s="32"/>
      <c r="C1045" s="210" t="s">
        <v>5454</v>
      </c>
      <c r="D1045" s="210" t="s">
        <v>5455</v>
      </c>
      <c r="E1045" s="17" t="s">
        <v>767</v>
      </c>
      <c r="F1045" s="211">
        <v>7.28</v>
      </c>
      <c r="H1045" s="32"/>
    </row>
    <row r="1046" spans="2:8" s="1" customFormat="1" ht="16.899999999999999" customHeight="1">
      <c r="B1046" s="32"/>
      <c r="C1046" s="210" t="s">
        <v>5458</v>
      </c>
      <c r="D1046" s="210" t="s">
        <v>5459</v>
      </c>
      <c r="E1046" s="17" t="s">
        <v>767</v>
      </c>
      <c r="F1046" s="211">
        <v>7.28</v>
      </c>
      <c r="H1046" s="32"/>
    </row>
    <row r="1047" spans="2:8" s="1" customFormat="1" ht="16.899999999999999" customHeight="1">
      <c r="B1047" s="32"/>
      <c r="C1047" s="206" t="s">
        <v>5371</v>
      </c>
      <c r="D1047" s="207" t="s">
        <v>1</v>
      </c>
      <c r="E1047" s="208" t="s">
        <v>1</v>
      </c>
      <c r="F1047" s="209">
        <v>28.08</v>
      </c>
      <c r="H1047" s="32"/>
    </row>
    <row r="1048" spans="2:8" s="1" customFormat="1" ht="16.899999999999999" customHeight="1">
      <c r="B1048" s="32"/>
      <c r="C1048" s="210" t="s">
        <v>1</v>
      </c>
      <c r="D1048" s="210" t="s">
        <v>5840</v>
      </c>
      <c r="E1048" s="17" t="s">
        <v>1</v>
      </c>
      <c r="F1048" s="211">
        <v>6.48</v>
      </c>
      <c r="H1048" s="32"/>
    </row>
    <row r="1049" spans="2:8" s="1" customFormat="1" ht="16.899999999999999" customHeight="1">
      <c r="B1049" s="32"/>
      <c r="C1049" s="210" t="s">
        <v>1</v>
      </c>
      <c r="D1049" s="210" t="s">
        <v>5841</v>
      </c>
      <c r="E1049" s="17" t="s">
        <v>1</v>
      </c>
      <c r="F1049" s="211">
        <v>9</v>
      </c>
      <c r="H1049" s="32"/>
    </row>
    <row r="1050" spans="2:8" s="1" customFormat="1" ht="16.899999999999999" customHeight="1">
      <c r="B1050" s="32"/>
      <c r="C1050" s="210" t="s">
        <v>1</v>
      </c>
      <c r="D1050" s="210" t="s">
        <v>5842</v>
      </c>
      <c r="E1050" s="17" t="s">
        <v>1</v>
      </c>
      <c r="F1050" s="211">
        <v>12.6</v>
      </c>
      <c r="H1050" s="32"/>
    </row>
    <row r="1051" spans="2:8" s="1" customFormat="1" ht="16.899999999999999" customHeight="1">
      <c r="B1051" s="32"/>
      <c r="C1051" s="210" t="s">
        <v>5371</v>
      </c>
      <c r="D1051" s="210" t="s">
        <v>1019</v>
      </c>
      <c r="E1051" s="17" t="s">
        <v>1</v>
      </c>
      <c r="F1051" s="211">
        <v>28.08</v>
      </c>
      <c r="H1051" s="32"/>
    </row>
    <row r="1052" spans="2:8" s="1" customFormat="1" ht="16.899999999999999" customHeight="1">
      <c r="B1052" s="32"/>
      <c r="C1052" s="212" t="s">
        <v>6900</v>
      </c>
      <c r="H1052" s="32"/>
    </row>
    <row r="1053" spans="2:8" s="1" customFormat="1" ht="16.899999999999999" customHeight="1">
      <c r="B1053" s="32"/>
      <c r="C1053" s="210" t="s">
        <v>5469</v>
      </c>
      <c r="D1053" s="210" t="s">
        <v>5470</v>
      </c>
      <c r="E1053" s="17" t="s">
        <v>311</v>
      </c>
      <c r="F1053" s="211">
        <v>28.08</v>
      </c>
      <c r="H1053" s="32"/>
    </row>
    <row r="1054" spans="2:8" s="1" customFormat="1" ht="16.899999999999999" customHeight="1">
      <c r="B1054" s="32"/>
      <c r="C1054" s="210" t="s">
        <v>5474</v>
      </c>
      <c r="D1054" s="210" t="s">
        <v>5475</v>
      </c>
      <c r="E1054" s="17" t="s">
        <v>311</v>
      </c>
      <c r="F1054" s="211">
        <v>28.08</v>
      </c>
      <c r="H1054" s="32"/>
    </row>
    <row r="1055" spans="2:8" s="1" customFormat="1" ht="16.899999999999999" customHeight="1">
      <c r="B1055" s="32"/>
      <c r="C1055" s="206" t="s">
        <v>1567</v>
      </c>
      <c r="D1055" s="207" t="s">
        <v>1567</v>
      </c>
      <c r="E1055" s="208" t="s">
        <v>1</v>
      </c>
      <c r="F1055" s="209">
        <v>1.764</v>
      </c>
      <c r="H1055" s="32"/>
    </row>
    <row r="1056" spans="2:8" s="1" customFormat="1" ht="16.899999999999999" customHeight="1">
      <c r="B1056" s="32"/>
      <c r="C1056" s="210" t="s">
        <v>1</v>
      </c>
      <c r="D1056" s="210" t="s">
        <v>5830</v>
      </c>
      <c r="E1056" s="17" t="s">
        <v>1</v>
      </c>
      <c r="F1056" s="211">
        <v>1.764</v>
      </c>
      <c r="H1056" s="32"/>
    </row>
    <row r="1057" spans="2:8" s="1" customFormat="1" ht="16.899999999999999" customHeight="1">
      <c r="B1057" s="32"/>
      <c r="C1057" s="210" t="s">
        <v>1567</v>
      </c>
      <c r="D1057" s="210" t="s">
        <v>1019</v>
      </c>
      <c r="E1057" s="17" t="s">
        <v>1</v>
      </c>
      <c r="F1057" s="211">
        <v>1.764</v>
      </c>
      <c r="H1057" s="32"/>
    </row>
    <row r="1058" spans="2:8" s="1" customFormat="1" ht="16.899999999999999" customHeight="1">
      <c r="B1058" s="32"/>
      <c r="C1058" s="206" t="s">
        <v>5788</v>
      </c>
      <c r="D1058" s="207" t="s">
        <v>1</v>
      </c>
      <c r="E1058" s="208" t="s">
        <v>1</v>
      </c>
      <c r="F1058" s="209">
        <v>26.391999999999999</v>
      </c>
      <c r="H1058" s="32"/>
    </row>
    <row r="1059" spans="2:8" s="1" customFormat="1" ht="16.899999999999999" customHeight="1">
      <c r="B1059" s="32"/>
      <c r="C1059" s="210" t="s">
        <v>5788</v>
      </c>
      <c r="D1059" s="210" t="s">
        <v>5888</v>
      </c>
      <c r="E1059" s="17" t="s">
        <v>1</v>
      </c>
      <c r="F1059" s="211">
        <v>26.391999999999999</v>
      </c>
      <c r="H1059" s="32"/>
    </row>
    <row r="1060" spans="2:8" s="1" customFormat="1" ht="16.899999999999999" customHeight="1">
      <c r="B1060" s="32"/>
      <c r="C1060" s="212" t="s">
        <v>6900</v>
      </c>
      <c r="H1060" s="32"/>
    </row>
    <row r="1061" spans="2:8" s="1" customFormat="1" ht="16.899999999999999" customHeight="1">
      <c r="B1061" s="32"/>
      <c r="C1061" s="210" t="s">
        <v>4575</v>
      </c>
      <c r="D1061" s="210" t="s">
        <v>4576</v>
      </c>
      <c r="E1061" s="17" t="s">
        <v>533</v>
      </c>
      <c r="F1061" s="211">
        <v>26.391999999999999</v>
      </c>
      <c r="H1061" s="32"/>
    </row>
    <row r="1062" spans="2:8" s="1" customFormat="1" ht="16.899999999999999" customHeight="1">
      <c r="B1062" s="32"/>
      <c r="C1062" s="210" t="s">
        <v>4579</v>
      </c>
      <c r="D1062" s="210" t="s">
        <v>4580</v>
      </c>
      <c r="E1062" s="17" t="s">
        <v>533</v>
      </c>
      <c r="F1062" s="211">
        <v>237.52799999999999</v>
      </c>
      <c r="H1062" s="32"/>
    </row>
    <row r="1063" spans="2:8" s="1" customFormat="1" ht="16.899999999999999" customHeight="1">
      <c r="B1063" s="32"/>
      <c r="C1063" s="206" t="s">
        <v>5790</v>
      </c>
      <c r="D1063" s="207" t="s">
        <v>1</v>
      </c>
      <c r="E1063" s="208" t="s">
        <v>1</v>
      </c>
      <c r="F1063" s="209">
        <v>5.5010000000000003</v>
      </c>
      <c r="H1063" s="32"/>
    </row>
    <row r="1064" spans="2:8" s="1" customFormat="1" ht="16.899999999999999" customHeight="1">
      <c r="B1064" s="32"/>
      <c r="C1064" s="210" t="s">
        <v>1</v>
      </c>
      <c r="D1064" s="210" t="s">
        <v>4439</v>
      </c>
      <c r="E1064" s="17" t="s">
        <v>1</v>
      </c>
      <c r="F1064" s="211">
        <v>5.5010000000000003</v>
      </c>
      <c r="H1064" s="32"/>
    </row>
    <row r="1065" spans="2:8" s="1" customFormat="1" ht="16.899999999999999" customHeight="1">
      <c r="B1065" s="32"/>
      <c r="C1065" s="210" t="s">
        <v>5790</v>
      </c>
      <c r="D1065" s="210" t="s">
        <v>1019</v>
      </c>
      <c r="E1065" s="17" t="s">
        <v>1</v>
      </c>
      <c r="F1065" s="211">
        <v>5.5010000000000003</v>
      </c>
      <c r="H1065" s="32"/>
    </row>
    <row r="1066" spans="2:8" s="1" customFormat="1" ht="16.899999999999999" customHeight="1">
      <c r="B1066" s="32"/>
      <c r="C1066" s="212" t="s">
        <v>6900</v>
      </c>
      <c r="H1066" s="32"/>
    </row>
    <row r="1067" spans="2:8" s="1" customFormat="1" ht="22.5">
      <c r="B1067" s="32"/>
      <c r="C1067" s="210" t="s">
        <v>4426</v>
      </c>
      <c r="D1067" s="210" t="s">
        <v>5478</v>
      </c>
      <c r="E1067" s="17" t="s">
        <v>311</v>
      </c>
      <c r="F1067" s="211">
        <v>5.5010000000000003</v>
      </c>
      <c r="H1067" s="32"/>
    </row>
    <row r="1068" spans="2:8" s="1" customFormat="1" ht="22.5">
      <c r="B1068" s="32"/>
      <c r="C1068" s="210" t="s">
        <v>5480</v>
      </c>
      <c r="D1068" s="210" t="s">
        <v>4434</v>
      </c>
      <c r="E1068" s="17" t="s">
        <v>533</v>
      </c>
      <c r="F1068" s="211">
        <v>9.9019999999999992</v>
      </c>
      <c r="H1068" s="32"/>
    </row>
    <row r="1069" spans="2:8" s="1" customFormat="1" ht="16.899999999999999" customHeight="1">
      <c r="B1069" s="32"/>
      <c r="C1069" s="206" t="s">
        <v>1571</v>
      </c>
      <c r="D1069" s="207" t="s">
        <v>1571</v>
      </c>
      <c r="E1069" s="208" t="s">
        <v>1</v>
      </c>
      <c r="F1069" s="209">
        <v>14.983000000000001</v>
      </c>
      <c r="H1069" s="32"/>
    </row>
    <row r="1070" spans="2:8" s="1" customFormat="1" ht="16.899999999999999" customHeight="1">
      <c r="B1070" s="32"/>
      <c r="C1070" s="210" t="s">
        <v>1</v>
      </c>
      <c r="D1070" s="210" t="s">
        <v>5849</v>
      </c>
      <c r="E1070" s="17" t="s">
        <v>1</v>
      </c>
      <c r="F1070" s="211">
        <v>2.88</v>
      </c>
      <c r="H1070" s="32"/>
    </row>
    <row r="1071" spans="2:8" s="1" customFormat="1" ht="16.899999999999999" customHeight="1">
      <c r="B1071" s="32"/>
      <c r="C1071" s="210" t="s">
        <v>1</v>
      </c>
      <c r="D1071" s="210" t="s">
        <v>5850</v>
      </c>
      <c r="E1071" s="17" t="s">
        <v>1</v>
      </c>
      <c r="F1071" s="211">
        <v>0.93600000000000005</v>
      </c>
      <c r="H1071" s="32"/>
    </row>
    <row r="1072" spans="2:8" s="1" customFormat="1" ht="16.899999999999999" customHeight="1">
      <c r="B1072" s="32"/>
      <c r="C1072" s="210" t="s">
        <v>1</v>
      </c>
      <c r="D1072" s="210" t="s">
        <v>5851</v>
      </c>
      <c r="E1072" s="17" t="s">
        <v>1</v>
      </c>
      <c r="F1072" s="211">
        <v>2.093</v>
      </c>
      <c r="H1072" s="32"/>
    </row>
    <row r="1073" spans="2:8" s="1" customFormat="1" ht="16.899999999999999" customHeight="1">
      <c r="B1073" s="32"/>
      <c r="C1073" s="210" t="s">
        <v>1</v>
      </c>
      <c r="D1073" s="210" t="s">
        <v>5852</v>
      </c>
      <c r="E1073" s="17" t="s">
        <v>1</v>
      </c>
      <c r="F1073" s="211">
        <v>2.093</v>
      </c>
      <c r="H1073" s="32"/>
    </row>
    <row r="1074" spans="2:8" s="1" customFormat="1" ht="16.899999999999999" customHeight="1">
      <c r="B1074" s="32"/>
      <c r="C1074" s="210" t="s">
        <v>1</v>
      </c>
      <c r="D1074" s="210" t="s">
        <v>5853</v>
      </c>
      <c r="E1074" s="17" t="s">
        <v>1</v>
      </c>
      <c r="F1074" s="211">
        <v>3.0659999999999998</v>
      </c>
      <c r="H1074" s="32"/>
    </row>
    <row r="1075" spans="2:8" s="1" customFormat="1" ht="16.899999999999999" customHeight="1">
      <c r="B1075" s="32"/>
      <c r="C1075" s="210" t="s">
        <v>1</v>
      </c>
      <c r="D1075" s="210" t="s">
        <v>5854</v>
      </c>
      <c r="E1075" s="17" t="s">
        <v>1</v>
      </c>
      <c r="F1075" s="211">
        <v>3.0659999999999998</v>
      </c>
      <c r="H1075" s="32"/>
    </row>
    <row r="1076" spans="2:8" s="1" customFormat="1" ht="16.899999999999999" customHeight="1">
      <c r="B1076" s="32"/>
      <c r="C1076" s="210" t="s">
        <v>1</v>
      </c>
      <c r="D1076" s="210" t="s">
        <v>5855</v>
      </c>
      <c r="E1076" s="17" t="s">
        <v>1</v>
      </c>
      <c r="F1076" s="211">
        <v>0.84899999999999998</v>
      </c>
      <c r="H1076" s="32"/>
    </row>
    <row r="1077" spans="2:8" s="1" customFormat="1" ht="16.899999999999999" customHeight="1">
      <c r="B1077" s="32"/>
      <c r="C1077" s="210" t="s">
        <v>1571</v>
      </c>
      <c r="D1077" s="210" t="s">
        <v>371</v>
      </c>
      <c r="E1077" s="17" t="s">
        <v>1</v>
      </c>
      <c r="F1077" s="211">
        <v>14.983000000000001</v>
      </c>
      <c r="H1077" s="32"/>
    </row>
    <row r="1078" spans="2:8" s="1" customFormat="1" ht="16.899999999999999" customHeight="1">
      <c r="B1078" s="32"/>
      <c r="C1078" s="206" t="s">
        <v>5373</v>
      </c>
      <c r="D1078" s="207" t="s">
        <v>5373</v>
      </c>
      <c r="E1078" s="208" t="s">
        <v>1</v>
      </c>
      <c r="F1078" s="209">
        <v>18.2</v>
      </c>
      <c r="H1078" s="32"/>
    </row>
    <row r="1079" spans="2:8" s="1" customFormat="1" ht="16.899999999999999" customHeight="1">
      <c r="B1079" s="32"/>
      <c r="C1079" s="210" t="s">
        <v>5373</v>
      </c>
      <c r="D1079" s="210" t="s">
        <v>5821</v>
      </c>
      <c r="E1079" s="17" t="s">
        <v>1</v>
      </c>
      <c r="F1079" s="211">
        <v>18.2</v>
      </c>
      <c r="H1079" s="32"/>
    </row>
    <row r="1080" spans="2:8" s="1" customFormat="1" ht="16.899999999999999" customHeight="1">
      <c r="B1080" s="32"/>
      <c r="C1080" s="212" t="s">
        <v>6900</v>
      </c>
      <c r="H1080" s="32"/>
    </row>
    <row r="1081" spans="2:8" s="1" customFormat="1" ht="16.899999999999999" customHeight="1">
      <c r="B1081" s="32"/>
      <c r="C1081" s="210" t="s">
        <v>1589</v>
      </c>
      <c r="D1081" s="210" t="s">
        <v>1590</v>
      </c>
      <c r="E1081" s="17" t="s">
        <v>711</v>
      </c>
      <c r="F1081" s="211">
        <v>18.2</v>
      </c>
      <c r="H1081" s="32"/>
    </row>
    <row r="1082" spans="2:8" s="1" customFormat="1" ht="16.899999999999999" customHeight="1">
      <c r="B1082" s="32"/>
      <c r="C1082" s="210" t="s">
        <v>1595</v>
      </c>
      <c r="D1082" s="210" t="s">
        <v>1596</v>
      </c>
      <c r="E1082" s="17" t="s">
        <v>711</v>
      </c>
      <c r="F1082" s="211">
        <v>18.2</v>
      </c>
      <c r="H1082" s="32"/>
    </row>
    <row r="1083" spans="2:8" s="1" customFormat="1" ht="16.899999999999999" customHeight="1">
      <c r="B1083" s="32"/>
      <c r="C1083" s="206" t="s">
        <v>5375</v>
      </c>
      <c r="D1083" s="207" t="s">
        <v>1</v>
      </c>
      <c r="E1083" s="208" t="s">
        <v>1</v>
      </c>
      <c r="F1083" s="209">
        <v>10</v>
      </c>
      <c r="H1083" s="32"/>
    </row>
    <row r="1084" spans="2:8" s="1" customFormat="1" ht="16.899999999999999" customHeight="1">
      <c r="B1084" s="32"/>
      <c r="C1084" s="210" t="s">
        <v>1</v>
      </c>
      <c r="D1084" s="210" t="s">
        <v>6041</v>
      </c>
      <c r="E1084" s="17" t="s">
        <v>1</v>
      </c>
      <c r="F1084" s="211">
        <v>10</v>
      </c>
      <c r="H1084" s="32"/>
    </row>
    <row r="1085" spans="2:8" s="1" customFormat="1" ht="16.899999999999999" customHeight="1">
      <c r="B1085" s="32"/>
      <c r="C1085" s="210" t="s">
        <v>5375</v>
      </c>
      <c r="D1085" s="210" t="s">
        <v>1019</v>
      </c>
      <c r="E1085" s="17" t="s">
        <v>1</v>
      </c>
      <c r="F1085" s="211">
        <v>10</v>
      </c>
      <c r="H1085" s="32"/>
    </row>
    <row r="1086" spans="2:8" s="1" customFormat="1" ht="16.899999999999999" customHeight="1">
      <c r="B1086" s="32"/>
      <c r="C1086" s="212" t="s">
        <v>6900</v>
      </c>
      <c r="H1086" s="32"/>
    </row>
    <row r="1087" spans="2:8" s="1" customFormat="1" ht="22.5">
      <c r="B1087" s="32"/>
      <c r="C1087" s="210" t="s">
        <v>5761</v>
      </c>
      <c r="D1087" s="210" t="s">
        <v>5762</v>
      </c>
      <c r="E1087" s="17" t="s">
        <v>711</v>
      </c>
      <c r="F1087" s="211">
        <v>10</v>
      </c>
      <c r="H1087" s="32"/>
    </row>
    <row r="1088" spans="2:8" s="1" customFormat="1" ht="16.899999999999999" customHeight="1">
      <c r="B1088" s="32"/>
      <c r="C1088" s="210" t="s">
        <v>5765</v>
      </c>
      <c r="D1088" s="210" t="s">
        <v>5766</v>
      </c>
      <c r="E1088" s="17" t="s">
        <v>711</v>
      </c>
      <c r="F1088" s="211">
        <v>10</v>
      </c>
      <c r="H1088" s="32"/>
    </row>
    <row r="1089" spans="2:8" s="1" customFormat="1" ht="16.899999999999999" customHeight="1">
      <c r="B1089" s="32"/>
      <c r="C1089" s="210" t="s">
        <v>5768</v>
      </c>
      <c r="D1089" s="210" t="s">
        <v>5769</v>
      </c>
      <c r="E1089" s="17" t="s">
        <v>909</v>
      </c>
      <c r="F1089" s="211">
        <v>20</v>
      </c>
      <c r="H1089" s="32"/>
    </row>
    <row r="1090" spans="2:8" s="1" customFormat="1" ht="7.35" customHeight="1">
      <c r="B1090" s="44"/>
      <c r="C1090" s="45"/>
      <c r="D1090" s="45"/>
      <c r="E1090" s="45"/>
      <c r="F1090" s="45"/>
      <c r="G1090" s="45"/>
      <c r="H1090" s="32"/>
    </row>
    <row r="1091" spans="2:8" s="1" customFormat="1" ht="11.25"/>
  </sheetData>
  <sheetProtection algorithmName="SHA-512" hashValue="YGpyULy/GKM3yo+/Ps/HNdnee3BobDvdpAMRCYdVr3PKhhnwmfHvnslLQ7D/ao0er4I/LetAsVoZ/I30BQ5gZw==" saltValue="zJ+AC65dTIQxq7NkR7cDpSQzYNAMQT4orb1tIv+NVomYBMEmfseHH/wzmZJ48A+ISW7VyT4pvH+SoUk3qokwww==" spinCount="100000" sheet="1" objects="1" scenarios="1" formatColumns="0" formatRows="0"/>
  <mergeCells count="2">
    <mergeCell ref="D5:F5"/>
    <mergeCell ref="D6:F6"/>
  </mergeCells>
  <pageMargins left="0.7" right="0.7" top="0.78740157499999996" bottom="0.78740157499999996" header="0.3" footer="0.3"/>
  <pageSetup paperSize="9" fitToHeight="100" orientation="portrait"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457"/>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c r="L2" s="217"/>
      <c r="M2" s="217"/>
      <c r="N2" s="217"/>
      <c r="O2" s="217"/>
      <c r="P2" s="217"/>
      <c r="Q2" s="217"/>
      <c r="R2" s="217"/>
      <c r="S2" s="217"/>
      <c r="T2" s="217"/>
      <c r="U2" s="217"/>
      <c r="V2" s="217"/>
      <c r="AT2" s="17" t="s">
        <v>96</v>
      </c>
      <c r="AZ2" s="93" t="s">
        <v>214</v>
      </c>
      <c r="BA2" s="93" t="s">
        <v>1</v>
      </c>
      <c r="BB2" s="93" t="s">
        <v>1</v>
      </c>
      <c r="BC2" s="93" t="s">
        <v>2073</v>
      </c>
      <c r="BD2" s="93" t="s">
        <v>85</v>
      </c>
    </row>
    <row r="3" spans="2:56" ht="6.95" customHeight="1">
      <c r="B3" s="18"/>
      <c r="C3" s="19"/>
      <c r="D3" s="19"/>
      <c r="E3" s="19"/>
      <c r="F3" s="19"/>
      <c r="G3" s="19"/>
      <c r="H3" s="19"/>
      <c r="I3" s="19"/>
      <c r="J3" s="19"/>
      <c r="K3" s="19"/>
      <c r="L3" s="20"/>
      <c r="AT3" s="17" t="s">
        <v>85</v>
      </c>
      <c r="AZ3" s="93" t="s">
        <v>217</v>
      </c>
      <c r="BA3" s="93" t="s">
        <v>1</v>
      </c>
      <c r="BB3" s="93" t="s">
        <v>1</v>
      </c>
      <c r="BC3" s="93" t="s">
        <v>2074</v>
      </c>
      <c r="BD3" s="93" t="s">
        <v>85</v>
      </c>
    </row>
    <row r="4" spans="2:56" ht="24.95" customHeight="1">
      <c r="B4" s="20"/>
      <c r="D4" s="21" t="s">
        <v>216</v>
      </c>
      <c r="L4" s="20"/>
      <c r="M4" s="94" t="s">
        <v>10</v>
      </c>
      <c r="AT4" s="17" t="s">
        <v>4</v>
      </c>
      <c r="AZ4" s="93" t="s">
        <v>2075</v>
      </c>
      <c r="BA4" s="93" t="s">
        <v>1</v>
      </c>
      <c r="BB4" s="93" t="s">
        <v>1</v>
      </c>
      <c r="BC4" s="93" t="s">
        <v>2076</v>
      </c>
      <c r="BD4" s="93" t="s">
        <v>85</v>
      </c>
    </row>
    <row r="5" spans="2:56" ht="6.95" customHeight="1">
      <c r="B5" s="20"/>
      <c r="L5" s="20"/>
      <c r="AZ5" s="93" t="s">
        <v>219</v>
      </c>
      <c r="BA5" s="93" t="s">
        <v>1</v>
      </c>
      <c r="BB5" s="93" t="s">
        <v>1</v>
      </c>
      <c r="BC5" s="93" t="s">
        <v>2077</v>
      </c>
      <c r="BD5" s="93" t="s">
        <v>85</v>
      </c>
    </row>
    <row r="6" spans="2:56" ht="12" customHeight="1">
      <c r="B6" s="20"/>
      <c r="D6" s="27" t="s">
        <v>16</v>
      </c>
      <c r="L6" s="20"/>
      <c r="AZ6" s="93" t="s">
        <v>221</v>
      </c>
      <c r="BA6" s="93" t="s">
        <v>1</v>
      </c>
      <c r="BB6" s="93" t="s">
        <v>1</v>
      </c>
      <c r="BC6" s="93" t="s">
        <v>2078</v>
      </c>
      <c r="BD6" s="93" t="s">
        <v>85</v>
      </c>
    </row>
    <row r="7" spans="2:56" ht="16.5" customHeight="1">
      <c r="B7" s="20"/>
      <c r="E7" s="256" t="str">
        <f>'Rekapitulace stavby'!K6</f>
        <v>Stavba sekundárního kolektoru Česká-Středova - 2024</v>
      </c>
      <c r="F7" s="257"/>
      <c r="G7" s="257"/>
      <c r="H7" s="257"/>
      <c r="L7" s="20"/>
      <c r="AZ7" s="93" t="s">
        <v>223</v>
      </c>
      <c r="BA7" s="93" t="s">
        <v>1</v>
      </c>
      <c r="BB7" s="93" t="s">
        <v>1</v>
      </c>
      <c r="BC7" s="93" t="s">
        <v>2079</v>
      </c>
      <c r="BD7" s="93" t="s">
        <v>85</v>
      </c>
    </row>
    <row r="8" spans="2:56" ht="12" customHeight="1">
      <c r="B8" s="20"/>
      <c r="D8" s="27" t="s">
        <v>225</v>
      </c>
      <c r="L8" s="20"/>
      <c r="AZ8" s="93" t="s">
        <v>226</v>
      </c>
      <c r="BA8" s="93" t="s">
        <v>1</v>
      </c>
      <c r="BB8" s="93" t="s">
        <v>1</v>
      </c>
      <c r="BC8" s="93" t="s">
        <v>2080</v>
      </c>
      <c r="BD8" s="93" t="s">
        <v>85</v>
      </c>
    </row>
    <row r="9" spans="2:56" s="1" customFormat="1" ht="16.5" customHeight="1">
      <c r="B9" s="32"/>
      <c r="E9" s="256" t="s">
        <v>228</v>
      </c>
      <c r="F9" s="258"/>
      <c r="G9" s="258"/>
      <c r="H9" s="258"/>
      <c r="L9" s="32"/>
      <c r="AZ9" s="93" t="s">
        <v>2081</v>
      </c>
      <c r="BA9" s="93" t="s">
        <v>1</v>
      </c>
      <c r="BB9" s="93" t="s">
        <v>1</v>
      </c>
      <c r="BC9" s="93" t="s">
        <v>2082</v>
      </c>
      <c r="BD9" s="93" t="s">
        <v>85</v>
      </c>
    </row>
    <row r="10" spans="2:56" s="1" customFormat="1" ht="12" customHeight="1">
      <c r="B10" s="32"/>
      <c r="D10" s="27" t="s">
        <v>231</v>
      </c>
      <c r="L10" s="32"/>
      <c r="AZ10" s="93" t="s">
        <v>2083</v>
      </c>
      <c r="BA10" s="93" t="s">
        <v>1</v>
      </c>
      <c r="BB10" s="93" t="s">
        <v>1</v>
      </c>
      <c r="BC10" s="93" t="s">
        <v>2084</v>
      </c>
      <c r="BD10" s="93" t="s">
        <v>85</v>
      </c>
    </row>
    <row r="11" spans="2:56" s="1" customFormat="1" ht="16.5" customHeight="1">
      <c r="B11" s="32"/>
      <c r="E11" s="238" t="s">
        <v>2085</v>
      </c>
      <c r="F11" s="258"/>
      <c r="G11" s="258"/>
      <c r="H11" s="258"/>
      <c r="L11" s="32"/>
      <c r="AZ11" s="93" t="s">
        <v>235</v>
      </c>
      <c r="BA11" s="93" t="s">
        <v>1</v>
      </c>
      <c r="BB11" s="93" t="s">
        <v>1</v>
      </c>
      <c r="BC11" s="93" t="s">
        <v>2086</v>
      </c>
      <c r="BD11" s="93" t="s">
        <v>85</v>
      </c>
    </row>
    <row r="12" spans="2:56" s="1" customFormat="1" ht="11.25">
      <c r="B12" s="32"/>
      <c r="L12" s="32"/>
      <c r="AZ12" s="93" t="s">
        <v>237</v>
      </c>
      <c r="BA12" s="93" t="s">
        <v>1</v>
      </c>
      <c r="BB12" s="93" t="s">
        <v>1</v>
      </c>
      <c r="BC12" s="93" t="s">
        <v>2087</v>
      </c>
      <c r="BD12" s="93" t="s">
        <v>85</v>
      </c>
    </row>
    <row r="13" spans="2:56" s="1" customFormat="1" ht="12" customHeight="1">
      <c r="B13" s="32"/>
      <c r="D13" s="27" t="s">
        <v>18</v>
      </c>
      <c r="F13" s="25" t="s">
        <v>1</v>
      </c>
      <c r="I13" s="27" t="s">
        <v>19</v>
      </c>
      <c r="J13" s="25" t="s">
        <v>1</v>
      </c>
      <c r="L13" s="32"/>
      <c r="AZ13" s="93" t="s">
        <v>239</v>
      </c>
      <c r="BA13" s="93" t="s">
        <v>1</v>
      </c>
      <c r="BB13" s="93" t="s">
        <v>1</v>
      </c>
      <c r="BC13" s="93" t="s">
        <v>2088</v>
      </c>
      <c r="BD13" s="93" t="s">
        <v>85</v>
      </c>
    </row>
    <row r="14" spans="2:56" s="1" customFormat="1" ht="12" customHeight="1">
      <c r="B14" s="32"/>
      <c r="D14" s="27" t="s">
        <v>20</v>
      </c>
      <c r="F14" s="25" t="s">
        <v>21</v>
      </c>
      <c r="I14" s="27" t="s">
        <v>22</v>
      </c>
      <c r="J14" s="52" t="str">
        <f>'Rekapitulace stavby'!AN8</f>
        <v>8. 8. 2024</v>
      </c>
      <c r="L14" s="32"/>
      <c r="AZ14" s="93" t="s">
        <v>241</v>
      </c>
      <c r="BA14" s="93" t="s">
        <v>1</v>
      </c>
      <c r="BB14" s="93" t="s">
        <v>1</v>
      </c>
      <c r="BC14" s="93" t="s">
        <v>2087</v>
      </c>
      <c r="BD14" s="93" t="s">
        <v>85</v>
      </c>
    </row>
    <row r="15" spans="2:56" s="1" customFormat="1" ht="10.9" customHeight="1">
      <c r="B15" s="32"/>
      <c r="L15" s="32"/>
      <c r="AZ15" s="93" t="s">
        <v>242</v>
      </c>
      <c r="BA15" s="93" t="s">
        <v>1</v>
      </c>
      <c r="BB15" s="93" t="s">
        <v>1</v>
      </c>
      <c r="BC15" s="93" t="s">
        <v>2089</v>
      </c>
      <c r="BD15" s="93" t="s">
        <v>85</v>
      </c>
    </row>
    <row r="16" spans="2:56" s="1" customFormat="1" ht="12" customHeight="1">
      <c r="B16" s="32"/>
      <c r="D16" s="27" t="s">
        <v>24</v>
      </c>
      <c r="I16" s="27" t="s">
        <v>25</v>
      </c>
      <c r="J16" s="25" t="s">
        <v>1</v>
      </c>
      <c r="L16" s="32"/>
      <c r="AZ16" s="93" t="s">
        <v>2090</v>
      </c>
      <c r="BA16" s="93" t="s">
        <v>1</v>
      </c>
      <c r="BB16" s="93" t="s">
        <v>1</v>
      </c>
      <c r="BC16" s="93" t="s">
        <v>2091</v>
      </c>
      <c r="BD16" s="93" t="s">
        <v>85</v>
      </c>
    </row>
    <row r="17" spans="2:56" s="1" customFormat="1" ht="18" customHeight="1">
      <c r="B17" s="32"/>
      <c r="E17" s="25" t="s">
        <v>26</v>
      </c>
      <c r="I17" s="27" t="s">
        <v>27</v>
      </c>
      <c r="J17" s="25" t="s">
        <v>1</v>
      </c>
      <c r="L17" s="32"/>
      <c r="AZ17" s="93" t="s">
        <v>2092</v>
      </c>
      <c r="BA17" s="93" t="s">
        <v>1</v>
      </c>
      <c r="BB17" s="93" t="s">
        <v>1</v>
      </c>
      <c r="BC17" s="93" t="s">
        <v>2093</v>
      </c>
      <c r="BD17" s="93" t="s">
        <v>85</v>
      </c>
    </row>
    <row r="18" spans="2:56" s="1" customFormat="1" ht="6.95" customHeight="1">
      <c r="B18" s="32"/>
      <c r="L18" s="32"/>
      <c r="AZ18" s="93" t="s">
        <v>244</v>
      </c>
      <c r="BA18" s="93" t="s">
        <v>1</v>
      </c>
      <c r="BB18" s="93" t="s">
        <v>1</v>
      </c>
      <c r="BC18" s="93" t="s">
        <v>2094</v>
      </c>
      <c r="BD18" s="93" t="s">
        <v>85</v>
      </c>
    </row>
    <row r="19" spans="2:56" s="1" customFormat="1" ht="12" customHeight="1">
      <c r="B19" s="32"/>
      <c r="D19" s="27" t="s">
        <v>28</v>
      </c>
      <c r="I19" s="27" t="s">
        <v>25</v>
      </c>
      <c r="J19" s="28" t="str">
        <f>'Rekapitulace stavby'!AN13</f>
        <v>Vyplň údaj</v>
      </c>
      <c r="L19" s="32"/>
      <c r="AZ19" s="93" t="s">
        <v>246</v>
      </c>
      <c r="BA19" s="93" t="s">
        <v>1</v>
      </c>
      <c r="BB19" s="93" t="s">
        <v>1</v>
      </c>
      <c r="BC19" s="93" t="s">
        <v>2095</v>
      </c>
      <c r="BD19" s="93" t="s">
        <v>85</v>
      </c>
    </row>
    <row r="20" spans="2:56" s="1" customFormat="1" ht="18" customHeight="1">
      <c r="B20" s="32"/>
      <c r="E20" s="259" t="str">
        <f>'Rekapitulace stavby'!E14</f>
        <v>Vyplň údaj</v>
      </c>
      <c r="F20" s="216"/>
      <c r="G20" s="216"/>
      <c r="H20" s="216"/>
      <c r="I20" s="27" t="s">
        <v>27</v>
      </c>
      <c r="J20" s="28" t="str">
        <f>'Rekapitulace stavby'!AN14</f>
        <v>Vyplň údaj</v>
      </c>
      <c r="L20" s="32"/>
      <c r="AZ20" s="93" t="s">
        <v>2096</v>
      </c>
      <c r="BA20" s="93" t="s">
        <v>1</v>
      </c>
      <c r="BB20" s="93" t="s">
        <v>1</v>
      </c>
      <c r="BC20" s="93" t="s">
        <v>2097</v>
      </c>
      <c r="BD20" s="93" t="s">
        <v>85</v>
      </c>
    </row>
    <row r="21" spans="2:56" s="1" customFormat="1" ht="6.95" customHeight="1">
      <c r="B21" s="32"/>
      <c r="L21" s="32"/>
      <c r="AZ21" s="93" t="s">
        <v>248</v>
      </c>
      <c r="BA21" s="93" t="s">
        <v>1</v>
      </c>
      <c r="BB21" s="93" t="s">
        <v>1</v>
      </c>
      <c r="BC21" s="93" t="s">
        <v>2098</v>
      </c>
      <c r="BD21" s="93" t="s">
        <v>85</v>
      </c>
    </row>
    <row r="22" spans="2:56" s="1" customFormat="1" ht="12" customHeight="1">
      <c r="B22" s="32"/>
      <c r="D22" s="27" t="s">
        <v>30</v>
      </c>
      <c r="I22" s="27" t="s">
        <v>25</v>
      </c>
      <c r="J22" s="25" t="s">
        <v>1</v>
      </c>
      <c r="L22" s="32"/>
      <c r="AZ22" s="93" t="s">
        <v>252</v>
      </c>
      <c r="BA22" s="93" t="s">
        <v>1</v>
      </c>
      <c r="BB22" s="93" t="s">
        <v>1</v>
      </c>
      <c r="BC22" s="93" t="s">
        <v>2099</v>
      </c>
      <c r="BD22" s="93" t="s">
        <v>85</v>
      </c>
    </row>
    <row r="23" spans="2:56" s="1" customFormat="1" ht="18" customHeight="1">
      <c r="B23" s="32"/>
      <c r="E23" s="25" t="s">
        <v>31</v>
      </c>
      <c r="I23" s="27" t="s">
        <v>27</v>
      </c>
      <c r="J23" s="25" t="s">
        <v>1</v>
      </c>
      <c r="L23" s="32"/>
      <c r="AZ23" s="93" t="s">
        <v>254</v>
      </c>
      <c r="BA23" s="93" t="s">
        <v>1</v>
      </c>
      <c r="BB23" s="93" t="s">
        <v>1</v>
      </c>
      <c r="BC23" s="93" t="s">
        <v>2100</v>
      </c>
      <c r="BD23" s="93" t="s">
        <v>85</v>
      </c>
    </row>
    <row r="24" spans="2:56" s="1" customFormat="1" ht="6.95" customHeight="1">
      <c r="B24" s="32"/>
      <c r="L24" s="32"/>
      <c r="AZ24" s="93" t="s">
        <v>256</v>
      </c>
      <c r="BA24" s="93" t="s">
        <v>1</v>
      </c>
      <c r="BB24" s="93" t="s">
        <v>1</v>
      </c>
      <c r="BC24" s="93" t="s">
        <v>257</v>
      </c>
      <c r="BD24" s="93" t="s">
        <v>156</v>
      </c>
    </row>
    <row r="25" spans="2:56" s="1" customFormat="1" ht="12" customHeight="1">
      <c r="B25" s="32"/>
      <c r="D25" s="27" t="s">
        <v>33</v>
      </c>
      <c r="I25" s="27" t="s">
        <v>25</v>
      </c>
      <c r="J25" s="25" t="s">
        <v>1</v>
      </c>
      <c r="L25" s="32"/>
      <c r="AZ25" s="93" t="s">
        <v>2101</v>
      </c>
      <c r="BA25" s="93" t="s">
        <v>1</v>
      </c>
      <c r="BB25" s="93" t="s">
        <v>1</v>
      </c>
      <c r="BC25" s="93" t="s">
        <v>2102</v>
      </c>
      <c r="BD25" s="93" t="s">
        <v>85</v>
      </c>
    </row>
    <row r="26" spans="2:56" s="1" customFormat="1" ht="18" customHeight="1">
      <c r="B26" s="32"/>
      <c r="E26" s="25" t="s">
        <v>34</v>
      </c>
      <c r="I26" s="27" t="s">
        <v>27</v>
      </c>
      <c r="J26" s="25" t="s">
        <v>1</v>
      </c>
      <c r="L26" s="32"/>
      <c r="AZ26" s="93" t="s">
        <v>1571</v>
      </c>
      <c r="BA26" s="93" t="s">
        <v>1</v>
      </c>
      <c r="BB26" s="93" t="s">
        <v>1</v>
      </c>
      <c r="BC26" s="93" t="s">
        <v>2103</v>
      </c>
      <c r="BD26" s="93" t="s">
        <v>85</v>
      </c>
    </row>
    <row r="27" spans="2:56" s="1" customFormat="1" ht="6.95" customHeight="1">
      <c r="B27" s="32"/>
      <c r="L27" s="32"/>
      <c r="AZ27" s="93" t="s">
        <v>2104</v>
      </c>
      <c r="BA27" s="93" t="s">
        <v>1</v>
      </c>
      <c r="BB27" s="93" t="s">
        <v>1</v>
      </c>
      <c r="BC27" s="93" t="s">
        <v>2105</v>
      </c>
      <c r="BD27" s="93" t="s">
        <v>85</v>
      </c>
    </row>
    <row r="28" spans="2:56" s="1" customFormat="1" ht="12" customHeight="1">
      <c r="B28" s="32"/>
      <c r="D28" s="27" t="s">
        <v>35</v>
      </c>
      <c r="L28" s="32"/>
    </row>
    <row r="29" spans="2:56" s="7" customFormat="1" ht="16.5" customHeight="1">
      <c r="B29" s="95"/>
      <c r="E29" s="221" t="s">
        <v>1</v>
      </c>
      <c r="F29" s="221"/>
      <c r="G29" s="221"/>
      <c r="H29" s="221"/>
      <c r="L29" s="95"/>
    </row>
    <row r="30" spans="2:56" s="1" customFormat="1" ht="6.95" customHeight="1">
      <c r="B30" s="32"/>
      <c r="L30" s="32"/>
    </row>
    <row r="31" spans="2:56" s="1" customFormat="1" ht="6.95" customHeight="1">
      <c r="B31" s="32"/>
      <c r="D31" s="53"/>
      <c r="E31" s="53"/>
      <c r="F31" s="53"/>
      <c r="G31" s="53"/>
      <c r="H31" s="53"/>
      <c r="I31" s="53"/>
      <c r="J31" s="53"/>
      <c r="K31" s="53"/>
      <c r="L31" s="32"/>
    </row>
    <row r="32" spans="2:56" s="1" customFormat="1" ht="25.35" customHeight="1">
      <c r="B32" s="32"/>
      <c r="D32" s="96" t="s">
        <v>36</v>
      </c>
      <c r="J32" s="66">
        <f>ROUND(J132,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ROUND((SUM(BE132:BE456)),  2)</f>
        <v>0</v>
      </c>
      <c r="I35" s="97">
        <v>0.21</v>
      </c>
      <c r="J35" s="86">
        <f>ROUND(((SUM(BE132:BE456))*I35),  2)</f>
        <v>0</v>
      </c>
      <c r="L35" s="32"/>
    </row>
    <row r="36" spans="2:12" s="1" customFormat="1" ht="14.45" customHeight="1">
      <c r="B36" s="32"/>
      <c r="E36" s="27" t="s">
        <v>42</v>
      </c>
      <c r="F36" s="86">
        <f>ROUND((SUM(BF132:BF456)),  2)</f>
        <v>0</v>
      </c>
      <c r="I36" s="97">
        <v>0.12</v>
      </c>
      <c r="J36" s="86">
        <f>ROUND(((SUM(BF132:BF456))*I36),  2)</f>
        <v>0</v>
      </c>
      <c r="L36" s="32"/>
    </row>
    <row r="37" spans="2:12" s="1" customFormat="1" ht="14.45" hidden="1" customHeight="1">
      <c r="B37" s="32"/>
      <c r="E37" s="27" t="s">
        <v>43</v>
      </c>
      <c r="F37" s="86">
        <f>ROUND((SUM(BG132:BG456)),  2)</f>
        <v>0</v>
      </c>
      <c r="I37" s="97">
        <v>0.21</v>
      </c>
      <c r="J37" s="86">
        <f>0</f>
        <v>0</v>
      </c>
      <c r="L37" s="32"/>
    </row>
    <row r="38" spans="2:12" s="1" customFormat="1" ht="14.45" hidden="1" customHeight="1">
      <c r="B38" s="32"/>
      <c r="E38" s="27" t="s">
        <v>44</v>
      </c>
      <c r="F38" s="86">
        <f>ROUND((SUM(BH132:BH456)),  2)</f>
        <v>0</v>
      </c>
      <c r="I38" s="97">
        <v>0.12</v>
      </c>
      <c r="J38" s="86">
        <f>0</f>
        <v>0</v>
      </c>
      <c r="L38" s="32"/>
    </row>
    <row r="39" spans="2:12" s="1" customFormat="1" ht="14.45" hidden="1" customHeight="1">
      <c r="B39" s="32"/>
      <c r="E39" s="27" t="s">
        <v>45</v>
      </c>
      <c r="F39" s="86">
        <f>ROUND((SUM(BI132:BI456)),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228</v>
      </c>
      <c r="F87" s="258"/>
      <c r="G87" s="258"/>
      <c r="H87" s="258"/>
      <c r="L87" s="32"/>
    </row>
    <row r="88" spans="2:12" s="1" customFormat="1" ht="12" customHeight="1">
      <c r="B88" s="32"/>
      <c r="C88" s="27" t="s">
        <v>231</v>
      </c>
      <c r="L88" s="32"/>
    </row>
    <row r="89" spans="2:12" s="1" customFormat="1" ht="16.5" customHeight="1">
      <c r="B89" s="32"/>
      <c r="E89" s="238" t="str">
        <f>E11</f>
        <v>SO 130 - Technické komory</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J132</f>
        <v>0</v>
      </c>
      <c r="L98" s="32"/>
      <c r="AU98" s="17" t="s">
        <v>264</v>
      </c>
    </row>
    <row r="99" spans="2:47" s="8" customFormat="1" ht="24.95" customHeight="1">
      <c r="B99" s="109"/>
      <c r="D99" s="110" t="s">
        <v>265</v>
      </c>
      <c r="E99" s="111"/>
      <c r="F99" s="111"/>
      <c r="G99" s="111"/>
      <c r="H99" s="111"/>
      <c r="I99" s="111"/>
      <c r="J99" s="112">
        <f>J133</f>
        <v>0</v>
      </c>
      <c r="L99" s="109"/>
    </row>
    <row r="100" spans="2:47" s="9" customFormat="1" ht="19.899999999999999" customHeight="1">
      <c r="B100" s="113"/>
      <c r="D100" s="114" t="s">
        <v>266</v>
      </c>
      <c r="E100" s="115"/>
      <c r="F100" s="115"/>
      <c r="G100" s="115"/>
      <c r="H100" s="115"/>
      <c r="I100" s="115"/>
      <c r="J100" s="116">
        <f>J134</f>
        <v>0</v>
      </c>
      <c r="L100" s="113"/>
    </row>
    <row r="101" spans="2:47" s="9" customFormat="1" ht="19.899999999999999" customHeight="1">
      <c r="B101" s="113"/>
      <c r="D101" s="114" t="s">
        <v>267</v>
      </c>
      <c r="E101" s="115"/>
      <c r="F101" s="115"/>
      <c r="G101" s="115"/>
      <c r="H101" s="115"/>
      <c r="I101" s="115"/>
      <c r="J101" s="116">
        <f>J267</f>
        <v>0</v>
      </c>
      <c r="L101" s="113"/>
    </row>
    <row r="102" spans="2:47" s="9" customFormat="1" ht="19.899999999999999" customHeight="1">
      <c r="B102" s="113"/>
      <c r="D102" s="114" t="s">
        <v>268</v>
      </c>
      <c r="E102" s="115"/>
      <c r="F102" s="115"/>
      <c r="G102" s="115"/>
      <c r="H102" s="115"/>
      <c r="I102" s="115"/>
      <c r="J102" s="116">
        <f>J325</f>
        <v>0</v>
      </c>
      <c r="L102" s="113"/>
    </row>
    <row r="103" spans="2:47" s="9" customFormat="1" ht="19.899999999999999" customHeight="1">
      <c r="B103" s="113"/>
      <c r="D103" s="114" t="s">
        <v>269</v>
      </c>
      <c r="E103" s="115"/>
      <c r="F103" s="115"/>
      <c r="G103" s="115"/>
      <c r="H103" s="115"/>
      <c r="I103" s="115"/>
      <c r="J103" s="116">
        <f>J388</f>
        <v>0</v>
      </c>
      <c r="L103" s="113"/>
    </row>
    <row r="104" spans="2:47" s="9" customFormat="1" ht="19.899999999999999" customHeight="1">
      <c r="B104" s="113"/>
      <c r="D104" s="114" t="s">
        <v>270</v>
      </c>
      <c r="E104" s="115"/>
      <c r="F104" s="115"/>
      <c r="G104" s="115"/>
      <c r="H104" s="115"/>
      <c r="I104" s="115"/>
      <c r="J104" s="116">
        <f>J393</f>
        <v>0</v>
      </c>
      <c r="L104" s="113"/>
    </row>
    <row r="105" spans="2:47" s="9" customFormat="1" ht="19.899999999999999" customHeight="1">
      <c r="B105" s="113"/>
      <c r="D105" s="114" t="s">
        <v>271</v>
      </c>
      <c r="E105" s="115"/>
      <c r="F105" s="115"/>
      <c r="G105" s="115"/>
      <c r="H105" s="115"/>
      <c r="I105" s="115"/>
      <c r="J105" s="116">
        <f>J412</f>
        <v>0</v>
      </c>
      <c r="L105" s="113"/>
    </row>
    <row r="106" spans="2:47" s="9" customFormat="1" ht="19.899999999999999" customHeight="1">
      <c r="B106" s="113"/>
      <c r="D106" s="114" t="s">
        <v>272</v>
      </c>
      <c r="E106" s="115"/>
      <c r="F106" s="115"/>
      <c r="G106" s="115"/>
      <c r="H106" s="115"/>
      <c r="I106" s="115"/>
      <c r="J106" s="116">
        <f>J420</f>
        <v>0</v>
      </c>
      <c r="L106" s="113"/>
    </row>
    <row r="107" spans="2:47" s="9" customFormat="1" ht="19.899999999999999" customHeight="1">
      <c r="B107" s="113"/>
      <c r="D107" s="114" t="s">
        <v>273</v>
      </c>
      <c r="E107" s="115"/>
      <c r="F107" s="115"/>
      <c r="G107" s="115"/>
      <c r="H107" s="115"/>
      <c r="I107" s="115"/>
      <c r="J107" s="116">
        <f>J431</f>
        <v>0</v>
      </c>
      <c r="L107" s="113"/>
    </row>
    <row r="108" spans="2:47" s="9" customFormat="1" ht="19.899999999999999" customHeight="1">
      <c r="B108" s="113"/>
      <c r="D108" s="114" t="s">
        <v>274</v>
      </c>
      <c r="E108" s="115"/>
      <c r="F108" s="115"/>
      <c r="G108" s="115"/>
      <c r="H108" s="115"/>
      <c r="I108" s="115"/>
      <c r="J108" s="116">
        <f>J440</f>
        <v>0</v>
      </c>
      <c r="L108" s="113"/>
    </row>
    <row r="109" spans="2:47" s="8" customFormat="1" ht="24.95" customHeight="1">
      <c r="B109" s="109"/>
      <c r="D109" s="110" t="s">
        <v>275</v>
      </c>
      <c r="E109" s="111"/>
      <c r="F109" s="111"/>
      <c r="G109" s="111"/>
      <c r="H109" s="111"/>
      <c r="I109" s="111"/>
      <c r="J109" s="112">
        <f>J442</f>
        <v>0</v>
      </c>
      <c r="L109" s="109"/>
    </row>
    <row r="110" spans="2:47" s="9" customFormat="1" ht="19.899999999999999" customHeight="1">
      <c r="B110" s="113"/>
      <c r="D110" s="114" t="s">
        <v>276</v>
      </c>
      <c r="E110" s="115"/>
      <c r="F110" s="115"/>
      <c r="G110" s="115"/>
      <c r="H110" s="115"/>
      <c r="I110" s="115"/>
      <c r="J110" s="116">
        <f>J443</f>
        <v>0</v>
      </c>
      <c r="L110" s="113"/>
    </row>
    <row r="111" spans="2:47" s="1" customFormat="1" ht="21.75" customHeight="1">
      <c r="B111" s="32"/>
      <c r="L111" s="32"/>
    </row>
    <row r="112" spans="2:47" s="1" customFormat="1" ht="6.95" customHeight="1">
      <c r="B112" s="44"/>
      <c r="C112" s="45"/>
      <c r="D112" s="45"/>
      <c r="E112" s="45"/>
      <c r="F112" s="45"/>
      <c r="G112" s="45"/>
      <c r="H112" s="45"/>
      <c r="I112" s="45"/>
      <c r="J112" s="45"/>
      <c r="K112" s="45"/>
      <c r="L112" s="32"/>
    </row>
    <row r="116" spans="2:12" s="1" customFormat="1" ht="6.95" customHeight="1">
      <c r="B116" s="46"/>
      <c r="C116" s="47"/>
      <c r="D116" s="47"/>
      <c r="E116" s="47"/>
      <c r="F116" s="47"/>
      <c r="G116" s="47"/>
      <c r="H116" s="47"/>
      <c r="I116" s="47"/>
      <c r="J116" s="47"/>
      <c r="K116" s="47"/>
      <c r="L116" s="32"/>
    </row>
    <row r="117" spans="2:12" s="1" customFormat="1" ht="24.95" customHeight="1">
      <c r="B117" s="32"/>
      <c r="C117" s="21" t="s">
        <v>278</v>
      </c>
      <c r="L117" s="32"/>
    </row>
    <row r="118" spans="2:12" s="1" customFormat="1" ht="6.95" customHeight="1">
      <c r="B118" s="32"/>
      <c r="L118" s="32"/>
    </row>
    <row r="119" spans="2:12" s="1" customFormat="1" ht="12" customHeight="1">
      <c r="B119" s="32"/>
      <c r="C119" s="27" t="s">
        <v>16</v>
      </c>
      <c r="L119" s="32"/>
    </row>
    <row r="120" spans="2:12" s="1" customFormat="1" ht="16.5" customHeight="1">
      <c r="B120" s="32"/>
      <c r="E120" s="256" t="str">
        <f>E7</f>
        <v>Stavba sekundárního kolektoru Česká-Středova - 2024</v>
      </c>
      <c r="F120" s="257"/>
      <c r="G120" s="257"/>
      <c r="H120" s="257"/>
      <c r="L120" s="32"/>
    </row>
    <row r="121" spans="2:12" ht="12" customHeight="1">
      <c r="B121" s="20"/>
      <c r="C121" s="27" t="s">
        <v>225</v>
      </c>
      <c r="L121" s="20"/>
    </row>
    <row r="122" spans="2:12" s="1" customFormat="1" ht="16.5" customHeight="1">
      <c r="B122" s="32"/>
      <c r="E122" s="256" t="s">
        <v>228</v>
      </c>
      <c r="F122" s="258"/>
      <c r="G122" s="258"/>
      <c r="H122" s="258"/>
      <c r="L122" s="32"/>
    </row>
    <row r="123" spans="2:12" s="1" customFormat="1" ht="12" customHeight="1">
      <c r="B123" s="32"/>
      <c r="C123" s="27" t="s">
        <v>231</v>
      </c>
      <c r="L123" s="32"/>
    </row>
    <row r="124" spans="2:12" s="1" customFormat="1" ht="16.5" customHeight="1">
      <c r="B124" s="32"/>
      <c r="E124" s="238" t="str">
        <f>E11</f>
        <v>SO 130 - Technické komory</v>
      </c>
      <c r="F124" s="258"/>
      <c r="G124" s="258"/>
      <c r="H124" s="258"/>
      <c r="L124" s="32"/>
    </row>
    <row r="125" spans="2:12" s="1" customFormat="1" ht="6.95" customHeight="1">
      <c r="B125" s="32"/>
      <c r="L125" s="32"/>
    </row>
    <row r="126" spans="2:12" s="1" customFormat="1" ht="12" customHeight="1">
      <c r="B126" s="32"/>
      <c r="C126" s="27" t="s">
        <v>20</v>
      </c>
      <c r="F126" s="25" t="str">
        <f>F14</f>
        <v>Brno</v>
      </c>
      <c r="I126" s="27" t="s">
        <v>22</v>
      </c>
      <c r="J126" s="52" t="str">
        <f>IF(J14="","",J14)</f>
        <v>8. 8. 2024</v>
      </c>
      <c r="L126" s="32"/>
    </row>
    <row r="127" spans="2:12" s="1" customFormat="1" ht="6.95" customHeight="1">
      <c r="B127" s="32"/>
      <c r="L127" s="32"/>
    </row>
    <row r="128" spans="2:12" s="1" customFormat="1" ht="15.2" customHeight="1">
      <c r="B128" s="32"/>
      <c r="C128" s="27" t="s">
        <v>24</v>
      </c>
      <c r="F128" s="25" t="str">
        <f>E17</f>
        <v>Statutární město Brno</v>
      </c>
      <c r="I128" s="27" t="s">
        <v>30</v>
      </c>
      <c r="J128" s="30" t="str">
        <f>E23</f>
        <v>INGUTIS, spol. s r.o.</v>
      </c>
      <c r="L128" s="32"/>
    </row>
    <row r="129" spans="2:65" s="1" customFormat="1" ht="15.2" customHeight="1">
      <c r="B129" s="32"/>
      <c r="C129" s="27" t="s">
        <v>28</v>
      </c>
      <c r="F129" s="25" t="str">
        <f>IF(E20="","",E20)</f>
        <v>Vyplň údaj</v>
      </c>
      <c r="I129" s="27" t="s">
        <v>33</v>
      </c>
      <c r="J129" s="30" t="str">
        <f>E26</f>
        <v>Ing. J. Duben</v>
      </c>
      <c r="L129" s="32"/>
    </row>
    <row r="130" spans="2:65" s="1" customFormat="1" ht="10.35" customHeight="1">
      <c r="B130" s="32"/>
      <c r="L130" s="32"/>
    </row>
    <row r="131" spans="2:65" s="10" customFormat="1" ht="29.25" customHeight="1">
      <c r="B131" s="117"/>
      <c r="C131" s="118" t="s">
        <v>279</v>
      </c>
      <c r="D131" s="119" t="s">
        <v>61</v>
      </c>
      <c r="E131" s="119" t="s">
        <v>57</v>
      </c>
      <c r="F131" s="119" t="s">
        <v>58</v>
      </c>
      <c r="G131" s="119" t="s">
        <v>280</v>
      </c>
      <c r="H131" s="119" t="s">
        <v>281</v>
      </c>
      <c r="I131" s="119" t="s">
        <v>282</v>
      </c>
      <c r="J131" s="119" t="s">
        <v>262</v>
      </c>
      <c r="K131" s="120" t="s">
        <v>283</v>
      </c>
      <c r="L131" s="117"/>
      <c r="M131" s="59" t="s">
        <v>1</v>
      </c>
      <c r="N131" s="60" t="s">
        <v>40</v>
      </c>
      <c r="O131" s="60" t="s">
        <v>284</v>
      </c>
      <c r="P131" s="60" t="s">
        <v>285</v>
      </c>
      <c r="Q131" s="60" t="s">
        <v>286</v>
      </c>
      <c r="R131" s="60" t="s">
        <v>287</v>
      </c>
      <c r="S131" s="60" t="s">
        <v>288</v>
      </c>
      <c r="T131" s="61" t="s">
        <v>289</v>
      </c>
    </row>
    <row r="132" spans="2:65" s="1" customFormat="1" ht="22.9" customHeight="1">
      <c r="B132" s="32"/>
      <c r="C132" s="64" t="s">
        <v>290</v>
      </c>
      <c r="J132" s="121">
        <f>BK132</f>
        <v>0</v>
      </c>
      <c r="L132" s="32"/>
      <c r="M132" s="62"/>
      <c r="N132" s="53"/>
      <c r="O132" s="53"/>
      <c r="P132" s="122">
        <f>P133+P442</f>
        <v>0</v>
      </c>
      <c r="Q132" s="53"/>
      <c r="R132" s="122">
        <f>R133+R442</f>
        <v>2574.7919739900003</v>
      </c>
      <c r="S132" s="53"/>
      <c r="T132" s="123">
        <f>T133+T442</f>
        <v>0</v>
      </c>
      <c r="AT132" s="17" t="s">
        <v>75</v>
      </c>
      <c r="AU132" s="17" t="s">
        <v>264</v>
      </c>
      <c r="BK132" s="124">
        <f>BK133+BK442</f>
        <v>0</v>
      </c>
    </row>
    <row r="133" spans="2:65" s="11" customFormat="1" ht="25.9" customHeight="1">
      <c r="B133" s="125"/>
      <c r="D133" s="126" t="s">
        <v>75</v>
      </c>
      <c r="E133" s="127" t="s">
        <v>291</v>
      </c>
      <c r="F133" s="127" t="s">
        <v>292</v>
      </c>
      <c r="I133" s="128"/>
      <c r="J133" s="129">
        <f>BK133</f>
        <v>0</v>
      </c>
      <c r="L133" s="125"/>
      <c r="M133" s="130"/>
      <c r="P133" s="131">
        <f>P134+P267+P325+P388+P393+P412+P420+P431+P440</f>
        <v>0</v>
      </c>
      <c r="R133" s="131">
        <f>R134+R267+R325+R388+R393+R412+R420+R431+R440</f>
        <v>2574.6277820500004</v>
      </c>
      <c r="T133" s="132">
        <f>T134+T267+T325+T388+T393+T412+T420+T431+T440</f>
        <v>0</v>
      </c>
      <c r="AR133" s="126" t="s">
        <v>83</v>
      </c>
      <c r="AT133" s="133" t="s">
        <v>75</v>
      </c>
      <c r="AU133" s="133" t="s">
        <v>76</v>
      </c>
      <c r="AY133" s="126" t="s">
        <v>293</v>
      </c>
      <c r="BK133" s="134">
        <f>BK134+BK267+BK325+BK388+BK393+BK412+BK420+BK431+BK440</f>
        <v>0</v>
      </c>
    </row>
    <row r="134" spans="2:65" s="11" customFormat="1" ht="22.9" customHeight="1">
      <c r="B134" s="125"/>
      <c r="D134" s="126" t="s">
        <v>75</v>
      </c>
      <c r="E134" s="135" t="s">
        <v>83</v>
      </c>
      <c r="F134" s="135" t="s">
        <v>294</v>
      </c>
      <c r="I134" s="128"/>
      <c r="J134" s="136">
        <f>BK134</f>
        <v>0</v>
      </c>
      <c r="L134" s="125"/>
      <c r="M134" s="130"/>
      <c r="P134" s="131">
        <f>SUM(P135:P266)</f>
        <v>0</v>
      </c>
      <c r="R134" s="131">
        <f>SUM(R135:R266)</f>
        <v>106.31246174</v>
      </c>
      <c r="T134" s="132">
        <f>SUM(T135:T266)</f>
        <v>0</v>
      </c>
      <c r="AR134" s="126" t="s">
        <v>83</v>
      </c>
      <c r="AT134" s="133" t="s">
        <v>75</v>
      </c>
      <c r="AU134" s="133" t="s">
        <v>83</v>
      </c>
      <c r="AY134" s="126" t="s">
        <v>293</v>
      </c>
      <c r="BK134" s="134">
        <f>SUM(BK135:BK266)</f>
        <v>0</v>
      </c>
    </row>
    <row r="135" spans="2:65" s="1" customFormat="1" ht="24.2" customHeight="1">
      <c r="B135" s="32"/>
      <c r="C135" s="137" t="s">
        <v>83</v>
      </c>
      <c r="D135" s="137" t="s">
        <v>295</v>
      </c>
      <c r="E135" s="138" t="s">
        <v>2106</v>
      </c>
      <c r="F135" s="139" t="s">
        <v>2107</v>
      </c>
      <c r="G135" s="140" t="s">
        <v>711</v>
      </c>
      <c r="H135" s="141">
        <v>5.1100000000000003</v>
      </c>
      <c r="I135" s="142"/>
      <c r="J135" s="143">
        <f>ROUND(I135*H135,2)</f>
        <v>0</v>
      </c>
      <c r="K135" s="139" t="s">
        <v>299</v>
      </c>
      <c r="L135" s="32"/>
      <c r="M135" s="144" t="s">
        <v>1</v>
      </c>
      <c r="N135" s="145" t="s">
        <v>41</v>
      </c>
      <c r="P135" s="146">
        <f>O135*H135</f>
        <v>0</v>
      </c>
      <c r="Q135" s="146">
        <v>8.6800000000000002E-3</v>
      </c>
      <c r="R135" s="146">
        <f>Q135*H135</f>
        <v>4.4354800000000007E-2</v>
      </c>
      <c r="S135" s="146">
        <v>0</v>
      </c>
      <c r="T135" s="147">
        <f>S135*H135</f>
        <v>0</v>
      </c>
      <c r="AR135" s="148" t="s">
        <v>300</v>
      </c>
      <c r="AT135" s="148" t="s">
        <v>295</v>
      </c>
      <c r="AU135" s="148" t="s">
        <v>85</v>
      </c>
      <c r="AY135" s="17" t="s">
        <v>293</v>
      </c>
      <c r="BE135" s="149">
        <f>IF(N135="základní",J135,0)</f>
        <v>0</v>
      </c>
      <c r="BF135" s="149">
        <f>IF(N135="snížená",J135,0)</f>
        <v>0</v>
      </c>
      <c r="BG135" s="149">
        <f>IF(N135="zákl. přenesená",J135,0)</f>
        <v>0</v>
      </c>
      <c r="BH135" s="149">
        <f>IF(N135="sníž. přenesená",J135,0)</f>
        <v>0</v>
      </c>
      <c r="BI135" s="149">
        <f>IF(N135="nulová",J135,0)</f>
        <v>0</v>
      </c>
      <c r="BJ135" s="17" t="s">
        <v>83</v>
      </c>
      <c r="BK135" s="149">
        <f>ROUND(I135*H135,2)</f>
        <v>0</v>
      </c>
      <c r="BL135" s="17" t="s">
        <v>300</v>
      </c>
      <c r="BM135" s="148" t="s">
        <v>2108</v>
      </c>
    </row>
    <row r="136" spans="2:65" s="12" customFormat="1" ht="11.25">
      <c r="B136" s="150"/>
      <c r="D136" s="151" t="s">
        <v>302</v>
      </c>
      <c r="E136" s="152" t="s">
        <v>1</v>
      </c>
      <c r="F136" s="153" t="s">
        <v>2109</v>
      </c>
      <c r="H136" s="154">
        <v>5.1100000000000003</v>
      </c>
      <c r="I136" s="155"/>
      <c r="L136" s="150"/>
      <c r="M136" s="156"/>
      <c r="T136" s="157"/>
      <c r="AT136" s="152" t="s">
        <v>302</v>
      </c>
      <c r="AU136" s="152" t="s">
        <v>85</v>
      </c>
      <c r="AV136" s="12" t="s">
        <v>85</v>
      </c>
      <c r="AW136" s="12" t="s">
        <v>32</v>
      </c>
      <c r="AX136" s="12" t="s">
        <v>83</v>
      </c>
      <c r="AY136" s="152" t="s">
        <v>293</v>
      </c>
    </row>
    <row r="137" spans="2:65" s="1" customFormat="1" ht="24.2" customHeight="1">
      <c r="B137" s="32"/>
      <c r="C137" s="137" t="s">
        <v>85</v>
      </c>
      <c r="D137" s="137" t="s">
        <v>295</v>
      </c>
      <c r="E137" s="138" t="s">
        <v>1605</v>
      </c>
      <c r="F137" s="139" t="s">
        <v>1606</v>
      </c>
      <c r="G137" s="140" t="s">
        <v>311</v>
      </c>
      <c r="H137" s="141">
        <v>173.64699999999999</v>
      </c>
      <c r="I137" s="142"/>
      <c r="J137" s="143">
        <f>ROUND(I137*H137,2)</f>
        <v>0</v>
      </c>
      <c r="K137" s="139" t="s">
        <v>299</v>
      </c>
      <c r="L137" s="32"/>
      <c r="M137" s="144" t="s">
        <v>1</v>
      </c>
      <c r="N137" s="145" t="s">
        <v>41</v>
      </c>
      <c r="P137" s="146">
        <f>O137*H137</f>
        <v>0</v>
      </c>
      <c r="Q137" s="146">
        <v>0</v>
      </c>
      <c r="R137" s="146">
        <f>Q137*H137</f>
        <v>0</v>
      </c>
      <c r="S137" s="146">
        <v>0</v>
      </c>
      <c r="T137" s="147">
        <f>S137*H137</f>
        <v>0</v>
      </c>
      <c r="AR137" s="148" t="s">
        <v>300</v>
      </c>
      <c r="AT137" s="148" t="s">
        <v>295</v>
      </c>
      <c r="AU137" s="148" t="s">
        <v>85</v>
      </c>
      <c r="AY137" s="17" t="s">
        <v>293</v>
      </c>
      <c r="BE137" s="149">
        <f>IF(N137="základní",J137,0)</f>
        <v>0</v>
      </c>
      <c r="BF137" s="149">
        <f>IF(N137="snížená",J137,0)</f>
        <v>0</v>
      </c>
      <c r="BG137" s="149">
        <f>IF(N137="zákl. přenesená",J137,0)</f>
        <v>0</v>
      </c>
      <c r="BH137" s="149">
        <f>IF(N137="sníž. přenesená",J137,0)</f>
        <v>0</v>
      </c>
      <c r="BI137" s="149">
        <f>IF(N137="nulová",J137,0)</f>
        <v>0</v>
      </c>
      <c r="BJ137" s="17" t="s">
        <v>83</v>
      </c>
      <c r="BK137" s="149">
        <f>ROUND(I137*H137,2)</f>
        <v>0</v>
      </c>
      <c r="BL137" s="17" t="s">
        <v>300</v>
      </c>
      <c r="BM137" s="148" t="s">
        <v>2110</v>
      </c>
    </row>
    <row r="138" spans="2:65" s="12" customFormat="1" ht="22.5">
      <c r="B138" s="150"/>
      <c r="D138" s="151" t="s">
        <v>302</v>
      </c>
      <c r="E138" s="152" t="s">
        <v>1561</v>
      </c>
      <c r="F138" s="153" t="s">
        <v>2111</v>
      </c>
      <c r="H138" s="154">
        <v>71.504000000000005</v>
      </c>
      <c r="I138" s="155"/>
      <c r="L138" s="150"/>
      <c r="M138" s="156"/>
      <c r="T138" s="157"/>
      <c r="AT138" s="152" t="s">
        <v>302</v>
      </c>
      <c r="AU138" s="152" t="s">
        <v>85</v>
      </c>
      <c r="AV138" s="12" t="s">
        <v>85</v>
      </c>
      <c r="AW138" s="12" t="s">
        <v>32</v>
      </c>
      <c r="AX138" s="12" t="s">
        <v>76</v>
      </c>
      <c r="AY138" s="152" t="s">
        <v>293</v>
      </c>
    </row>
    <row r="139" spans="2:65" s="12" customFormat="1" ht="11.25">
      <c r="B139" s="150"/>
      <c r="D139" s="151" t="s">
        <v>302</v>
      </c>
      <c r="E139" s="152" t="s">
        <v>1</v>
      </c>
      <c r="F139" s="153" t="s">
        <v>2112</v>
      </c>
      <c r="H139" s="154">
        <v>102.143</v>
      </c>
      <c r="I139" s="155"/>
      <c r="L139" s="150"/>
      <c r="M139" s="156"/>
      <c r="T139" s="157"/>
      <c r="AT139" s="152" t="s">
        <v>302</v>
      </c>
      <c r="AU139" s="152" t="s">
        <v>85</v>
      </c>
      <c r="AV139" s="12" t="s">
        <v>85</v>
      </c>
      <c r="AW139" s="12" t="s">
        <v>32</v>
      </c>
      <c r="AX139" s="12" t="s">
        <v>76</v>
      </c>
      <c r="AY139" s="152" t="s">
        <v>293</v>
      </c>
    </row>
    <row r="140" spans="2:65" s="14" customFormat="1" ht="11.25">
      <c r="B140" s="167"/>
      <c r="D140" s="151" t="s">
        <v>302</v>
      </c>
      <c r="E140" s="168" t="s">
        <v>1</v>
      </c>
      <c r="F140" s="169" t="s">
        <v>371</v>
      </c>
      <c r="H140" s="170">
        <v>173.64699999999999</v>
      </c>
      <c r="I140" s="171"/>
      <c r="L140" s="167"/>
      <c r="M140" s="172"/>
      <c r="T140" s="173"/>
      <c r="AT140" s="168" t="s">
        <v>302</v>
      </c>
      <c r="AU140" s="168" t="s">
        <v>85</v>
      </c>
      <c r="AV140" s="14" t="s">
        <v>300</v>
      </c>
      <c r="AW140" s="14" t="s">
        <v>32</v>
      </c>
      <c r="AX140" s="14" t="s">
        <v>83</v>
      </c>
      <c r="AY140" s="168" t="s">
        <v>293</v>
      </c>
    </row>
    <row r="141" spans="2:65" s="1" customFormat="1" ht="24.2" customHeight="1">
      <c r="B141" s="32"/>
      <c r="C141" s="137" t="s">
        <v>156</v>
      </c>
      <c r="D141" s="137" t="s">
        <v>295</v>
      </c>
      <c r="E141" s="138" t="s">
        <v>309</v>
      </c>
      <c r="F141" s="139" t="s">
        <v>310</v>
      </c>
      <c r="G141" s="140" t="s">
        <v>311</v>
      </c>
      <c r="H141" s="141">
        <v>42.710999999999999</v>
      </c>
      <c r="I141" s="142"/>
      <c r="J141" s="143">
        <f>ROUND(I141*H141,2)</f>
        <v>0</v>
      </c>
      <c r="K141" s="139" t="s">
        <v>299</v>
      </c>
      <c r="L141" s="32"/>
      <c r="M141" s="144" t="s">
        <v>1</v>
      </c>
      <c r="N141" s="145" t="s">
        <v>41</v>
      </c>
      <c r="P141" s="146">
        <f>O141*H141</f>
        <v>0</v>
      </c>
      <c r="Q141" s="146">
        <v>0</v>
      </c>
      <c r="R141" s="146">
        <f>Q141*H141</f>
        <v>0</v>
      </c>
      <c r="S141" s="146">
        <v>0</v>
      </c>
      <c r="T141" s="147">
        <f>S141*H141</f>
        <v>0</v>
      </c>
      <c r="AR141" s="148" t="s">
        <v>300</v>
      </c>
      <c r="AT141" s="148" t="s">
        <v>295</v>
      </c>
      <c r="AU141" s="148" t="s">
        <v>85</v>
      </c>
      <c r="AY141" s="17" t="s">
        <v>293</v>
      </c>
      <c r="BE141" s="149">
        <f>IF(N141="základní",J141,0)</f>
        <v>0</v>
      </c>
      <c r="BF141" s="149">
        <f>IF(N141="snížená",J141,0)</f>
        <v>0</v>
      </c>
      <c r="BG141" s="149">
        <f>IF(N141="zákl. přenesená",J141,0)</f>
        <v>0</v>
      </c>
      <c r="BH141" s="149">
        <f>IF(N141="sníž. přenesená",J141,0)</f>
        <v>0</v>
      </c>
      <c r="BI141" s="149">
        <f>IF(N141="nulová",J141,0)</f>
        <v>0</v>
      </c>
      <c r="BJ141" s="17" t="s">
        <v>83</v>
      </c>
      <c r="BK141" s="149">
        <f>ROUND(I141*H141,2)</f>
        <v>0</v>
      </c>
      <c r="BL141" s="17" t="s">
        <v>300</v>
      </c>
      <c r="BM141" s="148" t="s">
        <v>2113</v>
      </c>
    </row>
    <row r="142" spans="2:65" s="13" customFormat="1" ht="11.25">
      <c r="B142" s="158"/>
      <c r="D142" s="151" t="s">
        <v>302</v>
      </c>
      <c r="E142" s="159" t="s">
        <v>1</v>
      </c>
      <c r="F142" s="160" t="s">
        <v>313</v>
      </c>
      <c r="H142" s="159" t="s">
        <v>1</v>
      </c>
      <c r="I142" s="161"/>
      <c r="L142" s="158"/>
      <c r="M142" s="162"/>
      <c r="T142" s="163"/>
      <c r="AT142" s="159" t="s">
        <v>302</v>
      </c>
      <c r="AU142" s="159" t="s">
        <v>85</v>
      </c>
      <c r="AV142" s="13" t="s">
        <v>83</v>
      </c>
      <c r="AW142" s="13" t="s">
        <v>32</v>
      </c>
      <c r="AX142" s="13" t="s">
        <v>76</v>
      </c>
      <c r="AY142" s="159" t="s">
        <v>293</v>
      </c>
    </row>
    <row r="143" spans="2:65" s="12" customFormat="1" ht="11.25">
      <c r="B143" s="150"/>
      <c r="D143" s="151" t="s">
        <v>302</v>
      </c>
      <c r="E143" s="152" t="s">
        <v>217</v>
      </c>
      <c r="F143" s="153" t="s">
        <v>314</v>
      </c>
      <c r="H143" s="154">
        <v>42.710999999999999</v>
      </c>
      <c r="I143" s="155"/>
      <c r="L143" s="150"/>
      <c r="M143" s="156"/>
      <c r="T143" s="157"/>
      <c r="AT143" s="152" t="s">
        <v>302</v>
      </c>
      <c r="AU143" s="152" t="s">
        <v>85</v>
      </c>
      <c r="AV143" s="12" t="s">
        <v>85</v>
      </c>
      <c r="AW143" s="12" t="s">
        <v>32</v>
      </c>
      <c r="AX143" s="12" t="s">
        <v>83</v>
      </c>
      <c r="AY143" s="152" t="s">
        <v>293</v>
      </c>
    </row>
    <row r="144" spans="2:65" s="1" customFormat="1" ht="24.2" customHeight="1">
      <c r="B144" s="32"/>
      <c r="C144" s="137" t="s">
        <v>300</v>
      </c>
      <c r="D144" s="137" t="s">
        <v>295</v>
      </c>
      <c r="E144" s="138" t="s">
        <v>315</v>
      </c>
      <c r="F144" s="139" t="s">
        <v>316</v>
      </c>
      <c r="G144" s="140" t="s">
        <v>311</v>
      </c>
      <c r="H144" s="141">
        <v>70.397000000000006</v>
      </c>
      <c r="I144" s="142"/>
      <c r="J144" s="143">
        <f>ROUND(I144*H144,2)</f>
        <v>0</v>
      </c>
      <c r="K144" s="139" t="s">
        <v>299</v>
      </c>
      <c r="L144" s="32"/>
      <c r="M144" s="144" t="s">
        <v>1</v>
      </c>
      <c r="N144" s="145" t="s">
        <v>41</v>
      </c>
      <c r="P144" s="146">
        <f>O144*H144</f>
        <v>0</v>
      </c>
      <c r="Q144" s="146">
        <v>0</v>
      </c>
      <c r="R144" s="146">
        <f>Q144*H144</f>
        <v>0</v>
      </c>
      <c r="S144" s="146">
        <v>0</v>
      </c>
      <c r="T144" s="147">
        <f>S144*H144</f>
        <v>0</v>
      </c>
      <c r="AR144" s="148" t="s">
        <v>300</v>
      </c>
      <c r="AT144" s="148" t="s">
        <v>295</v>
      </c>
      <c r="AU144" s="148" t="s">
        <v>85</v>
      </c>
      <c r="AY144" s="17" t="s">
        <v>293</v>
      </c>
      <c r="BE144" s="149">
        <f>IF(N144="základní",J144,0)</f>
        <v>0</v>
      </c>
      <c r="BF144" s="149">
        <f>IF(N144="snížená",J144,0)</f>
        <v>0</v>
      </c>
      <c r="BG144" s="149">
        <f>IF(N144="zákl. přenesená",J144,0)</f>
        <v>0</v>
      </c>
      <c r="BH144" s="149">
        <f>IF(N144="sníž. přenesená",J144,0)</f>
        <v>0</v>
      </c>
      <c r="BI144" s="149">
        <f>IF(N144="nulová",J144,0)</f>
        <v>0</v>
      </c>
      <c r="BJ144" s="17" t="s">
        <v>83</v>
      </c>
      <c r="BK144" s="149">
        <f>ROUND(I144*H144,2)</f>
        <v>0</v>
      </c>
      <c r="BL144" s="17" t="s">
        <v>300</v>
      </c>
      <c r="BM144" s="148" t="s">
        <v>2114</v>
      </c>
    </row>
    <row r="145" spans="2:65" s="13" customFormat="1" ht="11.25">
      <c r="B145" s="158"/>
      <c r="D145" s="151" t="s">
        <v>302</v>
      </c>
      <c r="E145" s="159" t="s">
        <v>1</v>
      </c>
      <c r="F145" s="160" t="s">
        <v>318</v>
      </c>
      <c r="H145" s="159" t="s">
        <v>1</v>
      </c>
      <c r="I145" s="161"/>
      <c r="L145" s="158"/>
      <c r="M145" s="162"/>
      <c r="T145" s="163"/>
      <c r="AT145" s="159" t="s">
        <v>302</v>
      </c>
      <c r="AU145" s="159" t="s">
        <v>85</v>
      </c>
      <c r="AV145" s="13" t="s">
        <v>83</v>
      </c>
      <c r="AW145" s="13" t="s">
        <v>32</v>
      </c>
      <c r="AX145" s="13" t="s">
        <v>76</v>
      </c>
      <c r="AY145" s="159" t="s">
        <v>293</v>
      </c>
    </row>
    <row r="146" spans="2:65" s="12" customFormat="1" ht="11.25">
      <c r="B146" s="150"/>
      <c r="D146" s="151" t="s">
        <v>302</v>
      </c>
      <c r="E146" s="152" t="s">
        <v>219</v>
      </c>
      <c r="F146" s="153" t="s">
        <v>2115</v>
      </c>
      <c r="H146" s="154">
        <v>70.397000000000006</v>
      </c>
      <c r="I146" s="155"/>
      <c r="L146" s="150"/>
      <c r="M146" s="156"/>
      <c r="T146" s="157"/>
      <c r="AT146" s="152" t="s">
        <v>302</v>
      </c>
      <c r="AU146" s="152" t="s">
        <v>85</v>
      </c>
      <c r="AV146" s="12" t="s">
        <v>85</v>
      </c>
      <c r="AW146" s="12" t="s">
        <v>32</v>
      </c>
      <c r="AX146" s="12" t="s">
        <v>83</v>
      </c>
      <c r="AY146" s="152" t="s">
        <v>293</v>
      </c>
    </row>
    <row r="147" spans="2:65" s="1" customFormat="1" ht="24.2" customHeight="1">
      <c r="B147" s="32"/>
      <c r="C147" s="137" t="s">
        <v>320</v>
      </c>
      <c r="D147" s="137" t="s">
        <v>295</v>
      </c>
      <c r="E147" s="138" t="s">
        <v>2116</v>
      </c>
      <c r="F147" s="139" t="s">
        <v>2117</v>
      </c>
      <c r="G147" s="140" t="s">
        <v>311</v>
      </c>
      <c r="H147" s="141">
        <v>11.917</v>
      </c>
      <c r="I147" s="142"/>
      <c r="J147" s="143">
        <f>ROUND(I147*H147,2)</f>
        <v>0</v>
      </c>
      <c r="K147" s="139" t="s">
        <v>299</v>
      </c>
      <c r="L147" s="32"/>
      <c r="M147" s="144" t="s">
        <v>1</v>
      </c>
      <c r="N147" s="145" t="s">
        <v>41</v>
      </c>
      <c r="P147" s="146">
        <f>O147*H147</f>
        <v>0</v>
      </c>
      <c r="Q147" s="146">
        <v>0</v>
      </c>
      <c r="R147" s="146">
        <f>Q147*H147</f>
        <v>0</v>
      </c>
      <c r="S147" s="146">
        <v>0</v>
      </c>
      <c r="T147" s="147">
        <f>S147*H147</f>
        <v>0</v>
      </c>
      <c r="AR147" s="148" t="s">
        <v>300</v>
      </c>
      <c r="AT147" s="148" t="s">
        <v>295</v>
      </c>
      <c r="AU147" s="148" t="s">
        <v>85</v>
      </c>
      <c r="AY147" s="17" t="s">
        <v>293</v>
      </c>
      <c r="BE147" s="149">
        <f>IF(N147="základní",J147,0)</f>
        <v>0</v>
      </c>
      <c r="BF147" s="149">
        <f>IF(N147="snížená",J147,0)</f>
        <v>0</v>
      </c>
      <c r="BG147" s="149">
        <f>IF(N147="zákl. přenesená",J147,0)</f>
        <v>0</v>
      </c>
      <c r="BH147" s="149">
        <f>IF(N147="sníž. přenesená",J147,0)</f>
        <v>0</v>
      </c>
      <c r="BI147" s="149">
        <f>IF(N147="nulová",J147,0)</f>
        <v>0</v>
      </c>
      <c r="BJ147" s="17" t="s">
        <v>83</v>
      </c>
      <c r="BK147" s="149">
        <f>ROUND(I147*H147,2)</f>
        <v>0</v>
      </c>
      <c r="BL147" s="17" t="s">
        <v>300</v>
      </c>
      <c r="BM147" s="148" t="s">
        <v>2118</v>
      </c>
    </row>
    <row r="148" spans="2:65" s="12" customFormat="1" ht="22.5">
      <c r="B148" s="150"/>
      <c r="D148" s="151" t="s">
        <v>302</v>
      </c>
      <c r="E148" s="152" t="s">
        <v>1</v>
      </c>
      <c r="F148" s="153" t="s">
        <v>2119</v>
      </c>
      <c r="H148" s="154">
        <v>11.917</v>
      </c>
      <c r="I148" s="155"/>
      <c r="L148" s="150"/>
      <c r="M148" s="156"/>
      <c r="T148" s="157"/>
      <c r="AT148" s="152" t="s">
        <v>302</v>
      </c>
      <c r="AU148" s="152" t="s">
        <v>85</v>
      </c>
      <c r="AV148" s="12" t="s">
        <v>85</v>
      </c>
      <c r="AW148" s="12" t="s">
        <v>32</v>
      </c>
      <c r="AX148" s="12" t="s">
        <v>83</v>
      </c>
      <c r="AY148" s="152" t="s">
        <v>293</v>
      </c>
    </row>
    <row r="149" spans="2:65" s="1" customFormat="1" ht="33" customHeight="1">
      <c r="B149" s="32"/>
      <c r="C149" s="137" t="s">
        <v>327</v>
      </c>
      <c r="D149" s="137" t="s">
        <v>295</v>
      </c>
      <c r="E149" s="138" t="s">
        <v>1611</v>
      </c>
      <c r="F149" s="139" t="s">
        <v>1612</v>
      </c>
      <c r="G149" s="140" t="s">
        <v>311</v>
      </c>
      <c r="H149" s="141">
        <v>4.7270000000000003</v>
      </c>
      <c r="I149" s="142"/>
      <c r="J149" s="143">
        <f>ROUND(I149*H149,2)</f>
        <v>0</v>
      </c>
      <c r="K149" s="139" t="s">
        <v>299</v>
      </c>
      <c r="L149" s="32"/>
      <c r="M149" s="144" t="s">
        <v>1</v>
      </c>
      <c r="N149" s="145" t="s">
        <v>41</v>
      </c>
      <c r="P149" s="146">
        <f>O149*H149</f>
        <v>0</v>
      </c>
      <c r="Q149" s="146">
        <v>0</v>
      </c>
      <c r="R149" s="146">
        <f>Q149*H149</f>
        <v>0</v>
      </c>
      <c r="S149" s="146">
        <v>0</v>
      </c>
      <c r="T149" s="147">
        <f>S149*H149</f>
        <v>0</v>
      </c>
      <c r="AR149" s="148" t="s">
        <v>300</v>
      </c>
      <c r="AT149" s="148" t="s">
        <v>295</v>
      </c>
      <c r="AU149" s="148" t="s">
        <v>85</v>
      </c>
      <c r="AY149" s="17" t="s">
        <v>293</v>
      </c>
      <c r="BE149" s="149">
        <f>IF(N149="základní",J149,0)</f>
        <v>0</v>
      </c>
      <c r="BF149" s="149">
        <f>IF(N149="snížená",J149,0)</f>
        <v>0</v>
      </c>
      <c r="BG149" s="149">
        <f>IF(N149="zákl. přenesená",J149,0)</f>
        <v>0</v>
      </c>
      <c r="BH149" s="149">
        <f>IF(N149="sníž. přenesená",J149,0)</f>
        <v>0</v>
      </c>
      <c r="BI149" s="149">
        <f>IF(N149="nulová",J149,0)</f>
        <v>0</v>
      </c>
      <c r="BJ149" s="17" t="s">
        <v>83</v>
      </c>
      <c r="BK149" s="149">
        <f>ROUND(I149*H149,2)</f>
        <v>0</v>
      </c>
      <c r="BL149" s="17" t="s">
        <v>300</v>
      </c>
      <c r="BM149" s="148" t="s">
        <v>2120</v>
      </c>
    </row>
    <row r="150" spans="2:65" s="12" customFormat="1" ht="22.5">
      <c r="B150" s="150"/>
      <c r="D150" s="151" t="s">
        <v>302</v>
      </c>
      <c r="E150" s="152" t="s">
        <v>1</v>
      </c>
      <c r="F150" s="153" t="s">
        <v>2121</v>
      </c>
      <c r="H150" s="154">
        <v>4.7270000000000003</v>
      </c>
      <c r="I150" s="155"/>
      <c r="L150" s="150"/>
      <c r="M150" s="156"/>
      <c r="T150" s="157"/>
      <c r="AT150" s="152" t="s">
        <v>302</v>
      </c>
      <c r="AU150" s="152" t="s">
        <v>85</v>
      </c>
      <c r="AV150" s="12" t="s">
        <v>85</v>
      </c>
      <c r="AW150" s="12" t="s">
        <v>32</v>
      </c>
      <c r="AX150" s="12" t="s">
        <v>83</v>
      </c>
      <c r="AY150" s="152" t="s">
        <v>293</v>
      </c>
    </row>
    <row r="151" spans="2:65" s="1" customFormat="1" ht="24.2" customHeight="1">
      <c r="B151" s="32"/>
      <c r="C151" s="137" t="s">
        <v>372</v>
      </c>
      <c r="D151" s="137" t="s">
        <v>295</v>
      </c>
      <c r="E151" s="138" t="s">
        <v>2122</v>
      </c>
      <c r="F151" s="139" t="s">
        <v>2123</v>
      </c>
      <c r="G151" s="140" t="s">
        <v>311</v>
      </c>
      <c r="H151" s="141">
        <v>18.907</v>
      </c>
      <c r="I151" s="142"/>
      <c r="J151" s="143">
        <f>ROUND(I151*H151,2)</f>
        <v>0</v>
      </c>
      <c r="K151" s="139" t="s">
        <v>299</v>
      </c>
      <c r="L151" s="32"/>
      <c r="M151" s="144" t="s">
        <v>1</v>
      </c>
      <c r="N151" s="145" t="s">
        <v>41</v>
      </c>
      <c r="P151" s="146">
        <f>O151*H151</f>
        <v>0</v>
      </c>
      <c r="Q151" s="146">
        <v>0</v>
      </c>
      <c r="R151" s="146">
        <f>Q151*H151</f>
        <v>0</v>
      </c>
      <c r="S151" s="146">
        <v>0</v>
      </c>
      <c r="T151" s="147">
        <f>S151*H151</f>
        <v>0</v>
      </c>
      <c r="AR151" s="148" t="s">
        <v>300</v>
      </c>
      <c r="AT151" s="148" t="s">
        <v>295</v>
      </c>
      <c r="AU151" s="148" t="s">
        <v>85</v>
      </c>
      <c r="AY151" s="17" t="s">
        <v>293</v>
      </c>
      <c r="BE151" s="149">
        <f>IF(N151="základní",J151,0)</f>
        <v>0</v>
      </c>
      <c r="BF151" s="149">
        <f>IF(N151="snížená",J151,0)</f>
        <v>0</v>
      </c>
      <c r="BG151" s="149">
        <f>IF(N151="zákl. přenesená",J151,0)</f>
        <v>0</v>
      </c>
      <c r="BH151" s="149">
        <f>IF(N151="sníž. přenesená",J151,0)</f>
        <v>0</v>
      </c>
      <c r="BI151" s="149">
        <f>IF(N151="nulová",J151,0)</f>
        <v>0</v>
      </c>
      <c r="BJ151" s="17" t="s">
        <v>83</v>
      </c>
      <c r="BK151" s="149">
        <f>ROUND(I151*H151,2)</f>
        <v>0</v>
      </c>
      <c r="BL151" s="17" t="s">
        <v>300</v>
      </c>
      <c r="BM151" s="148" t="s">
        <v>2124</v>
      </c>
    </row>
    <row r="152" spans="2:65" s="12" customFormat="1" ht="11.25">
      <c r="B152" s="150"/>
      <c r="D152" s="151" t="s">
        <v>302</v>
      </c>
      <c r="E152" s="152" t="s">
        <v>2075</v>
      </c>
      <c r="F152" s="153" t="s">
        <v>2125</v>
      </c>
      <c r="H152" s="154">
        <v>18.907</v>
      </c>
      <c r="I152" s="155"/>
      <c r="L152" s="150"/>
      <c r="M152" s="156"/>
      <c r="T152" s="157"/>
      <c r="AT152" s="152" t="s">
        <v>302</v>
      </c>
      <c r="AU152" s="152" t="s">
        <v>85</v>
      </c>
      <c r="AV152" s="12" t="s">
        <v>85</v>
      </c>
      <c r="AW152" s="12" t="s">
        <v>32</v>
      </c>
      <c r="AX152" s="12" t="s">
        <v>83</v>
      </c>
      <c r="AY152" s="152" t="s">
        <v>293</v>
      </c>
    </row>
    <row r="153" spans="2:65" s="1" customFormat="1" ht="24.2" customHeight="1">
      <c r="B153" s="32"/>
      <c r="C153" s="137" t="s">
        <v>396</v>
      </c>
      <c r="D153" s="137" t="s">
        <v>295</v>
      </c>
      <c r="E153" s="138" t="s">
        <v>328</v>
      </c>
      <c r="F153" s="139" t="s">
        <v>329</v>
      </c>
      <c r="G153" s="140" t="s">
        <v>311</v>
      </c>
      <c r="H153" s="141">
        <v>300.82799999999997</v>
      </c>
      <c r="I153" s="142"/>
      <c r="J153" s="143">
        <f>ROUND(I153*H153,2)</f>
        <v>0</v>
      </c>
      <c r="K153" s="139" t="s">
        <v>299</v>
      </c>
      <c r="L153" s="32"/>
      <c r="M153" s="144" t="s">
        <v>1</v>
      </c>
      <c r="N153" s="145" t="s">
        <v>41</v>
      </c>
      <c r="P153" s="146">
        <f>O153*H153</f>
        <v>0</v>
      </c>
      <c r="Q153" s="146">
        <v>1.2449999999999999E-2</v>
      </c>
      <c r="R153" s="146">
        <f>Q153*H153</f>
        <v>3.7453085999999995</v>
      </c>
      <c r="S153" s="146">
        <v>0</v>
      </c>
      <c r="T153" s="147">
        <f>S153*H153</f>
        <v>0</v>
      </c>
      <c r="AR153" s="148" t="s">
        <v>300</v>
      </c>
      <c r="AT153" s="148" t="s">
        <v>295</v>
      </c>
      <c r="AU153" s="148" t="s">
        <v>85</v>
      </c>
      <c r="AY153" s="17" t="s">
        <v>293</v>
      </c>
      <c r="BE153" s="149">
        <f>IF(N153="základní",J153,0)</f>
        <v>0</v>
      </c>
      <c r="BF153" s="149">
        <f>IF(N153="snížená",J153,0)</f>
        <v>0</v>
      </c>
      <c r="BG153" s="149">
        <f>IF(N153="zákl. přenesená",J153,0)</f>
        <v>0</v>
      </c>
      <c r="BH153" s="149">
        <f>IF(N153="sníž. přenesená",J153,0)</f>
        <v>0</v>
      </c>
      <c r="BI153" s="149">
        <f>IF(N153="nulová",J153,0)</f>
        <v>0</v>
      </c>
      <c r="BJ153" s="17" t="s">
        <v>83</v>
      </c>
      <c r="BK153" s="149">
        <f>ROUND(I153*H153,2)</f>
        <v>0</v>
      </c>
      <c r="BL153" s="17" t="s">
        <v>300</v>
      </c>
      <c r="BM153" s="148" t="s">
        <v>2126</v>
      </c>
    </row>
    <row r="154" spans="2:65" s="12" customFormat="1" ht="22.5">
      <c r="B154" s="150"/>
      <c r="D154" s="151" t="s">
        <v>302</v>
      </c>
      <c r="E154" s="152" t="s">
        <v>1</v>
      </c>
      <c r="F154" s="153" t="s">
        <v>2127</v>
      </c>
      <c r="H154" s="154">
        <v>191.381</v>
      </c>
      <c r="I154" s="155"/>
      <c r="L154" s="150"/>
      <c r="M154" s="156"/>
      <c r="T154" s="157"/>
      <c r="AT154" s="152" t="s">
        <v>302</v>
      </c>
      <c r="AU154" s="152" t="s">
        <v>85</v>
      </c>
      <c r="AV154" s="12" t="s">
        <v>85</v>
      </c>
      <c r="AW154" s="12" t="s">
        <v>32</v>
      </c>
      <c r="AX154" s="12" t="s">
        <v>76</v>
      </c>
      <c r="AY154" s="152" t="s">
        <v>293</v>
      </c>
    </row>
    <row r="155" spans="2:65" s="12" customFormat="1" ht="11.25">
      <c r="B155" s="150"/>
      <c r="D155" s="151" t="s">
        <v>302</v>
      </c>
      <c r="E155" s="152" t="s">
        <v>1</v>
      </c>
      <c r="F155" s="153" t="s">
        <v>2128</v>
      </c>
      <c r="H155" s="154">
        <v>24.76</v>
      </c>
      <c r="I155" s="155"/>
      <c r="L155" s="150"/>
      <c r="M155" s="156"/>
      <c r="T155" s="157"/>
      <c r="AT155" s="152" t="s">
        <v>302</v>
      </c>
      <c r="AU155" s="152" t="s">
        <v>85</v>
      </c>
      <c r="AV155" s="12" t="s">
        <v>85</v>
      </c>
      <c r="AW155" s="12" t="s">
        <v>32</v>
      </c>
      <c r="AX155" s="12" t="s">
        <v>76</v>
      </c>
      <c r="AY155" s="152" t="s">
        <v>293</v>
      </c>
    </row>
    <row r="156" spans="2:65" s="12" customFormat="1" ht="22.5">
      <c r="B156" s="150"/>
      <c r="D156" s="151" t="s">
        <v>302</v>
      </c>
      <c r="E156" s="152" t="s">
        <v>1</v>
      </c>
      <c r="F156" s="153" t="s">
        <v>2129</v>
      </c>
      <c r="H156" s="154">
        <v>84.686999999999998</v>
      </c>
      <c r="I156" s="155"/>
      <c r="L156" s="150"/>
      <c r="M156" s="156"/>
      <c r="T156" s="157"/>
      <c r="AT156" s="152" t="s">
        <v>302</v>
      </c>
      <c r="AU156" s="152" t="s">
        <v>85</v>
      </c>
      <c r="AV156" s="12" t="s">
        <v>85</v>
      </c>
      <c r="AW156" s="12" t="s">
        <v>32</v>
      </c>
      <c r="AX156" s="12" t="s">
        <v>76</v>
      </c>
      <c r="AY156" s="152" t="s">
        <v>293</v>
      </c>
    </row>
    <row r="157" spans="2:65" s="14" customFormat="1" ht="11.25">
      <c r="B157" s="167"/>
      <c r="D157" s="151" t="s">
        <v>302</v>
      </c>
      <c r="E157" s="168" t="s">
        <v>254</v>
      </c>
      <c r="F157" s="169" t="s">
        <v>371</v>
      </c>
      <c r="H157" s="170">
        <v>300.82799999999997</v>
      </c>
      <c r="I157" s="171"/>
      <c r="L157" s="167"/>
      <c r="M157" s="172"/>
      <c r="T157" s="173"/>
      <c r="AT157" s="168" t="s">
        <v>302</v>
      </c>
      <c r="AU157" s="168" t="s">
        <v>85</v>
      </c>
      <c r="AV157" s="14" t="s">
        <v>300</v>
      </c>
      <c r="AW157" s="14" t="s">
        <v>32</v>
      </c>
      <c r="AX157" s="14" t="s">
        <v>83</v>
      </c>
      <c r="AY157" s="168" t="s">
        <v>293</v>
      </c>
    </row>
    <row r="158" spans="2:65" s="1" customFormat="1" ht="24.2" customHeight="1">
      <c r="B158" s="32"/>
      <c r="C158" s="137" t="s">
        <v>415</v>
      </c>
      <c r="D158" s="137" t="s">
        <v>295</v>
      </c>
      <c r="E158" s="138" t="s">
        <v>373</v>
      </c>
      <c r="F158" s="139" t="s">
        <v>374</v>
      </c>
      <c r="G158" s="140" t="s">
        <v>311</v>
      </c>
      <c r="H158" s="141">
        <v>1008.539</v>
      </c>
      <c r="I158" s="142"/>
      <c r="J158" s="143">
        <f>ROUND(I158*H158,2)</f>
        <v>0</v>
      </c>
      <c r="K158" s="139" t="s">
        <v>299</v>
      </c>
      <c r="L158" s="32"/>
      <c r="M158" s="144" t="s">
        <v>1</v>
      </c>
      <c r="N158" s="145" t="s">
        <v>41</v>
      </c>
      <c r="P158" s="146">
        <f>O158*H158</f>
        <v>0</v>
      </c>
      <c r="Q158" s="146">
        <v>9.3600000000000003E-3</v>
      </c>
      <c r="R158" s="146">
        <f>Q158*H158</f>
        <v>9.4399250400000003</v>
      </c>
      <c r="S158" s="146">
        <v>0</v>
      </c>
      <c r="T158" s="147">
        <f>S158*H158</f>
        <v>0</v>
      </c>
      <c r="AR158" s="148" t="s">
        <v>300</v>
      </c>
      <c r="AT158" s="148" t="s">
        <v>295</v>
      </c>
      <c r="AU158" s="148" t="s">
        <v>85</v>
      </c>
      <c r="AY158" s="17" t="s">
        <v>293</v>
      </c>
      <c r="BE158" s="149">
        <f>IF(N158="základní",J158,0)</f>
        <v>0</v>
      </c>
      <c r="BF158" s="149">
        <f>IF(N158="snížená",J158,0)</f>
        <v>0</v>
      </c>
      <c r="BG158" s="149">
        <f>IF(N158="zákl. přenesená",J158,0)</f>
        <v>0</v>
      </c>
      <c r="BH158" s="149">
        <f>IF(N158="sníž. přenesená",J158,0)</f>
        <v>0</v>
      </c>
      <c r="BI158" s="149">
        <f>IF(N158="nulová",J158,0)</f>
        <v>0</v>
      </c>
      <c r="BJ158" s="17" t="s">
        <v>83</v>
      </c>
      <c r="BK158" s="149">
        <f>ROUND(I158*H158,2)</f>
        <v>0</v>
      </c>
      <c r="BL158" s="17" t="s">
        <v>300</v>
      </c>
      <c r="BM158" s="148" t="s">
        <v>2130</v>
      </c>
    </row>
    <row r="159" spans="2:65" s="12" customFormat="1" ht="22.5">
      <c r="B159" s="150"/>
      <c r="D159" s="151" t="s">
        <v>302</v>
      </c>
      <c r="E159" s="152" t="s">
        <v>1</v>
      </c>
      <c r="F159" s="153" t="s">
        <v>2131</v>
      </c>
      <c r="H159" s="154">
        <v>512.86900000000003</v>
      </c>
      <c r="I159" s="155"/>
      <c r="L159" s="150"/>
      <c r="M159" s="156"/>
      <c r="T159" s="157"/>
      <c r="AT159" s="152" t="s">
        <v>302</v>
      </c>
      <c r="AU159" s="152" t="s">
        <v>85</v>
      </c>
      <c r="AV159" s="12" t="s">
        <v>85</v>
      </c>
      <c r="AW159" s="12" t="s">
        <v>32</v>
      </c>
      <c r="AX159" s="12" t="s">
        <v>76</v>
      </c>
      <c r="AY159" s="152" t="s">
        <v>293</v>
      </c>
    </row>
    <row r="160" spans="2:65" s="12" customFormat="1" ht="22.5">
      <c r="B160" s="150"/>
      <c r="D160" s="151" t="s">
        <v>302</v>
      </c>
      <c r="E160" s="152" t="s">
        <v>1</v>
      </c>
      <c r="F160" s="153" t="s">
        <v>2132</v>
      </c>
      <c r="H160" s="154">
        <v>277.39999999999998</v>
      </c>
      <c r="I160" s="155"/>
      <c r="L160" s="150"/>
      <c r="M160" s="156"/>
      <c r="T160" s="157"/>
      <c r="AT160" s="152" t="s">
        <v>302</v>
      </c>
      <c r="AU160" s="152" t="s">
        <v>85</v>
      </c>
      <c r="AV160" s="12" t="s">
        <v>85</v>
      </c>
      <c r="AW160" s="12" t="s">
        <v>32</v>
      </c>
      <c r="AX160" s="12" t="s">
        <v>76</v>
      </c>
      <c r="AY160" s="152" t="s">
        <v>293</v>
      </c>
    </row>
    <row r="161" spans="2:65" s="12" customFormat="1" ht="11.25">
      <c r="B161" s="150"/>
      <c r="D161" s="151" t="s">
        <v>302</v>
      </c>
      <c r="E161" s="152" t="s">
        <v>1</v>
      </c>
      <c r="F161" s="153" t="s">
        <v>2133</v>
      </c>
      <c r="H161" s="154">
        <v>72.165000000000006</v>
      </c>
      <c r="I161" s="155"/>
      <c r="L161" s="150"/>
      <c r="M161" s="156"/>
      <c r="T161" s="157"/>
      <c r="AT161" s="152" t="s">
        <v>302</v>
      </c>
      <c r="AU161" s="152" t="s">
        <v>85</v>
      </c>
      <c r="AV161" s="12" t="s">
        <v>85</v>
      </c>
      <c r="AW161" s="12" t="s">
        <v>32</v>
      </c>
      <c r="AX161" s="12" t="s">
        <v>76</v>
      </c>
      <c r="AY161" s="152" t="s">
        <v>293</v>
      </c>
    </row>
    <row r="162" spans="2:65" s="12" customFormat="1" ht="22.5">
      <c r="B162" s="150"/>
      <c r="D162" s="151" t="s">
        <v>302</v>
      </c>
      <c r="E162" s="152" t="s">
        <v>1</v>
      </c>
      <c r="F162" s="153" t="s">
        <v>2134</v>
      </c>
      <c r="H162" s="154">
        <v>146.10499999999999</v>
      </c>
      <c r="I162" s="155"/>
      <c r="L162" s="150"/>
      <c r="M162" s="156"/>
      <c r="T162" s="157"/>
      <c r="AT162" s="152" t="s">
        <v>302</v>
      </c>
      <c r="AU162" s="152" t="s">
        <v>85</v>
      </c>
      <c r="AV162" s="12" t="s">
        <v>85</v>
      </c>
      <c r="AW162" s="12" t="s">
        <v>32</v>
      </c>
      <c r="AX162" s="12" t="s">
        <v>76</v>
      </c>
      <c r="AY162" s="152" t="s">
        <v>293</v>
      </c>
    </row>
    <row r="163" spans="2:65" s="14" customFormat="1" ht="11.25">
      <c r="B163" s="167"/>
      <c r="D163" s="151" t="s">
        <v>302</v>
      </c>
      <c r="E163" s="168" t="s">
        <v>252</v>
      </c>
      <c r="F163" s="169" t="s">
        <v>371</v>
      </c>
      <c r="H163" s="170">
        <v>1008.539</v>
      </c>
      <c r="I163" s="171"/>
      <c r="L163" s="167"/>
      <c r="M163" s="172"/>
      <c r="T163" s="173"/>
      <c r="AT163" s="168" t="s">
        <v>302</v>
      </c>
      <c r="AU163" s="168" t="s">
        <v>85</v>
      </c>
      <c r="AV163" s="14" t="s">
        <v>300</v>
      </c>
      <c r="AW163" s="14" t="s">
        <v>32</v>
      </c>
      <c r="AX163" s="14" t="s">
        <v>83</v>
      </c>
      <c r="AY163" s="168" t="s">
        <v>293</v>
      </c>
    </row>
    <row r="164" spans="2:65" s="1" customFormat="1" ht="16.5" customHeight="1">
      <c r="B164" s="32"/>
      <c r="C164" s="137" t="s">
        <v>449</v>
      </c>
      <c r="D164" s="137" t="s">
        <v>295</v>
      </c>
      <c r="E164" s="138" t="s">
        <v>2135</v>
      </c>
      <c r="F164" s="139" t="s">
        <v>2136</v>
      </c>
      <c r="G164" s="140" t="s">
        <v>711</v>
      </c>
      <c r="H164" s="141">
        <v>535.5</v>
      </c>
      <c r="I164" s="142"/>
      <c r="J164" s="143">
        <f>ROUND(I164*H164,2)</f>
        <v>0</v>
      </c>
      <c r="K164" s="139" t="s">
        <v>299</v>
      </c>
      <c r="L164" s="32"/>
      <c r="M164" s="144" t="s">
        <v>1</v>
      </c>
      <c r="N164" s="145" t="s">
        <v>41</v>
      </c>
      <c r="P164" s="146">
        <f>O164*H164</f>
        <v>0</v>
      </c>
      <c r="Q164" s="146">
        <v>8.8000000000000003E-4</v>
      </c>
      <c r="R164" s="146">
        <f>Q164*H164</f>
        <v>0.47123999999999999</v>
      </c>
      <c r="S164" s="146">
        <v>0</v>
      </c>
      <c r="T164" s="147">
        <f>S164*H164</f>
        <v>0</v>
      </c>
      <c r="AR164" s="148" t="s">
        <v>300</v>
      </c>
      <c r="AT164" s="148" t="s">
        <v>295</v>
      </c>
      <c r="AU164" s="148" t="s">
        <v>85</v>
      </c>
      <c r="AY164" s="17" t="s">
        <v>293</v>
      </c>
      <c r="BE164" s="149">
        <f>IF(N164="základní",J164,0)</f>
        <v>0</v>
      </c>
      <c r="BF164" s="149">
        <f>IF(N164="snížená",J164,0)</f>
        <v>0</v>
      </c>
      <c r="BG164" s="149">
        <f>IF(N164="zákl. přenesená",J164,0)</f>
        <v>0</v>
      </c>
      <c r="BH164" s="149">
        <f>IF(N164="sníž. přenesená",J164,0)</f>
        <v>0</v>
      </c>
      <c r="BI164" s="149">
        <f>IF(N164="nulová",J164,0)</f>
        <v>0</v>
      </c>
      <c r="BJ164" s="17" t="s">
        <v>83</v>
      </c>
      <c r="BK164" s="149">
        <f>ROUND(I164*H164,2)</f>
        <v>0</v>
      </c>
      <c r="BL164" s="17" t="s">
        <v>300</v>
      </c>
      <c r="BM164" s="148" t="s">
        <v>2137</v>
      </c>
    </row>
    <row r="165" spans="2:65" s="12" customFormat="1" ht="11.25">
      <c r="B165" s="150"/>
      <c r="D165" s="151" t="s">
        <v>302</v>
      </c>
      <c r="E165" s="152" t="s">
        <v>1</v>
      </c>
      <c r="F165" s="153" t="s">
        <v>2138</v>
      </c>
      <c r="H165" s="154">
        <v>535.5</v>
      </c>
      <c r="I165" s="155"/>
      <c r="L165" s="150"/>
      <c r="M165" s="156"/>
      <c r="T165" s="157"/>
      <c r="AT165" s="152" t="s">
        <v>302</v>
      </c>
      <c r="AU165" s="152" t="s">
        <v>85</v>
      </c>
      <c r="AV165" s="12" t="s">
        <v>85</v>
      </c>
      <c r="AW165" s="12" t="s">
        <v>32</v>
      </c>
      <c r="AX165" s="12" t="s">
        <v>83</v>
      </c>
      <c r="AY165" s="152" t="s">
        <v>293</v>
      </c>
    </row>
    <row r="166" spans="2:65" s="1" customFormat="1" ht="21.75" customHeight="1">
      <c r="B166" s="32"/>
      <c r="C166" s="174" t="s">
        <v>529</v>
      </c>
      <c r="D166" s="174" t="s">
        <v>530</v>
      </c>
      <c r="E166" s="175" t="s">
        <v>1707</v>
      </c>
      <c r="F166" s="176" t="s">
        <v>1708</v>
      </c>
      <c r="G166" s="177" t="s">
        <v>533</v>
      </c>
      <c r="H166" s="178">
        <v>44.554000000000002</v>
      </c>
      <c r="I166" s="179"/>
      <c r="J166" s="180">
        <f>ROUND(I166*H166,2)</f>
        <v>0</v>
      </c>
      <c r="K166" s="176" t="s">
        <v>299</v>
      </c>
      <c r="L166" s="181"/>
      <c r="M166" s="182" t="s">
        <v>1</v>
      </c>
      <c r="N166" s="183" t="s">
        <v>41</v>
      </c>
      <c r="P166" s="146">
        <f>O166*H166</f>
        <v>0</v>
      </c>
      <c r="Q166" s="146">
        <v>1</v>
      </c>
      <c r="R166" s="146">
        <f>Q166*H166</f>
        <v>44.554000000000002</v>
      </c>
      <c r="S166" s="146">
        <v>0</v>
      </c>
      <c r="T166" s="147">
        <f>S166*H166</f>
        <v>0</v>
      </c>
      <c r="AR166" s="148" t="s">
        <v>396</v>
      </c>
      <c r="AT166" s="148" t="s">
        <v>530</v>
      </c>
      <c r="AU166" s="148" t="s">
        <v>85</v>
      </c>
      <c r="AY166" s="17" t="s">
        <v>293</v>
      </c>
      <c r="BE166" s="149">
        <f>IF(N166="základní",J166,0)</f>
        <v>0</v>
      </c>
      <c r="BF166" s="149">
        <f>IF(N166="snížená",J166,0)</f>
        <v>0</v>
      </c>
      <c r="BG166" s="149">
        <f>IF(N166="zákl. přenesená",J166,0)</f>
        <v>0</v>
      </c>
      <c r="BH166" s="149">
        <f>IF(N166="sníž. přenesená",J166,0)</f>
        <v>0</v>
      </c>
      <c r="BI166" s="149">
        <f>IF(N166="nulová",J166,0)</f>
        <v>0</v>
      </c>
      <c r="BJ166" s="17" t="s">
        <v>83</v>
      </c>
      <c r="BK166" s="149">
        <f>ROUND(I166*H166,2)</f>
        <v>0</v>
      </c>
      <c r="BL166" s="17" t="s">
        <v>300</v>
      </c>
      <c r="BM166" s="148" t="s">
        <v>2139</v>
      </c>
    </row>
    <row r="167" spans="2:65" s="1" customFormat="1" ht="19.5">
      <c r="B167" s="32"/>
      <c r="D167" s="151" t="s">
        <v>324</v>
      </c>
      <c r="F167" s="184" t="s">
        <v>2140</v>
      </c>
      <c r="I167" s="165"/>
      <c r="L167" s="32"/>
      <c r="M167" s="166"/>
      <c r="T167" s="56"/>
      <c r="AT167" s="17" t="s">
        <v>324</v>
      </c>
      <c r="AU167" s="17" t="s">
        <v>85</v>
      </c>
    </row>
    <row r="168" spans="2:65" s="12" customFormat="1" ht="11.25">
      <c r="B168" s="150"/>
      <c r="D168" s="151" t="s">
        <v>302</v>
      </c>
      <c r="E168" s="152" t="s">
        <v>1</v>
      </c>
      <c r="F168" s="153" t="s">
        <v>2141</v>
      </c>
      <c r="H168" s="154">
        <v>44.554000000000002</v>
      </c>
      <c r="I168" s="155"/>
      <c r="L168" s="150"/>
      <c r="M168" s="156"/>
      <c r="T168" s="157"/>
      <c r="AT168" s="152" t="s">
        <v>302</v>
      </c>
      <c r="AU168" s="152" t="s">
        <v>85</v>
      </c>
      <c r="AV168" s="12" t="s">
        <v>85</v>
      </c>
      <c r="AW168" s="12" t="s">
        <v>32</v>
      </c>
      <c r="AX168" s="12" t="s">
        <v>83</v>
      </c>
      <c r="AY168" s="152" t="s">
        <v>293</v>
      </c>
    </row>
    <row r="169" spans="2:65" s="1" customFormat="1" ht="16.5" customHeight="1">
      <c r="B169" s="32"/>
      <c r="C169" s="137" t="s">
        <v>8</v>
      </c>
      <c r="D169" s="137" t="s">
        <v>295</v>
      </c>
      <c r="E169" s="138" t="s">
        <v>2142</v>
      </c>
      <c r="F169" s="139" t="s">
        <v>2143</v>
      </c>
      <c r="G169" s="140" t="s">
        <v>711</v>
      </c>
      <c r="H169" s="141">
        <v>52.92</v>
      </c>
      <c r="I169" s="142"/>
      <c r="J169" s="143">
        <f>ROUND(I169*H169,2)</f>
        <v>0</v>
      </c>
      <c r="K169" s="139" t="s">
        <v>299</v>
      </c>
      <c r="L169" s="32"/>
      <c r="M169" s="144" t="s">
        <v>1</v>
      </c>
      <c r="N169" s="145" t="s">
        <v>41</v>
      </c>
      <c r="P169" s="146">
        <f>O169*H169</f>
        <v>0</v>
      </c>
      <c r="Q169" s="146">
        <v>0</v>
      </c>
      <c r="R169" s="146">
        <f>Q169*H169</f>
        <v>0</v>
      </c>
      <c r="S169" s="146">
        <v>0</v>
      </c>
      <c r="T169" s="147">
        <f>S169*H169</f>
        <v>0</v>
      </c>
      <c r="AR169" s="148" t="s">
        <v>300</v>
      </c>
      <c r="AT169" s="148" t="s">
        <v>295</v>
      </c>
      <c r="AU169" s="148" t="s">
        <v>85</v>
      </c>
      <c r="AY169" s="17" t="s">
        <v>293</v>
      </c>
      <c r="BE169" s="149">
        <f>IF(N169="základní",J169,0)</f>
        <v>0</v>
      </c>
      <c r="BF169" s="149">
        <f>IF(N169="snížená",J169,0)</f>
        <v>0</v>
      </c>
      <c r="BG169" s="149">
        <f>IF(N169="zákl. přenesená",J169,0)</f>
        <v>0</v>
      </c>
      <c r="BH169" s="149">
        <f>IF(N169="sníž. přenesená",J169,0)</f>
        <v>0</v>
      </c>
      <c r="BI169" s="149">
        <f>IF(N169="nulová",J169,0)</f>
        <v>0</v>
      </c>
      <c r="BJ169" s="17" t="s">
        <v>83</v>
      </c>
      <c r="BK169" s="149">
        <f>ROUND(I169*H169,2)</f>
        <v>0</v>
      </c>
      <c r="BL169" s="17" t="s">
        <v>300</v>
      </c>
      <c r="BM169" s="148" t="s">
        <v>2144</v>
      </c>
    </row>
    <row r="170" spans="2:65" s="12" customFormat="1" ht="22.5">
      <c r="B170" s="150"/>
      <c r="D170" s="151" t="s">
        <v>302</v>
      </c>
      <c r="E170" s="152" t="s">
        <v>1</v>
      </c>
      <c r="F170" s="153" t="s">
        <v>2145</v>
      </c>
      <c r="H170" s="154">
        <v>52.92</v>
      </c>
      <c r="I170" s="155"/>
      <c r="L170" s="150"/>
      <c r="M170" s="156"/>
      <c r="T170" s="157"/>
      <c r="AT170" s="152" t="s">
        <v>302</v>
      </c>
      <c r="AU170" s="152" t="s">
        <v>85</v>
      </c>
      <c r="AV170" s="12" t="s">
        <v>85</v>
      </c>
      <c r="AW170" s="12" t="s">
        <v>32</v>
      </c>
      <c r="AX170" s="12" t="s">
        <v>83</v>
      </c>
      <c r="AY170" s="152" t="s">
        <v>293</v>
      </c>
    </row>
    <row r="171" spans="2:65" s="1" customFormat="1" ht="24.2" customHeight="1">
      <c r="B171" s="32"/>
      <c r="C171" s="137" t="s">
        <v>573</v>
      </c>
      <c r="D171" s="137" t="s">
        <v>295</v>
      </c>
      <c r="E171" s="138" t="s">
        <v>2146</v>
      </c>
      <c r="F171" s="139" t="s">
        <v>2147</v>
      </c>
      <c r="G171" s="140" t="s">
        <v>767</v>
      </c>
      <c r="H171" s="141">
        <v>62</v>
      </c>
      <c r="I171" s="142"/>
      <c r="J171" s="143">
        <f>ROUND(I171*H171,2)</f>
        <v>0</v>
      </c>
      <c r="K171" s="139" t="s">
        <v>299</v>
      </c>
      <c r="L171" s="32"/>
      <c r="M171" s="144" t="s">
        <v>1</v>
      </c>
      <c r="N171" s="145" t="s">
        <v>41</v>
      </c>
      <c r="P171" s="146">
        <f>O171*H171</f>
        <v>0</v>
      </c>
      <c r="Q171" s="146">
        <v>2.64E-2</v>
      </c>
      <c r="R171" s="146">
        <f>Q171*H171</f>
        <v>1.6368</v>
      </c>
      <c r="S171" s="146">
        <v>0</v>
      </c>
      <c r="T171" s="147">
        <f>S171*H171</f>
        <v>0</v>
      </c>
      <c r="AR171" s="148" t="s">
        <v>300</v>
      </c>
      <c r="AT171" s="148" t="s">
        <v>295</v>
      </c>
      <c r="AU171" s="148" t="s">
        <v>85</v>
      </c>
      <c r="AY171" s="17" t="s">
        <v>293</v>
      </c>
      <c r="BE171" s="149">
        <f>IF(N171="základní",J171,0)</f>
        <v>0</v>
      </c>
      <c r="BF171" s="149">
        <f>IF(N171="snížená",J171,0)</f>
        <v>0</v>
      </c>
      <c r="BG171" s="149">
        <f>IF(N171="zákl. přenesená",J171,0)</f>
        <v>0</v>
      </c>
      <c r="BH171" s="149">
        <f>IF(N171="sníž. přenesená",J171,0)</f>
        <v>0</v>
      </c>
      <c r="BI171" s="149">
        <f>IF(N171="nulová",J171,0)</f>
        <v>0</v>
      </c>
      <c r="BJ171" s="17" t="s">
        <v>83</v>
      </c>
      <c r="BK171" s="149">
        <f>ROUND(I171*H171,2)</f>
        <v>0</v>
      </c>
      <c r="BL171" s="17" t="s">
        <v>300</v>
      </c>
      <c r="BM171" s="148" t="s">
        <v>2148</v>
      </c>
    </row>
    <row r="172" spans="2:65" s="12" customFormat="1" ht="22.5">
      <c r="B172" s="150"/>
      <c r="D172" s="151" t="s">
        <v>302</v>
      </c>
      <c r="E172" s="152" t="s">
        <v>1</v>
      </c>
      <c r="F172" s="153" t="s">
        <v>2149</v>
      </c>
      <c r="H172" s="154">
        <v>62</v>
      </c>
      <c r="I172" s="155"/>
      <c r="L172" s="150"/>
      <c r="M172" s="156"/>
      <c r="T172" s="157"/>
      <c r="AT172" s="152" t="s">
        <v>302</v>
      </c>
      <c r="AU172" s="152" t="s">
        <v>85</v>
      </c>
      <c r="AV172" s="12" t="s">
        <v>85</v>
      </c>
      <c r="AW172" s="12" t="s">
        <v>32</v>
      </c>
      <c r="AX172" s="12" t="s">
        <v>83</v>
      </c>
      <c r="AY172" s="152" t="s">
        <v>293</v>
      </c>
    </row>
    <row r="173" spans="2:65" s="1" customFormat="1" ht="24.2" customHeight="1">
      <c r="B173" s="32"/>
      <c r="C173" s="137" t="s">
        <v>584</v>
      </c>
      <c r="D173" s="137" t="s">
        <v>295</v>
      </c>
      <c r="E173" s="138" t="s">
        <v>416</v>
      </c>
      <c r="F173" s="139" t="s">
        <v>417</v>
      </c>
      <c r="G173" s="140" t="s">
        <v>418</v>
      </c>
      <c r="H173" s="141">
        <v>5935.77</v>
      </c>
      <c r="I173" s="142"/>
      <c r="J173" s="143">
        <f>ROUND(I173*H173,2)</f>
        <v>0</v>
      </c>
      <c r="K173" s="139" t="s">
        <v>299</v>
      </c>
      <c r="L173" s="32"/>
      <c r="M173" s="144" t="s">
        <v>1</v>
      </c>
      <c r="N173" s="145" t="s">
        <v>41</v>
      </c>
      <c r="P173" s="146">
        <f>O173*H173</f>
        <v>0</v>
      </c>
      <c r="Q173" s="146">
        <v>1.1000000000000001E-3</v>
      </c>
      <c r="R173" s="146">
        <f>Q173*H173</f>
        <v>6.5293470000000005</v>
      </c>
      <c r="S173" s="146">
        <v>0</v>
      </c>
      <c r="T173" s="147">
        <f>S173*H173</f>
        <v>0</v>
      </c>
      <c r="AR173" s="148" t="s">
        <v>300</v>
      </c>
      <c r="AT173" s="148" t="s">
        <v>295</v>
      </c>
      <c r="AU173" s="148" t="s">
        <v>85</v>
      </c>
      <c r="AY173" s="17" t="s">
        <v>293</v>
      </c>
      <c r="BE173" s="149">
        <f>IF(N173="základní",J173,0)</f>
        <v>0</v>
      </c>
      <c r="BF173" s="149">
        <f>IF(N173="snížená",J173,0)</f>
        <v>0</v>
      </c>
      <c r="BG173" s="149">
        <f>IF(N173="zákl. přenesená",J173,0)</f>
        <v>0</v>
      </c>
      <c r="BH173" s="149">
        <f>IF(N173="sníž. přenesená",J173,0)</f>
        <v>0</v>
      </c>
      <c r="BI173" s="149">
        <f>IF(N173="nulová",J173,0)</f>
        <v>0</v>
      </c>
      <c r="BJ173" s="17" t="s">
        <v>83</v>
      </c>
      <c r="BK173" s="149">
        <f>ROUND(I173*H173,2)</f>
        <v>0</v>
      </c>
      <c r="BL173" s="17" t="s">
        <v>300</v>
      </c>
      <c r="BM173" s="148" t="s">
        <v>2150</v>
      </c>
    </row>
    <row r="174" spans="2:65" s="12" customFormat="1" ht="22.5">
      <c r="B174" s="150"/>
      <c r="D174" s="151" t="s">
        <v>302</v>
      </c>
      <c r="E174" s="152" t="s">
        <v>1</v>
      </c>
      <c r="F174" s="153" t="s">
        <v>2151</v>
      </c>
      <c r="H174" s="154">
        <v>1829.25</v>
      </c>
      <c r="I174" s="155"/>
      <c r="L174" s="150"/>
      <c r="M174" s="156"/>
      <c r="T174" s="157"/>
      <c r="AT174" s="152" t="s">
        <v>302</v>
      </c>
      <c r="AU174" s="152" t="s">
        <v>85</v>
      </c>
      <c r="AV174" s="12" t="s">
        <v>85</v>
      </c>
      <c r="AW174" s="12" t="s">
        <v>32</v>
      </c>
      <c r="AX174" s="12" t="s">
        <v>76</v>
      </c>
      <c r="AY174" s="152" t="s">
        <v>293</v>
      </c>
    </row>
    <row r="175" spans="2:65" s="12" customFormat="1" ht="22.5">
      <c r="B175" s="150"/>
      <c r="D175" s="151" t="s">
        <v>302</v>
      </c>
      <c r="E175" s="152" t="s">
        <v>1</v>
      </c>
      <c r="F175" s="153" t="s">
        <v>2152</v>
      </c>
      <c r="H175" s="154">
        <v>4106.5200000000004</v>
      </c>
      <c r="I175" s="155"/>
      <c r="L175" s="150"/>
      <c r="M175" s="156"/>
      <c r="T175" s="157"/>
      <c r="AT175" s="152" t="s">
        <v>302</v>
      </c>
      <c r="AU175" s="152" t="s">
        <v>85</v>
      </c>
      <c r="AV175" s="12" t="s">
        <v>85</v>
      </c>
      <c r="AW175" s="12" t="s">
        <v>32</v>
      </c>
      <c r="AX175" s="12" t="s">
        <v>76</v>
      </c>
      <c r="AY175" s="152" t="s">
        <v>293</v>
      </c>
    </row>
    <row r="176" spans="2:65" s="14" customFormat="1" ht="11.25">
      <c r="B176" s="167"/>
      <c r="D176" s="151" t="s">
        <v>302</v>
      </c>
      <c r="E176" s="168" t="s">
        <v>1</v>
      </c>
      <c r="F176" s="169" t="s">
        <v>371</v>
      </c>
      <c r="H176" s="170">
        <v>5935.77</v>
      </c>
      <c r="I176" s="171"/>
      <c r="L176" s="167"/>
      <c r="M176" s="172"/>
      <c r="T176" s="173"/>
      <c r="AT176" s="168" t="s">
        <v>302</v>
      </c>
      <c r="AU176" s="168" t="s">
        <v>85</v>
      </c>
      <c r="AV176" s="14" t="s">
        <v>300</v>
      </c>
      <c r="AW176" s="14" t="s">
        <v>32</v>
      </c>
      <c r="AX176" s="14" t="s">
        <v>83</v>
      </c>
      <c r="AY176" s="168" t="s">
        <v>293</v>
      </c>
    </row>
    <row r="177" spans="2:65" s="1" customFormat="1" ht="24.2" customHeight="1">
      <c r="B177" s="32"/>
      <c r="C177" s="137" t="s">
        <v>606</v>
      </c>
      <c r="D177" s="137" t="s">
        <v>295</v>
      </c>
      <c r="E177" s="138" t="s">
        <v>450</v>
      </c>
      <c r="F177" s="139" t="s">
        <v>451</v>
      </c>
      <c r="G177" s="140" t="s">
        <v>418</v>
      </c>
      <c r="H177" s="141">
        <v>23560.79</v>
      </c>
      <c r="I177" s="142"/>
      <c r="J177" s="143">
        <f>ROUND(I177*H177,2)</f>
        <v>0</v>
      </c>
      <c r="K177" s="139" t="s">
        <v>299</v>
      </c>
      <c r="L177" s="32"/>
      <c r="M177" s="144" t="s">
        <v>1</v>
      </c>
      <c r="N177" s="145" t="s">
        <v>41</v>
      </c>
      <c r="P177" s="146">
        <f>O177*H177</f>
        <v>0</v>
      </c>
      <c r="Q177" s="146">
        <v>2.0000000000000002E-5</v>
      </c>
      <c r="R177" s="146">
        <f>Q177*H177</f>
        <v>0.47121580000000007</v>
      </c>
      <c r="S177" s="146">
        <v>0</v>
      </c>
      <c r="T177" s="147">
        <f>S177*H177</f>
        <v>0</v>
      </c>
      <c r="AR177" s="148" t="s">
        <v>300</v>
      </c>
      <c r="AT177" s="148" t="s">
        <v>295</v>
      </c>
      <c r="AU177" s="148" t="s">
        <v>85</v>
      </c>
      <c r="AY177" s="17" t="s">
        <v>293</v>
      </c>
      <c r="BE177" s="149">
        <f>IF(N177="základní",J177,0)</f>
        <v>0</v>
      </c>
      <c r="BF177" s="149">
        <f>IF(N177="snížená",J177,0)</f>
        <v>0</v>
      </c>
      <c r="BG177" s="149">
        <f>IF(N177="zákl. přenesená",J177,0)</f>
        <v>0</v>
      </c>
      <c r="BH177" s="149">
        <f>IF(N177="sníž. přenesená",J177,0)</f>
        <v>0</v>
      </c>
      <c r="BI177" s="149">
        <f>IF(N177="nulová",J177,0)</f>
        <v>0</v>
      </c>
      <c r="BJ177" s="17" t="s">
        <v>83</v>
      </c>
      <c r="BK177" s="149">
        <f>ROUND(I177*H177,2)</f>
        <v>0</v>
      </c>
      <c r="BL177" s="17" t="s">
        <v>300</v>
      </c>
      <c r="BM177" s="148" t="s">
        <v>2153</v>
      </c>
    </row>
    <row r="178" spans="2:65" s="12" customFormat="1" ht="22.5">
      <c r="B178" s="150"/>
      <c r="D178" s="151" t="s">
        <v>302</v>
      </c>
      <c r="E178" s="152" t="s">
        <v>1</v>
      </c>
      <c r="F178" s="153" t="s">
        <v>2154</v>
      </c>
      <c r="H178" s="154">
        <v>3163.05</v>
      </c>
      <c r="I178" s="155"/>
      <c r="L178" s="150"/>
      <c r="M178" s="156"/>
      <c r="T178" s="157"/>
      <c r="AT178" s="152" t="s">
        <v>302</v>
      </c>
      <c r="AU178" s="152" t="s">
        <v>85</v>
      </c>
      <c r="AV178" s="12" t="s">
        <v>85</v>
      </c>
      <c r="AW178" s="12" t="s">
        <v>32</v>
      </c>
      <c r="AX178" s="12" t="s">
        <v>76</v>
      </c>
      <c r="AY178" s="152" t="s">
        <v>293</v>
      </c>
    </row>
    <row r="179" spans="2:65" s="12" customFormat="1" ht="22.5">
      <c r="B179" s="150"/>
      <c r="D179" s="151" t="s">
        <v>302</v>
      </c>
      <c r="E179" s="152" t="s">
        <v>1</v>
      </c>
      <c r="F179" s="153" t="s">
        <v>2155</v>
      </c>
      <c r="H179" s="154">
        <v>10915.5</v>
      </c>
      <c r="I179" s="155"/>
      <c r="L179" s="150"/>
      <c r="M179" s="156"/>
      <c r="T179" s="157"/>
      <c r="AT179" s="152" t="s">
        <v>302</v>
      </c>
      <c r="AU179" s="152" t="s">
        <v>85</v>
      </c>
      <c r="AV179" s="12" t="s">
        <v>85</v>
      </c>
      <c r="AW179" s="12" t="s">
        <v>32</v>
      </c>
      <c r="AX179" s="12" t="s">
        <v>76</v>
      </c>
      <c r="AY179" s="152" t="s">
        <v>293</v>
      </c>
    </row>
    <row r="180" spans="2:65" s="12" customFormat="1" ht="22.5">
      <c r="B180" s="150"/>
      <c r="D180" s="151" t="s">
        <v>302</v>
      </c>
      <c r="E180" s="152" t="s">
        <v>1</v>
      </c>
      <c r="F180" s="153" t="s">
        <v>2156</v>
      </c>
      <c r="H180" s="154">
        <v>491.8</v>
      </c>
      <c r="I180" s="155"/>
      <c r="L180" s="150"/>
      <c r="M180" s="156"/>
      <c r="T180" s="157"/>
      <c r="AT180" s="152" t="s">
        <v>302</v>
      </c>
      <c r="AU180" s="152" t="s">
        <v>85</v>
      </c>
      <c r="AV180" s="12" t="s">
        <v>85</v>
      </c>
      <c r="AW180" s="12" t="s">
        <v>32</v>
      </c>
      <c r="AX180" s="12" t="s">
        <v>76</v>
      </c>
      <c r="AY180" s="152" t="s">
        <v>293</v>
      </c>
    </row>
    <row r="181" spans="2:65" s="12" customFormat="1" ht="22.5">
      <c r="B181" s="150"/>
      <c r="D181" s="151" t="s">
        <v>302</v>
      </c>
      <c r="E181" s="152" t="s">
        <v>1</v>
      </c>
      <c r="F181" s="153" t="s">
        <v>2157</v>
      </c>
      <c r="H181" s="154">
        <v>2797.92</v>
      </c>
      <c r="I181" s="155"/>
      <c r="L181" s="150"/>
      <c r="M181" s="156"/>
      <c r="T181" s="157"/>
      <c r="AT181" s="152" t="s">
        <v>302</v>
      </c>
      <c r="AU181" s="152" t="s">
        <v>85</v>
      </c>
      <c r="AV181" s="12" t="s">
        <v>85</v>
      </c>
      <c r="AW181" s="12" t="s">
        <v>32</v>
      </c>
      <c r="AX181" s="12" t="s">
        <v>76</v>
      </c>
      <c r="AY181" s="152" t="s">
        <v>293</v>
      </c>
    </row>
    <row r="182" spans="2:65" s="12" customFormat="1" ht="22.5">
      <c r="B182" s="150"/>
      <c r="D182" s="151" t="s">
        <v>302</v>
      </c>
      <c r="E182" s="152" t="s">
        <v>1</v>
      </c>
      <c r="F182" s="153" t="s">
        <v>2158</v>
      </c>
      <c r="H182" s="154">
        <v>838.8</v>
      </c>
      <c r="I182" s="155"/>
      <c r="L182" s="150"/>
      <c r="M182" s="156"/>
      <c r="T182" s="157"/>
      <c r="AT182" s="152" t="s">
        <v>302</v>
      </c>
      <c r="AU182" s="152" t="s">
        <v>85</v>
      </c>
      <c r="AV182" s="12" t="s">
        <v>85</v>
      </c>
      <c r="AW182" s="12" t="s">
        <v>32</v>
      </c>
      <c r="AX182" s="12" t="s">
        <v>76</v>
      </c>
      <c r="AY182" s="152" t="s">
        <v>293</v>
      </c>
    </row>
    <row r="183" spans="2:65" s="12" customFormat="1" ht="22.5">
      <c r="B183" s="150"/>
      <c r="D183" s="151" t="s">
        <v>302</v>
      </c>
      <c r="E183" s="152" t="s">
        <v>1</v>
      </c>
      <c r="F183" s="153" t="s">
        <v>2159</v>
      </c>
      <c r="H183" s="154">
        <v>357.84</v>
      </c>
      <c r="I183" s="155"/>
      <c r="L183" s="150"/>
      <c r="M183" s="156"/>
      <c r="T183" s="157"/>
      <c r="AT183" s="152" t="s">
        <v>302</v>
      </c>
      <c r="AU183" s="152" t="s">
        <v>85</v>
      </c>
      <c r="AV183" s="12" t="s">
        <v>85</v>
      </c>
      <c r="AW183" s="12" t="s">
        <v>32</v>
      </c>
      <c r="AX183" s="12" t="s">
        <v>76</v>
      </c>
      <c r="AY183" s="152" t="s">
        <v>293</v>
      </c>
    </row>
    <row r="184" spans="2:65" s="12" customFormat="1" ht="22.5">
      <c r="B184" s="150"/>
      <c r="D184" s="151" t="s">
        <v>302</v>
      </c>
      <c r="E184" s="152" t="s">
        <v>1</v>
      </c>
      <c r="F184" s="153" t="s">
        <v>2160</v>
      </c>
      <c r="H184" s="154">
        <v>310.98</v>
      </c>
      <c r="I184" s="155"/>
      <c r="L184" s="150"/>
      <c r="M184" s="156"/>
      <c r="T184" s="157"/>
      <c r="AT184" s="152" t="s">
        <v>302</v>
      </c>
      <c r="AU184" s="152" t="s">
        <v>85</v>
      </c>
      <c r="AV184" s="12" t="s">
        <v>85</v>
      </c>
      <c r="AW184" s="12" t="s">
        <v>32</v>
      </c>
      <c r="AX184" s="12" t="s">
        <v>76</v>
      </c>
      <c r="AY184" s="152" t="s">
        <v>293</v>
      </c>
    </row>
    <row r="185" spans="2:65" s="12" customFormat="1" ht="22.5">
      <c r="B185" s="150"/>
      <c r="D185" s="151" t="s">
        <v>302</v>
      </c>
      <c r="E185" s="152" t="s">
        <v>1</v>
      </c>
      <c r="F185" s="153" t="s">
        <v>2161</v>
      </c>
      <c r="H185" s="154">
        <v>3965.5</v>
      </c>
      <c r="I185" s="155"/>
      <c r="L185" s="150"/>
      <c r="M185" s="156"/>
      <c r="T185" s="157"/>
      <c r="AT185" s="152" t="s">
        <v>302</v>
      </c>
      <c r="AU185" s="152" t="s">
        <v>85</v>
      </c>
      <c r="AV185" s="12" t="s">
        <v>85</v>
      </c>
      <c r="AW185" s="12" t="s">
        <v>32</v>
      </c>
      <c r="AX185" s="12" t="s">
        <v>76</v>
      </c>
      <c r="AY185" s="152" t="s">
        <v>293</v>
      </c>
    </row>
    <row r="186" spans="2:65" s="12" customFormat="1" ht="22.5">
      <c r="B186" s="150"/>
      <c r="D186" s="151" t="s">
        <v>302</v>
      </c>
      <c r="E186" s="152" t="s">
        <v>1</v>
      </c>
      <c r="F186" s="153" t="s">
        <v>2162</v>
      </c>
      <c r="H186" s="154">
        <v>719.4</v>
      </c>
      <c r="I186" s="155"/>
      <c r="L186" s="150"/>
      <c r="M186" s="156"/>
      <c r="T186" s="157"/>
      <c r="AT186" s="152" t="s">
        <v>302</v>
      </c>
      <c r="AU186" s="152" t="s">
        <v>85</v>
      </c>
      <c r="AV186" s="12" t="s">
        <v>85</v>
      </c>
      <c r="AW186" s="12" t="s">
        <v>32</v>
      </c>
      <c r="AX186" s="12" t="s">
        <v>76</v>
      </c>
      <c r="AY186" s="152" t="s">
        <v>293</v>
      </c>
    </row>
    <row r="187" spans="2:65" s="14" customFormat="1" ht="11.25">
      <c r="B187" s="167"/>
      <c r="D187" s="151" t="s">
        <v>302</v>
      </c>
      <c r="E187" s="168" t="s">
        <v>1</v>
      </c>
      <c r="F187" s="169" t="s">
        <v>371</v>
      </c>
      <c r="H187" s="170">
        <v>23560.79</v>
      </c>
      <c r="I187" s="171"/>
      <c r="L187" s="167"/>
      <c r="M187" s="172"/>
      <c r="T187" s="173"/>
      <c r="AT187" s="168" t="s">
        <v>302</v>
      </c>
      <c r="AU187" s="168" t="s">
        <v>85</v>
      </c>
      <c r="AV187" s="14" t="s">
        <v>300</v>
      </c>
      <c r="AW187" s="14" t="s">
        <v>32</v>
      </c>
      <c r="AX187" s="14" t="s">
        <v>83</v>
      </c>
      <c r="AY187" s="168" t="s">
        <v>293</v>
      </c>
    </row>
    <row r="188" spans="2:65" s="1" customFormat="1" ht="16.5" customHeight="1">
      <c r="B188" s="32"/>
      <c r="C188" s="174" t="s">
        <v>624</v>
      </c>
      <c r="D188" s="174" t="s">
        <v>530</v>
      </c>
      <c r="E188" s="175" t="s">
        <v>531</v>
      </c>
      <c r="F188" s="176" t="s">
        <v>532</v>
      </c>
      <c r="G188" s="177" t="s">
        <v>533</v>
      </c>
      <c r="H188" s="178">
        <v>16.931000000000001</v>
      </c>
      <c r="I188" s="179"/>
      <c r="J188" s="180">
        <f>ROUND(I188*H188,2)</f>
        <v>0</v>
      </c>
      <c r="K188" s="176" t="s">
        <v>1</v>
      </c>
      <c r="L188" s="181"/>
      <c r="M188" s="182" t="s">
        <v>1</v>
      </c>
      <c r="N188" s="183" t="s">
        <v>41</v>
      </c>
      <c r="P188" s="146">
        <f>O188*H188</f>
        <v>0</v>
      </c>
      <c r="Q188" s="146">
        <v>1</v>
      </c>
      <c r="R188" s="146">
        <f>Q188*H188</f>
        <v>16.931000000000001</v>
      </c>
      <c r="S188" s="146">
        <v>0</v>
      </c>
      <c r="T188" s="147">
        <f>S188*H188</f>
        <v>0</v>
      </c>
      <c r="AR188" s="148" t="s">
        <v>396</v>
      </c>
      <c r="AT188" s="148" t="s">
        <v>530</v>
      </c>
      <c r="AU188" s="148" t="s">
        <v>85</v>
      </c>
      <c r="AY188" s="17" t="s">
        <v>293</v>
      </c>
      <c r="BE188" s="149">
        <f>IF(N188="základní",J188,0)</f>
        <v>0</v>
      </c>
      <c r="BF188" s="149">
        <f>IF(N188="snížená",J188,0)</f>
        <v>0</v>
      </c>
      <c r="BG188" s="149">
        <f>IF(N188="zákl. přenesená",J188,0)</f>
        <v>0</v>
      </c>
      <c r="BH188" s="149">
        <f>IF(N188="sníž. přenesená",J188,0)</f>
        <v>0</v>
      </c>
      <c r="BI188" s="149">
        <f>IF(N188="nulová",J188,0)</f>
        <v>0</v>
      </c>
      <c r="BJ188" s="17" t="s">
        <v>83</v>
      </c>
      <c r="BK188" s="149">
        <f>ROUND(I188*H188,2)</f>
        <v>0</v>
      </c>
      <c r="BL188" s="17" t="s">
        <v>300</v>
      </c>
      <c r="BM188" s="148" t="s">
        <v>2163</v>
      </c>
    </row>
    <row r="189" spans="2:65" s="12" customFormat="1" ht="22.5">
      <c r="B189" s="150"/>
      <c r="D189" s="151" t="s">
        <v>302</v>
      </c>
      <c r="E189" s="152" t="s">
        <v>1</v>
      </c>
      <c r="F189" s="153" t="s">
        <v>2155</v>
      </c>
      <c r="H189" s="154">
        <v>10915.5</v>
      </c>
      <c r="I189" s="155"/>
      <c r="L189" s="150"/>
      <c r="M189" s="156"/>
      <c r="T189" s="157"/>
      <c r="AT189" s="152" t="s">
        <v>302</v>
      </c>
      <c r="AU189" s="152" t="s">
        <v>85</v>
      </c>
      <c r="AV189" s="12" t="s">
        <v>85</v>
      </c>
      <c r="AW189" s="12" t="s">
        <v>32</v>
      </c>
      <c r="AX189" s="12" t="s">
        <v>76</v>
      </c>
      <c r="AY189" s="152" t="s">
        <v>293</v>
      </c>
    </row>
    <row r="190" spans="2:65" s="12" customFormat="1" ht="22.5">
      <c r="B190" s="150"/>
      <c r="D190" s="151" t="s">
        <v>302</v>
      </c>
      <c r="E190" s="152" t="s">
        <v>1</v>
      </c>
      <c r="F190" s="153" t="s">
        <v>2158</v>
      </c>
      <c r="H190" s="154">
        <v>838.8</v>
      </c>
      <c r="I190" s="155"/>
      <c r="L190" s="150"/>
      <c r="M190" s="156"/>
      <c r="T190" s="157"/>
      <c r="AT190" s="152" t="s">
        <v>302</v>
      </c>
      <c r="AU190" s="152" t="s">
        <v>85</v>
      </c>
      <c r="AV190" s="12" t="s">
        <v>85</v>
      </c>
      <c r="AW190" s="12" t="s">
        <v>32</v>
      </c>
      <c r="AX190" s="12" t="s">
        <v>76</v>
      </c>
      <c r="AY190" s="152" t="s">
        <v>293</v>
      </c>
    </row>
    <row r="191" spans="2:65" s="12" customFormat="1" ht="22.5">
      <c r="B191" s="150"/>
      <c r="D191" s="151" t="s">
        <v>302</v>
      </c>
      <c r="E191" s="152" t="s">
        <v>1</v>
      </c>
      <c r="F191" s="153" t="s">
        <v>2156</v>
      </c>
      <c r="H191" s="154">
        <v>491.8</v>
      </c>
      <c r="I191" s="155"/>
      <c r="L191" s="150"/>
      <c r="M191" s="156"/>
      <c r="T191" s="157"/>
      <c r="AT191" s="152" t="s">
        <v>302</v>
      </c>
      <c r="AU191" s="152" t="s">
        <v>85</v>
      </c>
      <c r="AV191" s="12" t="s">
        <v>85</v>
      </c>
      <c r="AW191" s="12" t="s">
        <v>32</v>
      </c>
      <c r="AX191" s="12" t="s">
        <v>76</v>
      </c>
      <c r="AY191" s="152" t="s">
        <v>293</v>
      </c>
    </row>
    <row r="192" spans="2:65" s="12" customFormat="1" ht="22.5">
      <c r="B192" s="150"/>
      <c r="D192" s="151" t="s">
        <v>302</v>
      </c>
      <c r="E192" s="152" t="s">
        <v>1</v>
      </c>
      <c r="F192" s="153" t="s">
        <v>2161</v>
      </c>
      <c r="H192" s="154">
        <v>3965.5</v>
      </c>
      <c r="I192" s="155"/>
      <c r="L192" s="150"/>
      <c r="M192" s="156"/>
      <c r="T192" s="157"/>
      <c r="AT192" s="152" t="s">
        <v>302</v>
      </c>
      <c r="AU192" s="152" t="s">
        <v>85</v>
      </c>
      <c r="AV192" s="12" t="s">
        <v>85</v>
      </c>
      <c r="AW192" s="12" t="s">
        <v>32</v>
      </c>
      <c r="AX192" s="12" t="s">
        <v>76</v>
      </c>
      <c r="AY192" s="152" t="s">
        <v>293</v>
      </c>
    </row>
    <row r="193" spans="2:65" s="12" customFormat="1" ht="22.5">
      <c r="B193" s="150"/>
      <c r="D193" s="151" t="s">
        <v>302</v>
      </c>
      <c r="E193" s="152" t="s">
        <v>1</v>
      </c>
      <c r="F193" s="153" t="s">
        <v>2162</v>
      </c>
      <c r="H193" s="154">
        <v>719.4</v>
      </c>
      <c r="I193" s="155"/>
      <c r="L193" s="150"/>
      <c r="M193" s="156"/>
      <c r="T193" s="157"/>
      <c r="AT193" s="152" t="s">
        <v>302</v>
      </c>
      <c r="AU193" s="152" t="s">
        <v>85</v>
      </c>
      <c r="AV193" s="12" t="s">
        <v>85</v>
      </c>
      <c r="AW193" s="12" t="s">
        <v>32</v>
      </c>
      <c r="AX193" s="12" t="s">
        <v>76</v>
      </c>
      <c r="AY193" s="152" t="s">
        <v>293</v>
      </c>
    </row>
    <row r="194" spans="2:65" s="14" customFormat="1" ht="11.25">
      <c r="B194" s="167"/>
      <c r="D194" s="151" t="s">
        <v>302</v>
      </c>
      <c r="E194" s="168" t="s">
        <v>1</v>
      </c>
      <c r="F194" s="169" t="s">
        <v>371</v>
      </c>
      <c r="H194" s="170">
        <v>16931</v>
      </c>
      <c r="I194" s="171"/>
      <c r="L194" s="167"/>
      <c r="M194" s="172"/>
      <c r="T194" s="173"/>
      <c r="AT194" s="168" t="s">
        <v>302</v>
      </c>
      <c r="AU194" s="168" t="s">
        <v>85</v>
      </c>
      <c r="AV194" s="14" t="s">
        <v>300</v>
      </c>
      <c r="AW194" s="14" t="s">
        <v>32</v>
      </c>
      <c r="AX194" s="14" t="s">
        <v>83</v>
      </c>
      <c r="AY194" s="168" t="s">
        <v>293</v>
      </c>
    </row>
    <row r="195" spans="2:65" s="12" customFormat="1" ht="11.25">
      <c r="B195" s="150"/>
      <c r="D195" s="151" t="s">
        <v>302</v>
      </c>
      <c r="F195" s="153" t="s">
        <v>2164</v>
      </c>
      <c r="H195" s="154">
        <v>16.931000000000001</v>
      </c>
      <c r="I195" s="155"/>
      <c r="L195" s="150"/>
      <c r="M195" s="156"/>
      <c r="T195" s="157"/>
      <c r="AT195" s="152" t="s">
        <v>302</v>
      </c>
      <c r="AU195" s="152" t="s">
        <v>85</v>
      </c>
      <c r="AV195" s="12" t="s">
        <v>85</v>
      </c>
      <c r="AW195" s="12" t="s">
        <v>4</v>
      </c>
      <c r="AX195" s="12" t="s">
        <v>83</v>
      </c>
      <c r="AY195" s="152" t="s">
        <v>293</v>
      </c>
    </row>
    <row r="196" spans="2:65" s="1" customFormat="1" ht="21.75" customHeight="1">
      <c r="B196" s="32"/>
      <c r="C196" s="174" t="s">
        <v>645</v>
      </c>
      <c r="D196" s="174" t="s">
        <v>530</v>
      </c>
      <c r="E196" s="175" t="s">
        <v>544</v>
      </c>
      <c r="F196" s="176" t="s">
        <v>545</v>
      </c>
      <c r="G196" s="177" t="s">
        <v>533</v>
      </c>
      <c r="H196" s="178">
        <v>0.19</v>
      </c>
      <c r="I196" s="179"/>
      <c r="J196" s="180">
        <f>ROUND(I196*H196,2)</f>
        <v>0</v>
      </c>
      <c r="K196" s="176" t="s">
        <v>299</v>
      </c>
      <c r="L196" s="181"/>
      <c r="M196" s="182" t="s">
        <v>1</v>
      </c>
      <c r="N196" s="183" t="s">
        <v>41</v>
      </c>
      <c r="P196" s="146">
        <f>O196*H196</f>
        <v>0</v>
      </c>
      <c r="Q196" s="146">
        <v>1</v>
      </c>
      <c r="R196" s="146">
        <f>Q196*H196</f>
        <v>0.19</v>
      </c>
      <c r="S196" s="146">
        <v>0</v>
      </c>
      <c r="T196" s="147">
        <f>S196*H196</f>
        <v>0</v>
      </c>
      <c r="AR196" s="148" t="s">
        <v>396</v>
      </c>
      <c r="AT196" s="148" t="s">
        <v>530</v>
      </c>
      <c r="AU196" s="148" t="s">
        <v>85</v>
      </c>
      <c r="AY196" s="17" t="s">
        <v>293</v>
      </c>
      <c r="BE196" s="149">
        <f>IF(N196="základní",J196,0)</f>
        <v>0</v>
      </c>
      <c r="BF196" s="149">
        <f>IF(N196="snížená",J196,0)</f>
        <v>0</v>
      </c>
      <c r="BG196" s="149">
        <f>IF(N196="zákl. přenesená",J196,0)</f>
        <v>0</v>
      </c>
      <c r="BH196" s="149">
        <f>IF(N196="sníž. přenesená",J196,0)</f>
        <v>0</v>
      </c>
      <c r="BI196" s="149">
        <f>IF(N196="nulová",J196,0)</f>
        <v>0</v>
      </c>
      <c r="BJ196" s="17" t="s">
        <v>83</v>
      </c>
      <c r="BK196" s="149">
        <f>ROUND(I196*H196,2)</f>
        <v>0</v>
      </c>
      <c r="BL196" s="17" t="s">
        <v>300</v>
      </c>
      <c r="BM196" s="148" t="s">
        <v>2165</v>
      </c>
    </row>
    <row r="197" spans="2:65" s="1" customFormat="1" ht="19.5">
      <c r="B197" s="32"/>
      <c r="D197" s="151" t="s">
        <v>324</v>
      </c>
      <c r="F197" s="184" t="s">
        <v>547</v>
      </c>
      <c r="I197" s="165"/>
      <c r="L197" s="32"/>
      <c r="M197" s="166"/>
      <c r="T197" s="56"/>
      <c r="AT197" s="17" t="s">
        <v>324</v>
      </c>
      <c r="AU197" s="17" t="s">
        <v>85</v>
      </c>
    </row>
    <row r="198" spans="2:65" s="12" customFormat="1" ht="22.5">
      <c r="B198" s="150"/>
      <c r="D198" s="151" t="s">
        <v>302</v>
      </c>
      <c r="E198" s="152" t="s">
        <v>1</v>
      </c>
      <c r="F198" s="153" t="s">
        <v>2166</v>
      </c>
      <c r="H198" s="154">
        <v>105.45</v>
      </c>
      <c r="I198" s="155"/>
      <c r="L198" s="150"/>
      <c r="M198" s="156"/>
      <c r="T198" s="157"/>
      <c r="AT198" s="152" t="s">
        <v>302</v>
      </c>
      <c r="AU198" s="152" t="s">
        <v>85</v>
      </c>
      <c r="AV198" s="12" t="s">
        <v>85</v>
      </c>
      <c r="AW198" s="12" t="s">
        <v>32</v>
      </c>
      <c r="AX198" s="12" t="s">
        <v>76</v>
      </c>
      <c r="AY198" s="152" t="s">
        <v>293</v>
      </c>
    </row>
    <row r="199" spans="2:65" s="12" customFormat="1" ht="11.25">
      <c r="B199" s="150"/>
      <c r="D199" s="151" t="s">
        <v>302</v>
      </c>
      <c r="E199" s="152" t="s">
        <v>1</v>
      </c>
      <c r="F199" s="153" t="s">
        <v>2167</v>
      </c>
      <c r="H199" s="154">
        <v>84.36</v>
      </c>
      <c r="I199" s="155"/>
      <c r="L199" s="150"/>
      <c r="M199" s="156"/>
      <c r="T199" s="157"/>
      <c r="AT199" s="152" t="s">
        <v>302</v>
      </c>
      <c r="AU199" s="152" t="s">
        <v>85</v>
      </c>
      <c r="AV199" s="12" t="s">
        <v>85</v>
      </c>
      <c r="AW199" s="12" t="s">
        <v>32</v>
      </c>
      <c r="AX199" s="12" t="s">
        <v>76</v>
      </c>
      <c r="AY199" s="152" t="s">
        <v>293</v>
      </c>
    </row>
    <row r="200" spans="2:65" s="14" customFormat="1" ht="11.25">
      <c r="B200" s="167"/>
      <c r="D200" s="151" t="s">
        <v>302</v>
      </c>
      <c r="E200" s="168" t="s">
        <v>1</v>
      </c>
      <c r="F200" s="169" t="s">
        <v>371</v>
      </c>
      <c r="H200" s="170">
        <v>189.81</v>
      </c>
      <c r="I200" s="171"/>
      <c r="L200" s="167"/>
      <c r="M200" s="172"/>
      <c r="T200" s="173"/>
      <c r="AT200" s="168" t="s">
        <v>302</v>
      </c>
      <c r="AU200" s="168" t="s">
        <v>85</v>
      </c>
      <c r="AV200" s="14" t="s">
        <v>300</v>
      </c>
      <c r="AW200" s="14" t="s">
        <v>32</v>
      </c>
      <c r="AX200" s="14" t="s">
        <v>83</v>
      </c>
      <c r="AY200" s="168" t="s">
        <v>293</v>
      </c>
    </row>
    <row r="201" spans="2:65" s="12" customFormat="1" ht="11.25">
      <c r="B201" s="150"/>
      <c r="D201" s="151" t="s">
        <v>302</v>
      </c>
      <c r="F201" s="153" t="s">
        <v>2168</v>
      </c>
      <c r="H201" s="154">
        <v>0.19</v>
      </c>
      <c r="I201" s="155"/>
      <c r="L201" s="150"/>
      <c r="M201" s="156"/>
      <c r="T201" s="157"/>
      <c r="AT201" s="152" t="s">
        <v>302</v>
      </c>
      <c r="AU201" s="152" t="s">
        <v>85</v>
      </c>
      <c r="AV201" s="12" t="s">
        <v>85</v>
      </c>
      <c r="AW201" s="12" t="s">
        <v>4</v>
      </c>
      <c r="AX201" s="12" t="s">
        <v>83</v>
      </c>
      <c r="AY201" s="152" t="s">
        <v>293</v>
      </c>
    </row>
    <row r="202" spans="2:65" s="1" customFormat="1" ht="24.2" customHeight="1">
      <c r="B202" s="32"/>
      <c r="C202" s="174" t="s">
        <v>660</v>
      </c>
      <c r="D202" s="174" t="s">
        <v>530</v>
      </c>
      <c r="E202" s="175" t="s">
        <v>574</v>
      </c>
      <c r="F202" s="176" t="s">
        <v>575</v>
      </c>
      <c r="G202" s="177" t="s">
        <v>533</v>
      </c>
      <c r="H202" s="178">
        <v>3.7999999999999999E-2</v>
      </c>
      <c r="I202" s="179"/>
      <c r="J202" s="180">
        <f>ROUND(I202*H202,2)</f>
        <v>0</v>
      </c>
      <c r="K202" s="176" t="s">
        <v>299</v>
      </c>
      <c r="L202" s="181"/>
      <c r="M202" s="182" t="s">
        <v>1</v>
      </c>
      <c r="N202" s="183" t="s">
        <v>41</v>
      </c>
      <c r="P202" s="146">
        <f>O202*H202</f>
        <v>0</v>
      </c>
      <c r="Q202" s="146">
        <v>1</v>
      </c>
      <c r="R202" s="146">
        <f>Q202*H202</f>
        <v>3.7999999999999999E-2</v>
      </c>
      <c r="S202" s="146">
        <v>0</v>
      </c>
      <c r="T202" s="147">
        <f>S202*H202</f>
        <v>0</v>
      </c>
      <c r="AR202" s="148" t="s">
        <v>396</v>
      </c>
      <c r="AT202" s="148" t="s">
        <v>530</v>
      </c>
      <c r="AU202" s="148" t="s">
        <v>85</v>
      </c>
      <c r="AY202" s="17" t="s">
        <v>293</v>
      </c>
      <c r="BE202" s="149">
        <f>IF(N202="základní",J202,0)</f>
        <v>0</v>
      </c>
      <c r="BF202" s="149">
        <f>IF(N202="snížená",J202,0)</f>
        <v>0</v>
      </c>
      <c r="BG202" s="149">
        <f>IF(N202="zákl. přenesená",J202,0)</f>
        <v>0</v>
      </c>
      <c r="BH202" s="149">
        <f>IF(N202="sníž. přenesená",J202,0)</f>
        <v>0</v>
      </c>
      <c r="BI202" s="149">
        <f>IF(N202="nulová",J202,0)</f>
        <v>0</v>
      </c>
      <c r="BJ202" s="17" t="s">
        <v>83</v>
      </c>
      <c r="BK202" s="149">
        <f>ROUND(I202*H202,2)</f>
        <v>0</v>
      </c>
      <c r="BL202" s="17" t="s">
        <v>300</v>
      </c>
      <c r="BM202" s="148" t="s">
        <v>2169</v>
      </c>
    </row>
    <row r="203" spans="2:65" s="1" customFormat="1" ht="19.5">
      <c r="B203" s="32"/>
      <c r="D203" s="151" t="s">
        <v>324</v>
      </c>
      <c r="F203" s="184" t="s">
        <v>577</v>
      </c>
      <c r="I203" s="165"/>
      <c r="L203" s="32"/>
      <c r="M203" s="166"/>
      <c r="T203" s="56"/>
      <c r="AT203" s="17" t="s">
        <v>324</v>
      </c>
      <c r="AU203" s="17" t="s">
        <v>85</v>
      </c>
    </row>
    <row r="204" spans="2:65" s="12" customFormat="1" ht="22.5">
      <c r="B204" s="150"/>
      <c r="D204" s="151" t="s">
        <v>302</v>
      </c>
      <c r="E204" s="152" t="s">
        <v>1</v>
      </c>
      <c r="F204" s="153" t="s">
        <v>2170</v>
      </c>
      <c r="H204" s="154">
        <v>21.15</v>
      </c>
      <c r="I204" s="155"/>
      <c r="L204" s="150"/>
      <c r="M204" s="156"/>
      <c r="T204" s="157"/>
      <c r="AT204" s="152" t="s">
        <v>302</v>
      </c>
      <c r="AU204" s="152" t="s">
        <v>85</v>
      </c>
      <c r="AV204" s="12" t="s">
        <v>85</v>
      </c>
      <c r="AW204" s="12" t="s">
        <v>32</v>
      </c>
      <c r="AX204" s="12" t="s">
        <v>76</v>
      </c>
      <c r="AY204" s="152" t="s">
        <v>293</v>
      </c>
    </row>
    <row r="205" spans="2:65" s="12" customFormat="1" ht="11.25">
      <c r="B205" s="150"/>
      <c r="D205" s="151" t="s">
        <v>302</v>
      </c>
      <c r="E205" s="152" t="s">
        <v>1</v>
      </c>
      <c r="F205" s="153" t="s">
        <v>2171</v>
      </c>
      <c r="H205" s="154">
        <v>16.920000000000002</v>
      </c>
      <c r="I205" s="155"/>
      <c r="L205" s="150"/>
      <c r="M205" s="156"/>
      <c r="T205" s="157"/>
      <c r="AT205" s="152" t="s">
        <v>302</v>
      </c>
      <c r="AU205" s="152" t="s">
        <v>85</v>
      </c>
      <c r="AV205" s="12" t="s">
        <v>85</v>
      </c>
      <c r="AW205" s="12" t="s">
        <v>32</v>
      </c>
      <c r="AX205" s="12" t="s">
        <v>76</v>
      </c>
      <c r="AY205" s="152" t="s">
        <v>293</v>
      </c>
    </row>
    <row r="206" spans="2:65" s="14" customFormat="1" ht="11.25">
      <c r="B206" s="167"/>
      <c r="D206" s="151" t="s">
        <v>302</v>
      </c>
      <c r="E206" s="168" t="s">
        <v>1</v>
      </c>
      <c r="F206" s="169" t="s">
        <v>371</v>
      </c>
      <c r="H206" s="170">
        <v>38.07</v>
      </c>
      <c r="I206" s="171"/>
      <c r="L206" s="167"/>
      <c r="M206" s="172"/>
      <c r="T206" s="173"/>
      <c r="AT206" s="168" t="s">
        <v>302</v>
      </c>
      <c r="AU206" s="168" t="s">
        <v>85</v>
      </c>
      <c r="AV206" s="14" t="s">
        <v>300</v>
      </c>
      <c r="AW206" s="14" t="s">
        <v>32</v>
      </c>
      <c r="AX206" s="14" t="s">
        <v>83</v>
      </c>
      <c r="AY206" s="168" t="s">
        <v>293</v>
      </c>
    </row>
    <row r="207" spans="2:65" s="12" customFormat="1" ht="11.25">
      <c r="B207" s="150"/>
      <c r="D207" s="151" t="s">
        <v>302</v>
      </c>
      <c r="F207" s="153" t="s">
        <v>2172</v>
      </c>
      <c r="H207" s="154">
        <v>3.7999999999999999E-2</v>
      </c>
      <c r="I207" s="155"/>
      <c r="L207" s="150"/>
      <c r="M207" s="156"/>
      <c r="T207" s="157"/>
      <c r="AT207" s="152" t="s">
        <v>302</v>
      </c>
      <c r="AU207" s="152" t="s">
        <v>85</v>
      </c>
      <c r="AV207" s="12" t="s">
        <v>85</v>
      </c>
      <c r="AW207" s="12" t="s">
        <v>4</v>
      </c>
      <c r="AX207" s="12" t="s">
        <v>83</v>
      </c>
      <c r="AY207" s="152" t="s">
        <v>293</v>
      </c>
    </row>
    <row r="208" spans="2:65" s="1" customFormat="1" ht="24.2" customHeight="1">
      <c r="B208" s="32"/>
      <c r="C208" s="174" t="s">
        <v>680</v>
      </c>
      <c r="D208" s="174" t="s">
        <v>530</v>
      </c>
      <c r="E208" s="175" t="s">
        <v>607</v>
      </c>
      <c r="F208" s="176" t="s">
        <v>608</v>
      </c>
      <c r="G208" s="177" t="s">
        <v>533</v>
      </c>
      <c r="H208" s="178">
        <v>1.423</v>
      </c>
      <c r="I208" s="179"/>
      <c r="J208" s="180">
        <f>ROUND(I208*H208,2)</f>
        <v>0</v>
      </c>
      <c r="K208" s="176" t="s">
        <v>299</v>
      </c>
      <c r="L208" s="181"/>
      <c r="M208" s="182" t="s">
        <v>1</v>
      </c>
      <c r="N208" s="183" t="s">
        <v>41</v>
      </c>
      <c r="P208" s="146">
        <f>O208*H208</f>
        <v>0</v>
      </c>
      <c r="Q208" s="146">
        <v>1</v>
      </c>
      <c r="R208" s="146">
        <f>Q208*H208</f>
        <v>1.423</v>
      </c>
      <c r="S208" s="146">
        <v>0</v>
      </c>
      <c r="T208" s="147">
        <f>S208*H208</f>
        <v>0</v>
      </c>
      <c r="AR208" s="148" t="s">
        <v>396</v>
      </c>
      <c r="AT208" s="148" t="s">
        <v>530</v>
      </c>
      <c r="AU208" s="148" t="s">
        <v>85</v>
      </c>
      <c r="AY208" s="17" t="s">
        <v>293</v>
      </c>
      <c r="BE208" s="149">
        <f>IF(N208="základní",J208,0)</f>
        <v>0</v>
      </c>
      <c r="BF208" s="149">
        <f>IF(N208="snížená",J208,0)</f>
        <v>0</v>
      </c>
      <c r="BG208" s="149">
        <f>IF(N208="zákl. přenesená",J208,0)</f>
        <v>0</v>
      </c>
      <c r="BH208" s="149">
        <f>IF(N208="sníž. přenesená",J208,0)</f>
        <v>0</v>
      </c>
      <c r="BI208" s="149">
        <f>IF(N208="nulová",J208,0)</f>
        <v>0</v>
      </c>
      <c r="BJ208" s="17" t="s">
        <v>83</v>
      </c>
      <c r="BK208" s="149">
        <f>ROUND(I208*H208,2)</f>
        <v>0</v>
      </c>
      <c r="BL208" s="17" t="s">
        <v>300</v>
      </c>
      <c r="BM208" s="148" t="s">
        <v>2173</v>
      </c>
    </row>
    <row r="209" spans="2:65" s="1" customFormat="1" ht="19.5">
      <c r="B209" s="32"/>
      <c r="D209" s="151" t="s">
        <v>324</v>
      </c>
      <c r="F209" s="184" t="s">
        <v>610</v>
      </c>
      <c r="I209" s="165"/>
      <c r="L209" s="32"/>
      <c r="M209" s="166"/>
      <c r="T209" s="56"/>
      <c r="AT209" s="17" t="s">
        <v>324</v>
      </c>
      <c r="AU209" s="17" t="s">
        <v>85</v>
      </c>
    </row>
    <row r="210" spans="2:65" s="12" customFormat="1" ht="22.5">
      <c r="B210" s="150"/>
      <c r="D210" s="151" t="s">
        <v>302</v>
      </c>
      <c r="E210" s="152" t="s">
        <v>1</v>
      </c>
      <c r="F210" s="153" t="s">
        <v>2174</v>
      </c>
      <c r="H210" s="154">
        <v>789.45</v>
      </c>
      <c r="I210" s="155"/>
      <c r="L210" s="150"/>
      <c r="M210" s="156"/>
      <c r="T210" s="157"/>
      <c r="AT210" s="152" t="s">
        <v>302</v>
      </c>
      <c r="AU210" s="152" t="s">
        <v>85</v>
      </c>
      <c r="AV210" s="12" t="s">
        <v>85</v>
      </c>
      <c r="AW210" s="12" t="s">
        <v>32</v>
      </c>
      <c r="AX210" s="12" t="s">
        <v>76</v>
      </c>
      <c r="AY210" s="152" t="s">
        <v>293</v>
      </c>
    </row>
    <row r="211" spans="2:65" s="12" customFormat="1" ht="11.25">
      <c r="B211" s="150"/>
      <c r="D211" s="151" t="s">
        <v>302</v>
      </c>
      <c r="E211" s="152" t="s">
        <v>1</v>
      </c>
      <c r="F211" s="153" t="s">
        <v>2175</v>
      </c>
      <c r="H211" s="154">
        <v>633.96</v>
      </c>
      <c r="I211" s="155"/>
      <c r="L211" s="150"/>
      <c r="M211" s="156"/>
      <c r="T211" s="157"/>
      <c r="AT211" s="152" t="s">
        <v>302</v>
      </c>
      <c r="AU211" s="152" t="s">
        <v>85</v>
      </c>
      <c r="AV211" s="12" t="s">
        <v>85</v>
      </c>
      <c r="AW211" s="12" t="s">
        <v>32</v>
      </c>
      <c r="AX211" s="12" t="s">
        <v>76</v>
      </c>
      <c r="AY211" s="152" t="s">
        <v>293</v>
      </c>
    </row>
    <row r="212" spans="2:65" s="14" customFormat="1" ht="11.25">
      <c r="B212" s="167"/>
      <c r="D212" s="151" t="s">
        <v>302</v>
      </c>
      <c r="E212" s="168" t="s">
        <v>1</v>
      </c>
      <c r="F212" s="169" t="s">
        <v>371</v>
      </c>
      <c r="H212" s="170">
        <v>1423.41</v>
      </c>
      <c r="I212" s="171"/>
      <c r="L212" s="167"/>
      <c r="M212" s="172"/>
      <c r="T212" s="173"/>
      <c r="AT212" s="168" t="s">
        <v>302</v>
      </c>
      <c r="AU212" s="168" t="s">
        <v>85</v>
      </c>
      <c r="AV212" s="14" t="s">
        <v>300</v>
      </c>
      <c r="AW212" s="14" t="s">
        <v>32</v>
      </c>
      <c r="AX212" s="14" t="s">
        <v>83</v>
      </c>
      <c r="AY212" s="168" t="s">
        <v>293</v>
      </c>
    </row>
    <row r="213" spans="2:65" s="12" customFormat="1" ht="11.25">
      <c r="B213" s="150"/>
      <c r="D213" s="151" t="s">
        <v>302</v>
      </c>
      <c r="F213" s="153" t="s">
        <v>2176</v>
      </c>
      <c r="H213" s="154">
        <v>1.423</v>
      </c>
      <c r="I213" s="155"/>
      <c r="L213" s="150"/>
      <c r="M213" s="156"/>
      <c r="T213" s="157"/>
      <c r="AT213" s="152" t="s">
        <v>302</v>
      </c>
      <c r="AU213" s="152" t="s">
        <v>85</v>
      </c>
      <c r="AV213" s="12" t="s">
        <v>85</v>
      </c>
      <c r="AW213" s="12" t="s">
        <v>4</v>
      </c>
      <c r="AX213" s="12" t="s">
        <v>83</v>
      </c>
      <c r="AY213" s="152" t="s">
        <v>293</v>
      </c>
    </row>
    <row r="214" spans="2:65" s="1" customFormat="1" ht="21.75" customHeight="1">
      <c r="B214" s="32"/>
      <c r="C214" s="174" t="s">
        <v>686</v>
      </c>
      <c r="D214" s="174" t="s">
        <v>530</v>
      </c>
      <c r="E214" s="175" t="s">
        <v>646</v>
      </c>
      <c r="F214" s="176" t="s">
        <v>647</v>
      </c>
      <c r="G214" s="177" t="s">
        <v>533</v>
      </c>
      <c r="H214" s="178">
        <v>0.80300000000000005</v>
      </c>
      <c r="I214" s="179"/>
      <c r="J214" s="180">
        <f>ROUND(I214*H214,2)</f>
        <v>0</v>
      </c>
      <c r="K214" s="176" t="s">
        <v>299</v>
      </c>
      <c r="L214" s="181"/>
      <c r="M214" s="182" t="s">
        <v>1</v>
      </c>
      <c r="N214" s="183" t="s">
        <v>41</v>
      </c>
      <c r="P214" s="146">
        <f>O214*H214</f>
        <v>0</v>
      </c>
      <c r="Q214" s="146">
        <v>1</v>
      </c>
      <c r="R214" s="146">
        <f>Q214*H214</f>
        <v>0.80300000000000005</v>
      </c>
      <c r="S214" s="146">
        <v>0</v>
      </c>
      <c r="T214" s="147">
        <f>S214*H214</f>
        <v>0</v>
      </c>
      <c r="AR214" s="148" t="s">
        <v>396</v>
      </c>
      <c r="AT214" s="148" t="s">
        <v>530</v>
      </c>
      <c r="AU214" s="148" t="s">
        <v>85</v>
      </c>
      <c r="AY214" s="17" t="s">
        <v>293</v>
      </c>
      <c r="BE214" s="149">
        <f>IF(N214="základní",J214,0)</f>
        <v>0</v>
      </c>
      <c r="BF214" s="149">
        <f>IF(N214="snížená",J214,0)</f>
        <v>0</v>
      </c>
      <c r="BG214" s="149">
        <f>IF(N214="zákl. přenesená",J214,0)</f>
        <v>0</v>
      </c>
      <c r="BH214" s="149">
        <f>IF(N214="sníž. přenesená",J214,0)</f>
        <v>0</v>
      </c>
      <c r="BI214" s="149">
        <f>IF(N214="nulová",J214,0)</f>
        <v>0</v>
      </c>
      <c r="BJ214" s="17" t="s">
        <v>83</v>
      </c>
      <c r="BK214" s="149">
        <f>ROUND(I214*H214,2)</f>
        <v>0</v>
      </c>
      <c r="BL214" s="17" t="s">
        <v>300</v>
      </c>
      <c r="BM214" s="148" t="s">
        <v>2177</v>
      </c>
    </row>
    <row r="215" spans="2:65" s="1" customFormat="1" ht="19.5">
      <c r="B215" s="32"/>
      <c r="D215" s="151" t="s">
        <v>324</v>
      </c>
      <c r="F215" s="184" t="s">
        <v>649</v>
      </c>
      <c r="I215" s="165"/>
      <c r="L215" s="32"/>
      <c r="M215" s="166"/>
      <c r="T215" s="56"/>
      <c r="AT215" s="17" t="s">
        <v>324</v>
      </c>
      <c r="AU215" s="17" t="s">
        <v>85</v>
      </c>
    </row>
    <row r="216" spans="2:65" s="12" customFormat="1" ht="22.5">
      <c r="B216" s="150"/>
      <c r="D216" s="151" t="s">
        <v>302</v>
      </c>
      <c r="E216" s="152" t="s">
        <v>1</v>
      </c>
      <c r="F216" s="153" t="s">
        <v>2178</v>
      </c>
      <c r="H216" s="154">
        <v>429.40800000000002</v>
      </c>
      <c r="I216" s="155"/>
      <c r="L216" s="150"/>
      <c r="M216" s="156"/>
      <c r="T216" s="157"/>
      <c r="AT216" s="152" t="s">
        <v>302</v>
      </c>
      <c r="AU216" s="152" t="s">
        <v>85</v>
      </c>
      <c r="AV216" s="12" t="s">
        <v>85</v>
      </c>
      <c r="AW216" s="12" t="s">
        <v>32</v>
      </c>
      <c r="AX216" s="12" t="s">
        <v>76</v>
      </c>
      <c r="AY216" s="152" t="s">
        <v>293</v>
      </c>
    </row>
    <row r="217" spans="2:65" s="12" customFormat="1" ht="22.5">
      <c r="B217" s="150"/>
      <c r="D217" s="151" t="s">
        <v>302</v>
      </c>
      <c r="E217" s="152" t="s">
        <v>1</v>
      </c>
      <c r="F217" s="153" t="s">
        <v>2179</v>
      </c>
      <c r="H217" s="154">
        <v>373.17599999999999</v>
      </c>
      <c r="I217" s="155"/>
      <c r="L217" s="150"/>
      <c r="M217" s="156"/>
      <c r="T217" s="157"/>
      <c r="AT217" s="152" t="s">
        <v>302</v>
      </c>
      <c r="AU217" s="152" t="s">
        <v>85</v>
      </c>
      <c r="AV217" s="12" t="s">
        <v>85</v>
      </c>
      <c r="AW217" s="12" t="s">
        <v>32</v>
      </c>
      <c r="AX217" s="12" t="s">
        <v>76</v>
      </c>
      <c r="AY217" s="152" t="s">
        <v>293</v>
      </c>
    </row>
    <row r="218" spans="2:65" s="14" customFormat="1" ht="11.25">
      <c r="B218" s="167"/>
      <c r="D218" s="151" t="s">
        <v>302</v>
      </c>
      <c r="E218" s="168" t="s">
        <v>1</v>
      </c>
      <c r="F218" s="169" t="s">
        <v>371</v>
      </c>
      <c r="H218" s="170">
        <v>802.58399999999995</v>
      </c>
      <c r="I218" s="171"/>
      <c r="L218" s="167"/>
      <c r="M218" s="172"/>
      <c r="T218" s="173"/>
      <c r="AT218" s="168" t="s">
        <v>302</v>
      </c>
      <c r="AU218" s="168" t="s">
        <v>85</v>
      </c>
      <c r="AV218" s="14" t="s">
        <v>300</v>
      </c>
      <c r="AW218" s="14" t="s">
        <v>32</v>
      </c>
      <c r="AX218" s="14" t="s">
        <v>83</v>
      </c>
      <c r="AY218" s="168" t="s">
        <v>293</v>
      </c>
    </row>
    <row r="219" spans="2:65" s="12" customFormat="1" ht="11.25">
      <c r="B219" s="150"/>
      <c r="D219" s="151" t="s">
        <v>302</v>
      </c>
      <c r="F219" s="153" t="s">
        <v>2180</v>
      </c>
      <c r="H219" s="154">
        <v>0.80300000000000005</v>
      </c>
      <c r="I219" s="155"/>
      <c r="L219" s="150"/>
      <c r="M219" s="156"/>
      <c r="T219" s="157"/>
      <c r="AT219" s="152" t="s">
        <v>302</v>
      </c>
      <c r="AU219" s="152" t="s">
        <v>85</v>
      </c>
      <c r="AV219" s="12" t="s">
        <v>85</v>
      </c>
      <c r="AW219" s="12" t="s">
        <v>4</v>
      </c>
      <c r="AX219" s="12" t="s">
        <v>83</v>
      </c>
      <c r="AY219" s="152" t="s">
        <v>293</v>
      </c>
    </row>
    <row r="220" spans="2:65" s="1" customFormat="1" ht="16.5" customHeight="1">
      <c r="B220" s="32"/>
      <c r="C220" s="174" t="s">
        <v>7</v>
      </c>
      <c r="D220" s="174" t="s">
        <v>530</v>
      </c>
      <c r="E220" s="175" t="s">
        <v>661</v>
      </c>
      <c r="F220" s="176" t="s">
        <v>662</v>
      </c>
      <c r="G220" s="177" t="s">
        <v>533</v>
      </c>
      <c r="H220" s="178">
        <v>4.3070000000000004</v>
      </c>
      <c r="I220" s="179"/>
      <c r="J220" s="180">
        <f>ROUND(I220*H220,2)</f>
        <v>0</v>
      </c>
      <c r="K220" s="176" t="s">
        <v>865</v>
      </c>
      <c r="L220" s="181"/>
      <c r="M220" s="182" t="s">
        <v>1</v>
      </c>
      <c r="N220" s="183" t="s">
        <v>41</v>
      </c>
      <c r="P220" s="146">
        <f>O220*H220</f>
        <v>0</v>
      </c>
      <c r="Q220" s="146">
        <v>1</v>
      </c>
      <c r="R220" s="146">
        <f>Q220*H220</f>
        <v>4.3070000000000004</v>
      </c>
      <c r="S220" s="146">
        <v>0</v>
      </c>
      <c r="T220" s="147">
        <f>S220*H220</f>
        <v>0</v>
      </c>
      <c r="AR220" s="148" t="s">
        <v>396</v>
      </c>
      <c r="AT220" s="148" t="s">
        <v>530</v>
      </c>
      <c r="AU220" s="148" t="s">
        <v>85</v>
      </c>
      <c r="AY220" s="17" t="s">
        <v>293</v>
      </c>
      <c r="BE220" s="149">
        <f>IF(N220="základní",J220,0)</f>
        <v>0</v>
      </c>
      <c r="BF220" s="149">
        <f>IF(N220="snížená",J220,0)</f>
        <v>0</v>
      </c>
      <c r="BG220" s="149">
        <f>IF(N220="zákl. přenesená",J220,0)</f>
        <v>0</v>
      </c>
      <c r="BH220" s="149">
        <f>IF(N220="sníž. přenesená",J220,0)</f>
        <v>0</v>
      </c>
      <c r="BI220" s="149">
        <f>IF(N220="nulová",J220,0)</f>
        <v>0</v>
      </c>
      <c r="BJ220" s="17" t="s">
        <v>83</v>
      </c>
      <c r="BK220" s="149">
        <f>ROUND(I220*H220,2)</f>
        <v>0</v>
      </c>
      <c r="BL220" s="17" t="s">
        <v>300</v>
      </c>
      <c r="BM220" s="148" t="s">
        <v>2181</v>
      </c>
    </row>
    <row r="221" spans="2:65" s="1" customFormat="1" ht="19.5">
      <c r="B221" s="32"/>
      <c r="D221" s="151" t="s">
        <v>324</v>
      </c>
      <c r="F221" s="184" t="s">
        <v>664</v>
      </c>
      <c r="I221" s="165"/>
      <c r="L221" s="32"/>
      <c r="M221" s="166"/>
      <c r="T221" s="56"/>
      <c r="AT221" s="17" t="s">
        <v>324</v>
      </c>
      <c r="AU221" s="17" t="s">
        <v>85</v>
      </c>
    </row>
    <row r="222" spans="2:65" s="12" customFormat="1" ht="22.5">
      <c r="B222" s="150"/>
      <c r="D222" s="151" t="s">
        <v>302</v>
      </c>
      <c r="E222" s="152" t="s">
        <v>1</v>
      </c>
      <c r="F222" s="153" t="s">
        <v>2182</v>
      </c>
      <c r="H222" s="154">
        <v>2244</v>
      </c>
      <c r="I222" s="155"/>
      <c r="L222" s="150"/>
      <c r="M222" s="156"/>
      <c r="T222" s="157"/>
      <c r="AT222" s="152" t="s">
        <v>302</v>
      </c>
      <c r="AU222" s="152" t="s">
        <v>85</v>
      </c>
      <c r="AV222" s="12" t="s">
        <v>85</v>
      </c>
      <c r="AW222" s="12" t="s">
        <v>32</v>
      </c>
      <c r="AX222" s="12" t="s">
        <v>76</v>
      </c>
      <c r="AY222" s="152" t="s">
        <v>293</v>
      </c>
    </row>
    <row r="223" spans="2:65" s="12" customFormat="1" ht="22.5">
      <c r="B223" s="150"/>
      <c r="D223" s="151" t="s">
        <v>302</v>
      </c>
      <c r="E223" s="152" t="s">
        <v>1</v>
      </c>
      <c r="F223" s="153" t="s">
        <v>2183</v>
      </c>
      <c r="H223" s="154">
        <v>2062.6799999999998</v>
      </c>
      <c r="I223" s="155"/>
      <c r="L223" s="150"/>
      <c r="M223" s="156"/>
      <c r="T223" s="157"/>
      <c r="AT223" s="152" t="s">
        <v>302</v>
      </c>
      <c r="AU223" s="152" t="s">
        <v>85</v>
      </c>
      <c r="AV223" s="12" t="s">
        <v>85</v>
      </c>
      <c r="AW223" s="12" t="s">
        <v>32</v>
      </c>
      <c r="AX223" s="12" t="s">
        <v>76</v>
      </c>
      <c r="AY223" s="152" t="s">
        <v>293</v>
      </c>
    </row>
    <row r="224" spans="2:65" s="14" customFormat="1" ht="11.25">
      <c r="B224" s="167"/>
      <c r="D224" s="151" t="s">
        <v>302</v>
      </c>
      <c r="E224" s="168" t="s">
        <v>1</v>
      </c>
      <c r="F224" s="169" t="s">
        <v>371</v>
      </c>
      <c r="H224" s="170">
        <v>4306.68</v>
      </c>
      <c r="I224" s="171"/>
      <c r="L224" s="167"/>
      <c r="M224" s="172"/>
      <c r="T224" s="173"/>
      <c r="AT224" s="168" t="s">
        <v>302</v>
      </c>
      <c r="AU224" s="168" t="s">
        <v>85</v>
      </c>
      <c r="AV224" s="14" t="s">
        <v>300</v>
      </c>
      <c r="AW224" s="14" t="s">
        <v>32</v>
      </c>
      <c r="AX224" s="14" t="s">
        <v>83</v>
      </c>
      <c r="AY224" s="168" t="s">
        <v>293</v>
      </c>
    </row>
    <row r="225" spans="2:65" s="12" customFormat="1" ht="11.25">
      <c r="B225" s="150"/>
      <c r="D225" s="151" t="s">
        <v>302</v>
      </c>
      <c r="F225" s="153" t="s">
        <v>2184</v>
      </c>
      <c r="H225" s="154">
        <v>4.3070000000000004</v>
      </c>
      <c r="I225" s="155"/>
      <c r="L225" s="150"/>
      <c r="M225" s="156"/>
      <c r="T225" s="157"/>
      <c r="AT225" s="152" t="s">
        <v>302</v>
      </c>
      <c r="AU225" s="152" t="s">
        <v>85</v>
      </c>
      <c r="AV225" s="12" t="s">
        <v>85</v>
      </c>
      <c r="AW225" s="12" t="s">
        <v>4</v>
      </c>
      <c r="AX225" s="12" t="s">
        <v>83</v>
      </c>
      <c r="AY225" s="152" t="s">
        <v>293</v>
      </c>
    </row>
    <row r="226" spans="2:65" s="1" customFormat="1" ht="24.2" customHeight="1">
      <c r="B226" s="32"/>
      <c r="C226" s="137" t="s">
        <v>694</v>
      </c>
      <c r="D226" s="137" t="s">
        <v>295</v>
      </c>
      <c r="E226" s="138" t="s">
        <v>1641</v>
      </c>
      <c r="F226" s="139" t="s">
        <v>1642</v>
      </c>
      <c r="G226" s="140" t="s">
        <v>418</v>
      </c>
      <c r="H226" s="141">
        <v>3368.8</v>
      </c>
      <c r="I226" s="142"/>
      <c r="J226" s="143">
        <f>ROUND(I226*H226,2)</f>
        <v>0</v>
      </c>
      <c r="K226" s="139" t="s">
        <v>299</v>
      </c>
      <c r="L226" s="32"/>
      <c r="M226" s="144" t="s">
        <v>1</v>
      </c>
      <c r="N226" s="145" t="s">
        <v>41</v>
      </c>
      <c r="P226" s="146">
        <f>O226*H226</f>
        <v>0</v>
      </c>
      <c r="Q226" s="146">
        <v>2.5999999999999998E-4</v>
      </c>
      <c r="R226" s="146">
        <f>Q226*H226</f>
        <v>0.875888</v>
      </c>
      <c r="S226" s="146">
        <v>0</v>
      </c>
      <c r="T226" s="147">
        <f>S226*H226</f>
        <v>0</v>
      </c>
      <c r="AR226" s="148" t="s">
        <v>300</v>
      </c>
      <c r="AT226" s="148" t="s">
        <v>295</v>
      </c>
      <c r="AU226" s="148" t="s">
        <v>85</v>
      </c>
      <c r="AY226" s="17" t="s">
        <v>293</v>
      </c>
      <c r="BE226" s="149">
        <f>IF(N226="základní",J226,0)</f>
        <v>0</v>
      </c>
      <c r="BF226" s="149">
        <f>IF(N226="snížená",J226,0)</f>
        <v>0</v>
      </c>
      <c r="BG226" s="149">
        <f>IF(N226="zákl. přenesená",J226,0)</f>
        <v>0</v>
      </c>
      <c r="BH226" s="149">
        <f>IF(N226="sníž. přenesená",J226,0)</f>
        <v>0</v>
      </c>
      <c r="BI226" s="149">
        <f>IF(N226="nulová",J226,0)</f>
        <v>0</v>
      </c>
      <c r="BJ226" s="17" t="s">
        <v>83</v>
      </c>
      <c r="BK226" s="149">
        <f>ROUND(I226*H226,2)</f>
        <v>0</v>
      </c>
      <c r="BL226" s="17" t="s">
        <v>300</v>
      </c>
      <c r="BM226" s="148" t="s">
        <v>2185</v>
      </c>
    </row>
    <row r="227" spans="2:65" s="12" customFormat="1" ht="22.5">
      <c r="B227" s="150"/>
      <c r="D227" s="151" t="s">
        <v>302</v>
      </c>
      <c r="E227" s="152" t="s">
        <v>1</v>
      </c>
      <c r="F227" s="153" t="s">
        <v>2186</v>
      </c>
      <c r="H227" s="154">
        <v>3368.8</v>
      </c>
      <c r="I227" s="155"/>
      <c r="L227" s="150"/>
      <c r="M227" s="156"/>
      <c r="T227" s="157"/>
      <c r="AT227" s="152" t="s">
        <v>302</v>
      </c>
      <c r="AU227" s="152" t="s">
        <v>85</v>
      </c>
      <c r="AV227" s="12" t="s">
        <v>85</v>
      </c>
      <c r="AW227" s="12" t="s">
        <v>32</v>
      </c>
      <c r="AX227" s="12" t="s">
        <v>83</v>
      </c>
      <c r="AY227" s="152" t="s">
        <v>293</v>
      </c>
    </row>
    <row r="228" spans="2:65" s="1" customFormat="1" ht="24.2" customHeight="1">
      <c r="B228" s="32"/>
      <c r="C228" s="174" t="s">
        <v>699</v>
      </c>
      <c r="D228" s="174" t="s">
        <v>530</v>
      </c>
      <c r="E228" s="175" t="s">
        <v>2187</v>
      </c>
      <c r="F228" s="176" t="s">
        <v>2188</v>
      </c>
      <c r="G228" s="177" t="s">
        <v>533</v>
      </c>
      <c r="H228" s="178">
        <v>1.504</v>
      </c>
      <c r="I228" s="179"/>
      <c r="J228" s="180">
        <f>ROUND(I228*H228,2)</f>
        <v>0</v>
      </c>
      <c r="K228" s="176" t="s">
        <v>299</v>
      </c>
      <c r="L228" s="181"/>
      <c r="M228" s="182" t="s">
        <v>1</v>
      </c>
      <c r="N228" s="183" t="s">
        <v>41</v>
      </c>
      <c r="P228" s="146">
        <f>O228*H228</f>
        <v>0</v>
      </c>
      <c r="Q228" s="146">
        <v>1</v>
      </c>
      <c r="R228" s="146">
        <f>Q228*H228</f>
        <v>1.504</v>
      </c>
      <c r="S228" s="146">
        <v>0</v>
      </c>
      <c r="T228" s="147">
        <f>S228*H228</f>
        <v>0</v>
      </c>
      <c r="AR228" s="148" t="s">
        <v>396</v>
      </c>
      <c r="AT228" s="148" t="s">
        <v>530</v>
      </c>
      <c r="AU228" s="148" t="s">
        <v>85</v>
      </c>
      <c r="AY228" s="17" t="s">
        <v>293</v>
      </c>
      <c r="BE228" s="149">
        <f>IF(N228="základní",J228,0)</f>
        <v>0</v>
      </c>
      <c r="BF228" s="149">
        <f>IF(N228="snížená",J228,0)</f>
        <v>0</v>
      </c>
      <c r="BG228" s="149">
        <f>IF(N228="zákl. přenesená",J228,0)</f>
        <v>0</v>
      </c>
      <c r="BH228" s="149">
        <f>IF(N228="sníž. přenesená",J228,0)</f>
        <v>0</v>
      </c>
      <c r="BI228" s="149">
        <f>IF(N228="nulová",J228,0)</f>
        <v>0</v>
      </c>
      <c r="BJ228" s="17" t="s">
        <v>83</v>
      </c>
      <c r="BK228" s="149">
        <f>ROUND(I228*H228,2)</f>
        <v>0</v>
      </c>
      <c r="BL228" s="17" t="s">
        <v>300</v>
      </c>
      <c r="BM228" s="148" t="s">
        <v>2189</v>
      </c>
    </row>
    <row r="229" spans="2:65" s="1" customFormat="1" ht="19.5">
      <c r="B229" s="32"/>
      <c r="D229" s="151" t="s">
        <v>324</v>
      </c>
      <c r="F229" s="184" t="s">
        <v>2190</v>
      </c>
      <c r="I229" s="165"/>
      <c r="L229" s="32"/>
      <c r="M229" s="166"/>
      <c r="T229" s="56"/>
      <c r="AT229" s="17" t="s">
        <v>324</v>
      </c>
      <c r="AU229" s="17" t="s">
        <v>85</v>
      </c>
    </row>
    <row r="230" spans="2:65" s="12" customFormat="1" ht="22.5">
      <c r="B230" s="150"/>
      <c r="D230" s="151" t="s">
        <v>302</v>
      </c>
      <c r="E230" s="152" t="s">
        <v>1</v>
      </c>
      <c r="F230" s="153" t="s">
        <v>2191</v>
      </c>
      <c r="H230" s="154">
        <v>1503.8</v>
      </c>
      <c r="I230" s="155"/>
      <c r="L230" s="150"/>
      <c r="M230" s="156"/>
      <c r="T230" s="157"/>
      <c r="AT230" s="152" t="s">
        <v>302</v>
      </c>
      <c r="AU230" s="152" t="s">
        <v>85</v>
      </c>
      <c r="AV230" s="12" t="s">
        <v>85</v>
      </c>
      <c r="AW230" s="12" t="s">
        <v>32</v>
      </c>
      <c r="AX230" s="12" t="s">
        <v>83</v>
      </c>
      <c r="AY230" s="152" t="s">
        <v>293</v>
      </c>
    </row>
    <row r="231" spans="2:65" s="12" customFormat="1" ht="11.25">
      <c r="B231" s="150"/>
      <c r="D231" s="151" t="s">
        <v>302</v>
      </c>
      <c r="F231" s="153" t="s">
        <v>2192</v>
      </c>
      <c r="H231" s="154">
        <v>1.504</v>
      </c>
      <c r="I231" s="155"/>
      <c r="L231" s="150"/>
      <c r="M231" s="156"/>
      <c r="T231" s="157"/>
      <c r="AT231" s="152" t="s">
        <v>302</v>
      </c>
      <c r="AU231" s="152" t="s">
        <v>85</v>
      </c>
      <c r="AV231" s="12" t="s">
        <v>85</v>
      </c>
      <c r="AW231" s="12" t="s">
        <v>4</v>
      </c>
      <c r="AX231" s="12" t="s">
        <v>83</v>
      </c>
      <c r="AY231" s="152" t="s">
        <v>293</v>
      </c>
    </row>
    <row r="232" spans="2:65" s="1" customFormat="1" ht="24.2" customHeight="1">
      <c r="B232" s="32"/>
      <c r="C232" s="174" t="s">
        <v>704</v>
      </c>
      <c r="D232" s="174" t="s">
        <v>530</v>
      </c>
      <c r="E232" s="175" t="s">
        <v>1730</v>
      </c>
      <c r="F232" s="176" t="s">
        <v>1731</v>
      </c>
      <c r="G232" s="177" t="s">
        <v>711</v>
      </c>
      <c r="H232" s="178">
        <v>42.85</v>
      </c>
      <c r="I232" s="179"/>
      <c r="J232" s="180">
        <f>ROUND(I232*H232,2)</f>
        <v>0</v>
      </c>
      <c r="K232" s="176" t="s">
        <v>299</v>
      </c>
      <c r="L232" s="181"/>
      <c r="M232" s="182" t="s">
        <v>1</v>
      </c>
      <c r="N232" s="183" t="s">
        <v>41</v>
      </c>
      <c r="P232" s="146">
        <f>O232*H232</f>
        <v>0</v>
      </c>
      <c r="Q232" s="146">
        <v>3.3050000000000003E-2</v>
      </c>
      <c r="R232" s="146">
        <f>Q232*H232</f>
        <v>1.4161925000000002</v>
      </c>
      <c r="S232" s="146">
        <v>0</v>
      </c>
      <c r="T232" s="147">
        <f>S232*H232</f>
        <v>0</v>
      </c>
      <c r="AR232" s="148" t="s">
        <v>396</v>
      </c>
      <c r="AT232" s="148" t="s">
        <v>530</v>
      </c>
      <c r="AU232" s="148" t="s">
        <v>85</v>
      </c>
      <c r="AY232" s="17" t="s">
        <v>293</v>
      </c>
      <c r="BE232" s="149">
        <f>IF(N232="základní",J232,0)</f>
        <v>0</v>
      </c>
      <c r="BF232" s="149">
        <f>IF(N232="snížená",J232,0)</f>
        <v>0</v>
      </c>
      <c r="BG232" s="149">
        <f>IF(N232="zákl. přenesená",J232,0)</f>
        <v>0</v>
      </c>
      <c r="BH232" s="149">
        <f>IF(N232="sníž. přenesená",J232,0)</f>
        <v>0</v>
      </c>
      <c r="BI232" s="149">
        <f>IF(N232="nulová",J232,0)</f>
        <v>0</v>
      </c>
      <c r="BJ232" s="17" t="s">
        <v>83</v>
      </c>
      <c r="BK232" s="149">
        <f>ROUND(I232*H232,2)</f>
        <v>0</v>
      </c>
      <c r="BL232" s="17" t="s">
        <v>300</v>
      </c>
      <c r="BM232" s="148" t="s">
        <v>2193</v>
      </c>
    </row>
    <row r="233" spans="2:65" s="12" customFormat="1" ht="22.5">
      <c r="B233" s="150"/>
      <c r="D233" s="151" t="s">
        <v>302</v>
      </c>
      <c r="E233" s="152" t="s">
        <v>1</v>
      </c>
      <c r="F233" s="153" t="s">
        <v>2194</v>
      </c>
      <c r="H233" s="154">
        <v>42.85</v>
      </c>
      <c r="I233" s="155"/>
      <c r="L233" s="150"/>
      <c r="M233" s="156"/>
      <c r="T233" s="157"/>
      <c r="AT233" s="152" t="s">
        <v>302</v>
      </c>
      <c r="AU233" s="152" t="s">
        <v>85</v>
      </c>
      <c r="AV233" s="12" t="s">
        <v>85</v>
      </c>
      <c r="AW233" s="12" t="s">
        <v>32</v>
      </c>
      <c r="AX233" s="12" t="s">
        <v>83</v>
      </c>
      <c r="AY233" s="152" t="s">
        <v>293</v>
      </c>
    </row>
    <row r="234" spans="2:65" s="1" customFormat="1" ht="24.2" customHeight="1">
      <c r="B234" s="32"/>
      <c r="C234" s="174" t="s">
        <v>708</v>
      </c>
      <c r="D234" s="174" t="s">
        <v>530</v>
      </c>
      <c r="E234" s="175" t="s">
        <v>2195</v>
      </c>
      <c r="F234" s="176" t="s">
        <v>2196</v>
      </c>
      <c r="G234" s="177" t="s">
        <v>711</v>
      </c>
      <c r="H234" s="178">
        <v>27.4</v>
      </c>
      <c r="I234" s="179"/>
      <c r="J234" s="180">
        <f>ROUND(I234*H234,2)</f>
        <v>0</v>
      </c>
      <c r="K234" s="176" t="s">
        <v>1</v>
      </c>
      <c r="L234" s="181"/>
      <c r="M234" s="182" t="s">
        <v>1</v>
      </c>
      <c r="N234" s="183" t="s">
        <v>41</v>
      </c>
      <c r="P234" s="146">
        <f>O234*H234</f>
        <v>0</v>
      </c>
      <c r="Q234" s="146">
        <v>6.8500000000000002E-3</v>
      </c>
      <c r="R234" s="146">
        <f>Q234*H234</f>
        <v>0.18769</v>
      </c>
      <c r="S234" s="146">
        <v>0</v>
      </c>
      <c r="T234" s="147">
        <f>S234*H234</f>
        <v>0</v>
      </c>
      <c r="AR234" s="148" t="s">
        <v>396</v>
      </c>
      <c r="AT234" s="148" t="s">
        <v>530</v>
      </c>
      <c r="AU234" s="148" t="s">
        <v>85</v>
      </c>
      <c r="AY234" s="17" t="s">
        <v>293</v>
      </c>
      <c r="BE234" s="149">
        <f>IF(N234="základní",J234,0)</f>
        <v>0</v>
      </c>
      <c r="BF234" s="149">
        <f>IF(N234="snížená",J234,0)</f>
        <v>0</v>
      </c>
      <c r="BG234" s="149">
        <f>IF(N234="zákl. přenesená",J234,0)</f>
        <v>0</v>
      </c>
      <c r="BH234" s="149">
        <f>IF(N234="sníž. přenesená",J234,0)</f>
        <v>0</v>
      </c>
      <c r="BI234" s="149">
        <f>IF(N234="nulová",J234,0)</f>
        <v>0</v>
      </c>
      <c r="BJ234" s="17" t="s">
        <v>83</v>
      </c>
      <c r="BK234" s="149">
        <f>ROUND(I234*H234,2)</f>
        <v>0</v>
      </c>
      <c r="BL234" s="17" t="s">
        <v>300</v>
      </c>
      <c r="BM234" s="148" t="s">
        <v>2197</v>
      </c>
    </row>
    <row r="235" spans="2:65" s="12" customFormat="1" ht="22.5">
      <c r="B235" s="150"/>
      <c r="D235" s="151" t="s">
        <v>302</v>
      </c>
      <c r="E235" s="152" t="s">
        <v>1</v>
      </c>
      <c r="F235" s="153" t="s">
        <v>2198</v>
      </c>
      <c r="H235" s="154">
        <v>27.4</v>
      </c>
      <c r="I235" s="155"/>
      <c r="L235" s="150"/>
      <c r="M235" s="156"/>
      <c r="T235" s="157"/>
      <c r="AT235" s="152" t="s">
        <v>302</v>
      </c>
      <c r="AU235" s="152" t="s">
        <v>85</v>
      </c>
      <c r="AV235" s="12" t="s">
        <v>85</v>
      </c>
      <c r="AW235" s="12" t="s">
        <v>32</v>
      </c>
      <c r="AX235" s="12" t="s">
        <v>83</v>
      </c>
      <c r="AY235" s="152" t="s">
        <v>293</v>
      </c>
    </row>
    <row r="236" spans="2:65" s="1" customFormat="1" ht="21.75" customHeight="1">
      <c r="B236" s="32"/>
      <c r="C236" s="137" t="s">
        <v>737</v>
      </c>
      <c r="D236" s="137" t="s">
        <v>295</v>
      </c>
      <c r="E236" s="138" t="s">
        <v>681</v>
      </c>
      <c r="F236" s="139" t="s">
        <v>682</v>
      </c>
      <c r="G236" s="140" t="s">
        <v>311</v>
      </c>
      <c r="H236" s="141">
        <v>1834.838</v>
      </c>
      <c r="I236" s="142"/>
      <c r="J236" s="143">
        <f>ROUND(I236*H236,2)</f>
        <v>0</v>
      </c>
      <c r="K236" s="139" t="s">
        <v>299</v>
      </c>
      <c r="L236" s="32"/>
      <c r="M236" s="144" t="s">
        <v>1</v>
      </c>
      <c r="N236" s="145" t="s">
        <v>41</v>
      </c>
      <c r="P236" s="146">
        <f>O236*H236</f>
        <v>0</v>
      </c>
      <c r="Q236" s="146">
        <v>0</v>
      </c>
      <c r="R236" s="146">
        <f>Q236*H236</f>
        <v>0</v>
      </c>
      <c r="S236" s="146">
        <v>0</v>
      </c>
      <c r="T236" s="147">
        <f>S236*H236</f>
        <v>0</v>
      </c>
      <c r="AR236" s="148" t="s">
        <v>300</v>
      </c>
      <c r="AT236" s="148" t="s">
        <v>295</v>
      </c>
      <c r="AU236" s="148" t="s">
        <v>85</v>
      </c>
      <c r="AY236" s="17" t="s">
        <v>293</v>
      </c>
      <c r="BE236" s="149">
        <f>IF(N236="základní",J236,0)</f>
        <v>0</v>
      </c>
      <c r="BF236" s="149">
        <f>IF(N236="snížená",J236,0)</f>
        <v>0</v>
      </c>
      <c r="BG236" s="149">
        <f>IF(N236="zákl. přenesená",J236,0)</f>
        <v>0</v>
      </c>
      <c r="BH236" s="149">
        <f>IF(N236="sníž. přenesená",J236,0)</f>
        <v>0</v>
      </c>
      <c r="BI236" s="149">
        <f>IF(N236="nulová",J236,0)</f>
        <v>0</v>
      </c>
      <c r="BJ236" s="17" t="s">
        <v>83</v>
      </c>
      <c r="BK236" s="149">
        <f>ROUND(I236*H236,2)</f>
        <v>0</v>
      </c>
      <c r="BL236" s="17" t="s">
        <v>300</v>
      </c>
      <c r="BM236" s="148" t="s">
        <v>2199</v>
      </c>
    </row>
    <row r="237" spans="2:65" s="12" customFormat="1" ht="11.25">
      <c r="B237" s="150"/>
      <c r="D237" s="151" t="s">
        <v>302</v>
      </c>
      <c r="E237" s="152" t="s">
        <v>241</v>
      </c>
      <c r="F237" s="153" t="s">
        <v>2200</v>
      </c>
      <c r="H237" s="154">
        <v>1721.73</v>
      </c>
      <c r="I237" s="155"/>
      <c r="L237" s="150"/>
      <c r="M237" s="156"/>
      <c r="T237" s="157"/>
      <c r="AT237" s="152" t="s">
        <v>302</v>
      </c>
      <c r="AU237" s="152" t="s">
        <v>85</v>
      </c>
      <c r="AV237" s="12" t="s">
        <v>85</v>
      </c>
      <c r="AW237" s="12" t="s">
        <v>32</v>
      </c>
      <c r="AX237" s="12" t="s">
        <v>76</v>
      </c>
      <c r="AY237" s="152" t="s">
        <v>293</v>
      </c>
    </row>
    <row r="238" spans="2:65" s="12" customFormat="1" ht="11.25">
      <c r="B238" s="150"/>
      <c r="D238" s="151" t="s">
        <v>302</v>
      </c>
      <c r="E238" s="152" t="s">
        <v>1</v>
      </c>
      <c r="F238" s="153" t="s">
        <v>685</v>
      </c>
      <c r="H238" s="154">
        <v>113.108</v>
      </c>
      <c r="I238" s="155"/>
      <c r="L238" s="150"/>
      <c r="M238" s="156"/>
      <c r="T238" s="157"/>
      <c r="AT238" s="152" t="s">
        <v>302</v>
      </c>
      <c r="AU238" s="152" t="s">
        <v>85</v>
      </c>
      <c r="AV238" s="12" t="s">
        <v>85</v>
      </c>
      <c r="AW238" s="12" t="s">
        <v>32</v>
      </c>
      <c r="AX238" s="12" t="s">
        <v>76</v>
      </c>
      <c r="AY238" s="152" t="s">
        <v>293</v>
      </c>
    </row>
    <row r="239" spans="2:65" s="14" customFormat="1" ht="11.25">
      <c r="B239" s="167"/>
      <c r="D239" s="151" t="s">
        <v>302</v>
      </c>
      <c r="E239" s="168" t="s">
        <v>1</v>
      </c>
      <c r="F239" s="169" t="s">
        <v>371</v>
      </c>
      <c r="H239" s="170">
        <v>1834.838</v>
      </c>
      <c r="I239" s="171"/>
      <c r="L239" s="167"/>
      <c r="M239" s="172"/>
      <c r="T239" s="173"/>
      <c r="AT239" s="168" t="s">
        <v>302</v>
      </c>
      <c r="AU239" s="168" t="s">
        <v>85</v>
      </c>
      <c r="AV239" s="14" t="s">
        <v>300</v>
      </c>
      <c r="AW239" s="14" t="s">
        <v>32</v>
      </c>
      <c r="AX239" s="14" t="s">
        <v>83</v>
      </c>
      <c r="AY239" s="168" t="s">
        <v>293</v>
      </c>
    </row>
    <row r="240" spans="2:65" s="1" customFormat="1" ht="37.9" customHeight="1">
      <c r="B240" s="32"/>
      <c r="C240" s="137" t="s">
        <v>746</v>
      </c>
      <c r="D240" s="137" t="s">
        <v>295</v>
      </c>
      <c r="E240" s="138" t="s">
        <v>687</v>
      </c>
      <c r="F240" s="139" t="s">
        <v>688</v>
      </c>
      <c r="G240" s="140" t="s">
        <v>311</v>
      </c>
      <c r="H240" s="141">
        <v>1721.73</v>
      </c>
      <c r="I240" s="142"/>
      <c r="J240" s="143">
        <f>ROUND(I240*H240,2)</f>
        <v>0</v>
      </c>
      <c r="K240" s="139" t="s">
        <v>299</v>
      </c>
      <c r="L240" s="32"/>
      <c r="M240" s="144" t="s">
        <v>1</v>
      </c>
      <c r="N240" s="145" t="s">
        <v>41</v>
      </c>
      <c r="P240" s="146">
        <f>O240*H240</f>
        <v>0</v>
      </c>
      <c r="Q240" s="146">
        <v>0</v>
      </c>
      <c r="R240" s="146">
        <f>Q240*H240</f>
        <v>0</v>
      </c>
      <c r="S240" s="146">
        <v>0</v>
      </c>
      <c r="T240" s="147">
        <f>S240*H240</f>
        <v>0</v>
      </c>
      <c r="AR240" s="148" t="s">
        <v>300</v>
      </c>
      <c r="AT240" s="148" t="s">
        <v>295</v>
      </c>
      <c r="AU240" s="148" t="s">
        <v>85</v>
      </c>
      <c r="AY240" s="17" t="s">
        <v>293</v>
      </c>
      <c r="BE240" s="149">
        <f>IF(N240="základní",J240,0)</f>
        <v>0</v>
      </c>
      <c r="BF240" s="149">
        <f>IF(N240="snížená",J240,0)</f>
        <v>0</v>
      </c>
      <c r="BG240" s="149">
        <f>IF(N240="zákl. přenesená",J240,0)</f>
        <v>0</v>
      </c>
      <c r="BH240" s="149">
        <f>IF(N240="sníž. přenesená",J240,0)</f>
        <v>0</v>
      </c>
      <c r="BI240" s="149">
        <f>IF(N240="nulová",J240,0)</f>
        <v>0</v>
      </c>
      <c r="BJ240" s="17" t="s">
        <v>83</v>
      </c>
      <c r="BK240" s="149">
        <f>ROUND(I240*H240,2)</f>
        <v>0</v>
      </c>
      <c r="BL240" s="17" t="s">
        <v>300</v>
      </c>
      <c r="BM240" s="148" t="s">
        <v>2201</v>
      </c>
    </row>
    <row r="241" spans="2:65" s="12" customFormat="1" ht="11.25">
      <c r="B241" s="150"/>
      <c r="D241" s="151" t="s">
        <v>302</v>
      </c>
      <c r="E241" s="152" t="s">
        <v>237</v>
      </c>
      <c r="F241" s="153" t="s">
        <v>241</v>
      </c>
      <c r="H241" s="154">
        <v>1721.73</v>
      </c>
      <c r="I241" s="155"/>
      <c r="L241" s="150"/>
      <c r="M241" s="156"/>
      <c r="T241" s="157"/>
      <c r="AT241" s="152" t="s">
        <v>302</v>
      </c>
      <c r="AU241" s="152" t="s">
        <v>85</v>
      </c>
      <c r="AV241" s="12" t="s">
        <v>85</v>
      </c>
      <c r="AW241" s="12" t="s">
        <v>32</v>
      </c>
      <c r="AX241" s="12" t="s">
        <v>83</v>
      </c>
      <c r="AY241" s="152" t="s">
        <v>293</v>
      </c>
    </row>
    <row r="242" spans="2:65" s="1" customFormat="1" ht="21.75" customHeight="1">
      <c r="B242" s="32"/>
      <c r="C242" s="137" t="s">
        <v>764</v>
      </c>
      <c r="D242" s="137" t="s">
        <v>295</v>
      </c>
      <c r="E242" s="138" t="s">
        <v>690</v>
      </c>
      <c r="F242" s="139" t="s">
        <v>691</v>
      </c>
      <c r="G242" s="140" t="s">
        <v>311</v>
      </c>
      <c r="H242" s="141">
        <v>2039.124</v>
      </c>
      <c r="I242" s="142"/>
      <c r="J242" s="143">
        <f>ROUND(I242*H242,2)</f>
        <v>0</v>
      </c>
      <c r="K242" s="139" t="s">
        <v>299</v>
      </c>
      <c r="L242" s="32"/>
      <c r="M242" s="144" t="s">
        <v>1</v>
      </c>
      <c r="N242" s="145" t="s">
        <v>41</v>
      </c>
      <c r="P242" s="146">
        <f>O242*H242</f>
        <v>0</v>
      </c>
      <c r="Q242" s="146">
        <v>0</v>
      </c>
      <c r="R242" s="146">
        <f>Q242*H242</f>
        <v>0</v>
      </c>
      <c r="S242" s="146">
        <v>0</v>
      </c>
      <c r="T242" s="147">
        <f>S242*H242</f>
        <v>0</v>
      </c>
      <c r="AR242" s="148" t="s">
        <v>300</v>
      </c>
      <c r="AT242" s="148" t="s">
        <v>295</v>
      </c>
      <c r="AU242" s="148" t="s">
        <v>85</v>
      </c>
      <c r="AY242" s="17" t="s">
        <v>293</v>
      </c>
      <c r="BE242" s="149">
        <f>IF(N242="základní",J242,0)</f>
        <v>0</v>
      </c>
      <c r="BF242" s="149">
        <f>IF(N242="snížená",J242,0)</f>
        <v>0</v>
      </c>
      <c r="BG242" s="149">
        <f>IF(N242="zákl. přenesená",J242,0)</f>
        <v>0</v>
      </c>
      <c r="BH242" s="149">
        <f>IF(N242="sníž. přenesená",J242,0)</f>
        <v>0</v>
      </c>
      <c r="BI242" s="149">
        <f>IF(N242="nulová",J242,0)</f>
        <v>0</v>
      </c>
      <c r="BJ242" s="17" t="s">
        <v>83</v>
      </c>
      <c r="BK242" s="149">
        <f>ROUND(I242*H242,2)</f>
        <v>0</v>
      </c>
      <c r="BL242" s="17" t="s">
        <v>300</v>
      </c>
      <c r="BM242" s="148" t="s">
        <v>2202</v>
      </c>
    </row>
    <row r="243" spans="2:65" s="12" customFormat="1" ht="11.25">
      <c r="B243" s="150"/>
      <c r="D243" s="151" t="s">
        <v>302</v>
      </c>
      <c r="E243" s="152" t="s">
        <v>1</v>
      </c>
      <c r="F243" s="153" t="s">
        <v>2203</v>
      </c>
      <c r="H243" s="154">
        <v>2039.124</v>
      </c>
      <c r="I243" s="155"/>
      <c r="L243" s="150"/>
      <c r="M243" s="156"/>
      <c r="T243" s="157"/>
      <c r="AT243" s="152" t="s">
        <v>302</v>
      </c>
      <c r="AU243" s="152" t="s">
        <v>85</v>
      </c>
      <c r="AV243" s="12" t="s">
        <v>85</v>
      </c>
      <c r="AW243" s="12" t="s">
        <v>32</v>
      </c>
      <c r="AX243" s="12" t="s">
        <v>83</v>
      </c>
      <c r="AY243" s="152" t="s">
        <v>293</v>
      </c>
    </row>
    <row r="244" spans="2:65" s="1" customFormat="1" ht="24.2" customHeight="1">
      <c r="B244" s="32"/>
      <c r="C244" s="137" t="s">
        <v>773</v>
      </c>
      <c r="D244" s="137" t="s">
        <v>295</v>
      </c>
      <c r="E244" s="138" t="s">
        <v>695</v>
      </c>
      <c r="F244" s="139" t="s">
        <v>696</v>
      </c>
      <c r="G244" s="140" t="s">
        <v>311</v>
      </c>
      <c r="H244" s="141">
        <v>328.58800000000002</v>
      </c>
      <c r="I244" s="142"/>
      <c r="J244" s="143">
        <f>ROUND(I244*H244,2)</f>
        <v>0</v>
      </c>
      <c r="K244" s="139" t="s">
        <v>299</v>
      </c>
      <c r="L244" s="32"/>
      <c r="M244" s="144" t="s">
        <v>1</v>
      </c>
      <c r="N244" s="145" t="s">
        <v>41</v>
      </c>
      <c r="P244" s="146">
        <f>O244*H244</f>
        <v>0</v>
      </c>
      <c r="Q244" s="146">
        <v>0</v>
      </c>
      <c r="R244" s="146">
        <f>Q244*H244</f>
        <v>0</v>
      </c>
      <c r="S244" s="146">
        <v>0</v>
      </c>
      <c r="T244" s="147">
        <f>S244*H244</f>
        <v>0</v>
      </c>
      <c r="AR244" s="148" t="s">
        <v>300</v>
      </c>
      <c r="AT244" s="148" t="s">
        <v>295</v>
      </c>
      <c r="AU244" s="148" t="s">
        <v>85</v>
      </c>
      <c r="AY244" s="17" t="s">
        <v>293</v>
      </c>
      <c r="BE244" s="149">
        <f>IF(N244="základní",J244,0)</f>
        <v>0</v>
      </c>
      <c r="BF244" s="149">
        <f>IF(N244="snížená",J244,0)</f>
        <v>0</v>
      </c>
      <c r="BG244" s="149">
        <f>IF(N244="zákl. přenesená",J244,0)</f>
        <v>0</v>
      </c>
      <c r="BH244" s="149">
        <f>IF(N244="sníž. přenesená",J244,0)</f>
        <v>0</v>
      </c>
      <c r="BI244" s="149">
        <f>IF(N244="nulová",J244,0)</f>
        <v>0</v>
      </c>
      <c r="BJ244" s="17" t="s">
        <v>83</v>
      </c>
      <c r="BK244" s="149">
        <f>ROUND(I244*H244,2)</f>
        <v>0</v>
      </c>
      <c r="BL244" s="17" t="s">
        <v>300</v>
      </c>
      <c r="BM244" s="148" t="s">
        <v>2204</v>
      </c>
    </row>
    <row r="245" spans="2:65" s="12" customFormat="1" ht="11.25">
      <c r="B245" s="150"/>
      <c r="D245" s="151" t="s">
        <v>302</v>
      </c>
      <c r="E245" s="152" t="s">
        <v>235</v>
      </c>
      <c r="F245" s="153" t="s">
        <v>698</v>
      </c>
      <c r="H245" s="154">
        <v>124.30200000000001</v>
      </c>
      <c r="I245" s="155"/>
      <c r="L245" s="150"/>
      <c r="M245" s="156"/>
      <c r="T245" s="157"/>
      <c r="AT245" s="152" t="s">
        <v>302</v>
      </c>
      <c r="AU245" s="152" t="s">
        <v>85</v>
      </c>
      <c r="AV245" s="12" t="s">
        <v>85</v>
      </c>
      <c r="AW245" s="12" t="s">
        <v>32</v>
      </c>
      <c r="AX245" s="12" t="s">
        <v>76</v>
      </c>
      <c r="AY245" s="152" t="s">
        <v>293</v>
      </c>
    </row>
    <row r="246" spans="2:65" s="12" customFormat="1" ht="11.25">
      <c r="B246" s="150"/>
      <c r="D246" s="151" t="s">
        <v>302</v>
      </c>
      <c r="E246" s="152" t="s">
        <v>1</v>
      </c>
      <c r="F246" s="153" t="s">
        <v>2205</v>
      </c>
      <c r="H246" s="154">
        <v>204.286</v>
      </c>
      <c r="I246" s="155"/>
      <c r="L246" s="150"/>
      <c r="M246" s="156"/>
      <c r="T246" s="157"/>
      <c r="AT246" s="152" t="s">
        <v>302</v>
      </c>
      <c r="AU246" s="152" t="s">
        <v>85</v>
      </c>
      <c r="AV246" s="12" t="s">
        <v>85</v>
      </c>
      <c r="AW246" s="12" t="s">
        <v>32</v>
      </c>
      <c r="AX246" s="12" t="s">
        <v>76</v>
      </c>
      <c r="AY246" s="152" t="s">
        <v>293</v>
      </c>
    </row>
    <row r="247" spans="2:65" s="14" customFormat="1" ht="11.25">
      <c r="B247" s="167"/>
      <c r="D247" s="151" t="s">
        <v>302</v>
      </c>
      <c r="E247" s="168" t="s">
        <v>1</v>
      </c>
      <c r="F247" s="169" t="s">
        <v>371</v>
      </c>
      <c r="H247" s="170">
        <v>328.58800000000002</v>
      </c>
      <c r="I247" s="171"/>
      <c r="L247" s="167"/>
      <c r="M247" s="172"/>
      <c r="T247" s="173"/>
      <c r="AT247" s="168" t="s">
        <v>302</v>
      </c>
      <c r="AU247" s="168" t="s">
        <v>85</v>
      </c>
      <c r="AV247" s="14" t="s">
        <v>300</v>
      </c>
      <c r="AW247" s="14" t="s">
        <v>32</v>
      </c>
      <c r="AX247" s="14" t="s">
        <v>83</v>
      </c>
      <c r="AY247" s="168" t="s">
        <v>293</v>
      </c>
    </row>
    <row r="248" spans="2:65" s="1" customFormat="1" ht="24.2" customHeight="1">
      <c r="B248" s="32"/>
      <c r="C248" s="137" t="s">
        <v>777</v>
      </c>
      <c r="D248" s="137" t="s">
        <v>295</v>
      </c>
      <c r="E248" s="138" t="s">
        <v>700</v>
      </c>
      <c r="F248" s="139" t="s">
        <v>701</v>
      </c>
      <c r="G248" s="140" t="s">
        <v>533</v>
      </c>
      <c r="H248" s="141">
        <v>3271.2869999999998</v>
      </c>
      <c r="I248" s="142"/>
      <c r="J248" s="143">
        <f>ROUND(I248*H248,2)</f>
        <v>0</v>
      </c>
      <c r="K248" s="139" t="s">
        <v>299</v>
      </c>
      <c r="L248" s="32"/>
      <c r="M248" s="144" t="s">
        <v>1</v>
      </c>
      <c r="N248" s="145" t="s">
        <v>41</v>
      </c>
      <c r="P248" s="146">
        <f>O248*H248</f>
        <v>0</v>
      </c>
      <c r="Q248" s="146">
        <v>0</v>
      </c>
      <c r="R248" s="146">
        <f>Q248*H248</f>
        <v>0</v>
      </c>
      <c r="S248" s="146">
        <v>0</v>
      </c>
      <c r="T248" s="147">
        <f>S248*H248</f>
        <v>0</v>
      </c>
      <c r="AR248" s="148" t="s">
        <v>300</v>
      </c>
      <c r="AT248" s="148" t="s">
        <v>295</v>
      </c>
      <c r="AU248" s="148" t="s">
        <v>85</v>
      </c>
      <c r="AY248" s="17" t="s">
        <v>293</v>
      </c>
      <c r="BE248" s="149">
        <f>IF(N248="základní",J248,0)</f>
        <v>0</v>
      </c>
      <c r="BF248" s="149">
        <f>IF(N248="snížená",J248,0)</f>
        <v>0</v>
      </c>
      <c r="BG248" s="149">
        <f>IF(N248="zákl. přenesená",J248,0)</f>
        <v>0</v>
      </c>
      <c r="BH248" s="149">
        <f>IF(N248="sníž. přenesená",J248,0)</f>
        <v>0</v>
      </c>
      <c r="BI248" s="149">
        <f>IF(N248="nulová",J248,0)</f>
        <v>0</v>
      </c>
      <c r="BJ248" s="17" t="s">
        <v>83</v>
      </c>
      <c r="BK248" s="149">
        <f>ROUND(I248*H248,2)</f>
        <v>0</v>
      </c>
      <c r="BL248" s="17" t="s">
        <v>300</v>
      </c>
      <c r="BM248" s="148" t="s">
        <v>2206</v>
      </c>
    </row>
    <row r="249" spans="2:65" s="12" customFormat="1" ht="11.25">
      <c r="B249" s="150"/>
      <c r="D249" s="151" t="s">
        <v>302</v>
      </c>
      <c r="E249" s="152" t="s">
        <v>1</v>
      </c>
      <c r="F249" s="153" t="s">
        <v>703</v>
      </c>
      <c r="H249" s="154">
        <v>3271.2869999999998</v>
      </c>
      <c r="I249" s="155"/>
      <c r="L249" s="150"/>
      <c r="M249" s="156"/>
      <c r="T249" s="157"/>
      <c r="AT249" s="152" t="s">
        <v>302</v>
      </c>
      <c r="AU249" s="152" t="s">
        <v>85</v>
      </c>
      <c r="AV249" s="12" t="s">
        <v>85</v>
      </c>
      <c r="AW249" s="12" t="s">
        <v>32</v>
      </c>
      <c r="AX249" s="12" t="s">
        <v>83</v>
      </c>
      <c r="AY249" s="152" t="s">
        <v>293</v>
      </c>
    </row>
    <row r="250" spans="2:65" s="1" customFormat="1" ht="16.5" customHeight="1">
      <c r="B250" s="32"/>
      <c r="C250" s="137" t="s">
        <v>782</v>
      </c>
      <c r="D250" s="137" t="s">
        <v>295</v>
      </c>
      <c r="E250" s="138" t="s">
        <v>705</v>
      </c>
      <c r="F250" s="139" t="s">
        <v>706</v>
      </c>
      <c r="G250" s="140" t="s">
        <v>311</v>
      </c>
      <c r="H250" s="141">
        <v>1721.73</v>
      </c>
      <c r="I250" s="142"/>
      <c r="J250" s="143">
        <f>ROUND(I250*H250,2)</f>
        <v>0</v>
      </c>
      <c r="K250" s="139" t="s">
        <v>299</v>
      </c>
      <c r="L250" s="32"/>
      <c r="M250" s="144" t="s">
        <v>1</v>
      </c>
      <c r="N250" s="145" t="s">
        <v>41</v>
      </c>
      <c r="P250" s="146">
        <f>O250*H250</f>
        <v>0</v>
      </c>
      <c r="Q250" s="146">
        <v>0</v>
      </c>
      <c r="R250" s="146">
        <f>Q250*H250</f>
        <v>0</v>
      </c>
      <c r="S250" s="146">
        <v>0</v>
      </c>
      <c r="T250" s="147">
        <f>S250*H250</f>
        <v>0</v>
      </c>
      <c r="AR250" s="148" t="s">
        <v>300</v>
      </c>
      <c r="AT250" s="148" t="s">
        <v>295</v>
      </c>
      <c r="AU250" s="148" t="s">
        <v>85</v>
      </c>
      <c r="AY250" s="17" t="s">
        <v>293</v>
      </c>
      <c r="BE250" s="149">
        <f>IF(N250="základní",J250,0)</f>
        <v>0</v>
      </c>
      <c r="BF250" s="149">
        <f>IF(N250="snížená",J250,0)</f>
        <v>0</v>
      </c>
      <c r="BG250" s="149">
        <f>IF(N250="zákl. přenesená",J250,0)</f>
        <v>0</v>
      </c>
      <c r="BH250" s="149">
        <f>IF(N250="sníž. přenesená",J250,0)</f>
        <v>0</v>
      </c>
      <c r="BI250" s="149">
        <f>IF(N250="nulová",J250,0)</f>
        <v>0</v>
      </c>
      <c r="BJ250" s="17" t="s">
        <v>83</v>
      </c>
      <c r="BK250" s="149">
        <f>ROUND(I250*H250,2)</f>
        <v>0</v>
      </c>
      <c r="BL250" s="17" t="s">
        <v>300</v>
      </c>
      <c r="BM250" s="148" t="s">
        <v>2207</v>
      </c>
    </row>
    <row r="251" spans="2:65" s="12" customFormat="1" ht="11.25">
      <c r="B251" s="150"/>
      <c r="D251" s="151" t="s">
        <v>302</v>
      </c>
      <c r="E251" s="152" t="s">
        <v>1</v>
      </c>
      <c r="F251" s="153" t="s">
        <v>237</v>
      </c>
      <c r="H251" s="154">
        <v>1721.73</v>
      </c>
      <c r="I251" s="155"/>
      <c r="L251" s="150"/>
      <c r="M251" s="156"/>
      <c r="T251" s="157"/>
      <c r="AT251" s="152" t="s">
        <v>302</v>
      </c>
      <c r="AU251" s="152" t="s">
        <v>85</v>
      </c>
      <c r="AV251" s="12" t="s">
        <v>85</v>
      </c>
      <c r="AW251" s="12" t="s">
        <v>32</v>
      </c>
      <c r="AX251" s="12" t="s">
        <v>83</v>
      </c>
      <c r="AY251" s="152" t="s">
        <v>293</v>
      </c>
    </row>
    <row r="252" spans="2:65" s="1" customFormat="1" ht="24.2" customHeight="1">
      <c r="B252" s="32"/>
      <c r="C252" s="137" t="s">
        <v>787</v>
      </c>
      <c r="D252" s="137" t="s">
        <v>295</v>
      </c>
      <c r="E252" s="138" t="s">
        <v>1757</v>
      </c>
      <c r="F252" s="139" t="s">
        <v>1758</v>
      </c>
      <c r="G252" s="140" t="s">
        <v>311</v>
      </c>
      <c r="H252" s="141">
        <v>232.21600000000001</v>
      </c>
      <c r="I252" s="142"/>
      <c r="J252" s="143">
        <f>ROUND(I252*H252,2)</f>
        <v>0</v>
      </c>
      <c r="K252" s="139" t="s">
        <v>299</v>
      </c>
      <c r="L252" s="32"/>
      <c r="M252" s="144" t="s">
        <v>1</v>
      </c>
      <c r="N252" s="145" t="s">
        <v>41</v>
      </c>
      <c r="P252" s="146">
        <f>O252*H252</f>
        <v>0</v>
      </c>
      <c r="Q252" s="146">
        <v>0</v>
      </c>
      <c r="R252" s="146">
        <f>Q252*H252</f>
        <v>0</v>
      </c>
      <c r="S252" s="146">
        <v>0</v>
      </c>
      <c r="T252" s="147">
        <f>S252*H252</f>
        <v>0</v>
      </c>
      <c r="AR252" s="148" t="s">
        <v>300</v>
      </c>
      <c r="AT252" s="148" t="s">
        <v>295</v>
      </c>
      <c r="AU252" s="148" t="s">
        <v>85</v>
      </c>
      <c r="AY252" s="17" t="s">
        <v>293</v>
      </c>
      <c r="BE252" s="149">
        <f>IF(N252="základní",J252,0)</f>
        <v>0</v>
      </c>
      <c r="BF252" s="149">
        <f>IF(N252="snížená",J252,0)</f>
        <v>0</v>
      </c>
      <c r="BG252" s="149">
        <f>IF(N252="zákl. přenesená",J252,0)</f>
        <v>0</v>
      </c>
      <c r="BH252" s="149">
        <f>IF(N252="sníž. přenesená",J252,0)</f>
        <v>0</v>
      </c>
      <c r="BI252" s="149">
        <f>IF(N252="nulová",J252,0)</f>
        <v>0</v>
      </c>
      <c r="BJ252" s="17" t="s">
        <v>83</v>
      </c>
      <c r="BK252" s="149">
        <f>ROUND(I252*H252,2)</f>
        <v>0</v>
      </c>
      <c r="BL252" s="17" t="s">
        <v>300</v>
      </c>
      <c r="BM252" s="148" t="s">
        <v>2208</v>
      </c>
    </row>
    <row r="253" spans="2:65" s="12" customFormat="1" ht="11.25">
      <c r="B253" s="150"/>
      <c r="D253" s="151" t="s">
        <v>302</v>
      </c>
      <c r="E253" s="152" t="s">
        <v>1</v>
      </c>
      <c r="F253" s="153" t="s">
        <v>2209</v>
      </c>
      <c r="H253" s="154">
        <v>54.255000000000003</v>
      </c>
      <c r="I253" s="155"/>
      <c r="L253" s="150"/>
      <c r="M253" s="156"/>
      <c r="T253" s="157"/>
      <c r="AT253" s="152" t="s">
        <v>302</v>
      </c>
      <c r="AU253" s="152" t="s">
        <v>85</v>
      </c>
      <c r="AV253" s="12" t="s">
        <v>85</v>
      </c>
      <c r="AW253" s="12" t="s">
        <v>32</v>
      </c>
      <c r="AX253" s="12" t="s">
        <v>76</v>
      </c>
      <c r="AY253" s="152" t="s">
        <v>293</v>
      </c>
    </row>
    <row r="254" spans="2:65" s="12" customFormat="1" ht="22.5">
      <c r="B254" s="150"/>
      <c r="D254" s="151" t="s">
        <v>302</v>
      </c>
      <c r="E254" s="152" t="s">
        <v>1</v>
      </c>
      <c r="F254" s="153" t="s">
        <v>2210</v>
      </c>
      <c r="H254" s="154">
        <v>22.19</v>
      </c>
      <c r="I254" s="155"/>
      <c r="L254" s="150"/>
      <c r="M254" s="156"/>
      <c r="T254" s="157"/>
      <c r="AT254" s="152" t="s">
        <v>302</v>
      </c>
      <c r="AU254" s="152" t="s">
        <v>85</v>
      </c>
      <c r="AV254" s="12" t="s">
        <v>85</v>
      </c>
      <c r="AW254" s="12" t="s">
        <v>32</v>
      </c>
      <c r="AX254" s="12" t="s">
        <v>76</v>
      </c>
      <c r="AY254" s="152" t="s">
        <v>293</v>
      </c>
    </row>
    <row r="255" spans="2:65" s="12" customFormat="1" ht="11.25">
      <c r="B255" s="150"/>
      <c r="D255" s="151" t="s">
        <v>302</v>
      </c>
      <c r="E255" s="152" t="s">
        <v>1</v>
      </c>
      <c r="F255" s="153" t="s">
        <v>2211</v>
      </c>
      <c r="H255" s="154">
        <v>53.628</v>
      </c>
      <c r="I255" s="155"/>
      <c r="L255" s="150"/>
      <c r="M255" s="156"/>
      <c r="T255" s="157"/>
      <c r="AT255" s="152" t="s">
        <v>302</v>
      </c>
      <c r="AU255" s="152" t="s">
        <v>85</v>
      </c>
      <c r="AV255" s="12" t="s">
        <v>85</v>
      </c>
      <c r="AW255" s="12" t="s">
        <v>32</v>
      </c>
      <c r="AX255" s="12" t="s">
        <v>76</v>
      </c>
      <c r="AY255" s="152" t="s">
        <v>293</v>
      </c>
    </row>
    <row r="256" spans="2:65" s="12" customFormat="1" ht="22.5">
      <c r="B256" s="150"/>
      <c r="D256" s="151" t="s">
        <v>302</v>
      </c>
      <c r="E256" s="152" t="s">
        <v>2101</v>
      </c>
      <c r="F256" s="153" t="s">
        <v>2212</v>
      </c>
      <c r="H256" s="154">
        <v>102.143</v>
      </c>
      <c r="I256" s="155"/>
      <c r="L256" s="150"/>
      <c r="M256" s="156"/>
      <c r="T256" s="157"/>
      <c r="AT256" s="152" t="s">
        <v>302</v>
      </c>
      <c r="AU256" s="152" t="s">
        <v>85</v>
      </c>
      <c r="AV256" s="12" t="s">
        <v>85</v>
      </c>
      <c r="AW256" s="12" t="s">
        <v>32</v>
      </c>
      <c r="AX256" s="12" t="s">
        <v>76</v>
      </c>
      <c r="AY256" s="152" t="s">
        <v>293</v>
      </c>
    </row>
    <row r="257" spans="2:65" s="14" customFormat="1" ht="11.25">
      <c r="B257" s="167"/>
      <c r="D257" s="151" t="s">
        <v>302</v>
      </c>
      <c r="E257" s="168" t="s">
        <v>1571</v>
      </c>
      <c r="F257" s="169" t="s">
        <v>371</v>
      </c>
      <c r="H257" s="170">
        <v>232.21600000000001</v>
      </c>
      <c r="I257" s="171"/>
      <c r="L257" s="167"/>
      <c r="M257" s="172"/>
      <c r="T257" s="173"/>
      <c r="AT257" s="168" t="s">
        <v>302</v>
      </c>
      <c r="AU257" s="168" t="s">
        <v>85</v>
      </c>
      <c r="AV257" s="14" t="s">
        <v>300</v>
      </c>
      <c r="AW257" s="14" t="s">
        <v>32</v>
      </c>
      <c r="AX257" s="14" t="s">
        <v>83</v>
      </c>
      <c r="AY257" s="168" t="s">
        <v>293</v>
      </c>
    </row>
    <row r="258" spans="2:65" s="1" customFormat="1" ht="16.5" customHeight="1">
      <c r="B258" s="32"/>
      <c r="C258" s="137" t="s">
        <v>791</v>
      </c>
      <c r="D258" s="137" t="s">
        <v>295</v>
      </c>
      <c r="E258" s="138" t="s">
        <v>709</v>
      </c>
      <c r="F258" s="139" t="s">
        <v>710</v>
      </c>
      <c r="G258" s="140" t="s">
        <v>711</v>
      </c>
      <c r="H258" s="141">
        <v>515</v>
      </c>
      <c r="I258" s="142"/>
      <c r="J258" s="143">
        <f>ROUND(I258*H258,2)</f>
        <v>0</v>
      </c>
      <c r="K258" s="139" t="s">
        <v>1</v>
      </c>
      <c r="L258" s="32"/>
      <c r="M258" s="144" t="s">
        <v>1</v>
      </c>
      <c r="N258" s="145" t="s">
        <v>41</v>
      </c>
      <c r="P258" s="146">
        <f>O258*H258</f>
        <v>0</v>
      </c>
      <c r="Q258" s="146">
        <v>8.3000000000000001E-3</v>
      </c>
      <c r="R258" s="146">
        <f>Q258*H258</f>
        <v>4.2744999999999997</v>
      </c>
      <c r="S258" s="146">
        <v>0</v>
      </c>
      <c r="T258" s="147">
        <f>S258*H258</f>
        <v>0</v>
      </c>
      <c r="AR258" s="148" t="s">
        <v>300</v>
      </c>
      <c r="AT258" s="148" t="s">
        <v>295</v>
      </c>
      <c r="AU258" s="148" t="s">
        <v>85</v>
      </c>
      <c r="AY258" s="17" t="s">
        <v>293</v>
      </c>
      <c r="BE258" s="149">
        <f>IF(N258="základní",J258,0)</f>
        <v>0</v>
      </c>
      <c r="BF258" s="149">
        <f>IF(N258="snížená",J258,0)</f>
        <v>0</v>
      </c>
      <c r="BG258" s="149">
        <f>IF(N258="zákl. přenesená",J258,0)</f>
        <v>0</v>
      </c>
      <c r="BH258" s="149">
        <f>IF(N258="sníž. přenesená",J258,0)</f>
        <v>0</v>
      </c>
      <c r="BI258" s="149">
        <f>IF(N258="nulová",J258,0)</f>
        <v>0</v>
      </c>
      <c r="BJ258" s="17" t="s">
        <v>83</v>
      </c>
      <c r="BK258" s="149">
        <f>ROUND(I258*H258,2)</f>
        <v>0</v>
      </c>
      <c r="BL258" s="17" t="s">
        <v>300</v>
      </c>
      <c r="BM258" s="148" t="s">
        <v>2213</v>
      </c>
    </row>
    <row r="259" spans="2:65" s="12" customFormat="1" ht="11.25">
      <c r="B259" s="150"/>
      <c r="D259" s="151" t="s">
        <v>302</v>
      </c>
      <c r="E259" s="152" t="s">
        <v>1</v>
      </c>
      <c r="F259" s="153" t="s">
        <v>2214</v>
      </c>
      <c r="H259" s="154">
        <v>30</v>
      </c>
      <c r="I259" s="155"/>
      <c r="L259" s="150"/>
      <c r="M259" s="156"/>
      <c r="T259" s="157"/>
      <c r="AT259" s="152" t="s">
        <v>302</v>
      </c>
      <c r="AU259" s="152" t="s">
        <v>85</v>
      </c>
      <c r="AV259" s="12" t="s">
        <v>85</v>
      </c>
      <c r="AW259" s="12" t="s">
        <v>32</v>
      </c>
      <c r="AX259" s="12" t="s">
        <v>76</v>
      </c>
      <c r="AY259" s="152" t="s">
        <v>293</v>
      </c>
    </row>
    <row r="260" spans="2:65" s="12" customFormat="1" ht="11.25">
      <c r="B260" s="150"/>
      <c r="D260" s="151" t="s">
        <v>302</v>
      </c>
      <c r="E260" s="152" t="s">
        <v>1</v>
      </c>
      <c r="F260" s="153" t="s">
        <v>2215</v>
      </c>
      <c r="H260" s="154">
        <v>332.5</v>
      </c>
      <c r="I260" s="155"/>
      <c r="L260" s="150"/>
      <c r="M260" s="156"/>
      <c r="T260" s="157"/>
      <c r="AT260" s="152" t="s">
        <v>302</v>
      </c>
      <c r="AU260" s="152" t="s">
        <v>85</v>
      </c>
      <c r="AV260" s="12" t="s">
        <v>85</v>
      </c>
      <c r="AW260" s="12" t="s">
        <v>32</v>
      </c>
      <c r="AX260" s="12" t="s">
        <v>76</v>
      </c>
      <c r="AY260" s="152" t="s">
        <v>293</v>
      </c>
    </row>
    <row r="261" spans="2:65" s="12" customFormat="1" ht="11.25">
      <c r="B261" s="150"/>
      <c r="D261" s="151" t="s">
        <v>302</v>
      </c>
      <c r="E261" s="152" t="s">
        <v>1</v>
      </c>
      <c r="F261" s="153" t="s">
        <v>2216</v>
      </c>
      <c r="H261" s="154">
        <v>152.5</v>
      </c>
      <c r="I261" s="155"/>
      <c r="L261" s="150"/>
      <c r="M261" s="156"/>
      <c r="T261" s="157"/>
      <c r="AT261" s="152" t="s">
        <v>302</v>
      </c>
      <c r="AU261" s="152" t="s">
        <v>85</v>
      </c>
      <c r="AV261" s="12" t="s">
        <v>85</v>
      </c>
      <c r="AW261" s="12" t="s">
        <v>32</v>
      </c>
      <c r="AX261" s="12" t="s">
        <v>76</v>
      </c>
      <c r="AY261" s="152" t="s">
        <v>293</v>
      </c>
    </row>
    <row r="262" spans="2:65" s="14" customFormat="1" ht="11.25">
      <c r="B262" s="167"/>
      <c r="D262" s="151" t="s">
        <v>302</v>
      </c>
      <c r="E262" s="168" t="s">
        <v>1</v>
      </c>
      <c r="F262" s="169" t="s">
        <v>371</v>
      </c>
      <c r="H262" s="170">
        <v>515</v>
      </c>
      <c r="I262" s="171"/>
      <c r="L262" s="167"/>
      <c r="M262" s="172"/>
      <c r="T262" s="173"/>
      <c r="AT262" s="168" t="s">
        <v>302</v>
      </c>
      <c r="AU262" s="168" t="s">
        <v>85</v>
      </c>
      <c r="AV262" s="14" t="s">
        <v>300</v>
      </c>
      <c r="AW262" s="14" t="s">
        <v>32</v>
      </c>
      <c r="AX262" s="14" t="s">
        <v>83</v>
      </c>
      <c r="AY262" s="168" t="s">
        <v>293</v>
      </c>
    </row>
    <row r="263" spans="2:65" s="1" customFormat="1" ht="16.5" customHeight="1">
      <c r="B263" s="32"/>
      <c r="C263" s="137" t="s">
        <v>809</v>
      </c>
      <c r="D263" s="137" t="s">
        <v>295</v>
      </c>
      <c r="E263" s="138" t="s">
        <v>747</v>
      </c>
      <c r="F263" s="139" t="s">
        <v>748</v>
      </c>
      <c r="G263" s="140" t="s">
        <v>711</v>
      </c>
      <c r="H263" s="141">
        <v>900</v>
      </c>
      <c r="I263" s="142"/>
      <c r="J263" s="143">
        <f>ROUND(I263*H263,2)</f>
        <v>0</v>
      </c>
      <c r="K263" s="139" t="s">
        <v>1</v>
      </c>
      <c r="L263" s="32"/>
      <c r="M263" s="144" t="s">
        <v>1</v>
      </c>
      <c r="N263" s="145" t="s">
        <v>41</v>
      </c>
      <c r="P263" s="146">
        <f>O263*H263</f>
        <v>0</v>
      </c>
      <c r="Q263" s="146">
        <v>8.3000000000000001E-3</v>
      </c>
      <c r="R263" s="146">
        <f>Q263*H263</f>
        <v>7.47</v>
      </c>
      <c r="S263" s="146">
        <v>0</v>
      </c>
      <c r="T263" s="147">
        <f>S263*H263</f>
        <v>0</v>
      </c>
      <c r="AR263" s="148" t="s">
        <v>300</v>
      </c>
      <c r="AT263" s="148" t="s">
        <v>295</v>
      </c>
      <c r="AU263" s="148" t="s">
        <v>85</v>
      </c>
      <c r="AY263" s="17" t="s">
        <v>293</v>
      </c>
      <c r="BE263" s="149">
        <f>IF(N263="základní",J263,0)</f>
        <v>0</v>
      </c>
      <c r="BF263" s="149">
        <f>IF(N263="snížená",J263,0)</f>
        <v>0</v>
      </c>
      <c r="BG263" s="149">
        <f>IF(N263="zákl. přenesená",J263,0)</f>
        <v>0</v>
      </c>
      <c r="BH263" s="149">
        <f>IF(N263="sníž. přenesená",J263,0)</f>
        <v>0</v>
      </c>
      <c r="BI263" s="149">
        <f>IF(N263="nulová",J263,0)</f>
        <v>0</v>
      </c>
      <c r="BJ263" s="17" t="s">
        <v>83</v>
      </c>
      <c r="BK263" s="149">
        <f>ROUND(I263*H263,2)</f>
        <v>0</v>
      </c>
      <c r="BL263" s="17" t="s">
        <v>300</v>
      </c>
      <c r="BM263" s="148" t="s">
        <v>2217</v>
      </c>
    </row>
    <row r="264" spans="2:65" s="12" customFormat="1" ht="11.25">
      <c r="B264" s="150"/>
      <c r="D264" s="151" t="s">
        <v>302</v>
      </c>
      <c r="E264" s="152" t="s">
        <v>1</v>
      </c>
      <c r="F264" s="153" t="s">
        <v>2218</v>
      </c>
      <c r="H264" s="154">
        <v>710</v>
      </c>
      <c r="I264" s="155"/>
      <c r="L264" s="150"/>
      <c r="M264" s="156"/>
      <c r="T264" s="157"/>
      <c r="AT264" s="152" t="s">
        <v>302</v>
      </c>
      <c r="AU264" s="152" t="s">
        <v>85</v>
      </c>
      <c r="AV264" s="12" t="s">
        <v>85</v>
      </c>
      <c r="AW264" s="12" t="s">
        <v>32</v>
      </c>
      <c r="AX264" s="12" t="s">
        <v>76</v>
      </c>
      <c r="AY264" s="152" t="s">
        <v>293</v>
      </c>
    </row>
    <row r="265" spans="2:65" s="12" customFormat="1" ht="11.25">
      <c r="B265" s="150"/>
      <c r="D265" s="151" t="s">
        <v>302</v>
      </c>
      <c r="E265" s="152" t="s">
        <v>1</v>
      </c>
      <c r="F265" s="153" t="s">
        <v>2219</v>
      </c>
      <c r="H265" s="154">
        <v>190</v>
      </c>
      <c r="I265" s="155"/>
      <c r="L265" s="150"/>
      <c r="M265" s="156"/>
      <c r="T265" s="157"/>
      <c r="AT265" s="152" t="s">
        <v>302</v>
      </c>
      <c r="AU265" s="152" t="s">
        <v>85</v>
      </c>
      <c r="AV265" s="12" t="s">
        <v>85</v>
      </c>
      <c r="AW265" s="12" t="s">
        <v>32</v>
      </c>
      <c r="AX265" s="12" t="s">
        <v>76</v>
      </c>
      <c r="AY265" s="152" t="s">
        <v>293</v>
      </c>
    </row>
    <row r="266" spans="2:65" s="14" customFormat="1" ht="11.25">
      <c r="B266" s="167"/>
      <c r="D266" s="151" t="s">
        <v>302</v>
      </c>
      <c r="E266" s="168" t="s">
        <v>1</v>
      </c>
      <c r="F266" s="169" t="s">
        <v>371</v>
      </c>
      <c r="H266" s="170">
        <v>900</v>
      </c>
      <c r="I266" s="171"/>
      <c r="L266" s="167"/>
      <c r="M266" s="172"/>
      <c r="T266" s="173"/>
      <c r="AT266" s="168" t="s">
        <v>302</v>
      </c>
      <c r="AU266" s="168" t="s">
        <v>85</v>
      </c>
      <c r="AV266" s="14" t="s">
        <v>300</v>
      </c>
      <c r="AW266" s="14" t="s">
        <v>32</v>
      </c>
      <c r="AX266" s="14" t="s">
        <v>83</v>
      </c>
      <c r="AY266" s="168" t="s">
        <v>293</v>
      </c>
    </row>
    <row r="267" spans="2:65" s="11" customFormat="1" ht="22.9" customHeight="1">
      <c r="B267" s="125"/>
      <c r="D267" s="126" t="s">
        <v>75</v>
      </c>
      <c r="E267" s="135" t="s">
        <v>85</v>
      </c>
      <c r="F267" s="135" t="s">
        <v>763</v>
      </c>
      <c r="I267" s="128"/>
      <c r="J267" s="136">
        <f>BK267</f>
        <v>0</v>
      </c>
      <c r="L267" s="125"/>
      <c r="M267" s="130"/>
      <c r="P267" s="131">
        <f>SUM(P268:P324)</f>
        <v>0</v>
      </c>
      <c r="R267" s="131">
        <f>SUM(R268:R324)</f>
        <v>217.01850653000002</v>
      </c>
      <c r="T267" s="132">
        <f>SUM(T268:T324)</f>
        <v>0</v>
      </c>
      <c r="AR267" s="126" t="s">
        <v>83</v>
      </c>
      <c r="AT267" s="133" t="s">
        <v>75</v>
      </c>
      <c r="AU267" s="133" t="s">
        <v>83</v>
      </c>
      <c r="AY267" s="126" t="s">
        <v>293</v>
      </c>
      <c r="BK267" s="134">
        <f>SUM(BK268:BK324)</f>
        <v>0</v>
      </c>
    </row>
    <row r="268" spans="2:65" s="1" customFormat="1" ht="24.2" customHeight="1">
      <c r="B268" s="32"/>
      <c r="C268" s="137" t="s">
        <v>824</v>
      </c>
      <c r="D268" s="137" t="s">
        <v>295</v>
      </c>
      <c r="E268" s="138" t="s">
        <v>765</v>
      </c>
      <c r="F268" s="139" t="s">
        <v>766</v>
      </c>
      <c r="G268" s="140" t="s">
        <v>767</v>
      </c>
      <c r="H268" s="141">
        <v>20.077999999999999</v>
      </c>
      <c r="I268" s="142"/>
      <c r="J268" s="143">
        <f>ROUND(I268*H268,2)</f>
        <v>0</v>
      </c>
      <c r="K268" s="139" t="s">
        <v>299</v>
      </c>
      <c r="L268" s="32"/>
      <c r="M268" s="144" t="s">
        <v>1</v>
      </c>
      <c r="N268" s="145" t="s">
        <v>41</v>
      </c>
      <c r="P268" s="146">
        <f>O268*H268</f>
        <v>0</v>
      </c>
      <c r="Q268" s="146">
        <v>1.7000000000000001E-4</v>
      </c>
      <c r="R268" s="146">
        <f>Q268*H268</f>
        <v>3.41326E-3</v>
      </c>
      <c r="S268" s="146">
        <v>0</v>
      </c>
      <c r="T268" s="147">
        <f>S268*H268</f>
        <v>0</v>
      </c>
      <c r="AR268" s="148" t="s">
        <v>300</v>
      </c>
      <c r="AT268" s="148" t="s">
        <v>295</v>
      </c>
      <c r="AU268" s="148" t="s">
        <v>85</v>
      </c>
      <c r="AY268" s="17" t="s">
        <v>293</v>
      </c>
      <c r="BE268" s="149">
        <f>IF(N268="základní",J268,0)</f>
        <v>0</v>
      </c>
      <c r="BF268" s="149">
        <f>IF(N268="snížená",J268,0)</f>
        <v>0</v>
      </c>
      <c r="BG268" s="149">
        <f>IF(N268="zákl. přenesená",J268,0)</f>
        <v>0</v>
      </c>
      <c r="BH268" s="149">
        <f>IF(N268="sníž. přenesená",J268,0)</f>
        <v>0</v>
      </c>
      <c r="BI268" s="149">
        <f>IF(N268="nulová",J268,0)</f>
        <v>0</v>
      </c>
      <c r="BJ268" s="17" t="s">
        <v>83</v>
      </c>
      <c r="BK268" s="149">
        <f>ROUND(I268*H268,2)</f>
        <v>0</v>
      </c>
      <c r="BL268" s="17" t="s">
        <v>300</v>
      </c>
      <c r="BM268" s="148" t="s">
        <v>2220</v>
      </c>
    </row>
    <row r="269" spans="2:65" s="12" customFormat="1" ht="11.25">
      <c r="B269" s="150"/>
      <c r="D269" s="151" t="s">
        <v>302</v>
      </c>
      <c r="E269" s="152" t="s">
        <v>1</v>
      </c>
      <c r="F269" s="153" t="s">
        <v>2221</v>
      </c>
      <c r="H269" s="154">
        <v>11.061</v>
      </c>
      <c r="I269" s="155"/>
      <c r="L269" s="150"/>
      <c r="M269" s="156"/>
      <c r="T269" s="157"/>
      <c r="AT269" s="152" t="s">
        <v>302</v>
      </c>
      <c r="AU269" s="152" t="s">
        <v>85</v>
      </c>
      <c r="AV269" s="12" t="s">
        <v>85</v>
      </c>
      <c r="AW269" s="12" t="s">
        <v>32</v>
      </c>
      <c r="AX269" s="12" t="s">
        <v>83</v>
      </c>
      <c r="AY269" s="152" t="s">
        <v>293</v>
      </c>
    </row>
    <row r="270" spans="2:65" s="12" customFormat="1" ht="11.25">
      <c r="B270" s="150"/>
      <c r="D270" s="151" t="s">
        <v>302</v>
      </c>
      <c r="E270" s="152" t="s">
        <v>1</v>
      </c>
      <c r="F270" s="153" t="s">
        <v>2222</v>
      </c>
      <c r="H270" s="154">
        <v>2.6659999999999999</v>
      </c>
      <c r="I270" s="155"/>
      <c r="L270" s="150"/>
      <c r="M270" s="156"/>
      <c r="T270" s="157"/>
      <c r="AT270" s="152" t="s">
        <v>302</v>
      </c>
      <c r="AU270" s="152" t="s">
        <v>85</v>
      </c>
      <c r="AV270" s="12" t="s">
        <v>85</v>
      </c>
      <c r="AW270" s="12" t="s">
        <v>32</v>
      </c>
      <c r="AX270" s="12" t="s">
        <v>76</v>
      </c>
      <c r="AY270" s="152" t="s">
        <v>293</v>
      </c>
    </row>
    <row r="271" spans="2:65" s="12" customFormat="1" ht="11.25">
      <c r="B271" s="150"/>
      <c r="D271" s="151" t="s">
        <v>302</v>
      </c>
      <c r="E271" s="152" t="s">
        <v>1</v>
      </c>
      <c r="F271" s="153" t="s">
        <v>2223</v>
      </c>
      <c r="H271" s="154">
        <v>6.351</v>
      </c>
      <c r="I271" s="155"/>
      <c r="L271" s="150"/>
      <c r="M271" s="156"/>
      <c r="T271" s="157"/>
      <c r="AT271" s="152" t="s">
        <v>302</v>
      </c>
      <c r="AU271" s="152" t="s">
        <v>85</v>
      </c>
      <c r="AV271" s="12" t="s">
        <v>85</v>
      </c>
      <c r="AW271" s="12" t="s">
        <v>32</v>
      </c>
      <c r="AX271" s="12" t="s">
        <v>76</v>
      </c>
      <c r="AY271" s="152" t="s">
        <v>293</v>
      </c>
    </row>
    <row r="272" spans="2:65" s="14" customFormat="1" ht="11.25">
      <c r="B272" s="167"/>
      <c r="D272" s="151" t="s">
        <v>302</v>
      </c>
      <c r="E272" s="168" t="s">
        <v>1</v>
      </c>
      <c r="F272" s="169" t="s">
        <v>371</v>
      </c>
      <c r="H272" s="170">
        <v>20.077999999999999</v>
      </c>
      <c r="I272" s="171"/>
      <c r="L272" s="167"/>
      <c r="M272" s="172"/>
      <c r="T272" s="173"/>
      <c r="AT272" s="168" t="s">
        <v>302</v>
      </c>
      <c r="AU272" s="168" t="s">
        <v>85</v>
      </c>
      <c r="AV272" s="14" t="s">
        <v>300</v>
      </c>
      <c r="AW272" s="14" t="s">
        <v>32</v>
      </c>
      <c r="AX272" s="14" t="s">
        <v>83</v>
      </c>
      <c r="AY272" s="168" t="s">
        <v>293</v>
      </c>
    </row>
    <row r="273" spans="2:65" s="1" customFormat="1" ht="24.2" customHeight="1">
      <c r="B273" s="32"/>
      <c r="C273" s="174" t="s">
        <v>834</v>
      </c>
      <c r="D273" s="174" t="s">
        <v>530</v>
      </c>
      <c r="E273" s="175" t="s">
        <v>774</v>
      </c>
      <c r="F273" s="176" t="s">
        <v>775</v>
      </c>
      <c r="G273" s="177" t="s">
        <v>767</v>
      </c>
      <c r="H273" s="178">
        <v>20.077999999999999</v>
      </c>
      <c r="I273" s="179"/>
      <c r="J273" s="180">
        <f>ROUND(I273*H273,2)</f>
        <v>0</v>
      </c>
      <c r="K273" s="176" t="s">
        <v>299</v>
      </c>
      <c r="L273" s="181"/>
      <c r="M273" s="182" t="s">
        <v>1</v>
      </c>
      <c r="N273" s="183" t="s">
        <v>41</v>
      </c>
      <c r="P273" s="146">
        <f>O273*H273</f>
        <v>0</v>
      </c>
      <c r="Q273" s="146">
        <v>2.9999999999999997E-4</v>
      </c>
      <c r="R273" s="146">
        <f>Q273*H273</f>
        <v>6.0233999999999991E-3</v>
      </c>
      <c r="S273" s="146">
        <v>0</v>
      </c>
      <c r="T273" s="147">
        <f>S273*H273</f>
        <v>0</v>
      </c>
      <c r="AR273" s="148" t="s">
        <v>396</v>
      </c>
      <c r="AT273" s="148" t="s">
        <v>530</v>
      </c>
      <c r="AU273" s="148" t="s">
        <v>85</v>
      </c>
      <c r="AY273" s="17" t="s">
        <v>293</v>
      </c>
      <c r="BE273" s="149">
        <f>IF(N273="základní",J273,0)</f>
        <v>0</v>
      </c>
      <c r="BF273" s="149">
        <f>IF(N273="snížená",J273,0)</f>
        <v>0</v>
      </c>
      <c r="BG273" s="149">
        <f>IF(N273="zákl. přenesená",J273,0)</f>
        <v>0</v>
      </c>
      <c r="BH273" s="149">
        <f>IF(N273="sníž. přenesená",J273,0)</f>
        <v>0</v>
      </c>
      <c r="BI273" s="149">
        <f>IF(N273="nulová",J273,0)</f>
        <v>0</v>
      </c>
      <c r="BJ273" s="17" t="s">
        <v>83</v>
      </c>
      <c r="BK273" s="149">
        <f>ROUND(I273*H273,2)</f>
        <v>0</v>
      </c>
      <c r="BL273" s="17" t="s">
        <v>300</v>
      </c>
      <c r="BM273" s="148" t="s">
        <v>2224</v>
      </c>
    </row>
    <row r="274" spans="2:65" s="1" customFormat="1" ht="37.9" customHeight="1">
      <c r="B274" s="32"/>
      <c r="C274" s="137" t="s">
        <v>862</v>
      </c>
      <c r="D274" s="137" t="s">
        <v>295</v>
      </c>
      <c r="E274" s="138" t="s">
        <v>778</v>
      </c>
      <c r="F274" s="139" t="s">
        <v>779</v>
      </c>
      <c r="G274" s="140" t="s">
        <v>711</v>
      </c>
      <c r="H274" s="141">
        <v>8.49</v>
      </c>
      <c r="I274" s="142"/>
      <c r="J274" s="143">
        <f>ROUND(I274*H274,2)</f>
        <v>0</v>
      </c>
      <c r="K274" s="139" t="s">
        <v>299</v>
      </c>
      <c r="L274" s="32"/>
      <c r="M274" s="144" t="s">
        <v>1</v>
      </c>
      <c r="N274" s="145" t="s">
        <v>41</v>
      </c>
      <c r="P274" s="146">
        <f>O274*H274</f>
        <v>0</v>
      </c>
      <c r="Q274" s="146">
        <v>0.20469000000000001</v>
      </c>
      <c r="R274" s="146">
        <f>Q274*H274</f>
        <v>1.7378181000000001</v>
      </c>
      <c r="S274" s="146">
        <v>0</v>
      </c>
      <c r="T274" s="147">
        <f>S274*H274</f>
        <v>0</v>
      </c>
      <c r="AR274" s="148" t="s">
        <v>300</v>
      </c>
      <c r="AT274" s="148" t="s">
        <v>295</v>
      </c>
      <c r="AU274" s="148" t="s">
        <v>85</v>
      </c>
      <c r="AY274" s="17" t="s">
        <v>293</v>
      </c>
      <c r="BE274" s="149">
        <f>IF(N274="základní",J274,0)</f>
        <v>0</v>
      </c>
      <c r="BF274" s="149">
        <f>IF(N274="snížená",J274,0)</f>
        <v>0</v>
      </c>
      <c r="BG274" s="149">
        <f>IF(N274="zákl. přenesená",J274,0)</f>
        <v>0</v>
      </c>
      <c r="BH274" s="149">
        <f>IF(N274="sníž. přenesená",J274,0)</f>
        <v>0</v>
      </c>
      <c r="BI274" s="149">
        <f>IF(N274="nulová",J274,0)</f>
        <v>0</v>
      </c>
      <c r="BJ274" s="17" t="s">
        <v>83</v>
      </c>
      <c r="BK274" s="149">
        <f>ROUND(I274*H274,2)</f>
        <v>0</v>
      </c>
      <c r="BL274" s="17" t="s">
        <v>300</v>
      </c>
      <c r="BM274" s="148" t="s">
        <v>2225</v>
      </c>
    </row>
    <row r="275" spans="2:65" s="12" customFormat="1" ht="11.25">
      <c r="B275" s="150"/>
      <c r="D275" s="151" t="s">
        <v>302</v>
      </c>
      <c r="E275" s="152" t="s">
        <v>1</v>
      </c>
      <c r="F275" s="153" t="s">
        <v>2226</v>
      </c>
      <c r="H275" s="154">
        <v>8.49</v>
      </c>
      <c r="I275" s="155"/>
      <c r="L275" s="150"/>
      <c r="M275" s="156"/>
      <c r="T275" s="157"/>
      <c r="AT275" s="152" t="s">
        <v>302</v>
      </c>
      <c r="AU275" s="152" t="s">
        <v>85</v>
      </c>
      <c r="AV275" s="12" t="s">
        <v>85</v>
      </c>
      <c r="AW275" s="12" t="s">
        <v>32</v>
      </c>
      <c r="AX275" s="12" t="s">
        <v>83</v>
      </c>
      <c r="AY275" s="152" t="s">
        <v>293</v>
      </c>
    </row>
    <row r="276" spans="2:65" s="1" customFormat="1" ht="37.9" customHeight="1">
      <c r="B276" s="32"/>
      <c r="C276" s="137" t="s">
        <v>890</v>
      </c>
      <c r="D276" s="137" t="s">
        <v>295</v>
      </c>
      <c r="E276" s="138" t="s">
        <v>783</v>
      </c>
      <c r="F276" s="139" t="s">
        <v>784</v>
      </c>
      <c r="G276" s="140" t="s">
        <v>711</v>
      </c>
      <c r="H276" s="141">
        <v>22.18</v>
      </c>
      <c r="I276" s="142"/>
      <c r="J276" s="143">
        <f>ROUND(I276*H276,2)</f>
        <v>0</v>
      </c>
      <c r="K276" s="139" t="s">
        <v>299</v>
      </c>
      <c r="L276" s="32"/>
      <c r="M276" s="144" t="s">
        <v>1</v>
      </c>
      <c r="N276" s="145" t="s">
        <v>41</v>
      </c>
      <c r="P276" s="146">
        <f>O276*H276</f>
        <v>0</v>
      </c>
      <c r="Q276" s="146">
        <v>0.57499</v>
      </c>
      <c r="R276" s="146">
        <f>Q276*H276</f>
        <v>12.7532782</v>
      </c>
      <c r="S276" s="146">
        <v>0</v>
      </c>
      <c r="T276" s="147">
        <f>S276*H276</f>
        <v>0</v>
      </c>
      <c r="AR276" s="148" t="s">
        <v>300</v>
      </c>
      <c r="AT276" s="148" t="s">
        <v>295</v>
      </c>
      <c r="AU276" s="148" t="s">
        <v>85</v>
      </c>
      <c r="AY276" s="17" t="s">
        <v>293</v>
      </c>
      <c r="BE276" s="149">
        <f>IF(N276="základní",J276,0)</f>
        <v>0</v>
      </c>
      <c r="BF276" s="149">
        <f>IF(N276="snížená",J276,0)</f>
        <v>0</v>
      </c>
      <c r="BG276" s="149">
        <f>IF(N276="zákl. přenesená",J276,0)</f>
        <v>0</v>
      </c>
      <c r="BH276" s="149">
        <f>IF(N276="sníž. přenesená",J276,0)</f>
        <v>0</v>
      </c>
      <c r="BI276" s="149">
        <f>IF(N276="nulová",J276,0)</f>
        <v>0</v>
      </c>
      <c r="BJ276" s="17" t="s">
        <v>83</v>
      </c>
      <c r="BK276" s="149">
        <f>ROUND(I276*H276,2)</f>
        <v>0</v>
      </c>
      <c r="BL276" s="17" t="s">
        <v>300</v>
      </c>
      <c r="BM276" s="148" t="s">
        <v>2227</v>
      </c>
    </row>
    <row r="277" spans="2:65" s="12" customFormat="1" ht="11.25">
      <c r="B277" s="150"/>
      <c r="D277" s="151" t="s">
        <v>302</v>
      </c>
      <c r="E277" s="152" t="s">
        <v>1</v>
      </c>
      <c r="F277" s="153" t="s">
        <v>2228</v>
      </c>
      <c r="H277" s="154">
        <v>14.09</v>
      </c>
      <c r="I277" s="155"/>
      <c r="L277" s="150"/>
      <c r="M277" s="156"/>
      <c r="T277" s="157"/>
      <c r="AT277" s="152" t="s">
        <v>302</v>
      </c>
      <c r="AU277" s="152" t="s">
        <v>85</v>
      </c>
      <c r="AV277" s="12" t="s">
        <v>85</v>
      </c>
      <c r="AW277" s="12" t="s">
        <v>32</v>
      </c>
      <c r="AX277" s="12" t="s">
        <v>76</v>
      </c>
      <c r="AY277" s="152" t="s">
        <v>293</v>
      </c>
    </row>
    <row r="278" spans="2:65" s="12" customFormat="1" ht="11.25">
      <c r="B278" s="150"/>
      <c r="D278" s="151" t="s">
        <v>302</v>
      </c>
      <c r="E278" s="152" t="s">
        <v>1</v>
      </c>
      <c r="F278" s="153" t="s">
        <v>2229</v>
      </c>
      <c r="H278" s="154">
        <v>8.09</v>
      </c>
      <c r="I278" s="155"/>
      <c r="L278" s="150"/>
      <c r="M278" s="156"/>
      <c r="T278" s="157"/>
      <c r="AT278" s="152" t="s">
        <v>302</v>
      </c>
      <c r="AU278" s="152" t="s">
        <v>85</v>
      </c>
      <c r="AV278" s="12" t="s">
        <v>85</v>
      </c>
      <c r="AW278" s="12" t="s">
        <v>32</v>
      </c>
      <c r="AX278" s="12" t="s">
        <v>76</v>
      </c>
      <c r="AY278" s="152" t="s">
        <v>293</v>
      </c>
    </row>
    <row r="279" spans="2:65" s="14" customFormat="1" ht="11.25">
      <c r="B279" s="167"/>
      <c r="D279" s="151" t="s">
        <v>302</v>
      </c>
      <c r="E279" s="168" t="s">
        <v>1</v>
      </c>
      <c r="F279" s="169" t="s">
        <v>371</v>
      </c>
      <c r="H279" s="170">
        <v>22.18</v>
      </c>
      <c r="I279" s="171"/>
      <c r="L279" s="167"/>
      <c r="M279" s="172"/>
      <c r="T279" s="173"/>
      <c r="AT279" s="168" t="s">
        <v>302</v>
      </c>
      <c r="AU279" s="168" t="s">
        <v>85</v>
      </c>
      <c r="AV279" s="14" t="s">
        <v>300</v>
      </c>
      <c r="AW279" s="14" t="s">
        <v>32</v>
      </c>
      <c r="AX279" s="14" t="s">
        <v>83</v>
      </c>
      <c r="AY279" s="168" t="s">
        <v>293</v>
      </c>
    </row>
    <row r="280" spans="2:65" s="1" customFormat="1" ht="24.2" customHeight="1">
      <c r="B280" s="32"/>
      <c r="C280" s="137" t="s">
        <v>901</v>
      </c>
      <c r="D280" s="137" t="s">
        <v>295</v>
      </c>
      <c r="E280" s="138" t="s">
        <v>788</v>
      </c>
      <c r="F280" s="139" t="s">
        <v>789</v>
      </c>
      <c r="G280" s="140" t="s">
        <v>711</v>
      </c>
      <c r="H280" s="141">
        <v>30.67</v>
      </c>
      <c r="I280" s="142"/>
      <c r="J280" s="143">
        <f>ROUND(I280*H280,2)</f>
        <v>0</v>
      </c>
      <c r="K280" s="139" t="s">
        <v>299</v>
      </c>
      <c r="L280" s="32"/>
      <c r="M280" s="144" t="s">
        <v>1</v>
      </c>
      <c r="N280" s="145" t="s">
        <v>41</v>
      </c>
      <c r="P280" s="146">
        <f>O280*H280</f>
        <v>0</v>
      </c>
      <c r="Q280" s="146">
        <v>0</v>
      </c>
      <c r="R280" s="146">
        <f>Q280*H280</f>
        <v>0</v>
      </c>
      <c r="S280" s="146">
        <v>0</v>
      </c>
      <c r="T280" s="147">
        <f>S280*H280</f>
        <v>0</v>
      </c>
      <c r="AR280" s="148" t="s">
        <v>300</v>
      </c>
      <c r="AT280" s="148" t="s">
        <v>295</v>
      </c>
      <c r="AU280" s="148" t="s">
        <v>85</v>
      </c>
      <c r="AY280" s="17" t="s">
        <v>293</v>
      </c>
      <c r="BE280" s="149">
        <f>IF(N280="základní",J280,0)</f>
        <v>0</v>
      </c>
      <c r="BF280" s="149">
        <f>IF(N280="snížená",J280,0)</f>
        <v>0</v>
      </c>
      <c r="BG280" s="149">
        <f>IF(N280="zákl. přenesená",J280,0)</f>
        <v>0</v>
      </c>
      <c r="BH280" s="149">
        <f>IF(N280="sníž. přenesená",J280,0)</f>
        <v>0</v>
      </c>
      <c r="BI280" s="149">
        <f>IF(N280="nulová",J280,0)</f>
        <v>0</v>
      </c>
      <c r="BJ280" s="17" t="s">
        <v>83</v>
      </c>
      <c r="BK280" s="149">
        <f>ROUND(I280*H280,2)</f>
        <v>0</v>
      </c>
      <c r="BL280" s="17" t="s">
        <v>300</v>
      </c>
      <c r="BM280" s="148" t="s">
        <v>2230</v>
      </c>
    </row>
    <row r="281" spans="2:65" s="1" customFormat="1" ht="24.2" customHeight="1">
      <c r="B281" s="32"/>
      <c r="C281" s="137" t="s">
        <v>906</v>
      </c>
      <c r="D281" s="137" t="s">
        <v>295</v>
      </c>
      <c r="E281" s="138" t="s">
        <v>810</v>
      </c>
      <c r="F281" s="139" t="s">
        <v>811</v>
      </c>
      <c r="G281" s="140" t="s">
        <v>711</v>
      </c>
      <c r="H281" s="141">
        <v>1444.5740000000001</v>
      </c>
      <c r="I281" s="142"/>
      <c r="J281" s="143">
        <f>ROUND(I281*H281,2)</f>
        <v>0</v>
      </c>
      <c r="K281" s="139" t="s">
        <v>299</v>
      </c>
      <c r="L281" s="32"/>
      <c r="M281" s="144" t="s">
        <v>1</v>
      </c>
      <c r="N281" s="145" t="s">
        <v>41</v>
      </c>
      <c r="P281" s="146">
        <f>O281*H281</f>
        <v>0</v>
      </c>
      <c r="Q281" s="146">
        <v>1.4999999999999999E-4</v>
      </c>
      <c r="R281" s="146">
        <f>Q281*H281</f>
        <v>0.21668609999999999</v>
      </c>
      <c r="S281" s="146">
        <v>0</v>
      </c>
      <c r="T281" s="147">
        <f>S281*H281</f>
        <v>0</v>
      </c>
      <c r="AR281" s="148" t="s">
        <v>300</v>
      </c>
      <c r="AT281" s="148" t="s">
        <v>295</v>
      </c>
      <c r="AU281" s="148" t="s">
        <v>85</v>
      </c>
      <c r="AY281" s="17" t="s">
        <v>293</v>
      </c>
      <c r="BE281" s="149">
        <f>IF(N281="základní",J281,0)</f>
        <v>0</v>
      </c>
      <c r="BF281" s="149">
        <f>IF(N281="snížená",J281,0)</f>
        <v>0</v>
      </c>
      <c r="BG281" s="149">
        <f>IF(N281="zákl. přenesená",J281,0)</f>
        <v>0</v>
      </c>
      <c r="BH281" s="149">
        <f>IF(N281="sníž. přenesená",J281,0)</f>
        <v>0</v>
      </c>
      <c r="BI281" s="149">
        <f>IF(N281="nulová",J281,0)</f>
        <v>0</v>
      </c>
      <c r="BJ281" s="17" t="s">
        <v>83</v>
      </c>
      <c r="BK281" s="149">
        <f>ROUND(I281*H281,2)</f>
        <v>0</v>
      </c>
      <c r="BL281" s="17" t="s">
        <v>300</v>
      </c>
      <c r="BM281" s="148" t="s">
        <v>2231</v>
      </c>
    </row>
    <row r="282" spans="2:65" s="12" customFormat="1" ht="11.25">
      <c r="B282" s="150"/>
      <c r="D282" s="151" t="s">
        <v>302</v>
      </c>
      <c r="E282" s="152" t="s">
        <v>1</v>
      </c>
      <c r="F282" s="153" t="s">
        <v>2214</v>
      </c>
      <c r="H282" s="154">
        <v>30</v>
      </c>
      <c r="I282" s="155"/>
      <c r="L282" s="150"/>
      <c r="M282" s="156"/>
      <c r="T282" s="157"/>
      <c r="AT282" s="152" t="s">
        <v>302</v>
      </c>
      <c r="AU282" s="152" t="s">
        <v>85</v>
      </c>
      <c r="AV282" s="12" t="s">
        <v>85</v>
      </c>
      <c r="AW282" s="12" t="s">
        <v>32</v>
      </c>
      <c r="AX282" s="12" t="s">
        <v>76</v>
      </c>
      <c r="AY282" s="152" t="s">
        <v>293</v>
      </c>
    </row>
    <row r="283" spans="2:65" s="12" customFormat="1" ht="11.25">
      <c r="B283" s="150"/>
      <c r="D283" s="151" t="s">
        <v>302</v>
      </c>
      <c r="E283" s="152" t="s">
        <v>1</v>
      </c>
      <c r="F283" s="153" t="s">
        <v>2232</v>
      </c>
      <c r="H283" s="154">
        <v>1042.5</v>
      </c>
      <c r="I283" s="155"/>
      <c r="L283" s="150"/>
      <c r="M283" s="156"/>
      <c r="T283" s="157"/>
      <c r="AT283" s="152" t="s">
        <v>302</v>
      </c>
      <c r="AU283" s="152" t="s">
        <v>85</v>
      </c>
      <c r="AV283" s="12" t="s">
        <v>85</v>
      </c>
      <c r="AW283" s="12" t="s">
        <v>32</v>
      </c>
      <c r="AX283" s="12" t="s">
        <v>76</v>
      </c>
      <c r="AY283" s="152" t="s">
        <v>293</v>
      </c>
    </row>
    <row r="284" spans="2:65" s="12" customFormat="1" ht="11.25">
      <c r="B284" s="150"/>
      <c r="D284" s="151" t="s">
        <v>302</v>
      </c>
      <c r="E284" s="152" t="s">
        <v>1</v>
      </c>
      <c r="F284" s="153" t="s">
        <v>2233</v>
      </c>
      <c r="H284" s="154">
        <v>18.786999999999999</v>
      </c>
      <c r="I284" s="155"/>
      <c r="L284" s="150"/>
      <c r="M284" s="156"/>
      <c r="T284" s="157"/>
      <c r="AT284" s="152" t="s">
        <v>302</v>
      </c>
      <c r="AU284" s="152" t="s">
        <v>85</v>
      </c>
      <c r="AV284" s="12" t="s">
        <v>85</v>
      </c>
      <c r="AW284" s="12" t="s">
        <v>32</v>
      </c>
      <c r="AX284" s="12" t="s">
        <v>76</v>
      </c>
      <c r="AY284" s="152" t="s">
        <v>293</v>
      </c>
    </row>
    <row r="285" spans="2:65" s="12" customFormat="1" ht="11.25">
      <c r="B285" s="150"/>
      <c r="D285" s="151" t="s">
        <v>302</v>
      </c>
      <c r="E285" s="152" t="s">
        <v>1</v>
      </c>
      <c r="F285" s="153" t="s">
        <v>2234</v>
      </c>
      <c r="H285" s="154">
        <v>342.5</v>
      </c>
      <c r="I285" s="155"/>
      <c r="L285" s="150"/>
      <c r="M285" s="156"/>
      <c r="T285" s="157"/>
      <c r="AT285" s="152" t="s">
        <v>302</v>
      </c>
      <c r="AU285" s="152" t="s">
        <v>85</v>
      </c>
      <c r="AV285" s="12" t="s">
        <v>85</v>
      </c>
      <c r="AW285" s="12" t="s">
        <v>32</v>
      </c>
      <c r="AX285" s="12" t="s">
        <v>76</v>
      </c>
      <c r="AY285" s="152" t="s">
        <v>293</v>
      </c>
    </row>
    <row r="286" spans="2:65" s="12" customFormat="1" ht="11.25">
      <c r="B286" s="150"/>
      <c r="D286" s="151" t="s">
        <v>302</v>
      </c>
      <c r="E286" s="152" t="s">
        <v>1</v>
      </c>
      <c r="F286" s="153" t="s">
        <v>2235</v>
      </c>
      <c r="H286" s="154">
        <v>10.787000000000001</v>
      </c>
      <c r="I286" s="155"/>
      <c r="L286" s="150"/>
      <c r="M286" s="156"/>
      <c r="T286" s="157"/>
      <c r="AT286" s="152" t="s">
        <v>302</v>
      </c>
      <c r="AU286" s="152" t="s">
        <v>85</v>
      </c>
      <c r="AV286" s="12" t="s">
        <v>85</v>
      </c>
      <c r="AW286" s="12" t="s">
        <v>32</v>
      </c>
      <c r="AX286" s="12" t="s">
        <v>76</v>
      </c>
      <c r="AY286" s="152" t="s">
        <v>293</v>
      </c>
    </row>
    <row r="287" spans="2:65" s="14" customFormat="1" ht="11.25">
      <c r="B287" s="167"/>
      <c r="D287" s="151" t="s">
        <v>302</v>
      </c>
      <c r="E287" s="168" t="s">
        <v>1</v>
      </c>
      <c r="F287" s="169" t="s">
        <v>371</v>
      </c>
      <c r="H287" s="170">
        <v>1444.5740000000001</v>
      </c>
      <c r="I287" s="171"/>
      <c r="L287" s="167"/>
      <c r="M287" s="172"/>
      <c r="T287" s="173"/>
      <c r="AT287" s="168" t="s">
        <v>302</v>
      </c>
      <c r="AU287" s="168" t="s">
        <v>85</v>
      </c>
      <c r="AV287" s="14" t="s">
        <v>300</v>
      </c>
      <c r="AW287" s="14" t="s">
        <v>32</v>
      </c>
      <c r="AX287" s="14" t="s">
        <v>83</v>
      </c>
      <c r="AY287" s="168" t="s">
        <v>293</v>
      </c>
    </row>
    <row r="288" spans="2:65" s="1" customFormat="1" ht="24.2" customHeight="1">
      <c r="B288" s="32"/>
      <c r="C288" s="137" t="s">
        <v>912</v>
      </c>
      <c r="D288" s="137" t="s">
        <v>295</v>
      </c>
      <c r="E288" s="138" t="s">
        <v>825</v>
      </c>
      <c r="F288" s="139" t="s">
        <v>826</v>
      </c>
      <c r="G288" s="140" t="s">
        <v>711</v>
      </c>
      <c r="H288" s="141">
        <v>900</v>
      </c>
      <c r="I288" s="142"/>
      <c r="J288" s="143">
        <f>ROUND(I288*H288,2)</f>
        <v>0</v>
      </c>
      <c r="K288" s="139" t="s">
        <v>299</v>
      </c>
      <c r="L288" s="32"/>
      <c r="M288" s="144" t="s">
        <v>1</v>
      </c>
      <c r="N288" s="145" t="s">
        <v>41</v>
      </c>
      <c r="P288" s="146">
        <f>O288*H288</f>
        <v>0</v>
      </c>
      <c r="Q288" s="146">
        <v>2.0000000000000002E-5</v>
      </c>
      <c r="R288" s="146">
        <f>Q288*H288</f>
        <v>1.8000000000000002E-2</v>
      </c>
      <c r="S288" s="146">
        <v>0</v>
      </c>
      <c r="T288" s="147">
        <f>S288*H288</f>
        <v>0</v>
      </c>
      <c r="AR288" s="148" t="s">
        <v>300</v>
      </c>
      <c r="AT288" s="148" t="s">
        <v>295</v>
      </c>
      <c r="AU288" s="148" t="s">
        <v>85</v>
      </c>
      <c r="AY288" s="17" t="s">
        <v>293</v>
      </c>
      <c r="BE288" s="149">
        <f>IF(N288="základní",J288,0)</f>
        <v>0</v>
      </c>
      <c r="BF288" s="149">
        <f>IF(N288="snížená",J288,0)</f>
        <v>0</v>
      </c>
      <c r="BG288" s="149">
        <f>IF(N288="zákl. přenesená",J288,0)</f>
        <v>0</v>
      </c>
      <c r="BH288" s="149">
        <f>IF(N288="sníž. přenesená",J288,0)</f>
        <v>0</v>
      </c>
      <c r="BI288" s="149">
        <f>IF(N288="nulová",J288,0)</f>
        <v>0</v>
      </c>
      <c r="BJ288" s="17" t="s">
        <v>83</v>
      </c>
      <c r="BK288" s="149">
        <f>ROUND(I288*H288,2)</f>
        <v>0</v>
      </c>
      <c r="BL288" s="17" t="s">
        <v>300</v>
      </c>
      <c r="BM288" s="148" t="s">
        <v>2236</v>
      </c>
    </row>
    <row r="289" spans="2:65" s="12" customFormat="1" ht="11.25">
      <c r="B289" s="150"/>
      <c r="D289" s="151" t="s">
        <v>302</v>
      </c>
      <c r="E289" s="152" t="s">
        <v>1</v>
      </c>
      <c r="F289" s="153" t="s">
        <v>2218</v>
      </c>
      <c r="H289" s="154">
        <v>710</v>
      </c>
      <c r="I289" s="155"/>
      <c r="L289" s="150"/>
      <c r="M289" s="156"/>
      <c r="T289" s="157"/>
      <c r="AT289" s="152" t="s">
        <v>302</v>
      </c>
      <c r="AU289" s="152" t="s">
        <v>85</v>
      </c>
      <c r="AV289" s="12" t="s">
        <v>85</v>
      </c>
      <c r="AW289" s="12" t="s">
        <v>32</v>
      </c>
      <c r="AX289" s="12" t="s">
        <v>76</v>
      </c>
      <c r="AY289" s="152" t="s">
        <v>293</v>
      </c>
    </row>
    <row r="290" spans="2:65" s="12" customFormat="1" ht="11.25">
      <c r="B290" s="150"/>
      <c r="D290" s="151" t="s">
        <v>302</v>
      </c>
      <c r="E290" s="152" t="s">
        <v>1</v>
      </c>
      <c r="F290" s="153" t="s">
        <v>2219</v>
      </c>
      <c r="H290" s="154">
        <v>190</v>
      </c>
      <c r="I290" s="155"/>
      <c r="L290" s="150"/>
      <c r="M290" s="156"/>
      <c r="T290" s="157"/>
      <c r="AT290" s="152" t="s">
        <v>302</v>
      </c>
      <c r="AU290" s="152" t="s">
        <v>85</v>
      </c>
      <c r="AV290" s="12" t="s">
        <v>85</v>
      </c>
      <c r="AW290" s="12" t="s">
        <v>32</v>
      </c>
      <c r="AX290" s="12" t="s">
        <v>76</v>
      </c>
      <c r="AY290" s="152" t="s">
        <v>293</v>
      </c>
    </row>
    <row r="291" spans="2:65" s="14" customFormat="1" ht="11.25">
      <c r="B291" s="167"/>
      <c r="D291" s="151" t="s">
        <v>302</v>
      </c>
      <c r="E291" s="168" t="s">
        <v>1</v>
      </c>
      <c r="F291" s="169" t="s">
        <v>371</v>
      </c>
      <c r="H291" s="170">
        <v>900</v>
      </c>
      <c r="I291" s="171"/>
      <c r="L291" s="167"/>
      <c r="M291" s="172"/>
      <c r="T291" s="173"/>
      <c r="AT291" s="168" t="s">
        <v>302</v>
      </c>
      <c r="AU291" s="168" t="s">
        <v>85</v>
      </c>
      <c r="AV291" s="14" t="s">
        <v>300</v>
      </c>
      <c r="AW291" s="14" t="s">
        <v>32</v>
      </c>
      <c r="AX291" s="14" t="s">
        <v>83</v>
      </c>
      <c r="AY291" s="168" t="s">
        <v>293</v>
      </c>
    </row>
    <row r="292" spans="2:65" s="1" customFormat="1" ht="24.2" customHeight="1">
      <c r="B292" s="32"/>
      <c r="C292" s="137" t="s">
        <v>958</v>
      </c>
      <c r="D292" s="137" t="s">
        <v>295</v>
      </c>
      <c r="E292" s="138" t="s">
        <v>2237</v>
      </c>
      <c r="F292" s="139" t="s">
        <v>2238</v>
      </c>
      <c r="G292" s="140" t="s">
        <v>711</v>
      </c>
      <c r="H292" s="141">
        <v>535.5</v>
      </c>
      <c r="I292" s="142"/>
      <c r="J292" s="143">
        <f>ROUND(I292*H292,2)</f>
        <v>0</v>
      </c>
      <c r="K292" s="139" t="s">
        <v>299</v>
      </c>
      <c r="L292" s="32"/>
      <c r="M292" s="144" t="s">
        <v>1</v>
      </c>
      <c r="N292" s="145" t="s">
        <v>41</v>
      </c>
      <c r="P292" s="146">
        <f>O292*H292</f>
        <v>0</v>
      </c>
      <c r="Q292" s="146">
        <v>3.0000000000000001E-5</v>
      </c>
      <c r="R292" s="146">
        <f>Q292*H292</f>
        <v>1.6064999999999999E-2</v>
      </c>
      <c r="S292" s="146">
        <v>0</v>
      </c>
      <c r="T292" s="147">
        <f>S292*H292</f>
        <v>0</v>
      </c>
      <c r="AR292" s="148" t="s">
        <v>300</v>
      </c>
      <c r="AT292" s="148" t="s">
        <v>295</v>
      </c>
      <c r="AU292" s="148" t="s">
        <v>85</v>
      </c>
      <c r="AY292" s="17" t="s">
        <v>293</v>
      </c>
      <c r="BE292" s="149">
        <f>IF(N292="základní",J292,0)</f>
        <v>0</v>
      </c>
      <c r="BF292" s="149">
        <f>IF(N292="snížená",J292,0)</f>
        <v>0</v>
      </c>
      <c r="BG292" s="149">
        <f>IF(N292="zákl. přenesená",J292,0)</f>
        <v>0</v>
      </c>
      <c r="BH292" s="149">
        <f>IF(N292="sníž. přenesená",J292,0)</f>
        <v>0</v>
      </c>
      <c r="BI292" s="149">
        <f>IF(N292="nulová",J292,0)</f>
        <v>0</v>
      </c>
      <c r="BJ292" s="17" t="s">
        <v>83</v>
      </c>
      <c r="BK292" s="149">
        <f>ROUND(I292*H292,2)</f>
        <v>0</v>
      </c>
      <c r="BL292" s="17" t="s">
        <v>300</v>
      </c>
      <c r="BM292" s="148" t="s">
        <v>2239</v>
      </c>
    </row>
    <row r="293" spans="2:65" s="12" customFormat="1" ht="11.25">
      <c r="B293" s="150"/>
      <c r="D293" s="151" t="s">
        <v>302</v>
      </c>
      <c r="E293" s="152" t="s">
        <v>1</v>
      </c>
      <c r="F293" s="153" t="s">
        <v>2240</v>
      </c>
      <c r="H293" s="154">
        <v>535.5</v>
      </c>
      <c r="I293" s="155"/>
      <c r="L293" s="150"/>
      <c r="M293" s="156"/>
      <c r="T293" s="157"/>
      <c r="AT293" s="152" t="s">
        <v>302</v>
      </c>
      <c r="AU293" s="152" t="s">
        <v>85</v>
      </c>
      <c r="AV293" s="12" t="s">
        <v>85</v>
      </c>
      <c r="AW293" s="12" t="s">
        <v>32</v>
      </c>
      <c r="AX293" s="12" t="s">
        <v>83</v>
      </c>
      <c r="AY293" s="152" t="s">
        <v>293</v>
      </c>
    </row>
    <row r="294" spans="2:65" s="1" customFormat="1" ht="33" customHeight="1">
      <c r="B294" s="32"/>
      <c r="C294" s="137" t="s">
        <v>975</v>
      </c>
      <c r="D294" s="137" t="s">
        <v>295</v>
      </c>
      <c r="E294" s="138" t="s">
        <v>2241</v>
      </c>
      <c r="F294" s="139" t="s">
        <v>2242</v>
      </c>
      <c r="G294" s="140" t="s">
        <v>711</v>
      </c>
      <c r="H294" s="141">
        <v>178.5</v>
      </c>
      <c r="I294" s="142"/>
      <c r="J294" s="143">
        <f>ROUND(I294*H294,2)</f>
        <v>0</v>
      </c>
      <c r="K294" s="139" t="s">
        <v>299</v>
      </c>
      <c r="L294" s="32"/>
      <c r="M294" s="144" t="s">
        <v>1</v>
      </c>
      <c r="N294" s="145" t="s">
        <v>41</v>
      </c>
      <c r="P294" s="146">
        <f>O294*H294</f>
        <v>0</v>
      </c>
      <c r="Q294" s="146">
        <v>0</v>
      </c>
      <c r="R294" s="146">
        <f>Q294*H294</f>
        <v>0</v>
      </c>
      <c r="S294" s="146">
        <v>0</v>
      </c>
      <c r="T294" s="147">
        <f>S294*H294</f>
        <v>0</v>
      </c>
      <c r="AR294" s="148" t="s">
        <v>300</v>
      </c>
      <c r="AT294" s="148" t="s">
        <v>295</v>
      </c>
      <c r="AU294" s="148" t="s">
        <v>85</v>
      </c>
      <c r="AY294" s="17" t="s">
        <v>293</v>
      </c>
      <c r="BE294" s="149">
        <f>IF(N294="základní",J294,0)</f>
        <v>0</v>
      </c>
      <c r="BF294" s="149">
        <f>IF(N294="snížená",J294,0)</f>
        <v>0</v>
      </c>
      <c r="BG294" s="149">
        <f>IF(N294="zákl. přenesená",J294,0)</f>
        <v>0</v>
      </c>
      <c r="BH294" s="149">
        <f>IF(N294="sníž. přenesená",J294,0)</f>
        <v>0</v>
      </c>
      <c r="BI294" s="149">
        <f>IF(N294="nulová",J294,0)</f>
        <v>0</v>
      </c>
      <c r="BJ294" s="17" t="s">
        <v>83</v>
      </c>
      <c r="BK294" s="149">
        <f>ROUND(I294*H294,2)</f>
        <v>0</v>
      </c>
      <c r="BL294" s="17" t="s">
        <v>300</v>
      </c>
      <c r="BM294" s="148" t="s">
        <v>2243</v>
      </c>
    </row>
    <row r="295" spans="2:65" s="12" customFormat="1" ht="11.25">
      <c r="B295" s="150"/>
      <c r="D295" s="151" t="s">
        <v>302</v>
      </c>
      <c r="E295" s="152" t="s">
        <v>1</v>
      </c>
      <c r="F295" s="153" t="s">
        <v>2244</v>
      </c>
      <c r="H295" s="154">
        <v>178.5</v>
      </c>
      <c r="I295" s="155"/>
      <c r="L295" s="150"/>
      <c r="M295" s="156"/>
      <c r="T295" s="157"/>
      <c r="AT295" s="152" t="s">
        <v>302</v>
      </c>
      <c r="AU295" s="152" t="s">
        <v>85</v>
      </c>
      <c r="AV295" s="12" t="s">
        <v>85</v>
      </c>
      <c r="AW295" s="12" t="s">
        <v>32</v>
      </c>
      <c r="AX295" s="12" t="s">
        <v>83</v>
      </c>
      <c r="AY295" s="152" t="s">
        <v>293</v>
      </c>
    </row>
    <row r="296" spans="2:65" s="1" customFormat="1" ht="16.5" customHeight="1">
      <c r="B296" s="32"/>
      <c r="C296" s="174" t="s">
        <v>993</v>
      </c>
      <c r="D296" s="174" t="s">
        <v>530</v>
      </c>
      <c r="E296" s="175" t="s">
        <v>2245</v>
      </c>
      <c r="F296" s="176" t="s">
        <v>2246</v>
      </c>
      <c r="G296" s="177" t="s">
        <v>311</v>
      </c>
      <c r="H296" s="178">
        <v>27.128</v>
      </c>
      <c r="I296" s="179"/>
      <c r="J296" s="180">
        <f>ROUND(I296*H296,2)</f>
        <v>0</v>
      </c>
      <c r="K296" s="176" t="s">
        <v>299</v>
      </c>
      <c r="L296" s="181"/>
      <c r="M296" s="182" t="s">
        <v>1</v>
      </c>
      <c r="N296" s="183" t="s">
        <v>41</v>
      </c>
      <c r="P296" s="146">
        <f>O296*H296</f>
        <v>0</v>
      </c>
      <c r="Q296" s="146">
        <v>2.4289999999999998</v>
      </c>
      <c r="R296" s="146">
        <f>Q296*H296</f>
        <v>65.893912</v>
      </c>
      <c r="S296" s="146">
        <v>0</v>
      </c>
      <c r="T296" s="147">
        <f>S296*H296</f>
        <v>0</v>
      </c>
      <c r="AR296" s="148" t="s">
        <v>396</v>
      </c>
      <c r="AT296" s="148" t="s">
        <v>530</v>
      </c>
      <c r="AU296" s="148" t="s">
        <v>85</v>
      </c>
      <c r="AY296" s="17" t="s">
        <v>293</v>
      </c>
      <c r="BE296" s="149">
        <f>IF(N296="základní",J296,0)</f>
        <v>0</v>
      </c>
      <c r="BF296" s="149">
        <f>IF(N296="snížená",J296,0)</f>
        <v>0</v>
      </c>
      <c r="BG296" s="149">
        <f>IF(N296="zákl. přenesená",J296,0)</f>
        <v>0</v>
      </c>
      <c r="BH296" s="149">
        <f>IF(N296="sníž. přenesená",J296,0)</f>
        <v>0</v>
      </c>
      <c r="BI296" s="149">
        <f>IF(N296="nulová",J296,0)</f>
        <v>0</v>
      </c>
      <c r="BJ296" s="17" t="s">
        <v>83</v>
      </c>
      <c r="BK296" s="149">
        <f>ROUND(I296*H296,2)</f>
        <v>0</v>
      </c>
      <c r="BL296" s="17" t="s">
        <v>300</v>
      </c>
      <c r="BM296" s="148" t="s">
        <v>2247</v>
      </c>
    </row>
    <row r="297" spans="2:65" s="12" customFormat="1" ht="22.5">
      <c r="B297" s="150"/>
      <c r="D297" s="151" t="s">
        <v>302</v>
      </c>
      <c r="E297" s="152" t="s">
        <v>1</v>
      </c>
      <c r="F297" s="153" t="s">
        <v>2248</v>
      </c>
      <c r="H297" s="154">
        <v>27.128</v>
      </c>
      <c r="I297" s="155"/>
      <c r="L297" s="150"/>
      <c r="M297" s="156"/>
      <c r="T297" s="157"/>
      <c r="AT297" s="152" t="s">
        <v>302</v>
      </c>
      <c r="AU297" s="152" t="s">
        <v>85</v>
      </c>
      <c r="AV297" s="12" t="s">
        <v>85</v>
      </c>
      <c r="AW297" s="12" t="s">
        <v>32</v>
      </c>
      <c r="AX297" s="12" t="s">
        <v>83</v>
      </c>
      <c r="AY297" s="152" t="s">
        <v>293</v>
      </c>
    </row>
    <row r="298" spans="2:65" s="1" customFormat="1" ht="24.2" customHeight="1">
      <c r="B298" s="32"/>
      <c r="C298" s="137" t="s">
        <v>1034</v>
      </c>
      <c r="D298" s="137" t="s">
        <v>295</v>
      </c>
      <c r="E298" s="138" t="s">
        <v>1779</v>
      </c>
      <c r="F298" s="139" t="s">
        <v>1780</v>
      </c>
      <c r="G298" s="140" t="s">
        <v>311</v>
      </c>
      <c r="H298" s="141">
        <v>17.321000000000002</v>
      </c>
      <c r="I298" s="142"/>
      <c r="J298" s="143">
        <f>ROUND(I298*H298,2)</f>
        <v>0</v>
      </c>
      <c r="K298" s="139" t="s">
        <v>299</v>
      </c>
      <c r="L298" s="32"/>
      <c r="M298" s="144" t="s">
        <v>1</v>
      </c>
      <c r="N298" s="145" t="s">
        <v>41</v>
      </c>
      <c r="P298" s="146">
        <f>O298*H298</f>
        <v>0</v>
      </c>
      <c r="Q298" s="146">
        <v>2.5018699999999998</v>
      </c>
      <c r="R298" s="146">
        <f>Q298*H298</f>
        <v>43.334890270000002</v>
      </c>
      <c r="S298" s="146">
        <v>0</v>
      </c>
      <c r="T298" s="147">
        <f>S298*H298</f>
        <v>0</v>
      </c>
      <c r="AR298" s="148" t="s">
        <v>300</v>
      </c>
      <c r="AT298" s="148" t="s">
        <v>295</v>
      </c>
      <c r="AU298" s="148" t="s">
        <v>85</v>
      </c>
      <c r="AY298" s="17" t="s">
        <v>293</v>
      </c>
      <c r="BE298" s="149">
        <f>IF(N298="základní",J298,0)</f>
        <v>0</v>
      </c>
      <c r="BF298" s="149">
        <f>IF(N298="snížená",J298,0)</f>
        <v>0</v>
      </c>
      <c r="BG298" s="149">
        <f>IF(N298="zákl. přenesená",J298,0)</f>
        <v>0</v>
      </c>
      <c r="BH298" s="149">
        <f>IF(N298="sníž. přenesená",J298,0)</f>
        <v>0</v>
      </c>
      <c r="BI298" s="149">
        <f>IF(N298="nulová",J298,0)</f>
        <v>0</v>
      </c>
      <c r="BJ298" s="17" t="s">
        <v>83</v>
      </c>
      <c r="BK298" s="149">
        <f>ROUND(I298*H298,2)</f>
        <v>0</v>
      </c>
      <c r="BL298" s="17" t="s">
        <v>300</v>
      </c>
      <c r="BM298" s="148" t="s">
        <v>2249</v>
      </c>
    </row>
    <row r="299" spans="2:65" s="12" customFormat="1" ht="11.25">
      <c r="B299" s="150"/>
      <c r="D299" s="151" t="s">
        <v>302</v>
      </c>
      <c r="E299" s="152" t="s">
        <v>1</v>
      </c>
      <c r="F299" s="153" t="s">
        <v>2250</v>
      </c>
      <c r="H299" s="154">
        <v>17.015999999999998</v>
      </c>
      <c r="I299" s="155"/>
      <c r="L299" s="150"/>
      <c r="M299" s="156"/>
      <c r="T299" s="157"/>
      <c r="AT299" s="152" t="s">
        <v>302</v>
      </c>
      <c r="AU299" s="152" t="s">
        <v>85</v>
      </c>
      <c r="AV299" s="12" t="s">
        <v>85</v>
      </c>
      <c r="AW299" s="12" t="s">
        <v>32</v>
      </c>
      <c r="AX299" s="12" t="s">
        <v>76</v>
      </c>
      <c r="AY299" s="152" t="s">
        <v>293</v>
      </c>
    </row>
    <row r="300" spans="2:65" s="12" customFormat="1" ht="22.5">
      <c r="B300" s="150"/>
      <c r="D300" s="151" t="s">
        <v>302</v>
      </c>
      <c r="E300" s="152" t="s">
        <v>1</v>
      </c>
      <c r="F300" s="153" t="s">
        <v>2251</v>
      </c>
      <c r="H300" s="154">
        <v>0.30499999999999999</v>
      </c>
      <c r="I300" s="155"/>
      <c r="L300" s="150"/>
      <c r="M300" s="156"/>
      <c r="T300" s="157"/>
      <c r="AT300" s="152" t="s">
        <v>302</v>
      </c>
      <c r="AU300" s="152" t="s">
        <v>85</v>
      </c>
      <c r="AV300" s="12" t="s">
        <v>85</v>
      </c>
      <c r="AW300" s="12" t="s">
        <v>32</v>
      </c>
      <c r="AX300" s="12" t="s">
        <v>76</v>
      </c>
      <c r="AY300" s="152" t="s">
        <v>293</v>
      </c>
    </row>
    <row r="301" spans="2:65" s="14" customFormat="1" ht="11.25">
      <c r="B301" s="167"/>
      <c r="D301" s="151" t="s">
        <v>302</v>
      </c>
      <c r="E301" s="168" t="s">
        <v>1</v>
      </c>
      <c r="F301" s="169" t="s">
        <v>371</v>
      </c>
      <c r="H301" s="170">
        <v>17.321000000000002</v>
      </c>
      <c r="I301" s="171"/>
      <c r="L301" s="167"/>
      <c r="M301" s="172"/>
      <c r="T301" s="173"/>
      <c r="AT301" s="168" t="s">
        <v>302</v>
      </c>
      <c r="AU301" s="168" t="s">
        <v>85</v>
      </c>
      <c r="AV301" s="14" t="s">
        <v>300</v>
      </c>
      <c r="AW301" s="14" t="s">
        <v>32</v>
      </c>
      <c r="AX301" s="14" t="s">
        <v>83</v>
      </c>
      <c r="AY301" s="168" t="s">
        <v>293</v>
      </c>
    </row>
    <row r="302" spans="2:65" s="1" customFormat="1" ht="24.2" customHeight="1">
      <c r="B302" s="32"/>
      <c r="C302" s="137" t="s">
        <v>1053</v>
      </c>
      <c r="D302" s="137" t="s">
        <v>295</v>
      </c>
      <c r="E302" s="138" t="s">
        <v>2252</v>
      </c>
      <c r="F302" s="139" t="s">
        <v>2253</v>
      </c>
      <c r="G302" s="140" t="s">
        <v>311</v>
      </c>
      <c r="H302" s="141">
        <v>26.387</v>
      </c>
      <c r="I302" s="142"/>
      <c r="J302" s="143">
        <f>ROUND(I302*H302,2)</f>
        <v>0</v>
      </c>
      <c r="K302" s="139" t="s">
        <v>299</v>
      </c>
      <c r="L302" s="32"/>
      <c r="M302" s="144" t="s">
        <v>1</v>
      </c>
      <c r="N302" s="145" t="s">
        <v>41</v>
      </c>
      <c r="P302" s="146">
        <f>O302*H302</f>
        <v>0</v>
      </c>
      <c r="Q302" s="146">
        <v>2.5018699999999998</v>
      </c>
      <c r="R302" s="146">
        <f>Q302*H302</f>
        <v>66.016843690000002</v>
      </c>
      <c r="S302" s="146">
        <v>0</v>
      </c>
      <c r="T302" s="147">
        <f>S302*H302</f>
        <v>0</v>
      </c>
      <c r="AR302" s="148" t="s">
        <v>300</v>
      </c>
      <c r="AT302" s="148" t="s">
        <v>295</v>
      </c>
      <c r="AU302" s="148" t="s">
        <v>85</v>
      </c>
      <c r="AY302" s="17" t="s">
        <v>293</v>
      </c>
      <c r="BE302" s="149">
        <f>IF(N302="základní",J302,0)</f>
        <v>0</v>
      </c>
      <c r="BF302" s="149">
        <f>IF(N302="snížená",J302,0)</f>
        <v>0</v>
      </c>
      <c r="BG302" s="149">
        <f>IF(N302="zákl. přenesená",J302,0)</f>
        <v>0</v>
      </c>
      <c r="BH302" s="149">
        <f>IF(N302="sníž. přenesená",J302,0)</f>
        <v>0</v>
      </c>
      <c r="BI302" s="149">
        <f>IF(N302="nulová",J302,0)</f>
        <v>0</v>
      </c>
      <c r="BJ302" s="17" t="s">
        <v>83</v>
      </c>
      <c r="BK302" s="149">
        <f>ROUND(I302*H302,2)</f>
        <v>0</v>
      </c>
      <c r="BL302" s="17" t="s">
        <v>300</v>
      </c>
      <c r="BM302" s="148" t="s">
        <v>2254</v>
      </c>
    </row>
    <row r="303" spans="2:65" s="12" customFormat="1" ht="11.25">
      <c r="B303" s="150"/>
      <c r="D303" s="151" t="s">
        <v>302</v>
      </c>
      <c r="E303" s="152" t="s">
        <v>1</v>
      </c>
      <c r="F303" s="153" t="s">
        <v>2255</v>
      </c>
      <c r="H303" s="154">
        <v>26.387</v>
      </c>
      <c r="I303" s="155"/>
      <c r="L303" s="150"/>
      <c r="M303" s="156"/>
      <c r="T303" s="157"/>
      <c r="AT303" s="152" t="s">
        <v>302</v>
      </c>
      <c r="AU303" s="152" t="s">
        <v>85</v>
      </c>
      <c r="AV303" s="12" t="s">
        <v>85</v>
      </c>
      <c r="AW303" s="12" t="s">
        <v>32</v>
      </c>
      <c r="AX303" s="12" t="s">
        <v>76</v>
      </c>
      <c r="AY303" s="152" t="s">
        <v>293</v>
      </c>
    </row>
    <row r="304" spans="2:65" s="14" customFormat="1" ht="11.25">
      <c r="B304" s="167"/>
      <c r="D304" s="151" t="s">
        <v>302</v>
      </c>
      <c r="E304" s="168" t="s">
        <v>2104</v>
      </c>
      <c r="F304" s="169" t="s">
        <v>371</v>
      </c>
      <c r="H304" s="170">
        <v>26.387</v>
      </c>
      <c r="I304" s="171"/>
      <c r="L304" s="167"/>
      <c r="M304" s="172"/>
      <c r="T304" s="173"/>
      <c r="AT304" s="168" t="s">
        <v>302</v>
      </c>
      <c r="AU304" s="168" t="s">
        <v>85</v>
      </c>
      <c r="AV304" s="14" t="s">
        <v>300</v>
      </c>
      <c r="AW304" s="14" t="s">
        <v>32</v>
      </c>
      <c r="AX304" s="14" t="s">
        <v>83</v>
      </c>
      <c r="AY304" s="168" t="s">
        <v>293</v>
      </c>
    </row>
    <row r="305" spans="2:65" s="1" customFormat="1" ht="16.5" customHeight="1">
      <c r="B305" s="32"/>
      <c r="C305" s="137" t="s">
        <v>1071</v>
      </c>
      <c r="D305" s="137" t="s">
        <v>295</v>
      </c>
      <c r="E305" s="138" t="s">
        <v>1786</v>
      </c>
      <c r="F305" s="139" t="s">
        <v>1787</v>
      </c>
      <c r="G305" s="140" t="s">
        <v>767</v>
      </c>
      <c r="H305" s="141">
        <v>2.25</v>
      </c>
      <c r="I305" s="142"/>
      <c r="J305" s="143">
        <f>ROUND(I305*H305,2)</f>
        <v>0</v>
      </c>
      <c r="K305" s="139" t="s">
        <v>299</v>
      </c>
      <c r="L305" s="32"/>
      <c r="M305" s="144" t="s">
        <v>1</v>
      </c>
      <c r="N305" s="145" t="s">
        <v>41</v>
      </c>
      <c r="P305" s="146">
        <f>O305*H305</f>
        <v>0</v>
      </c>
      <c r="Q305" s="146">
        <v>2.9399999999999999E-3</v>
      </c>
      <c r="R305" s="146">
        <f>Q305*H305</f>
        <v>6.6149999999999994E-3</v>
      </c>
      <c r="S305" s="146">
        <v>0</v>
      </c>
      <c r="T305" s="147">
        <f>S305*H305</f>
        <v>0</v>
      </c>
      <c r="AR305" s="148" t="s">
        <v>300</v>
      </c>
      <c r="AT305" s="148" t="s">
        <v>295</v>
      </c>
      <c r="AU305" s="148" t="s">
        <v>85</v>
      </c>
      <c r="AY305" s="17" t="s">
        <v>293</v>
      </c>
      <c r="BE305" s="149">
        <f>IF(N305="základní",J305,0)</f>
        <v>0</v>
      </c>
      <c r="BF305" s="149">
        <f>IF(N305="snížená",J305,0)</f>
        <v>0</v>
      </c>
      <c r="BG305" s="149">
        <f>IF(N305="zákl. přenesená",J305,0)</f>
        <v>0</v>
      </c>
      <c r="BH305" s="149">
        <f>IF(N305="sníž. přenesená",J305,0)</f>
        <v>0</v>
      </c>
      <c r="BI305" s="149">
        <f>IF(N305="nulová",J305,0)</f>
        <v>0</v>
      </c>
      <c r="BJ305" s="17" t="s">
        <v>83</v>
      </c>
      <c r="BK305" s="149">
        <f>ROUND(I305*H305,2)</f>
        <v>0</v>
      </c>
      <c r="BL305" s="17" t="s">
        <v>300</v>
      </c>
      <c r="BM305" s="148" t="s">
        <v>2256</v>
      </c>
    </row>
    <row r="306" spans="2:65" s="12" customFormat="1" ht="11.25">
      <c r="B306" s="150"/>
      <c r="D306" s="151" t="s">
        <v>302</v>
      </c>
      <c r="E306" s="152" t="s">
        <v>1</v>
      </c>
      <c r="F306" s="153" t="s">
        <v>1789</v>
      </c>
      <c r="H306" s="154">
        <v>2.25</v>
      </c>
      <c r="I306" s="155"/>
      <c r="L306" s="150"/>
      <c r="M306" s="156"/>
      <c r="T306" s="157"/>
      <c r="AT306" s="152" t="s">
        <v>302</v>
      </c>
      <c r="AU306" s="152" t="s">
        <v>85</v>
      </c>
      <c r="AV306" s="12" t="s">
        <v>85</v>
      </c>
      <c r="AW306" s="12" t="s">
        <v>32</v>
      </c>
      <c r="AX306" s="12" t="s">
        <v>83</v>
      </c>
      <c r="AY306" s="152" t="s">
        <v>293</v>
      </c>
    </row>
    <row r="307" spans="2:65" s="1" customFormat="1" ht="16.5" customHeight="1">
      <c r="B307" s="32"/>
      <c r="C307" s="137" t="s">
        <v>1089</v>
      </c>
      <c r="D307" s="137" t="s">
        <v>295</v>
      </c>
      <c r="E307" s="138" t="s">
        <v>1792</v>
      </c>
      <c r="F307" s="139" t="s">
        <v>1793</v>
      </c>
      <c r="G307" s="140" t="s">
        <v>767</v>
      </c>
      <c r="H307" s="141">
        <v>2.25</v>
      </c>
      <c r="I307" s="142"/>
      <c r="J307" s="143">
        <f>ROUND(I307*H307,2)</f>
        <v>0</v>
      </c>
      <c r="K307" s="139" t="s">
        <v>299</v>
      </c>
      <c r="L307" s="32"/>
      <c r="M307" s="144" t="s">
        <v>1</v>
      </c>
      <c r="N307" s="145" t="s">
        <v>41</v>
      </c>
      <c r="P307" s="146">
        <f>O307*H307</f>
        <v>0</v>
      </c>
      <c r="Q307" s="146">
        <v>0</v>
      </c>
      <c r="R307" s="146">
        <f>Q307*H307</f>
        <v>0</v>
      </c>
      <c r="S307" s="146">
        <v>0</v>
      </c>
      <c r="T307" s="147">
        <f>S307*H307</f>
        <v>0</v>
      </c>
      <c r="AR307" s="148" t="s">
        <v>300</v>
      </c>
      <c r="AT307" s="148" t="s">
        <v>295</v>
      </c>
      <c r="AU307" s="148" t="s">
        <v>85</v>
      </c>
      <c r="AY307" s="17" t="s">
        <v>293</v>
      </c>
      <c r="BE307" s="149">
        <f>IF(N307="základní",J307,0)</f>
        <v>0</v>
      </c>
      <c r="BF307" s="149">
        <f>IF(N307="snížená",J307,0)</f>
        <v>0</v>
      </c>
      <c r="BG307" s="149">
        <f>IF(N307="zákl. přenesená",J307,0)</f>
        <v>0</v>
      </c>
      <c r="BH307" s="149">
        <f>IF(N307="sníž. přenesená",J307,0)</f>
        <v>0</v>
      </c>
      <c r="BI307" s="149">
        <f>IF(N307="nulová",J307,0)</f>
        <v>0</v>
      </c>
      <c r="BJ307" s="17" t="s">
        <v>83</v>
      </c>
      <c r="BK307" s="149">
        <f>ROUND(I307*H307,2)</f>
        <v>0</v>
      </c>
      <c r="BL307" s="17" t="s">
        <v>300</v>
      </c>
      <c r="BM307" s="148" t="s">
        <v>2257</v>
      </c>
    </row>
    <row r="308" spans="2:65" s="1" customFormat="1" ht="21.75" customHeight="1">
      <c r="B308" s="32"/>
      <c r="C308" s="137" t="s">
        <v>1105</v>
      </c>
      <c r="D308" s="137" t="s">
        <v>295</v>
      </c>
      <c r="E308" s="138" t="s">
        <v>2258</v>
      </c>
      <c r="F308" s="139" t="s">
        <v>2259</v>
      </c>
      <c r="G308" s="140" t="s">
        <v>533</v>
      </c>
      <c r="H308" s="141">
        <v>0.97</v>
      </c>
      <c r="I308" s="142"/>
      <c r="J308" s="143">
        <f>ROUND(I308*H308,2)</f>
        <v>0</v>
      </c>
      <c r="K308" s="139" t="s">
        <v>299</v>
      </c>
      <c r="L308" s="32"/>
      <c r="M308" s="144" t="s">
        <v>1</v>
      </c>
      <c r="N308" s="145" t="s">
        <v>41</v>
      </c>
      <c r="P308" s="146">
        <f>O308*H308</f>
        <v>0</v>
      </c>
      <c r="Q308" s="146">
        <v>1.0606199999999999</v>
      </c>
      <c r="R308" s="146">
        <f>Q308*H308</f>
        <v>1.0288013999999999</v>
      </c>
      <c r="S308" s="146">
        <v>0</v>
      </c>
      <c r="T308" s="147">
        <f>S308*H308</f>
        <v>0</v>
      </c>
      <c r="AR308" s="148" t="s">
        <v>300</v>
      </c>
      <c r="AT308" s="148" t="s">
        <v>295</v>
      </c>
      <c r="AU308" s="148" t="s">
        <v>85</v>
      </c>
      <c r="AY308" s="17" t="s">
        <v>293</v>
      </c>
      <c r="BE308" s="149">
        <f>IF(N308="základní",J308,0)</f>
        <v>0</v>
      </c>
      <c r="BF308" s="149">
        <f>IF(N308="snížená",J308,0)</f>
        <v>0</v>
      </c>
      <c r="BG308" s="149">
        <f>IF(N308="zákl. přenesená",J308,0)</f>
        <v>0</v>
      </c>
      <c r="BH308" s="149">
        <f>IF(N308="sníž. přenesená",J308,0)</f>
        <v>0</v>
      </c>
      <c r="BI308" s="149">
        <f>IF(N308="nulová",J308,0)</f>
        <v>0</v>
      </c>
      <c r="BJ308" s="17" t="s">
        <v>83</v>
      </c>
      <c r="BK308" s="149">
        <f>ROUND(I308*H308,2)</f>
        <v>0</v>
      </c>
      <c r="BL308" s="17" t="s">
        <v>300</v>
      </c>
      <c r="BM308" s="148" t="s">
        <v>2260</v>
      </c>
    </row>
    <row r="309" spans="2:65" s="12" customFormat="1" ht="11.25">
      <c r="B309" s="150"/>
      <c r="D309" s="151" t="s">
        <v>302</v>
      </c>
      <c r="E309" s="152" t="s">
        <v>1</v>
      </c>
      <c r="F309" s="153" t="s">
        <v>2261</v>
      </c>
      <c r="H309" s="154">
        <v>0.97</v>
      </c>
      <c r="I309" s="155"/>
      <c r="L309" s="150"/>
      <c r="M309" s="156"/>
      <c r="T309" s="157"/>
      <c r="AT309" s="152" t="s">
        <v>302</v>
      </c>
      <c r="AU309" s="152" t="s">
        <v>85</v>
      </c>
      <c r="AV309" s="12" t="s">
        <v>85</v>
      </c>
      <c r="AW309" s="12" t="s">
        <v>32</v>
      </c>
      <c r="AX309" s="12" t="s">
        <v>83</v>
      </c>
      <c r="AY309" s="152" t="s">
        <v>293</v>
      </c>
    </row>
    <row r="310" spans="2:65" s="1" customFormat="1" ht="16.5" customHeight="1">
      <c r="B310" s="32"/>
      <c r="C310" s="137" t="s">
        <v>1144</v>
      </c>
      <c r="D310" s="137" t="s">
        <v>295</v>
      </c>
      <c r="E310" s="138" t="s">
        <v>1795</v>
      </c>
      <c r="F310" s="139" t="s">
        <v>1796</v>
      </c>
      <c r="G310" s="140" t="s">
        <v>533</v>
      </c>
      <c r="H310" s="141">
        <v>1.093</v>
      </c>
      <c r="I310" s="142"/>
      <c r="J310" s="143">
        <f>ROUND(I310*H310,2)</f>
        <v>0</v>
      </c>
      <c r="K310" s="139" t="s">
        <v>299</v>
      </c>
      <c r="L310" s="32"/>
      <c r="M310" s="144" t="s">
        <v>1</v>
      </c>
      <c r="N310" s="145" t="s">
        <v>41</v>
      </c>
      <c r="P310" s="146">
        <f>O310*H310</f>
        <v>0</v>
      </c>
      <c r="Q310" s="146">
        <v>1.06277</v>
      </c>
      <c r="R310" s="146">
        <f>Q310*H310</f>
        <v>1.1616076099999999</v>
      </c>
      <c r="S310" s="146">
        <v>0</v>
      </c>
      <c r="T310" s="147">
        <f>S310*H310</f>
        <v>0</v>
      </c>
      <c r="AR310" s="148" t="s">
        <v>300</v>
      </c>
      <c r="AT310" s="148" t="s">
        <v>295</v>
      </c>
      <c r="AU310" s="148" t="s">
        <v>85</v>
      </c>
      <c r="AY310" s="17" t="s">
        <v>293</v>
      </c>
      <c r="BE310" s="149">
        <f>IF(N310="základní",J310,0)</f>
        <v>0</v>
      </c>
      <c r="BF310" s="149">
        <f>IF(N310="snížená",J310,0)</f>
        <v>0</v>
      </c>
      <c r="BG310" s="149">
        <f>IF(N310="zákl. přenesená",J310,0)</f>
        <v>0</v>
      </c>
      <c r="BH310" s="149">
        <f>IF(N310="sníž. přenesená",J310,0)</f>
        <v>0</v>
      </c>
      <c r="BI310" s="149">
        <f>IF(N310="nulová",J310,0)</f>
        <v>0</v>
      </c>
      <c r="BJ310" s="17" t="s">
        <v>83</v>
      </c>
      <c r="BK310" s="149">
        <f>ROUND(I310*H310,2)</f>
        <v>0</v>
      </c>
      <c r="BL310" s="17" t="s">
        <v>300</v>
      </c>
      <c r="BM310" s="148" t="s">
        <v>2262</v>
      </c>
    </row>
    <row r="311" spans="2:65" s="12" customFormat="1" ht="11.25">
      <c r="B311" s="150"/>
      <c r="D311" s="151" t="s">
        <v>302</v>
      </c>
      <c r="E311" s="152" t="s">
        <v>1</v>
      </c>
      <c r="F311" s="153" t="s">
        <v>2263</v>
      </c>
      <c r="H311" s="154">
        <v>1.075</v>
      </c>
      <c r="I311" s="155"/>
      <c r="L311" s="150"/>
      <c r="M311" s="156"/>
      <c r="T311" s="157"/>
      <c r="AT311" s="152" t="s">
        <v>302</v>
      </c>
      <c r="AU311" s="152" t="s">
        <v>85</v>
      </c>
      <c r="AV311" s="12" t="s">
        <v>85</v>
      </c>
      <c r="AW311" s="12" t="s">
        <v>32</v>
      </c>
      <c r="AX311" s="12" t="s">
        <v>76</v>
      </c>
      <c r="AY311" s="152" t="s">
        <v>293</v>
      </c>
    </row>
    <row r="312" spans="2:65" s="12" customFormat="1" ht="11.25">
      <c r="B312" s="150"/>
      <c r="D312" s="151" t="s">
        <v>302</v>
      </c>
      <c r="E312" s="152" t="s">
        <v>1</v>
      </c>
      <c r="F312" s="153" t="s">
        <v>2264</v>
      </c>
      <c r="H312" s="154">
        <v>1.7999999999999999E-2</v>
      </c>
      <c r="I312" s="155"/>
      <c r="L312" s="150"/>
      <c r="M312" s="156"/>
      <c r="T312" s="157"/>
      <c r="AT312" s="152" t="s">
        <v>302</v>
      </c>
      <c r="AU312" s="152" t="s">
        <v>85</v>
      </c>
      <c r="AV312" s="12" t="s">
        <v>85</v>
      </c>
      <c r="AW312" s="12" t="s">
        <v>32</v>
      </c>
      <c r="AX312" s="12" t="s">
        <v>76</v>
      </c>
      <c r="AY312" s="152" t="s">
        <v>293</v>
      </c>
    </row>
    <row r="313" spans="2:65" s="14" customFormat="1" ht="11.25">
      <c r="B313" s="167"/>
      <c r="D313" s="151" t="s">
        <v>302</v>
      </c>
      <c r="E313" s="168" t="s">
        <v>1</v>
      </c>
      <c r="F313" s="169" t="s">
        <v>371</v>
      </c>
      <c r="H313" s="170">
        <v>1.093</v>
      </c>
      <c r="I313" s="171"/>
      <c r="L313" s="167"/>
      <c r="M313" s="172"/>
      <c r="T313" s="173"/>
      <c r="AT313" s="168" t="s">
        <v>302</v>
      </c>
      <c r="AU313" s="168" t="s">
        <v>85</v>
      </c>
      <c r="AV313" s="14" t="s">
        <v>300</v>
      </c>
      <c r="AW313" s="14" t="s">
        <v>32</v>
      </c>
      <c r="AX313" s="14" t="s">
        <v>83</v>
      </c>
      <c r="AY313" s="168" t="s">
        <v>293</v>
      </c>
    </row>
    <row r="314" spans="2:65" s="1" customFormat="1" ht="24.2" customHeight="1">
      <c r="B314" s="32"/>
      <c r="C314" s="137" t="s">
        <v>1148</v>
      </c>
      <c r="D314" s="137" t="s">
        <v>295</v>
      </c>
      <c r="E314" s="138" t="s">
        <v>835</v>
      </c>
      <c r="F314" s="139" t="s">
        <v>836</v>
      </c>
      <c r="G314" s="140" t="s">
        <v>298</v>
      </c>
      <c r="H314" s="141">
        <v>212.25</v>
      </c>
      <c r="I314" s="142"/>
      <c r="J314" s="143">
        <f>ROUND(I314*H314,2)</f>
        <v>0</v>
      </c>
      <c r="K314" s="139" t="s">
        <v>299</v>
      </c>
      <c r="L314" s="32"/>
      <c r="M314" s="144" t="s">
        <v>1</v>
      </c>
      <c r="N314" s="145" t="s">
        <v>41</v>
      </c>
      <c r="P314" s="146">
        <f>O314*H314</f>
        <v>0</v>
      </c>
      <c r="Q314" s="146">
        <v>2.9E-4</v>
      </c>
      <c r="R314" s="146">
        <f>Q314*H314</f>
        <v>6.1552500000000003E-2</v>
      </c>
      <c r="S314" s="146">
        <v>0</v>
      </c>
      <c r="T314" s="147">
        <f>S314*H314</f>
        <v>0</v>
      </c>
      <c r="AR314" s="148" t="s">
        <v>300</v>
      </c>
      <c r="AT314" s="148" t="s">
        <v>295</v>
      </c>
      <c r="AU314" s="148" t="s">
        <v>85</v>
      </c>
      <c r="AY314" s="17" t="s">
        <v>293</v>
      </c>
      <c r="BE314" s="149">
        <f>IF(N314="základní",J314,0)</f>
        <v>0</v>
      </c>
      <c r="BF314" s="149">
        <f>IF(N314="snížená",J314,0)</f>
        <v>0</v>
      </c>
      <c r="BG314" s="149">
        <f>IF(N314="zákl. přenesená",J314,0)</f>
        <v>0</v>
      </c>
      <c r="BH314" s="149">
        <f>IF(N314="sníž. přenesená",J314,0)</f>
        <v>0</v>
      </c>
      <c r="BI314" s="149">
        <f>IF(N314="nulová",J314,0)</f>
        <v>0</v>
      </c>
      <c r="BJ314" s="17" t="s">
        <v>83</v>
      </c>
      <c r="BK314" s="149">
        <f>ROUND(I314*H314,2)</f>
        <v>0</v>
      </c>
      <c r="BL314" s="17" t="s">
        <v>300</v>
      </c>
      <c r="BM314" s="148" t="s">
        <v>2265</v>
      </c>
    </row>
    <row r="315" spans="2:65" s="12" customFormat="1" ht="11.25">
      <c r="B315" s="150"/>
      <c r="D315" s="151" t="s">
        <v>302</v>
      </c>
      <c r="E315" s="152" t="s">
        <v>1</v>
      </c>
      <c r="F315" s="153" t="s">
        <v>2266</v>
      </c>
      <c r="H315" s="154">
        <v>4.5</v>
      </c>
      <c r="I315" s="155"/>
      <c r="L315" s="150"/>
      <c r="M315" s="156"/>
      <c r="T315" s="157"/>
      <c r="AT315" s="152" t="s">
        <v>302</v>
      </c>
      <c r="AU315" s="152" t="s">
        <v>85</v>
      </c>
      <c r="AV315" s="12" t="s">
        <v>85</v>
      </c>
      <c r="AW315" s="12" t="s">
        <v>32</v>
      </c>
      <c r="AX315" s="12" t="s">
        <v>76</v>
      </c>
      <c r="AY315" s="152" t="s">
        <v>293</v>
      </c>
    </row>
    <row r="316" spans="2:65" s="12" customFormat="1" ht="22.5">
      <c r="B316" s="150"/>
      <c r="D316" s="151" t="s">
        <v>302</v>
      </c>
      <c r="E316" s="152" t="s">
        <v>1</v>
      </c>
      <c r="F316" s="153" t="s">
        <v>2267</v>
      </c>
      <c r="H316" s="154">
        <v>156.375</v>
      </c>
      <c r="I316" s="155"/>
      <c r="L316" s="150"/>
      <c r="M316" s="156"/>
      <c r="T316" s="157"/>
      <c r="AT316" s="152" t="s">
        <v>302</v>
      </c>
      <c r="AU316" s="152" t="s">
        <v>85</v>
      </c>
      <c r="AV316" s="12" t="s">
        <v>85</v>
      </c>
      <c r="AW316" s="12" t="s">
        <v>32</v>
      </c>
      <c r="AX316" s="12" t="s">
        <v>76</v>
      </c>
      <c r="AY316" s="152" t="s">
        <v>293</v>
      </c>
    </row>
    <row r="317" spans="2:65" s="12" customFormat="1" ht="11.25">
      <c r="B317" s="150"/>
      <c r="D317" s="151" t="s">
        <v>302</v>
      </c>
      <c r="E317" s="152" t="s">
        <v>1</v>
      </c>
      <c r="F317" s="153" t="s">
        <v>2268</v>
      </c>
      <c r="H317" s="154">
        <v>51.375</v>
      </c>
      <c r="I317" s="155"/>
      <c r="L317" s="150"/>
      <c r="M317" s="156"/>
      <c r="T317" s="157"/>
      <c r="AT317" s="152" t="s">
        <v>302</v>
      </c>
      <c r="AU317" s="152" t="s">
        <v>85</v>
      </c>
      <c r="AV317" s="12" t="s">
        <v>85</v>
      </c>
      <c r="AW317" s="12" t="s">
        <v>32</v>
      </c>
      <c r="AX317" s="12" t="s">
        <v>76</v>
      </c>
      <c r="AY317" s="152" t="s">
        <v>293</v>
      </c>
    </row>
    <row r="318" spans="2:65" s="14" customFormat="1" ht="11.25">
      <c r="B318" s="167"/>
      <c r="D318" s="151" t="s">
        <v>302</v>
      </c>
      <c r="E318" s="168" t="s">
        <v>1</v>
      </c>
      <c r="F318" s="169" t="s">
        <v>371</v>
      </c>
      <c r="H318" s="170">
        <v>212.25</v>
      </c>
      <c r="I318" s="171"/>
      <c r="L318" s="167"/>
      <c r="M318" s="172"/>
      <c r="T318" s="173"/>
      <c r="AT318" s="168" t="s">
        <v>302</v>
      </c>
      <c r="AU318" s="168" t="s">
        <v>85</v>
      </c>
      <c r="AV318" s="14" t="s">
        <v>300</v>
      </c>
      <c r="AW318" s="14" t="s">
        <v>32</v>
      </c>
      <c r="AX318" s="14" t="s">
        <v>83</v>
      </c>
      <c r="AY318" s="168" t="s">
        <v>293</v>
      </c>
    </row>
    <row r="319" spans="2:65" s="1" customFormat="1" ht="24.2" customHeight="1">
      <c r="B319" s="32"/>
      <c r="C319" s="174" t="s">
        <v>1153</v>
      </c>
      <c r="D319" s="174" t="s">
        <v>530</v>
      </c>
      <c r="E319" s="175" t="s">
        <v>863</v>
      </c>
      <c r="F319" s="176" t="s">
        <v>864</v>
      </c>
      <c r="G319" s="177" t="s">
        <v>533</v>
      </c>
      <c r="H319" s="178">
        <v>24.763000000000002</v>
      </c>
      <c r="I319" s="179"/>
      <c r="J319" s="180">
        <f>ROUND(I319*H319,2)</f>
        <v>0</v>
      </c>
      <c r="K319" s="176" t="s">
        <v>865</v>
      </c>
      <c r="L319" s="181"/>
      <c r="M319" s="182" t="s">
        <v>1</v>
      </c>
      <c r="N319" s="183" t="s">
        <v>41</v>
      </c>
      <c r="P319" s="146">
        <f>O319*H319</f>
        <v>0</v>
      </c>
      <c r="Q319" s="146">
        <v>1</v>
      </c>
      <c r="R319" s="146">
        <f>Q319*H319</f>
        <v>24.763000000000002</v>
      </c>
      <c r="S319" s="146">
        <v>0</v>
      </c>
      <c r="T319" s="147">
        <f>S319*H319</f>
        <v>0</v>
      </c>
      <c r="AR319" s="148" t="s">
        <v>396</v>
      </c>
      <c r="AT319" s="148" t="s">
        <v>530</v>
      </c>
      <c r="AU319" s="148" t="s">
        <v>85</v>
      </c>
      <c r="AY319" s="17" t="s">
        <v>293</v>
      </c>
      <c r="BE319" s="149">
        <f>IF(N319="základní",J319,0)</f>
        <v>0</v>
      </c>
      <c r="BF319" s="149">
        <f>IF(N319="snížená",J319,0)</f>
        <v>0</v>
      </c>
      <c r="BG319" s="149">
        <f>IF(N319="zákl. přenesená",J319,0)</f>
        <v>0</v>
      </c>
      <c r="BH319" s="149">
        <f>IF(N319="sníž. přenesená",J319,0)</f>
        <v>0</v>
      </c>
      <c r="BI319" s="149">
        <f>IF(N319="nulová",J319,0)</f>
        <v>0</v>
      </c>
      <c r="BJ319" s="17" t="s">
        <v>83</v>
      </c>
      <c r="BK319" s="149">
        <f>ROUND(I319*H319,2)</f>
        <v>0</v>
      </c>
      <c r="BL319" s="17" t="s">
        <v>300</v>
      </c>
      <c r="BM319" s="148" t="s">
        <v>2269</v>
      </c>
    </row>
    <row r="320" spans="2:65" s="12" customFormat="1" ht="11.25">
      <c r="B320" s="150"/>
      <c r="D320" s="151" t="s">
        <v>302</v>
      </c>
      <c r="E320" s="152" t="s">
        <v>1</v>
      </c>
      <c r="F320" s="153" t="s">
        <v>2270</v>
      </c>
      <c r="H320" s="154">
        <v>0.52500000000000002</v>
      </c>
      <c r="I320" s="155"/>
      <c r="L320" s="150"/>
      <c r="M320" s="156"/>
      <c r="T320" s="157"/>
      <c r="AT320" s="152" t="s">
        <v>302</v>
      </c>
      <c r="AU320" s="152" t="s">
        <v>85</v>
      </c>
      <c r="AV320" s="12" t="s">
        <v>85</v>
      </c>
      <c r="AW320" s="12" t="s">
        <v>32</v>
      </c>
      <c r="AX320" s="12" t="s">
        <v>76</v>
      </c>
      <c r="AY320" s="152" t="s">
        <v>293</v>
      </c>
    </row>
    <row r="321" spans="2:65" s="12" customFormat="1" ht="22.5">
      <c r="B321" s="150"/>
      <c r="D321" s="151" t="s">
        <v>302</v>
      </c>
      <c r="E321" s="152" t="s">
        <v>1</v>
      </c>
      <c r="F321" s="153" t="s">
        <v>2271</v>
      </c>
      <c r="H321" s="154">
        <v>18.244</v>
      </c>
      <c r="I321" s="155"/>
      <c r="L321" s="150"/>
      <c r="M321" s="156"/>
      <c r="T321" s="157"/>
      <c r="AT321" s="152" t="s">
        <v>302</v>
      </c>
      <c r="AU321" s="152" t="s">
        <v>85</v>
      </c>
      <c r="AV321" s="12" t="s">
        <v>85</v>
      </c>
      <c r="AW321" s="12" t="s">
        <v>32</v>
      </c>
      <c r="AX321" s="12" t="s">
        <v>76</v>
      </c>
      <c r="AY321" s="152" t="s">
        <v>293</v>
      </c>
    </row>
    <row r="322" spans="2:65" s="12" customFormat="1" ht="22.5">
      <c r="B322" s="150"/>
      <c r="D322" s="151" t="s">
        <v>302</v>
      </c>
      <c r="E322" s="152" t="s">
        <v>1</v>
      </c>
      <c r="F322" s="153" t="s">
        <v>2272</v>
      </c>
      <c r="H322" s="154">
        <v>5.9939999999999998</v>
      </c>
      <c r="I322" s="155"/>
      <c r="L322" s="150"/>
      <c r="M322" s="156"/>
      <c r="T322" s="157"/>
      <c r="AT322" s="152" t="s">
        <v>302</v>
      </c>
      <c r="AU322" s="152" t="s">
        <v>85</v>
      </c>
      <c r="AV322" s="12" t="s">
        <v>85</v>
      </c>
      <c r="AW322" s="12" t="s">
        <v>32</v>
      </c>
      <c r="AX322" s="12" t="s">
        <v>76</v>
      </c>
      <c r="AY322" s="152" t="s">
        <v>293</v>
      </c>
    </row>
    <row r="323" spans="2:65" s="14" customFormat="1" ht="11.25">
      <c r="B323" s="167"/>
      <c r="D323" s="151" t="s">
        <v>302</v>
      </c>
      <c r="E323" s="168" t="s">
        <v>1</v>
      </c>
      <c r="F323" s="169" t="s">
        <v>371</v>
      </c>
      <c r="H323" s="170">
        <v>24.763000000000002</v>
      </c>
      <c r="I323" s="171"/>
      <c r="L323" s="167"/>
      <c r="M323" s="172"/>
      <c r="T323" s="173"/>
      <c r="AT323" s="168" t="s">
        <v>302</v>
      </c>
      <c r="AU323" s="168" t="s">
        <v>85</v>
      </c>
      <c r="AV323" s="14" t="s">
        <v>300</v>
      </c>
      <c r="AW323" s="14" t="s">
        <v>32</v>
      </c>
      <c r="AX323" s="14" t="s">
        <v>83</v>
      </c>
      <c r="AY323" s="168" t="s">
        <v>293</v>
      </c>
    </row>
    <row r="324" spans="2:65" s="1" customFormat="1" ht="24.2" customHeight="1">
      <c r="B324" s="32"/>
      <c r="C324" s="137" t="s">
        <v>1158</v>
      </c>
      <c r="D324" s="137" t="s">
        <v>295</v>
      </c>
      <c r="E324" s="138" t="s">
        <v>902</v>
      </c>
      <c r="F324" s="139" t="s">
        <v>903</v>
      </c>
      <c r="G324" s="140" t="s">
        <v>298</v>
      </c>
      <c r="H324" s="141">
        <v>212.25</v>
      </c>
      <c r="I324" s="142"/>
      <c r="J324" s="143">
        <f>ROUND(I324*H324,2)</f>
        <v>0</v>
      </c>
      <c r="K324" s="139" t="s">
        <v>299</v>
      </c>
      <c r="L324" s="32"/>
      <c r="M324" s="144" t="s">
        <v>1</v>
      </c>
      <c r="N324" s="145" t="s">
        <v>41</v>
      </c>
      <c r="P324" s="146">
        <f>O324*H324</f>
        <v>0</v>
      </c>
      <c r="Q324" s="146">
        <v>0</v>
      </c>
      <c r="R324" s="146">
        <f>Q324*H324</f>
        <v>0</v>
      </c>
      <c r="S324" s="146">
        <v>0</v>
      </c>
      <c r="T324" s="147">
        <f>S324*H324</f>
        <v>0</v>
      </c>
      <c r="AR324" s="148" t="s">
        <v>300</v>
      </c>
      <c r="AT324" s="148" t="s">
        <v>295</v>
      </c>
      <c r="AU324" s="148" t="s">
        <v>85</v>
      </c>
      <c r="AY324" s="17" t="s">
        <v>293</v>
      </c>
      <c r="BE324" s="149">
        <f>IF(N324="základní",J324,0)</f>
        <v>0</v>
      </c>
      <c r="BF324" s="149">
        <f>IF(N324="snížená",J324,0)</f>
        <v>0</v>
      </c>
      <c r="BG324" s="149">
        <f>IF(N324="zákl. přenesená",J324,0)</f>
        <v>0</v>
      </c>
      <c r="BH324" s="149">
        <f>IF(N324="sníž. přenesená",J324,0)</f>
        <v>0</v>
      </c>
      <c r="BI324" s="149">
        <f>IF(N324="nulová",J324,0)</f>
        <v>0</v>
      </c>
      <c r="BJ324" s="17" t="s">
        <v>83</v>
      </c>
      <c r="BK324" s="149">
        <f>ROUND(I324*H324,2)</f>
        <v>0</v>
      </c>
      <c r="BL324" s="17" t="s">
        <v>300</v>
      </c>
      <c r="BM324" s="148" t="s">
        <v>2273</v>
      </c>
    </row>
    <row r="325" spans="2:65" s="11" customFormat="1" ht="22.9" customHeight="1">
      <c r="B325" s="125"/>
      <c r="D325" s="126" t="s">
        <v>75</v>
      </c>
      <c r="E325" s="135" t="s">
        <v>156</v>
      </c>
      <c r="F325" s="135" t="s">
        <v>905</v>
      </c>
      <c r="I325" s="128"/>
      <c r="J325" s="136">
        <f>BK325</f>
        <v>0</v>
      </c>
      <c r="L325" s="125"/>
      <c r="M325" s="130"/>
      <c r="P325" s="131">
        <f>SUM(P326:P387)</f>
        <v>0</v>
      </c>
      <c r="R325" s="131">
        <f>SUM(R326:R387)</f>
        <v>2220.6271862200001</v>
      </c>
      <c r="T325" s="132">
        <f>SUM(T326:T387)</f>
        <v>0</v>
      </c>
      <c r="AR325" s="126" t="s">
        <v>83</v>
      </c>
      <c r="AT325" s="133" t="s">
        <v>75</v>
      </c>
      <c r="AU325" s="133" t="s">
        <v>83</v>
      </c>
      <c r="AY325" s="126" t="s">
        <v>293</v>
      </c>
      <c r="BK325" s="134">
        <f>SUM(BK326:BK387)</f>
        <v>0</v>
      </c>
    </row>
    <row r="326" spans="2:65" s="1" customFormat="1" ht="24.2" customHeight="1">
      <c r="B326" s="32"/>
      <c r="C326" s="137" t="s">
        <v>1163</v>
      </c>
      <c r="D326" s="137" t="s">
        <v>295</v>
      </c>
      <c r="E326" s="138" t="s">
        <v>959</v>
      </c>
      <c r="F326" s="139" t="s">
        <v>960</v>
      </c>
      <c r="G326" s="140" t="s">
        <v>311</v>
      </c>
      <c r="H326" s="141">
        <v>133.02199999999999</v>
      </c>
      <c r="I326" s="142"/>
      <c r="J326" s="143">
        <f>ROUND(I326*H326,2)</f>
        <v>0</v>
      </c>
      <c r="K326" s="139" t="s">
        <v>299</v>
      </c>
      <c r="L326" s="32"/>
      <c r="M326" s="144" t="s">
        <v>1</v>
      </c>
      <c r="N326" s="145" t="s">
        <v>41</v>
      </c>
      <c r="P326" s="146">
        <f>O326*H326</f>
        <v>0</v>
      </c>
      <c r="Q326" s="146">
        <v>2.5038200000000002</v>
      </c>
      <c r="R326" s="146">
        <f>Q326*H326</f>
        <v>333.06314404</v>
      </c>
      <c r="S326" s="146">
        <v>0</v>
      </c>
      <c r="T326" s="147">
        <f>S326*H326</f>
        <v>0</v>
      </c>
      <c r="AR326" s="148" t="s">
        <v>300</v>
      </c>
      <c r="AT326" s="148" t="s">
        <v>295</v>
      </c>
      <c r="AU326" s="148" t="s">
        <v>85</v>
      </c>
      <c r="AY326" s="17" t="s">
        <v>293</v>
      </c>
      <c r="BE326" s="149">
        <f>IF(N326="základní",J326,0)</f>
        <v>0</v>
      </c>
      <c r="BF326" s="149">
        <f>IF(N326="snížená",J326,0)</f>
        <v>0</v>
      </c>
      <c r="BG326" s="149">
        <f>IF(N326="zákl. přenesená",J326,0)</f>
        <v>0</v>
      </c>
      <c r="BH326" s="149">
        <f>IF(N326="sníž. přenesená",J326,0)</f>
        <v>0</v>
      </c>
      <c r="BI326" s="149">
        <f>IF(N326="nulová",J326,0)</f>
        <v>0</v>
      </c>
      <c r="BJ326" s="17" t="s">
        <v>83</v>
      </c>
      <c r="BK326" s="149">
        <f>ROUND(I326*H326,2)</f>
        <v>0</v>
      </c>
      <c r="BL326" s="17" t="s">
        <v>300</v>
      </c>
      <c r="BM326" s="148" t="s">
        <v>2274</v>
      </c>
    </row>
    <row r="327" spans="2:65" s="13" customFormat="1" ht="11.25">
      <c r="B327" s="158"/>
      <c r="D327" s="151" t="s">
        <v>302</v>
      </c>
      <c r="E327" s="159" t="s">
        <v>1</v>
      </c>
      <c r="F327" s="160" t="s">
        <v>962</v>
      </c>
      <c r="H327" s="159" t="s">
        <v>1</v>
      </c>
      <c r="I327" s="161"/>
      <c r="L327" s="158"/>
      <c r="M327" s="162"/>
      <c r="T327" s="163"/>
      <c r="AT327" s="159" t="s">
        <v>302</v>
      </c>
      <c r="AU327" s="159" t="s">
        <v>85</v>
      </c>
      <c r="AV327" s="13" t="s">
        <v>83</v>
      </c>
      <c r="AW327" s="13" t="s">
        <v>32</v>
      </c>
      <c r="AX327" s="13" t="s">
        <v>76</v>
      </c>
      <c r="AY327" s="159" t="s">
        <v>293</v>
      </c>
    </row>
    <row r="328" spans="2:65" s="12" customFormat="1" ht="11.25">
      <c r="B328" s="150"/>
      <c r="D328" s="151" t="s">
        <v>302</v>
      </c>
      <c r="E328" s="152" t="s">
        <v>1</v>
      </c>
      <c r="F328" s="153" t="s">
        <v>2275</v>
      </c>
      <c r="H328" s="154">
        <v>66.358999999999995</v>
      </c>
      <c r="I328" s="155"/>
      <c r="L328" s="150"/>
      <c r="M328" s="156"/>
      <c r="T328" s="157"/>
      <c r="AT328" s="152" t="s">
        <v>302</v>
      </c>
      <c r="AU328" s="152" t="s">
        <v>85</v>
      </c>
      <c r="AV328" s="12" t="s">
        <v>85</v>
      </c>
      <c r="AW328" s="12" t="s">
        <v>32</v>
      </c>
      <c r="AX328" s="12" t="s">
        <v>76</v>
      </c>
      <c r="AY328" s="152" t="s">
        <v>293</v>
      </c>
    </row>
    <row r="329" spans="2:65" s="12" customFormat="1" ht="11.25">
      <c r="B329" s="150"/>
      <c r="D329" s="151" t="s">
        <v>302</v>
      </c>
      <c r="E329" s="152" t="s">
        <v>1</v>
      </c>
      <c r="F329" s="153" t="s">
        <v>2276</v>
      </c>
      <c r="H329" s="154">
        <v>55.743000000000002</v>
      </c>
      <c r="I329" s="155"/>
      <c r="L329" s="150"/>
      <c r="M329" s="156"/>
      <c r="T329" s="157"/>
      <c r="AT329" s="152" t="s">
        <v>302</v>
      </c>
      <c r="AU329" s="152" t="s">
        <v>85</v>
      </c>
      <c r="AV329" s="12" t="s">
        <v>85</v>
      </c>
      <c r="AW329" s="12" t="s">
        <v>32</v>
      </c>
      <c r="AX329" s="12" t="s">
        <v>76</v>
      </c>
      <c r="AY329" s="152" t="s">
        <v>293</v>
      </c>
    </row>
    <row r="330" spans="2:65" s="12" customFormat="1" ht="11.25">
      <c r="B330" s="150"/>
      <c r="D330" s="151" t="s">
        <v>302</v>
      </c>
      <c r="E330" s="152" t="s">
        <v>1</v>
      </c>
      <c r="F330" s="153" t="s">
        <v>2277</v>
      </c>
      <c r="H330" s="154">
        <v>10.92</v>
      </c>
      <c r="I330" s="155"/>
      <c r="L330" s="150"/>
      <c r="M330" s="156"/>
      <c r="T330" s="157"/>
      <c r="AT330" s="152" t="s">
        <v>302</v>
      </c>
      <c r="AU330" s="152" t="s">
        <v>85</v>
      </c>
      <c r="AV330" s="12" t="s">
        <v>85</v>
      </c>
      <c r="AW330" s="12" t="s">
        <v>32</v>
      </c>
      <c r="AX330" s="12" t="s">
        <v>76</v>
      </c>
      <c r="AY330" s="152" t="s">
        <v>293</v>
      </c>
    </row>
    <row r="331" spans="2:65" s="14" customFormat="1" ht="11.25">
      <c r="B331" s="167"/>
      <c r="D331" s="151" t="s">
        <v>302</v>
      </c>
      <c r="E331" s="168" t="s">
        <v>1</v>
      </c>
      <c r="F331" s="169" t="s">
        <v>371</v>
      </c>
      <c r="H331" s="170">
        <v>133.02199999999999</v>
      </c>
      <c r="I331" s="171"/>
      <c r="L331" s="167"/>
      <c r="M331" s="172"/>
      <c r="T331" s="173"/>
      <c r="AT331" s="168" t="s">
        <v>302</v>
      </c>
      <c r="AU331" s="168" t="s">
        <v>85</v>
      </c>
      <c r="AV331" s="14" t="s">
        <v>300</v>
      </c>
      <c r="AW331" s="14" t="s">
        <v>32</v>
      </c>
      <c r="AX331" s="14" t="s">
        <v>83</v>
      </c>
      <c r="AY331" s="168" t="s">
        <v>293</v>
      </c>
    </row>
    <row r="332" spans="2:65" s="1" customFormat="1" ht="24.2" customHeight="1">
      <c r="B332" s="32"/>
      <c r="C332" s="137" t="s">
        <v>1182</v>
      </c>
      <c r="D332" s="137" t="s">
        <v>295</v>
      </c>
      <c r="E332" s="138" t="s">
        <v>913</v>
      </c>
      <c r="F332" s="139" t="s">
        <v>914</v>
      </c>
      <c r="G332" s="140" t="s">
        <v>311</v>
      </c>
      <c r="H332" s="141">
        <v>371.60199999999998</v>
      </c>
      <c r="I332" s="142"/>
      <c r="J332" s="143">
        <f>ROUND(I332*H332,2)</f>
        <v>0</v>
      </c>
      <c r="K332" s="139" t="s">
        <v>299</v>
      </c>
      <c r="L332" s="32"/>
      <c r="M332" s="144" t="s">
        <v>1</v>
      </c>
      <c r="N332" s="145" t="s">
        <v>41</v>
      </c>
      <c r="P332" s="146">
        <f>O332*H332</f>
        <v>0</v>
      </c>
      <c r="Q332" s="146">
        <v>2.5038200000000002</v>
      </c>
      <c r="R332" s="146">
        <f>Q332*H332</f>
        <v>930.42451963999997</v>
      </c>
      <c r="S332" s="146">
        <v>0</v>
      </c>
      <c r="T332" s="147">
        <f>S332*H332</f>
        <v>0</v>
      </c>
      <c r="AR332" s="148" t="s">
        <v>300</v>
      </c>
      <c r="AT332" s="148" t="s">
        <v>295</v>
      </c>
      <c r="AU332" s="148" t="s">
        <v>85</v>
      </c>
      <c r="AY332" s="17" t="s">
        <v>293</v>
      </c>
      <c r="BE332" s="149">
        <f>IF(N332="základní",J332,0)</f>
        <v>0</v>
      </c>
      <c r="BF332" s="149">
        <f>IF(N332="snížená",J332,0)</f>
        <v>0</v>
      </c>
      <c r="BG332" s="149">
        <f>IF(N332="zákl. přenesená",J332,0)</f>
        <v>0</v>
      </c>
      <c r="BH332" s="149">
        <f>IF(N332="sníž. přenesená",J332,0)</f>
        <v>0</v>
      </c>
      <c r="BI332" s="149">
        <f>IF(N332="nulová",J332,0)</f>
        <v>0</v>
      </c>
      <c r="BJ332" s="17" t="s">
        <v>83</v>
      </c>
      <c r="BK332" s="149">
        <f>ROUND(I332*H332,2)</f>
        <v>0</v>
      </c>
      <c r="BL332" s="17" t="s">
        <v>300</v>
      </c>
      <c r="BM332" s="148" t="s">
        <v>2278</v>
      </c>
    </row>
    <row r="333" spans="2:65" s="12" customFormat="1" ht="33.75">
      <c r="B333" s="150"/>
      <c r="D333" s="151" t="s">
        <v>302</v>
      </c>
      <c r="E333" s="152" t="s">
        <v>1</v>
      </c>
      <c r="F333" s="153" t="s">
        <v>2279</v>
      </c>
      <c r="H333" s="154">
        <v>70.692999999999998</v>
      </c>
      <c r="I333" s="155"/>
      <c r="L333" s="150"/>
      <c r="M333" s="156"/>
      <c r="T333" s="157"/>
      <c r="AT333" s="152" t="s">
        <v>302</v>
      </c>
      <c r="AU333" s="152" t="s">
        <v>85</v>
      </c>
      <c r="AV333" s="12" t="s">
        <v>85</v>
      </c>
      <c r="AW333" s="12" t="s">
        <v>32</v>
      </c>
      <c r="AX333" s="12" t="s">
        <v>76</v>
      </c>
      <c r="AY333" s="152" t="s">
        <v>293</v>
      </c>
    </row>
    <row r="334" spans="2:65" s="12" customFormat="1" ht="45">
      <c r="B334" s="150"/>
      <c r="D334" s="151" t="s">
        <v>302</v>
      </c>
      <c r="E334" s="152" t="s">
        <v>1</v>
      </c>
      <c r="F334" s="153" t="s">
        <v>2280</v>
      </c>
      <c r="H334" s="154">
        <v>201.291</v>
      </c>
      <c r="I334" s="155"/>
      <c r="L334" s="150"/>
      <c r="M334" s="156"/>
      <c r="T334" s="157"/>
      <c r="AT334" s="152" t="s">
        <v>302</v>
      </c>
      <c r="AU334" s="152" t="s">
        <v>85</v>
      </c>
      <c r="AV334" s="12" t="s">
        <v>85</v>
      </c>
      <c r="AW334" s="12" t="s">
        <v>32</v>
      </c>
      <c r="AX334" s="12" t="s">
        <v>76</v>
      </c>
      <c r="AY334" s="152" t="s">
        <v>293</v>
      </c>
    </row>
    <row r="335" spans="2:65" s="12" customFormat="1" ht="11.25">
      <c r="B335" s="150"/>
      <c r="D335" s="151" t="s">
        <v>302</v>
      </c>
      <c r="E335" s="152" t="s">
        <v>1</v>
      </c>
      <c r="F335" s="153" t="s">
        <v>2281</v>
      </c>
      <c r="H335" s="154">
        <v>-4.109</v>
      </c>
      <c r="I335" s="155"/>
      <c r="L335" s="150"/>
      <c r="M335" s="156"/>
      <c r="T335" s="157"/>
      <c r="AT335" s="152" t="s">
        <v>302</v>
      </c>
      <c r="AU335" s="152" t="s">
        <v>85</v>
      </c>
      <c r="AV335" s="12" t="s">
        <v>85</v>
      </c>
      <c r="AW335" s="12" t="s">
        <v>32</v>
      </c>
      <c r="AX335" s="12" t="s">
        <v>76</v>
      </c>
      <c r="AY335" s="152" t="s">
        <v>293</v>
      </c>
    </row>
    <row r="336" spans="2:65" s="12" customFormat="1" ht="22.5">
      <c r="B336" s="150"/>
      <c r="D336" s="151" t="s">
        <v>302</v>
      </c>
      <c r="E336" s="152" t="s">
        <v>1</v>
      </c>
      <c r="F336" s="153" t="s">
        <v>2282</v>
      </c>
      <c r="H336" s="154">
        <v>39.006999999999998</v>
      </c>
      <c r="I336" s="155"/>
      <c r="L336" s="150"/>
      <c r="M336" s="156"/>
      <c r="T336" s="157"/>
      <c r="AT336" s="152" t="s">
        <v>302</v>
      </c>
      <c r="AU336" s="152" t="s">
        <v>85</v>
      </c>
      <c r="AV336" s="12" t="s">
        <v>85</v>
      </c>
      <c r="AW336" s="12" t="s">
        <v>32</v>
      </c>
      <c r="AX336" s="12" t="s">
        <v>76</v>
      </c>
      <c r="AY336" s="152" t="s">
        <v>293</v>
      </c>
    </row>
    <row r="337" spans="2:65" s="12" customFormat="1" ht="33.75">
      <c r="B337" s="150"/>
      <c r="D337" s="151" t="s">
        <v>302</v>
      </c>
      <c r="E337" s="152" t="s">
        <v>1</v>
      </c>
      <c r="F337" s="153" t="s">
        <v>2283</v>
      </c>
      <c r="H337" s="154">
        <v>64.72</v>
      </c>
      <c r="I337" s="155"/>
      <c r="L337" s="150"/>
      <c r="M337" s="156"/>
      <c r="T337" s="157"/>
      <c r="AT337" s="152" t="s">
        <v>302</v>
      </c>
      <c r="AU337" s="152" t="s">
        <v>85</v>
      </c>
      <c r="AV337" s="12" t="s">
        <v>85</v>
      </c>
      <c r="AW337" s="12" t="s">
        <v>32</v>
      </c>
      <c r="AX337" s="12" t="s">
        <v>76</v>
      </c>
      <c r="AY337" s="152" t="s">
        <v>293</v>
      </c>
    </row>
    <row r="338" spans="2:65" s="14" customFormat="1" ht="11.25">
      <c r="B338" s="167"/>
      <c r="D338" s="151" t="s">
        <v>302</v>
      </c>
      <c r="E338" s="168" t="s">
        <v>226</v>
      </c>
      <c r="F338" s="169" t="s">
        <v>371</v>
      </c>
      <c r="H338" s="170">
        <v>371.60199999999998</v>
      </c>
      <c r="I338" s="171"/>
      <c r="L338" s="167"/>
      <c r="M338" s="172"/>
      <c r="T338" s="173"/>
      <c r="AT338" s="168" t="s">
        <v>302</v>
      </c>
      <c r="AU338" s="168" t="s">
        <v>85</v>
      </c>
      <c r="AV338" s="14" t="s">
        <v>300</v>
      </c>
      <c r="AW338" s="14" t="s">
        <v>32</v>
      </c>
      <c r="AX338" s="14" t="s">
        <v>83</v>
      </c>
      <c r="AY338" s="168" t="s">
        <v>293</v>
      </c>
    </row>
    <row r="339" spans="2:65" s="1" customFormat="1" ht="37.9" customHeight="1">
      <c r="B339" s="32"/>
      <c r="C339" s="137" t="s">
        <v>1201</v>
      </c>
      <c r="D339" s="137" t="s">
        <v>295</v>
      </c>
      <c r="E339" s="138" t="s">
        <v>976</v>
      </c>
      <c r="F339" s="139" t="s">
        <v>977</v>
      </c>
      <c r="G339" s="140" t="s">
        <v>767</v>
      </c>
      <c r="H339" s="141">
        <v>533.88300000000004</v>
      </c>
      <c r="I339" s="142"/>
      <c r="J339" s="143">
        <f>ROUND(I339*H339,2)</f>
        <v>0</v>
      </c>
      <c r="K339" s="139" t="s">
        <v>1</v>
      </c>
      <c r="L339" s="32"/>
      <c r="M339" s="144" t="s">
        <v>1</v>
      </c>
      <c r="N339" s="145" t="s">
        <v>41</v>
      </c>
      <c r="P339" s="146">
        <f>O339*H339</f>
        <v>0</v>
      </c>
      <c r="Q339" s="146">
        <v>0.11865000000000001</v>
      </c>
      <c r="R339" s="146">
        <f>Q339*H339</f>
        <v>63.345217950000006</v>
      </c>
      <c r="S339" s="146">
        <v>0</v>
      </c>
      <c r="T339" s="147">
        <f>S339*H339</f>
        <v>0</v>
      </c>
      <c r="AR339" s="148" t="s">
        <v>300</v>
      </c>
      <c r="AT339" s="148" t="s">
        <v>295</v>
      </c>
      <c r="AU339" s="148" t="s">
        <v>85</v>
      </c>
      <c r="AY339" s="17" t="s">
        <v>293</v>
      </c>
      <c r="BE339" s="149">
        <f>IF(N339="základní",J339,0)</f>
        <v>0</v>
      </c>
      <c r="BF339" s="149">
        <f>IF(N339="snížená",J339,0)</f>
        <v>0</v>
      </c>
      <c r="BG339" s="149">
        <f>IF(N339="zákl. přenesená",J339,0)</f>
        <v>0</v>
      </c>
      <c r="BH339" s="149">
        <f>IF(N339="sníž. přenesená",J339,0)</f>
        <v>0</v>
      </c>
      <c r="BI339" s="149">
        <f>IF(N339="nulová",J339,0)</f>
        <v>0</v>
      </c>
      <c r="BJ339" s="17" t="s">
        <v>83</v>
      </c>
      <c r="BK339" s="149">
        <f>ROUND(I339*H339,2)</f>
        <v>0</v>
      </c>
      <c r="BL339" s="17" t="s">
        <v>300</v>
      </c>
      <c r="BM339" s="148" t="s">
        <v>2284</v>
      </c>
    </row>
    <row r="340" spans="2:65" s="13" customFormat="1" ht="22.5">
      <c r="B340" s="158"/>
      <c r="D340" s="151" t="s">
        <v>302</v>
      </c>
      <c r="E340" s="159" t="s">
        <v>1</v>
      </c>
      <c r="F340" s="160" t="s">
        <v>979</v>
      </c>
      <c r="H340" s="159" t="s">
        <v>1</v>
      </c>
      <c r="I340" s="161"/>
      <c r="L340" s="158"/>
      <c r="M340" s="162"/>
      <c r="T340" s="163"/>
      <c r="AT340" s="159" t="s">
        <v>302</v>
      </c>
      <c r="AU340" s="159" t="s">
        <v>85</v>
      </c>
      <c r="AV340" s="13" t="s">
        <v>83</v>
      </c>
      <c r="AW340" s="13" t="s">
        <v>32</v>
      </c>
      <c r="AX340" s="13" t="s">
        <v>76</v>
      </c>
      <c r="AY340" s="159" t="s">
        <v>293</v>
      </c>
    </row>
    <row r="341" spans="2:65" s="12" customFormat="1" ht="11.25">
      <c r="B341" s="150"/>
      <c r="D341" s="151" t="s">
        <v>302</v>
      </c>
      <c r="E341" s="152" t="s">
        <v>1</v>
      </c>
      <c r="F341" s="153" t="s">
        <v>2285</v>
      </c>
      <c r="H341" s="154">
        <v>415.74400000000003</v>
      </c>
      <c r="I341" s="155"/>
      <c r="L341" s="150"/>
      <c r="M341" s="156"/>
      <c r="T341" s="157"/>
      <c r="AT341" s="152" t="s">
        <v>302</v>
      </c>
      <c r="AU341" s="152" t="s">
        <v>85</v>
      </c>
      <c r="AV341" s="12" t="s">
        <v>85</v>
      </c>
      <c r="AW341" s="12" t="s">
        <v>32</v>
      </c>
      <c r="AX341" s="12" t="s">
        <v>76</v>
      </c>
      <c r="AY341" s="152" t="s">
        <v>293</v>
      </c>
    </row>
    <row r="342" spans="2:65" s="12" customFormat="1" ht="11.25">
      <c r="B342" s="150"/>
      <c r="D342" s="151" t="s">
        <v>302</v>
      </c>
      <c r="E342" s="152" t="s">
        <v>1</v>
      </c>
      <c r="F342" s="153" t="s">
        <v>2286</v>
      </c>
      <c r="H342" s="154">
        <v>118.139</v>
      </c>
      <c r="I342" s="155"/>
      <c r="L342" s="150"/>
      <c r="M342" s="156"/>
      <c r="T342" s="157"/>
      <c r="AT342" s="152" t="s">
        <v>302</v>
      </c>
      <c r="AU342" s="152" t="s">
        <v>85</v>
      </c>
      <c r="AV342" s="12" t="s">
        <v>85</v>
      </c>
      <c r="AW342" s="12" t="s">
        <v>32</v>
      </c>
      <c r="AX342" s="12" t="s">
        <v>76</v>
      </c>
      <c r="AY342" s="152" t="s">
        <v>293</v>
      </c>
    </row>
    <row r="343" spans="2:65" s="14" customFormat="1" ht="11.25">
      <c r="B343" s="167"/>
      <c r="D343" s="151" t="s">
        <v>302</v>
      </c>
      <c r="E343" s="168" t="s">
        <v>221</v>
      </c>
      <c r="F343" s="169" t="s">
        <v>371</v>
      </c>
      <c r="H343" s="170">
        <v>533.88300000000004</v>
      </c>
      <c r="I343" s="171"/>
      <c r="L343" s="167"/>
      <c r="M343" s="172"/>
      <c r="T343" s="173"/>
      <c r="AT343" s="168" t="s">
        <v>302</v>
      </c>
      <c r="AU343" s="168" t="s">
        <v>85</v>
      </c>
      <c r="AV343" s="14" t="s">
        <v>300</v>
      </c>
      <c r="AW343" s="14" t="s">
        <v>32</v>
      </c>
      <c r="AX343" s="14" t="s">
        <v>83</v>
      </c>
      <c r="AY343" s="168" t="s">
        <v>293</v>
      </c>
    </row>
    <row r="344" spans="2:65" s="1" customFormat="1" ht="37.9" customHeight="1">
      <c r="B344" s="32"/>
      <c r="C344" s="137" t="s">
        <v>1205</v>
      </c>
      <c r="D344" s="137" t="s">
        <v>295</v>
      </c>
      <c r="E344" s="138" t="s">
        <v>994</v>
      </c>
      <c r="F344" s="139" t="s">
        <v>995</v>
      </c>
      <c r="G344" s="140" t="s">
        <v>767</v>
      </c>
      <c r="H344" s="141">
        <v>303.67599999999999</v>
      </c>
      <c r="I344" s="142"/>
      <c r="J344" s="143">
        <f>ROUND(I344*H344,2)</f>
        <v>0</v>
      </c>
      <c r="K344" s="139" t="s">
        <v>1</v>
      </c>
      <c r="L344" s="32"/>
      <c r="M344" s="144" t="s">
        <v>1</v>
      </c>
      <c r="N344" s="145" t="s">
        <v>41</v>
      </c>
      <c r="P344" s="146">
        <f>O344*H344</f>
        <v>0</v>
      </c>
      <c r="Q344" s="146">
        <v>0.16611000000000001</v>
      </c>
      <c r="R344" s="146">
        <f>Q344*H344</f>
        <v>50.443620359999997</v>
      </c>
      <c r="S344" s="146">
        <v>0</v>
      </c>
      <c r="T344" s="147">
        <f>S344*H344</f>
        <v>0</v>
      </c>
      <c r="AR344" s="148" t="s">
        <v>300</v>
      </c>
      <c r="AT344" s="148" t="s">
        <v>295</v>
      </c>
      <c r="AU344" s="148" t="s">
        <v>85</v>
      </c>
      <c r="AY344" s="17" t="s">
        <v>293</v>
      </c>
      <c r="BE344" s="149">
        <f>IF(N344="základní",J344,0)</f>
        <v>0</v>
      </c>
      <c r="BF344" s="149">
        <f>IF(N344="snížená",J344,0)</f>
        <v>0</v>
      </c>
      <c r="BG344" s="149">
        <f>IF(N344="zákl. přenesená",J344,0)</f>
        <v>0</v>
      </c>
      <c r="BH344" s="149">
        <f>IF(N344="sníž. přenesená",J344,0)</f>
        <v>0</v>
      </c>
      <c r="BI344" s="149">
        <f>IF(N344="nulová",J344,0)</f>
        <v>0</v>
      </c>
      <c r="BJ344" s="17" t="s">
        <v>83</v>
      </c>
      <c r="BK344" s="149">
        <f>ROUND(I344*H344,2)</f>
        <v>0</v>
      </c>
      <c r="BL344" s="17" t="s">
        <v>300</v>
      </c>
      <c r="BM344" s="148" t="s">
        <v>2287</v>
      </c>
    </row>
    <row r="345" spans="2:65" s="12" customFormat="1" ht="11.25">
      <c r="B345" s="150"/>
      <c r="D345" s="151" t="s">
        <v>302</v>
      </c>
      <c r="E345" s="152" t="s">
        <v>1</v>
      </c>
      <c r="F345" s="153" t="s">
        <v>2288</v>
      </c>
      <c r="H345" s="154">
        <v>74.869</v>
      </c>
      <c r="I345" s="155"/>
      <c r="L345" s="150"/>
      <c r="M345" s="156"/>
      <c r="T345" s="157"/>
      <c r="AT345" s="152" t="s">
        <v>302</v>
      </c>
      <c r="AU345" s="152" t="s">
        <v>85</v>
      </c>
      <c r="AV345" s="12" t="s">
        <v>85</v>
      </c>
      <c r="AW345" s="12" t="s">
        <v>32</v>
      </c>
      <c r="AX345" s="12" t="s">
        <v>76</v>
      </c>
      <c r="AY345" s="152" t="s">
        <v>293</v>
      </c>
    </row>
    <row r="346" spans="2:65" s="15" customFormat="1" ht="11.25">
      <c r="B346" s="185"/>
      <c r="D346" s="151" t="s">
        <v>302</v>
      </c>
      <c r="E346" s="186" t="s">
        <v>248</v>
      </c>
      <c r="F346" s="187" t="s">
        <v>1019</v>
      </c>
      <c r="H346" s="188">
        <v>74.869</v>
      </c>
      <c r="I346" s="189"/>
      <c r="L346" s="185"/>
      <c r="M346" s="190"/>
      <c r="T346" s="191"/>
      <c r="AT346" s="186" t="s">
        <v>302</v>
      </c>
      <c r="AU346" s="186" t="s">
        <v>85</v>
      </c>
      <c r="AV346" s="15" t="s">
        <v>156</v>
      </c>
      <c r="AW346" s="15" t="s">
        <v>32</v>
      </c>
      <c r="AX346" s="15" t="s">
        <v>76</v>
      </c>
      <c r="AY346" s="186" t="s">
        <v>293</v>
      </c>
    </row>
    <row r="347" spans="2:65" s="13" customFormat="1" ht="22.5">
      <c r="B347" s="158"/>
      <c r="D347" s="151" t="s">
        <v>302</v>
      </c>
      <c r="E347" s="159" t="s">
        <v>1</v>
      </c>
      <c r="F347" s="160" t="s">
        <v>1020</v>
      </c>
      <c r="H347" s="159" t="s">
        <v>1</v>
      </c>
      <c r="I347" s="161"/>
      <c r="L347" s="158"/>
      <c r="M347" s="162"/>
      <c r="T347" s="163"/>
      <c r="AT347" s="159" t="s">
        <v>302</v>
      </c>
      <c r="AU347" s="159" t="s">
        <v>85</v>
      </c>
      <c r="AV347" s="13" t="s">
        <v>83</v>
      </c>
      <c r="AW347" s="13" t="s">
        <v>32</v>
      </c>
      <c r="AX347" s="13" t="s">
        <v>76</v>
      </c>
      <c r="AY347" s="159" t="s">
        <v>293</v>
      </c>
    </row>
    <row r="348" spans="2:65" s="12" customFormat="1" ht="11.25">
      <c r="B348" s="150"/>
      <c r="D348" s="151" t="s">
        <v>302</v>
      </c>
      <c r="E348" s="152" t="s">
        <v>1</v>
      </c>
      <c r="F348" s="153" t="s">
        <v>2289</v>
      </c>
      <c r="H348" s="154">
        <v>178.17599999999999</v>
      </c>
      <c r="I348" s="155"/>
      <c r="L348" s="150"/>
      <c r="M348" s="156"/>
      <c r="T348" s="157"/>
      <c r="AT348" s="152" t="s">
        <v>302</v>
      </c>
      <c r="AU348" s="152" t="s">
        <v>85</v>
      </c>
      <c r="AV348" s="12" t="s">
        <v>85</v>
      </c>
      <c r="AW348" s="12" t="s">
        <v>32</v>
      </c>
      <c r="AX348" s="12" t="s">
        <v>76</v>
      </c>
      <c r="AY348" s="152" t="s">
        <v>293</v>
      </c>
    </row>
    <row r="349" spans="2:65" s="12" customFormat="1" ht="11.25">
      <c r="B349" s="150"/>
      <c r="D349" s="151" t="s">
        <v>302</v>
      </c>
      <c r="E349" s="152" t="s">
        <v>1</v>
      </c>
      <c r="F349" s="153" t="s">
        <v>2290</v>
      </c>
      <c r="H349" s="154">
        <v>50.631</v>
      </c>
      <c r="I349" s="155"/>
      <c r="L349" s="150"/>
      <c r="M349" s="156"/>
      <c r="T349" s="157"/>
      <c r="AT349" s="152" t="s">
        <v>302</v>
      </c>
      <c r="AU349" s="152" t="s">
        <v>85</v>
      </c>
      <c r="AV349" s="12" t="s">
        <v>85</v>
      </c>
      <c r="AW349" s="12" t="s">
        <v>32</v>
      </c>
      <c r="AX349" s="12" t="s">
        <v>76</v>
      </c>
      <c r="AY349" s="152" t="s">
        <v>293</v>
      </c>
    </row>
    <row r="350" spans="2:65" s="15" customFormat="1" ht="11.25">
      <c r="B350" s="185"/>
      <c r="D350" s="151" t="s">
        <v>302</v>
      </c>
      <c r="E350" s="186" t="s">
        <v>223</v>
      </c>
      <c r="F350" s="187" t="s">
        <v>1019</v>
      </c>
      <c r="H350" s="188">
        <v>228.80699999999999</v>
      </c>
      <c r="I350" s="189"/>
      <c r="L350" s="185"/>
      <c r="M350" s="190"/>
      <c r="T350" s="191"/>
      <c r="AT350" s="186" t="s">
        <v>302</v>
      </c>
      <c r="AU350" s="186" t="s">
        <v>85</v>
      </c>
      <c r="AV350" s="15" t="s">
        <v>156</v>
      </c>
      <c r="AW350" s="15" t="s">
        <v>32</v>
      </c>
      <c r="AX350" s="15" t="s">
        <v>76</v>
      </c>
      <c r="AY350" s="186" t="s">
        <v>293</v>
      </c>
    </row>
    <row r="351" spans="2:65" s="14" customFormat="1" ht="11.25">
      <c r="B351" s="167"/>
      <c r="D351" s="151" t="s">
        <v>302</v>
      </c>
      <c r="E351" s="168" t="s">
        <v>1</v>
      </c>
      <c r="F351" s="169" t="s">
        <v>371</v>
      </c>
      <c r="H351" s="170">
        <v>303.67599999999999</v>
      </c>
      <c r="I351" s="171"/>
      <c r="L351" s="167"/>
      <c r="M351" s="172"/>
      <c r="T351" s="173"/>
      <c r="AT351" s="168" t="s">
        <v>302</v>
      </c>
      <c r="AU351" s="168" t="s">
        <v>85</v>
      </c>
      <c r="AV351" s="14" t="s">
        <v>300</v>
      </c>
      <c r="AW351" s="14" t="s">
        <v>32</v>
      </c>
      <c r="AX351" s="14" t="s">
        <v>83</v>
      </c>
      <c r="AY351" s="168" t="s">
        <v>293</v>
      </c>
    </row>
    <row r="352" spans="2:65" s="1" customFormat="1" ht="37.9" customHeight="1">
      <c r="B352" s="32"/>
      <c r="C352" s="137" t="s">
        <v>1211</v>
      </c>
      <c r="D352" s="137" t="s">
        <v>295</v>
      </c>
      <c r="E352" s="138" t="s">
        <v>1035</v>
      </c>
      <c r="F352" s="139" t="s">
        <v>1036</v>
      </c>
      <c r="G352" s="140" t="s">
        <v>767</v>
      </c>
      <c r="H352" s="141">
        <v>262.20400000000001</v>
      </c>
      <c r="I352" s="142"/>
      <c r="J352" s="143">
        <f>ROUND(I352*H352,2)</f>
        <v>0</v>
      </c>
      <c r="K352" s="139" t="s">
        <v>1</v>
      </c>
      <c r="L352" s="32"/>
      <c r="M352" s="144" t="s">
        <v>1</v>
      </c>
      <c r="N352" s="145" t="s">
        <v>41</v>
      </c>
      <c r="P352" s="146">
        <f>O352*H352</f>
        <v>0</v>
      </c>
      <c r="Q352" s="146">
        <v>0.35594999999999999</v>
      </c>
      <c r="R352" s="146">
        <f>Q352*H352</f>
        <v>93.331513799999996</v>
      </c>
      <c r="S352" s="146">
        <v>0</v>
      </c>
      <c r="T352" s="147">
        <f>S352*H352</f>
        <v>0</v>
      </c>
      <c r="AR352" s="148" t="s">
        <v>300</v>
      </c>
      <c r="AT352" s="148" t="s">
        <v>295</v>
      </c>
      <c r="AU352" s="148" t="s">
        <v>85</v>
      </c>
      <c r="AY352" s="17" t="s">
        <v>293</v>
      </c>
      <c r="BE352" s="149">
        <f>IF(N352="základní",J352,0)</f>
        <v>0</v>
      </c>
      <c r="BF352" s="149">
        <f>IF(N352="snížená",J352,0)</f>
        <v>0</v>
      </c>
      <c r="BG352" s="149">
        <f>IF(N352="zákl. přenesená",J352,0)</f>
        <v>0</v>
      </c>
      <c r="BH352" s="149">
        <f>IF(N352="sníž. přenesená",J352,0)</f>
        <v>0</v>
      </c>
      <c r="BI352" s="149">
        <f>IF(N352="nulová",J352,0)</f>
        <v>0</v>
      </c>
      <c r="BJ352" s="17" t="s">
        <v>83</v>
      </c>
      <c r="BK352" s="149">
        <f>ROUND(I352*H352,2)</f>
        <v>0</v>
      </c>
      <c r="BL352" s="17" t="s">
        <v>300</v>
      </c>
      <c r="BM352" s="148" t="s">
        <v>2291</v>
      </c>
    </row>
    <row r="353" spans="2:65" s="12" customFormat="1" ht="22.5">
      <c r="B353" s="150"/>
      <c r="D353" s="151" t="s">
        <v>302</v>
      </c>
      <c r="E353" s="152" t="s">
        <v>2092</v>
      </c>
      <c r="F353" s="153" t="s">
        <v>2292</v>
      </c>
      <c r="H353" s="154">
        <v>262.20400000000001</v>
      </c>
      <c r="I353" s="155"/>
      <c r="L353" s="150"/>
      <c r="M353" s="156"/>
      <c r="T353" s="157"/>
      <c r="AT353" s="152" t="s">
        <v>302</v>
      </c>
      <c r="AU353" s="152" t="s">
        <v>85</v>
      </c>
      <c r="AV353" s="12" t="s">
        <v>85</v>
      </c>
      <c r="AW353" s="12" t="s">
        <v>32</v>
      </c>
      <c r="AX353" s="12" t="s">
        <v>83</v>
      </c>
      <c r="AY353" s="152" t="s">
        <v>293</v>
      </c>
    </row>
    <row r="354" spans="2:65" s="1" customFormat="1" ht="37.9" customHeight="1">
      <c r="B354" s="32"/>
      <c r="C354" s="137" t="s">
        <v>1217</v>
      </c>
      <c r="D354" s="137" t="s">
        <v>295</v>
      </c>
      <c r="E354" s="138" t="s">
        <v>1054</v>
      </c>
      <c r="F354" s="139" t="s">
        <v>1055</v>
      </c>
      <c r="G354" s="140" t="s">
        <v>767</v>
      </c>
      <c r="H354" s="141">
        <v>83.966999999999999</v>
      </c>
      <c r="I354" s="142"/>
      <c r="J354" s="143">
        <f>ROUND(I354*H354,2)</f>
        <v>0</v>
      </c>
      <c r="K354" s="139" t="s">
        <v>1</v>
      </c>
      <c r="L354" s="32"/>
      <c r="M354" s="144" t="s">
        <v>1</v>
      </c>
      <c r="N354" s="145" t="s">
        <v>41</v>
      </c>
      <c r="P354" s="146">
        <f>O354*H354</f>
        <v>0</v>
      </c>
      <c r="Q354" s="146">
        <v>0.47460000000000002</v>
      </c>
      <c r="R354" s="146">
        <f>Q354*H354</f>
        <v>39.850738200000002</v>
      </c>
      <c r="S354" s="146">
        <v>0</v>
      </c>
      <c r="T354" s="147">
        <f>S354*H354</f>
        <v>0</v>
      </c>
      <c r="AR354" s="148" t="s">
        <v>300</v>
      </c>
      <c r="AT354" s="148" t="s">
        <v>295</v>
      </c>
      <c r="AU354" s="148" t="s">
        <v>85</v>
      </c>
      <c r="AY354" s="17" t="s">
        <v>293</v>
      </c>
      <c r="BE354" s="149">
        <f>IF(N354="základní",J354,0)</f>
        <v>0</v>
      </c>
      <c r="BF354" s="149">
        <f>IF(N354="snížená",J354,0)</f>
        <v>0</v>
      </c>
      <c r="BG354" s="149">
        <f>IF(N354="zákl. přenesená",J354,0)</f>
        <v>0</v>
      </c>
      <c r="BH354" s="149">
        <f>IF(N354="sníž. přenesená",J354,0)</f>
        <v>0</v>
      </c>
      <c r="BI354" s="149">
        <f>IF(N354="nulová",J354,0)</f>
        <v>0</v>
      </c>
      <c r="BJ354" s="17" t="s">
        <v>83</v>
      </c>
      <c r="BK354" s="149">
        <f>ROUND(I354*H354,2)</f>
        <v>0</v>
      </c>
      <c r="BL354" s="17" t="s">
        <v>300</v>
      </c>
      <c r="BM354" s="148" t="s">
        <v>2293</v>
      </c>
    </row>
    <row r="355" spans="2:65" s="13" customFormat="1" ht="11.25">
      <c r="B355" s="158"/>
      <c r="D355" s="151" t="s">
        <v>302</v>
      </c>
      <c r="E355" s="159" t="s">
        <v>1</v>
      </c>
      <c r="F355" s="160" t="s">
        <v>1057</v>
      </c>
      <c r="H355" s="159" t="s">
        <v>1</v>
      </c>
      <c r="I355" s="161"/>
      <c r="L355" s="158"/>
      <c r="M355" s="162"/>
      <c r="T355" s="163"/>
      <c r="AT355" s="159" t="s">
        <v>302</v>
      </c>
      <c r="AU355" s="159" t="s">
        <v>85</v>
      </c>
      <c r="AV355" s="13" t="s">
        <v>83</v>
      </c>
      <c r="AW355" s="13" t="s">
        <v>32</v>
      </c>
      <c r="AX355" s="13" t="s">
        <v>76</v>
      </c>
      <c r="AY355" s="159" t="s">
        <v>293</v>
      </c>
    </row>
    <row r="356" spans="2:65" s="12" customFormat="1" ht="11.25">
      <c r="B356" s="150"/>
      <c r="D356" s="151" t="s">
        <v>302</v>
      </c>
      <c r="E356" s="152" t="s">
        <v>1</v>
      </c>
      <c r="F356" s="153" t="s">
        <v>2294</v>
      </c>
      <c r="H356" s="154">
        <v>7.28</v>
      </c>
      <c r="I356" s="155"/>
      <c r="L356" s="150"/>
      <c r="M356" s="156"/>
      <c r="T356" s="157"/>
      <c r="AT356" s="152" t="s">
        <v>302</v>
      </c>
      <c r="AU356" s="152" t="s">
        <v>85</v>
      </c>
      <c r="AV356" s="12" t="s">
        <v>85</v>
      </c>
      <c r="AW356" s="12" t="s">
        <v>32</v>
      </c>
      <c r="AX356" s="12" t="s">
        <v>76</v>
      </c>
      <c r="AY356" s="152" t="s">
        <v>293</v>
      </c>
    </row>
    <row r="357" spans="2:65" s="12" customFormat="1" ht="11.25">
      <c r="B357" s="150"/>
      <c r="D357" s="151" t="s">
        <v>302</v>
      </c>
      <c r="E357" s="152" t="s">
        <v>1</v>
      </c>
      <c r="F357" s="153" t="s">
        <v>2295</v>
      </c>
      <c r="H357" s="154">
        <v>76.686999999999998</v>
      </c>
      <c r="I357" s="155"/>
      <c r="L357" s="150"/>
      <c r="M357" s="156"/>
      <c r="T357" s="157"/>
      <c r="AT357" s="152" t="s">
        <v>302</v>
      </c>
      <c r="AU357" s="152" t="s">
        <v>85</v>
      </c>
      <c r="AV357" s="12" t="s">
        <v>85</v>
      </c>
      <c r="AW357" s="12" t="s">
        <v>32</v>
      </c>
      <c r="AX357" s="12" t="s">
        <v>76</v>
      </c>
      <c r="AY357" s="152" t="s">
        <v>293</v>
      </c>
    </row>
    <row r="358" spans="2:65" s="14" customFormat="1" ht="11.25">
      <c r="B358" s="167"/>
      <c r="D358" s="151" t="s">
        <v>302</v>
      </c>
      <c r="E358" s="168" t="s">
        <v>2081</v>
      </c>
      <c r="F358" s="169" t="s">
        <v>371</v>
      </c>
      <c r="H358" s="170">
        <v>83.966999999999999</v>
      </c>
      <c r="I358" s="171"/>
      <c r="L358" s="167"/>
      <c r="M358" s="172"/>
      <c r="T358" s="173"/>
      <c r="AT358" s="168" t="s">
        <v>302</v>
      </c>
      <c r="AU358" s="168" t="s">
        <v>85</v>
      </c>
      <c r="AV358" s="14" t="s">
        <v>300</v>
      </c>
      <c r="AW358" s="14" t="s">
        <v>32</v>
      </c>
      <c r="AX358" s="14" t="s">
        <v>83</v>
      </c>
      <c r="AY358" s="168" t="s">
        <v>293</v>
      </c>
    </row>
    <row r="359" spans="2:65" s="1" customFormat="1" ht="37.9" customHeight="1">
      <c r="B359" s="32"/>
      <c r="C359" s="137" t="s">
        <v>1222</v>
      </c>
      <c r="D359" s="137" t="s">
        <v>295</v>
      </c>
      <c r="E359" s="138" t="s">
        <v>1072</v>
      </c>
      <c r="F359" s="139" t="s">
        <v>1073</v>
      </c>
      <c r="G359" s="140" t="s">
        <v>767</v>
      </c>
      <c r="H359" s="141">
        <v>25.48</v>
      </c>
      <c r="I359" s="142"/>
      <c r="J359" s="143">
        <f>ROUND(I359*H359,2)</f>
        <v>0</v>
      </c>
      <c r="K359" s="139" t="s">
        <v>1</v>
      </c>
      <c r="L359" s="32"/>
      <c r="M359" s="144" t="s">
        <v>1</v>
      </c>
      <c r="N359" s="145" t="s">
        <v>41</v>
      </c>
      <c r="P359" s="146">
        <f>O359*H359</f>
        <v>0</v>
      </c>
      <c r="Q359" s="146">
        <v>0.52205999999999997</v>
      </c>
      <c r="R359" s="146">
        <f>Q359*H359</f>
        <v>13.3020888</v>
      </c>
      <c r="S359" s="146">
        <v>0</v>
      </c>
      <c r="T359" s="147">
        <f>S359*H359</f>
        <v>0</v>
      </c>
      <c r="AR359" s="148" t="s">
        <v>300</v>
      </c>
      <c r="AT359" s="148" t="s">
        <v>295</v>
      </c>
      <c r="AU359" s="148" t="s">
        <v>85</v>
      </c>
      <c r="AY359" s="17" t="s">
        <v>293</v>
      </c>
      <c r="BE359" s="149">
        <f>IF(N359="základní",J359,0)</f>
        <v>0</v>
      </c>
      <c r="BF359" s="149">
        <f>IF(N359="snížená",J359,0)</f>
        <v>0</v>
      </c>
      <c r="BG359" s="149">
        <f>IF(N359="zákl. přenesená",J359,0)</f>
        <v>0</v>
      </c>
      <c r="BH359" s="149">
        <f>IF(N359="sníž. přenesená",J359,0)</f>
        <v>0</v>
      </c>
      <c r="BI359" s="149">
        <f>IF(N359="nulová",J359,0)</f>
        <v>0</v>
      </c>
      <c r="BJ359" s="17" t="s">
        <v>83</v>
      </c>
      <c r="BK359" s="149">
        <f>ROUND(I359*H359,2)</f>
        <v>0</v>
      </c>
      <c r="BL359" s="17" t="s">
        <v>300</v>
      </c>
      <c r="BM359" s="148" t="s">
        <v>2296</v>
      </c>
    </row>
    <row r="360" spans="2:65" s="12" customFormat="1" ht="11.25">
      <c r="B360" s="150"/>
      <c r="D360" s="151" t="s">
        <v>302</v>
      </c>
      <c r="E360" s="152" t="s">
        <v>1</v>
      </c>
      <c r="F360" s="153" t="s">
        <v>2297</v>
      </c>
      <c r="H360" s="154">
        <v>25.48</v>
      </c>
      <c r="I360" s="155"/>
      <c r="L360" s="150"/>
      <c r="M360" s="156"/>
      <c r="T360" s="157"/>
      <c r="AT360" s="152" t="s">
        <v>302</v>
      </c>
      <c r="AU360" s="152" t="s">
        <v>85</v>
      </c>
      <c r="AV360" s="12" t="s">
        <v>85</v>
      </c>
      <c r="AW360" s="12" t="s">
        <v>32</v>
      </c>
      <c r="AX360" s="12" t="s">
        <v>76</v>
      </c>
      <c r="AY360" s="152" t="s">
        <v>293</v>
      </c>
    </row>
    <row r="361" spans="2:65" s="14" customFormat="1" ht="11.25">
      <c r="B361" s="167"/>
      <c r="D361" s="151" t="s">
        <v>302</v>
      </c>
      <c r="E361" s="168" t="s">
        <v>244</v>
      </c>
      <c r="F361" s="169" t="s">
        <v>371</v>
      </c>
      <c r="H361" s="170">
        <v>25.48</v>
      </c>
      <c r="I361" s="171"/>
      <c r="L361" s="167"/>
      <c r="M361" s="172"/>
      <c r="T361" s="173"/>
      <c r="AT361" s="168" t="s">
        <v>302</v>
      </c>
      <c r="AU361" s="168" t="s">
        <v>85</v>
      </c>
      <c r="AV361" s="14" t="s">
        <v>300</v>
      </c>
      <c r="AW361" s="14" t="s">
        <v>32</v>
      </c>
      <c r="AX361" s="14" t="s">
        <v>83</v>
      </c>
      <c r="AY361" s="168" t="s">
        <v>293</v>
      </c>
    </row>
    <row r="362" spans="2:65" s="1" customFormat="1" ht="37.9" customHeight="1">
      <c r="B362" s="32"/>
      <c r="C362" s="137" t="s">
        <v>1227</v>
      </c>
      <c r="D362" s="137" t="s">
        <v>295</v>
      </c>
      <c r="E362" s="138" t="s">
        <v>1090</v>
      </c>
      <c r="F362" s="139" t="s">
        <v>1091</v>
      </c>
      <c r="G362" s="140" t="s">
        <v>767</v>
      </c>
      <c r="H362" s="141">
        <v>411.52600000000001</v>
      </c>
      <c r="I362" s="142"/>
      <c r="J362" s="143">
        <f>ROUND(I362*H362,2)</f>
        <v>0</v>
      </c>
      <c r="K362" s="139" t="s">
        <v>1</v>
      </c>
      <c r="L362" s="32"/>
      <c r="M362" s="144" t="s">
        <v>1</v>
      </c>
      <c r="N362" s="145" t="s">
        <v>41</v>
      </c>
      <c r="P362" s="146">
        <f>O362*H362</f>
        <v>0</v>
      </c>
      <c r="Q362" s="146">
        <v>0.59325000000000006</v>
      </c>
      <c r="R362" s="146">
        <f>Q362*H362</f>
        <v>244.13779950000003</v>
      </c>
      <c r="S362" s="146">
        <v>0</v>
      </c>
      <c r="T362" s="147">
        <f>S362*H362</f>
        <v>0</v>
      </c>
      <c r="AR362" s="148" t="s">
        <v>300</v>
      </c>
      <c r="AT362" s="148" t="s">
        <v>295</v>
      </c>
      <c r="AU362" s="148" t="s">
        <v>85</v>
      </c>
      <c r="AY362" s="17" t="s">
        <v>293</v>
      </c>
      <c r="BE362" s="149">
        <f>IF(N362="základní",J362,0)</f>
        <v>0</v>
      </c>
      <c r="BF362" s="149">
        <f>IF(N362="snížená",J362,0)</f>
        <v>0</v>
      </c>
      <c r="BG362" s="149">
        <f>IF(N362="zákl. přenesená",J362,0)</f>
        <v>0</v>
      </c>
      <c r="BH362" s="149">
        <f>IF(N362="sníž. přenesená",J362,0)</f>
        <v>0</v>
      </c>
      <c r="BI362" s="149">
        <f>IF(N362="nulová",J362,0)</f>
        <v>0</v>
      </c>
      <c r="BJ362" s="17" t="s">
        <v>83</v>
      </c>
      <c r="BK362" s="149">
        <f>ROUND(I362*H362,2)</f>
        <v>0</v>
      </c>
      <c r="BL362" s="17" t="s">
        <v>300</v>
      </c>
      <c r="BM362" s="148" t="s">
        <v>2298</v>
      </c>
    </row>
    <row r="363" spans="2:65" s="13" customFormat="1" ht="11.25">
      <c r="B363" s="158"/>
      <c r="D363" s="151" t="s">
        <v>302</v>
      </c>
      <c r="E363" s="159" t="s">
        <v>1</v>
      </c>
      <c r="F363" s="160" t="s">
        <v>1057</v>
      </c>
      <c r="H363" s="159" t="s">
        <v>1</v>
      </c>
      <c r="I363" s="161"/>
      <c r="L363" s="158"/>
      <c r="M363" s="162"/>
      <c r="T363" s="163"/>
      <c r="AT363" s="159" t="s">
        <v>302</v>
      </c>
      <c r="AU363" s="159" t="s">
        <v>85</v>
      </c>
      <c r="AV363" s="13" t="s">
        <v>83</v>
      </c>
      <c r="AW363" s="13" t="s">
        <v>32</v>
      </c>
      <c r="AX363" s="13" t="s">
        <v>76</v>
      </c>
      <c r="AY363" s="159" t="s">
        <v>293</v>
      </c>
    </row>
    <row r="364" spans="2:65" s="12" customFormat="1" ht="22.5">
      <c r="B364" s="150"/>
      <c r="D364" s="151" t="s">
        <v>302</v>
      </c>
      <c r="E364" s="152" t="s">
        <v>1</v>
      </c>
      <c r="F364" s="153" t="s">
        <v>2299</v>
      </c>
      <c r="H364" s="154">
        <v>214.41499999999999</v>
      </c>
      <c r="I364" s="155"/>
      <c r="L364" s="150"/>
      <c r="M364" s="156"/>
      <c r="T364" s="157"/>
      <c r="AT364" s="152" t="s">
        <v>302</v>
      </c>
      <c r="AU364" s="152" t="s">
        <v>85</v>
      </c>
      <c r="AV364" s="12" t="s">
        <v>85</v>
      </c>
      <c r="AW364" s="12" t="s">
        <v>32</v>
      </c>
      <c r="AX364" s="12" t="s">
        <v>76</v>
      </c>
      <c r="AY364" s="152" t="s">
        <v>293</v>
      </c>
    </row>
    <row r="365" spans="2:65" s="15" customFormat="1" ht="11.25">
      <c r="B365" s="185"/>
      <c r="D365" s="151" t="s">
        <v>302</v>
      </c>
      <c r="E365" s="186" t="s">
        <v>2083</v>
      </c>
      <c r="F365" s="187" t="s">
        <v>1019</v>
      </c>
      <c r="H365" s="188">
        <v>214.41499999999999</v>
      </c>
      <c r="I365" s="189"/>
      <c r="L365" s="185"/>
      <c r="M365" s="190"/>
      <c r="T365" s="191"/>
      <c r="AT365" s="186" t="s">
        <v>302</v>
      </c>
      <c r="AU365" s="186" t="s">
        <v>85</v>
      </c>
      <c r="AV365" s="15" t="s">
        <v>156</v>
      </c>
      <c r="AW365" s="15" t="s">
        <v>32</v>
      </c>
      <c r="AX365" s="15" t="s">
        <v>76</v>
      </c>
      <c r="AY365" s="186" t="s">
        <v>293</v>
      </c>
    </row>
    <row r="366" spans="2:65" s="12" customFormat="1" ht="22.5">
      <c r="B366" s="150"/>
      <c r="D366" s="151" t="s">
        <v>302</v>
      </c>
      <c r="E366" s="152" t="s">
        <v>1</v>
      </c>
      <c r="F366" s="153" t="s">
        <v>2300</v>
      </c>
      <c r="H366" s="154">
        <v>197.11099999999999</v>
      </c>
      <c r="I366" s="155"/>
      <c r="L366" s="150"/>
      <c r="M366" s="156"/>
      <c r="T366" s="157"/>
      <c r="AT366" s="152" t="s">
        <v>302</v>
      </c>
      <c r="AU366" s="152" t="s">
        <v>85</v>
      </c>
      <c r="AV366" s="12" t="s">
        <v>85</v>
      </c>
      <c r="AW366" s="12" t="s">
        <v>32</v>
      </c>
      <c r="AX366" s="12" t="s">
        <v>76</v>
      </c>
      <c r="AY366" s="152" t="s">
        <v>293</v>
      </c>
    </row>
    <row r="367" spans="2:65" s="15" customFormat="1" ht="11.25">
      <c r="B367" s="185"/>
      <c r="D367" s="151" t="s">
        <v>302</v>
      </c>
      <c r="E367" s="186" t="s">
        <v>246</v>
      </c>
      <c r="F367" s="187" t="s">
        <v>1019</v>
      </c>
      <c r="H367" s="188">
        <v>197.11099999999999</v>
      </c>
      <c r="I367" s="189"/>
      <c r="L367" s="185"/>
      <c r="M367" s="190"/>
      <c r="T367" s="191"/>
      <c r="AT367" s="186" t="s">
        <v>302</v>
      </c>
      <c r="AU367" s="186" t="s">
        <v>85</v>
      </c>
      <c r="AV367" s="15" t="s">
        <v>156</v>
      </c>
      <c r="AW367" s="15" t="s">
        <v>32</v>
      </c>
      <c r="AX367" s="15" t="s">
        <v>76</v>
      </c>
      <c r="AY367" s="186" t="s">
        <v>293</v>
      </c>
    </row>
    <row r="368" spans="2:65" s="14" customFormat="1" ht="11.25">
      <c r="B368" s="167"/>
      <c r="D368" s="151" t="s">
        <v>302</v>
      </c>
      <c r="E368" s="168" t="s">
        <v>1</v>
      </c>
      <c r="F368" s="169" t="s">
        <v>371</v>
      </c>
      <c r="H368" s="170">
        <v>411.52600000000001</v>
      </c>
      <c r="I368" s="171"/>
      <c r="L368" s="167"/>
      <c r="M368" s="172"/>
      <c r="T368" s="173"/>
      <c r="AT368" s="168" t="s">
        <v>302</v>
      </c>
      <c r="AU368" s="168" t="s">
        <v>85</v>
      </c>
      <c r="AV368" s="14" t="s">
        <v>300</v>
      </c>
      <c r="AW368" s="14" t="s">
        <v>32</v>
      </c>
      <c r="AX368" s="14" t="s">
        <v>83</v>
      </c>
      <c r="AY368" s="168" t="s">
        <v>293</v>
      </c>
    </row>
    <row r="369" spans="2:65" s="1" customFormat="1" ht="37.9" customHeight="1">
      <c r="B369" s="32"/>
      <c r="C369" s="137" t="s">
        <v>1233</v>
      </c>
      <c r="D369" s="137" t="s">
        <v>295</v>
      </c>
      <c r="E369" s="138" t="s">
        <v>2301</v>
      </c>
      <c r="F369" s="139" t="s">
        <v>2302</v>
      </c>
      <c r="G369" s="140" t="s">
        <v>767</v>
      </c>
      <c r="H369" s="141">
        <v>286.363</v>
      </c>
      <c r="I369" s="142"/>
      <c r="J369" s="143">
        <f>ROUND(I369*H369,2)</f>
        <v>0</v>
      </c>
      <c r="K369" s="139" t="s">
        <v>1</v>
      </c>
      <c r="L369" s="32"/>
      <c r="M369" s="144" t="s">
        <v>1</v>
      </c>
      <c r="N369" s="145" t="s">
        <v>41</v>
      </c>
      <c r="P369" s="146">
        <f>O369*H369</f>
        <v>0</v>
      </c>
      <c r="Q369" s="146">
        <v>0.78308999999999995</v>
      </c>
      <c r="R369" s="146">
        <f>Q369*H369</f>
        <v>224.24800166999998</v>
      </c>
      <c r="S369" s="146">
        <v>0</v>
      </c>
      <c r="T369" s="147">
        <f>S369*H369</f>
        <v>0</v>
      </c>
      <c r="AR369" s="148" t="s">
        <v>300</v>
      </c>
      <c r="AT369" s="148" t="s">
        <v>295</v>
      </c>
      <c r="AU369" s="148" t="s">
        <v>85</v>
      </c>
      <c r="AY369" s="17" t="s">
        <v>293</v>
      </c>
      <c r="BE369" s="149">
        <f>IF(N369="základní",J369,0)</f>
        <v>0</v>
      </c>
      <c r="BF369" s="149">
        <f>IF(N369="snížená",J369,0)</f>
        <v>0</v>
      </c>
      <c r="BG369" s="149">
        <f>IF(N369="zákl. přenesená",J369,0)</f>
        <v>0</v>
      </c>
      <c r="BH369" s="149">
        <f>IF(N369="sníž. přenesená",J369,0)</f>
        <v>0</v>
      </c>
      <c r="BI369" s="149">
        <f>IF(N369="nulová",J369,0)</f>
        <v>0</v>
      </c>
      <c r="BJ369" s="17" t="s">
        <v>83</v>
      </c>
      <c r="BK369" s="149">
        <f>ROUND(I369*H369,2)</f>
        <v>0</v>
      </c>
      <c r="BL369" s="17" t="s">
        <v>300</v>
      </c>
      <c r="BM369" s="148" t="s">
        <v>2303</v>
      </c>
    </row>
    <row r="370" spans="2:65" s="12" customFormat="1" ht="22.5">
      <c r="B370" s="150"/>
      <c r="D370" s="151" t="s">
        <v>302</v>
      </c>
      <c r="E370" s="152" t="s">
        <v>1</v>
      </c>
      <c r="F370" s="153" t="s">
        <v>2304</v>
      </c>
      <c r="H370" s="154">
        <v>286.363</v>
      </c>
      <c r="I370" s="155"/>
      <c r="L370" s="150"/>
      <c r="M370" s="156"/>
      <c r="T370" s="157"/>
      <c r="AT370" s="152" t="s">
        <v>302</v>
      </c>
      <c r="AU370" s="152" t="s">
        <v>85</v>
      </c>
      <c r="AV370" s="12" t="s">
        <v>85</v>
      </c>
      <c r="AW370" s="12" t="s">
        <v>32</v>
      </c>
      <c r="AX370" s="12" t="s">
        <v>76</v>
      </c>
      <c r="AY370" s="152" t="s">
        <v>293</v>
      </c>
    </row>
    <row r="371" spans="2:65" s="14" customFormat="1" ht="11.25">
      <c r="B371" s="167"/>
      <c r="D371" s="151" t="s">
        <v>302</v>
      </c>
      <c r="E371" s="168" t="s">
        <v>2096</v>
      </c>
      <c r="F371" s="169" t="s">
        <v>371</v>
      </c>
      <c r="H371" s="170">
        <v>286.363</v>
      </c>
      <c r="I371" s="171"/>
      <c r="L371" s="167"/>
      <c r="M371" s="172"/>
      <c r="T371" s="173"/>
      <c r="AT371" s="168" t="s">
        <v>302</v>
      </c>
      <c r="AU371" s="168" t="s">
        <v>85</v>
      </c>
      <c r="AV371" s="14" t="s">
        <v>300</v>
      </c>
      <c r="AW371" s="14" t="s">
        <v>32</v>
      </c>
      <c r="AX371" s="14" t="s">
        <v>83</v>
      </c>
      <c r="AY371" s="168" t="s">
        <v>293</v>
      </c>
    </row>
    <row r="372" spans="2:65" s="1" customFormat="1" ht="37.9" customHeight="1">
      <c r="B372" s="32"/>
      <c r="C372" s="137" t="s">
        <v>1250</v>
      </c>
      <c r="D372" s="137" t="s">
        <v>295</v>
      </c>
      <c r="E372" s="138" t="s">
        <v>2305</v>
      </c>
      <c r="F372" s="139" t="s">
        <v>2306</v>
      </c>
      <c r="G372" s="140" t="s">
        <v>767</v>
      </c>
      <c r="H372" s="141">
        <v>524.40700000000004</v>
      </c>
      <c r="I372" s="142"/>
      <c r="J372" s="143">
        <f>ROUND(I372*H372,2)</f>
        <v>0</v>
      </c>
      <c r="K372" s="139" t="s">
        <v>1</v>
      </c>
      <c r="L372" s="32"/>
      <c r="M372" s="144" t="s">
        <v>1</v>
      </c>
      <c r="N372" s="145" t="s">
        <v>41</v>
      </c>
      <c r="P372" s="146">
        <f>O372*H372</f>
        <v>0</v>
      </c>
      <c r="Q372" s="146">
        <v>0.28476000000000001</v>
      </c>
      <c r="R372" s="146">
        <f>Q372*H372</f>
        <v>149.33013732000001</v>
      </c>
      <c r="S372" s="146">
        <v>0</v>
      </c>
      <c r="T372" s="147">
        <f>S372*H372</f>
        <v>0</v>
      </c>
      <c r="AR372" s="148" t="s">
        <v>300</v>
      </c>
      <c r="AT372" s="148" t="s">
        <v>295</v>
      </c>
      <c r="AU372" s="148" t="s">
        <v>85</v>
      </c>
      <c r="AY372" s="17" t="s">
        <v>293</v>
      </c>
      <c r="BE372" s="149">
        <f>IF(N372="základní",J372,0)</f>
        <v>0</v>
      </c>
      <c r="BF372" s="149">
        <f>IF(N372="snížená",J372,0)</f>
        <v>0</v>
      </c>
      <c r="BG372" s="149">
        <f>IF(N372="zákl. přenesená",J372,0)</f>
        <v>0</v>
      </c>
      <c r="BH372" s="149">
        <f>IF(N372="sníž. přenesená",J372,0)</f>
        <v>0</v>
      </c>
      <c r="BI372" s="149">
        <f>IF(N372="nulová",J372,0)</f>
        <v>0</v>
      </c>
      <c r="BJ372" s="17" t="s">
        <v>83</v>
      </c>
      <c r="BK372" s="149">
        <f>ROUND(I372*H372,2)</f>
        <v>0</v>
      </c>
      <c r="BL372" s="17" t="s">
        <v>300</v>
      </c>
      <c r="BM372" s="148" t="s">
        <v>2307</v>
      </c>
    </row>
    <row r="373" spans="2:65" s="12" customFormat="1" ht="22.5">
      <c r="B373" s="150"/>
      <c r="D373" s="151" t="s">
        <v>302</v>
      </c>
      <c r="E373" s="152" t="s">
        <v>2090</v>
      </c>
      <c r="F373" s="153" t="s">
        <v>2308</v>
      </c>
      <c r="H373" s="154">
        <v>524.40700000000004</v>
      </c>
      <c r="I373" s="155"/>
      <c r="L373" s="150"/>
      <c r="M373" s="156"/>
      <c r="T373" s="157"/>
      <c r="AT373" s="152" t="s">
        <v>302</v>
      </c>
      <c r="AU373" s="152" t="s">
        <v>85</v>
      </c>
      <c r="AV373" s="12" t="s">
        <v>85</v>
      </c>
      <c r="AW373" s="12" t="s">
        <v>32</v>
      </c>
      <c r="AX373" s="12" t="s">
        <v>83</v>
      </c>
      <c r="AY373" s="152" t="s">
        <v>293</v>
      </c>
    </row>
    <row r="374" spans="2:65" s="1" customFormat="1" ht="21.75" customHeight="1">
      <c r="B374" s="32"/>
      <c r="C374" s="137" t="s">
        <v>1255</v>
      </c>
      <c r="D374" s="137" t="s">
        <v>295</v>
      </c>
      <c r="E374" s="138" t="s">
        <v>1106</v>
      </c>
      <c r="F374" s="139" t="s">
        <v>1107</v>
      </c>
      <c r="G374" s="140" t="s">
        <v>767</v>
      </c>
      <c r="H374" s="141">
        <v>531.63199999999995</v>
      </c>
      <c r="I374" s="142"/>
      <c r="J374" s="143">
        <f>ROUND(I374*H374,2)</f>
        <v>0</v>
      </c>
      <c r="K374" s="139" t="s">
        <v>299</v>
      </c>
      <c r="L374" s="32"/>
      <c r="M374" s="144" t="s">
        <v>1</v>
      </c>
      <c r="N374" s="145" t="s">
        <v>41</v>
      </c>
      <c r="P374" s="146">
        <f>O374*H374</f>
        <v>0</v>
      </c>
      <c r="Q374" s="146">
        <v>6.198E-2</v>
      </c>
      <c r="R374" s="146">
        <f>Q374*H374</f>
        <v>32.950551359999999</v>
      </c>
      <c r="S374" s="146">
        <v>0</v>
      </c>
      <c r="T374" s="147">
        <f>S374*H374</f>
        <v>0</v>
      </c>
      <c r="AR374" s="148" t="s">
        <v>300</v>
      </c>
      <c r="AT374" s="148" t="s">
        <v>295</v>
      </c>
      <c r="AU374" s="148" t="s">
        <v>85</v>
      </c>
      <c r="AY374" s="17" t="s">
        <v>293</v>
      </c>
      <c r="BE374" s="149">
        <f>IF(N374="základní",J374,0)</f>
        <v>0</v>
      </c>
      <c r="BF374" s="149">
        <f>IF(N374="snížená",J374,0)</f>
        <v>0</v>
      </c>
      <c r="BG374" s="149">
        <f>IF(N374="zákl. přenesená",J374,0)</f>
        <v>0</v>
      </c>
      <c r="BH374" s="149">
        <f>IF(N374="sníž. přenesená",J374,0)</f>
        <v>0</v>
      </c>
      <c r="BI374" s="149">
        <f>IF(N374="nulová",J374,0)</f>
        <v>0</v>
      </c>
      <c r="BJ374" s="17" t="s">
        <v>83</v>
      </c>
      <c r="BK374" s="149">
        <f>ROUND(I374*H374,2)</f>
        <v>0</v>
      </c>
      <c r="BL374" s="17" t="s">
        <v>300</v>
      </c>
      <c r="BM374" s="148" t="s">
        <v>2309</v>
      </c>
    </row>
    <row r="375" spans="2:65" s="12" customFormat="1" ht="11.25">
      <c r="B375" s="150"/>
      <c r="D375" s="151" t="s">
        <v>302</v>
      </c>
      <c r="E375" s="152" t="s">
        <v>1</v>
      </c>
      <c r="F375" s="153" t="s">
        <v>2310</v>
      </c>
      <c r="H375" s="154">
        <v>262.20400000000001</v>
      </c>
      <c r="I375" s="155"/>
      <c r="L375" s="150"/>
      <c r="M375" s="156"/>
      <c r="T375" s="157"/>
      <c r="AT375" s="152" t="s">
        <v>302</v>
      </c>
      <c r="AU375" s="152" t="s">
        <v>85</v>
      </c>
      <c r="AV375" s="12" t="s">
        <v>85</v>
      </c>
      <c r="AW375" s="12" t="s">
        <v>32</v>
      </c>
      <c r="AX375" s="12" t="s">
        <v>76</v>
      </c>
      <c r="AY375" s="152" t="s">
        <v>293</v>
      </c>
    </row>
    <row r="376" spans="2:65" s="12" customFormat="1" ht="22.5">
      <c r="B376" s="150"/>
      <c r="D376" s="151" t="s">
        <v>302</v>
      </c>
      <c r="E376" s="152" t="s">
        <v>1</v>
      </c>
      <c r="F376" s="153" t="s">
        <v>2311</v>
      </c>
      <c r="H376" s="154">
        <v>169.51400000000001</v>
      </c>
      <c r="I376" s="155"/>
      <c r="L376" s="150"/>
      <c r="M376" s="156"/>
      <c r="T376" s="157"/>
      <c r="AT376" s="152" t="s">
        <v>302</v>
      </c>
      <c r="AU376" s="152" t="s">
        <v>85</v>
      </c>
      <c r="AV376" s="12" t="s">
        <v>85</v>
      </c>
      <c r="AW376" s="12" t="s">
        <v>32</v>
      </c>
      <c r="AX376" s="12" t="s">
        <v>76</v>
      </c>
      <c r="AY376" s="152" t="s">
        <v>293</v>
      </c>
    </row>
    <row r="377" spans="2:65" s="12" customFormat="1" ht="22.5">
      <c r="B377" s="150"/>
      <c r="D377" s="151" t="s">
        <v>302</v>
      </c>
      <c r="E377" s="152" t="s">
        <v>1</v>
      </c>
      <c r="F377" s="153" t="s">
        <v>2312</v>
      </c>
      <c r="H377" s="154">
        <v>99.914000000000001</v>
      </c>
      <c r="I377" s="155"/>
      <c r="L377" s="150"/>
      <c r="M377" s="156"/>
      <c r="T377" s="157"/>
      <c r="AT377" s="152" t="s">
        <v>302</v>
      </c>
      <c r="AU377" s="152" t="s">
        <v>85</v>
      </c>
      <c r="AV377" s="12" t="s">
        <v>85</v>
      </c>
      <c r="AW377" s="12" t="s">
        <v>32</v>
      </c>
      <c r="AX377" s="12" t="s">
        <v>76</v>
      </c>
      <c r="AY377" s="152" t="s">
        <v>293</v>
      </c>
    </row>
    <row r="378" spans="2:65" s="14" customFormat="1" ht="11.25">
      <c r="B378" s="167"/>
      <c r="D378" s="151" t="s">
        <v>302</v>
      </c>
      <c r="E378" s="168" t="s">
        <v>214</v>
      </c>
      <c r="F378" s="169" t="s">
        <v>371</v>
      </c>
      <c r="H378" s="170">
        <v>531.63199999999995</v>
      </c>
      <c r="I378" s="171"/>
      <c r="L378" s="167"/>
      <c r="M378" s="172"/>
      <c r="T378" s="173"/>
      <c r="AT378" s="168" t="s">
        <v>302</v>
      </c>
      <c r="AU378" s="168" t="s">
        <v>85</v>
      </c>
      <c r="AV378" s="14" t="s">
        <v>300</v>
      </c>
      <c r="AW378" s="14" t="s">
        <v>32</v>
      </c>
      <c r="AX378" s="14" t="s">
        <v>83</v>
      </c>
      <c r="AY378" s="168" t="s">
        <v>293</v>
      </c>
    </row>
    <row r="379" spans="2:65" s="1" customFormat="1" ht="24.2" customHeight="1">
      <c r="B379" s="32"/>
      <c r="C379" s="137" t="s">
        <v>1261</v>
      </c>
      <c r="D379" s="137" t="s">
        <v>295</v>
      </c>
      <c r="E379" s="138" t="s">
        <v>1149</v>
      </c>
      <c r="F379" s="139" t="s">
        <v>1150</v>
      </c>
      <c r="G379" s="140" t="s">
        <v>1151</v>
      </c>
      <c r="H379" s="141">
        <v>1</v>
      </c>
      <c r="I379" s="142"/>
      <c r="J379" s="143">
        <f>ROUND(I379*H379,2)</f>
        <v>0</v>
      </c>
      <c r="K379" s="139" t="s">
        <v>1</v>
      </c>
      <c r="L379" s="32"/>
      <c r="M379" s="144" t="s">
        <v>1</v>
      </c>
      <c r="N379" s="145" t="s">
        <v>41</v>
      </c>
      <c r="P379" s="146">
        <f>O379*H379</f>
        <v>0</v>
      </c>
      <c r="Q379" s="146">
        <v>6.198E-2</v>
      </c>
      <c r="R379" s="146">
        <f>Q379*H379</f>
        <v>6.198E-2</v>
      </c>
      <c r="S379" s="146">
        <v>0</v>
      </c>
      <c r="T379" s="147">
        <f>S379*H379</f>
        <v>0</v>
      </c>
      <c r="AR379" s="148" t="s">
        <v>300</v>
      </c>
      <c r="AT379" s="148" t="s">
        <v>295</v>
      </c>
      <c r="AU379" s="148" t="s">
        <v>85</v>
      </c>
      <c r="AY379" s="17" t="s">
        <v>293</v>
      </c>
      <c r="BE379" s="149">
        <f>IF(N379="základní",J379,0)</f>
        <v>0</v>
      </c>
      <c r="BF379" s="149">
        <f>IF(N379="snížená",J379,0)</f>
        <v>0</v>
      </c>
      <c r="BG379" s="149">
        <f>IF(N379="zákl. přenesená",J379,0)</f>
        <v>0</v>
      </c>
      <c r="BH379" s="149">
        <f>IF(N379="sníž. přenesená",J379,0)</f>
        <v>0</v>
      </c>
      <c r="BI379" s="149">
        <f>IF(N379="nulová",J379,0)</f>
        <v>0</v>
      </c>
      <c r="BJ379" s="17" t="s">
        <v>83</v>
      </c>
      <c r="BK379" s="149">
        <f>ROUND(I379*H379,2)</f>
        <v>0</v>
      </c>
      <c r="BL379" s="17" t="s">
        <v>300</v>
      </c>
      <c r="BM379" s="148" t="s">
        <v>2313</v>
      </c>
    </row>
    <row r="380" spans="2:65" s="1" customFormat="1" ht="21.75" customHeight="1">
      <c r="B380" s="32"/>
      <c r="C380" s="137" t="s">
        <v>1266</v>
      </c>
      <c r="D380" s="137" t="s">
        <v>295</v>
      </c>
      <c r="E380" s="138" t="s">
        <v>1145</v>
      </c>
      <c r="F380" s="139" t="s">
        <v>1146</v>
      </c>
      <c r="G380" s="140" t="s">
        <v>767</v>
      </c>
      <c r="H380" s="141">
        <v>531.63199999999995</v>
      </c>
      <c r="I380" s="142"/>
      <c r="J380" s="143">
        <f>ROUND(I380*H380,2)</f>
        <v>0</v>
      </c>
      <c r="K380" s="139" t="s">
        <v>299</v>
      </c>
      <c r="L380" s="32"/>
      <c r="M380" s="144" t="s">
        <v>1</v>
      </c>
      <c r="N380" s="145" t="s">
        <v>41</v>
      </c>
      <c r="P380" s="146">
        <f>O380*H380</f>
        <v>0</v>
      </c>
      <c r="Q380" s="146">
        <v>0</v>
      </c>
      <c r="R380" s="146">
        <f>Q380*H380</f>
        <v>0</v>
      </c>
      <c r="S380" s="146">
        <v>0</v>
      </c>
      <c r="T380" s="147">
        <f>S380*H380</f>
        <v>0</v>
      </c>
      <c r="AR380" s="148" t="s">
        <v>300</v>
      </c>
      <c r="AT380" s="148" t="s">
        <v>295</v>
      </c>
      <c r="AU380" s="148" t="s">
        <v>85</v>
      </c>
      <c r="AY380" s="17" t="s">
        <v>293</v>
      </c>
      <c r="BE380" s="149">
        <f>IF(N380="základní",J380,0)</f>
        <v>0</v>
      </c>
      <c r="BF380" s="149">
        <f>IF(N380="snížená",J380,0)</f>
        <v>0</v>
      </c>
      <c r="BG380" s="149">
        <f>IF(N380="zákl. přenesená",J380,0)</f>
        <v>0</v>
      </c>
      <c r="BH380" s="149">
        <f>IF(N380="sníž. přenesená",J380,0)</f>
        <v>0</v>
      </c>
      <c r="BI380" s="149">
        <f>IF(N380="nulová",J380,0)</f>
        <v>0</v>
      </c>
      <c r="BJ380" s="17" t="s">
        <v>83</v>
      </c>
      <c r="BK380" s="149">
        <f>ROUND(I380*H380,2)</f>
        <v>0</v>
      </c>
      <c r="BL380" s="17" t="s">
        <v>300</v>
      </c>
      <c r="BM380" s="148" t="s">
        <v>2314</v>
      </c>
    </row>
    <row r="381" spans="2:65" s="12" customFormat="1" ht="11.25">
      <c r="B381" s="150"/>
      <c r="D381" s="151" t="s">
        <v>302</v>
      </c>
      <c r="E381" s="152" t="s">
        <v>1</v>
      </c>
      <c r="F381" s="153" t="s">
        <v>214</v>
      </c>
      <c r="H381" s="154">
        <v>531.63199999999995</v>
      </c>
      <c r="I381" s="155"/>
      <c r="L381" s="150"/>
      <c r="M381" s="156"/>
      <c r="T381" s="157"/>
      <c r="AT381" s="152" t="s">
        <v>302</v>
      </c>
      <c r="AU381" s="152" t="s">
        <v>85</v>
      </c>
      <c r="AV381" s="12" t="s">
        <v>85</v>
      </c>
      <c r="AW381" s="12" t="s">
        <v>32</v>
      </c>
      <c r="AX381" s="12" t="s">
        <v>83</v>
      </c>
      <c r="AY381" s="152" t="s">
        <v>293</v>
      </c>
    </row>
    <row r="382" spans="2:65" s="1" customFormat="1" ht="24.2" customHeight="1">
      <c r="B382" s="32"/>
      <c r="C382" s="137" t="s">
        <v>1271</v>
      </c>
      <c r="D382" s="137" t="s">
        <v>295</v>
      </c>
      <c r="E382" s="138" t="s">
        <v>1154</v>
      </c>
      <c r="F382" s="139" t="s">
        <v>1155</v>
      </c>
      <c r="G382" s="140" t="s">
        <v>533</v>
      </c>
      <c r="H382" s="141">
        <v>13.656000000000001</v>
      </c>
      <c r="I382" s="142"/>
      <c r="J382" s="143">
        <f>ROUND(I382*H382,2)</f>
        <v>0</v>
      </c>
      <c r="K382" s="139" t="s">
        <v>299</v>
      </c>
      <c r="L382" s="32"/>
      <c r="M382" s="144" t="s">
        <v>1</v>
      </c>
      <c r="N382" s="145" t="s">
        <v>41</v>
      </c>
      <c r="P382" s="146">
        <f>O382*H382</f>
        <v>0</v>
      </c>
      <c r="Q382" s="146">
        <v>1.3330299999999999</v>
      </c>
      <c r="R382" s="146">
        <f>Q382*H382</f>
        <v>18.203857679999999</v>
      </c>
      <c r="S382" s="146">
        <v>0</v>
      </c>
      <c r="T382" s="147">
        <f>S382*H382</f>
        <v>0</v>
      </c>
      <c r="AR382" s="148" t="s">
        <v>300</v>
      </c>
      <c r="AT382" s="148" t="s">
        <v>295</v>
      </c>
      <c r="AU382" s="148" t="s">
        <v>85</v>
      </c>
      <c r="AY382" s="17" t="s">
        <v>293</v>
      </c>
      <c r="BE382" s="149">
        <f>IF(N382="základní",J382,0)</f>
        <v>0</v>
      </c>
      <c r="BF382" s="149">
        <f>IF(N382="snížená",J382,0)</f>
        <v>0</v>
      </c>
      <c r="BG382" s="149">
        <f>IF(N382="zákl. přenesená",J382,0)</f>
        <v>0</v>
      </c>
      <c r="BH382" s="149">
        <f>IF(N382="sníž. přenesená",J382,0)</f>
        <v>0</v>
      </c>
      <c r="BI382" s="149">
        <f>IF(N382="nulová",J382,0)</f>
        <v>0</v>
      </c>
      <c r="BJ382" s="17" t="s">
        <v>83</v>
      </c>
      <c r="BK382" s="149">
        <f>ROUND(I382*H382,2)</f>
        <v>0</v>
      </c>
      <c r="BL382" s="17" t="s">
        <v>300</v>
      </c>
      <c r="BM382" s="148" t="s">
        <v>2315</v>
      </c>
    </row>
    <row r="383" spans="2:65" s="12" customFormat="1" ht="11.25">
      <c r="B383" s="150"/>
      <c r="D383" s="151" t="s">
        <v>302</v>
      </c>
      <c r="E383" s="152" t="s">
        <v>1</v>
      </c>
      <c r="F383" s="153" t="s">
        <v>1157</v>
      </c>
      <c r="H383" s="154">
        <v>13.656000000000001</v>
      </c>
      <c r="I383" s="155"/>
      <c r="L383" s="150"/>
      <c r="M383" s="156"/>
      <c r="T383" s="157"/>
      <c r="AT383" s="152" t="s">
        <v>302</v>
      </c>
      <c r="AU383" s="152" t="s">
        <v>85</v>
      </c>
      <c r="AV383" s="12" t="s">
        <v>85</v>
      </c>
      <c r="AW383" s="12" t="s">
        <v>32</v>
      </c>
      <c r="AX383" s="12" t="s">
        <v>83</v>
      </c>
      <c r="AY383" s="152" t="s">
        <v>293</v>
      </c>
    </row>
    <row r="384" spans="2:65" s="1" customFormat="1" ht="24.2" customHeight="1">
      <c r="B384" s="32"/>
      <c r="C384" s="137" t="s">
        <v>1276</v>
      </c>
      <c r="D384" s="137" t="s">
        <v>295</v>
      </c>
      <c r="E384" s="138" t="s">
        <v>1159</v>
      </c>
      <c r="F384" s="139" t="s">
        <v>1160</v>
      </c>
      <c r="G384" s="140" t="s">
        <v>767</v>
      </c>
      <c r="H384" s="141">
        <v>3229.366</v>
      </c>
      <c r="I384" s="142"/>
      <c r="J384" s="143">
        <f>ROUND(I384*H384,2)</f>
        <v>0</v>
      </c>
      <c r="K384" s="139" t="s">
        <v>299</v>
      </c>
      <c r="L384" s="32"/>
      <c r="M384" s="144" t="s">
        <v>1</v>
      </c>
      <c r="N384" s="145" t="s">
        <v>41</v>
      </c>
      <c r="P384" s="146">
        <f>O384*H384</f>
        <v>0</v>
      </c>
      <c r="Q384" s="146">
        <v>8.6499999999999997E-3</v>
      </c>
      <c r="R384" s="146">
        <f>Q384*H384</f>
        <v>27.934015899999999</v>
      </c>
      <c r="S384" s="146">
        <v>0</v>
      </c>
      <c r="T384" s="147">
        <f>S384*H384</f>
        <v>0</v>
      </c>
      <c r="AR384" s="148" t="s">
        <v>300</v>
      </c>
      <c r="AT384" s="148" t="s">
        <v>295</v>
      </c>
      <c r="AU384" s="148" t="s">
        <v>85</v>
      </c>
      <c r="AY384" s="17" t="s">
        <v>293</v>
      </c>
      <c r="BE384" s="149">
        <f>IF(N384="základní",J384,0)</f>
        <v>0</v>
      </c>
      <c r="BF384" s="149">
        <f>IF(N384="snížená",J384,0)</f>
        <v>0</v>
      </c>
      <c r="BG384" s="149">
        <f>IF(N384="zákl. přenesená",J384,0)</f>
        <v>0</v>
      </c>
      <c r="BH384" s="149">
        <f>IF(N384="sníž. přenesená",J384,0)</f>
        <v>0</v>
      </c>
      <c r="BI384" s="149">
        <f>IF(N384="nulová",J384,0)</f>
        <v>0</v>
      </c>
      <c r="BJ384" s="17" t="s">
        <v>83</v>
      </c>
      <c r="BK384" s="149">
        <f>ROUND(I384*H384,2)</f>
        <v>0</v>
      </c>
      <c r="BL384" s="17" t="s">
        <v>300</v>
      </c>
      <c r="BM384" s="148" t="s">
        <v>2316</v>
      </c>
    </row>
    <row r="385" spans="2:65" s="12" customFormat="1" ht="22.5">
      <c r="B385" s="150"/>
      <c r="D385" s="151" t="s">
        <v>302</v>
      </c>
      <c r="E385" s="152" t="s">
        <v>1</v>
      </c>
      <c r="F385" s="153" t="s">
        <v>2317</v>
      </c>
      <c r="H385" s="154">
        <v>3229.366</v>
      </c>
      <c r="I385" s="155"/>
      <c r="L385" s="150"/>
      <c r="M385" s="156"/>
      <c r="T385" s="157"/>
      <c r="AT385" s="152" t="s">
        <v>302</v>
      </c>
      <c r="AU385" s="152" t="s">
        <v>85</v>
      </c>
      <c r="AV385" s="12" t="s">
        <v>85</v>
      </c>
      <c r="AW385" s="12" t="s">
        <v>32</v>
      </c>
      <c r="AX385" s="12" t="s">
        <v>83</v>
      </c>
      <c r="AY385" s="152" t="s">
        <v>293</v>
      </c>
    </row>
    <row r="386" spans="2:65" s="1" customFormat="1" ht="16.5" customHeight="1">
      <c r="B386" s="32"/>
      <c r="C386" s="137" t="s">
        <v>1281</v>
      </c>
      <c r="D386" s="137" t="s">
        <v>295</v>
      </c>
      <c r="E386" s="138" t="s">
        <v>2318</v>
      </c>
      <c r="F386" s="139" t="s">
        <v>2319</v>
      </c>
      <c r="G386" s="140" t="s">
        <v>311</v>
      </c>
      <c r="H386" s="141">
        <v>3.266</v>
      </c>
      <c r="I386" s="142"/>
      <c r="J386" s="143">
        <f>ROUND(I386*H386,2)</f>
        <v>0</v>
      </c>
      <c r="K386" s="139" t="s">
        <v>1</v>
      </c>
      <c r="L386" s="32"/>
      <c r="M386" s="144" t="s">
        <v>1</v>
      </c>
      <c r="N386" s="145" t="s">
        <v>41</v>
      </c>
      <c r="P386" s="146">
        <f>O386*H386</f>
        <v>0</v>
      </c>
      <c r="Q386" s="146">
        <v>0</v>
      </c>
      <c r="R386" s="146">
        <f>Q386*H386</f>
        <v>0</v>
      </c>
      <c r="S386" s="146">
        <v>0</v>
      </c>
      <c r="T386" s="147">
        <f>S386*H386</f>
        <v>0</v>
      </c>
      <c r="AR386" s="148" t="s">
        <v>300</v>
      </c>
      <c r="AT386" s="148" t="s">
        <v>295</v>
      </c>
      <c r="AU386" s="148" t="s">
        <v>85</v>
      </c>
      <c r="AY386" s="17" t="s">
        <v>293</v>
      </c>
      <c r="BE386" s="149">
        <f>IF(N386="základní",J386,0)</f>
        <v>0</v>
      </c>
      <c r="BF386" s="149">
        <f>IF(N386="snížená",J386,0)</f>
        <v>0</v>
      </c>
      <c r="BG386" s="149">
        <f>IF(N386="zákl. přenesená",J386,0)</f>
        <v>0</v>
      </c>
      <c r="BH386" s="149">
        <f>IF(N386="sníž. přenesená",J386,0)</f>
        <v>0</v>
      </c>
      <c r="BI386" s="149">
        <f>IF(N386="nulová",J386,0)</f>
        <v>0</v>
      </c>
      <c r="BJ386" s="17" t="s">
        <v>83</v>
      </c>
      <c r="BK386" s="149">
        <f>ROUND(I386*H386,2)</f>
        <v>0</v>
      </c>
      <c r="BL386" s="17" t="s">
        <v>300</v>
      </c>
      <c r="BM386" s="148" t="s">
        <v>2320</v>
      </c>
    </row>
    <row r="387" spans="2:65" s="12" customFormat="1" ht="11.25">
      <c r="B387" s="150"/>
      <c r="D387" s="151" t="s">
        <v>302</v>
      </c>
      <c r="E387" s="152" t="s">
        <v>1</v>
      </c>
      <c r="F387" s="153" t="s">
        <v>2321</v>
      </c>
      <c r="H387" s="154">
        <v>3.266</v>
      </c>
      <c r="I387" s="155"/>
      <c r="L387" s="150"/>
      <c r="M387" s="156"/>
      <c r="T387" s="157"/>
      <c r="AT387" s="152" t="s">
        <v>302</v>
      </c>
      <c r="AU387" s="152" t="s">
        <v>85</v>
      </c>
      <c r="AV387" s="12" t="s">
        <v>85</v>
      </c>
      <c r="AW387" s="12" t="s">
        <v>32</v>
      </c>
      <c r="AX387" s="12" t="s">
        <v>83</v>
      </c>
      <c r="AY387" s="152" t="s">
        <v>293</v>
      </c>
    </row>
    <row r="388" spans="2:65" s="11" customFormat="1" ht="22.9" customHeight="1">
      <c r="B388" s="125"/>
      <c r="D388" s="126" t="s">
        <v>75</v>
      </c>
      <c r="E388" s="135" t="s">
        <v>300</v>
      </c>
      <c r="F388" s="135" t="s">
        <v>1210</v>
      </c>
      <c r="I388" s="128"/>
      <c r="J388" s="136">
        <f>BK388</f>
        <v>0</v>
      </c>
      <c r="L388" s="125"/>
      <c r="M388" s="130"/>
      <c r="P388" s="131">
        <f>SUM(P389:P392)</f>
        <v>0</v>
      </c>
      <c r="R388" s="131">
        <f>SUM(R389:R392)</f>
        <v>3.168E-2</v>
      </c>
      <c r="T388" s="132">
        <f>SUM(T389:T392)</f>
        <v>0</v>
      </c>
      <c r="AR388" s="126" t="s">
        <v>83</v>
      </c>
      <c r="AT388" s="133" t="s">
        <v>75</v>
      </c>
      <c r="AU388" s="133" t="s">
        <v>83</v>
      </c>
      <c r="AY388" s="126" t="s">
        <v>293</v>
      </c>
      <c r="BK388" s="134">
        <f>SUM(BK389:BK392)</f>
        <v>0</v>
      </c>
    </row>
    <row r="389" spans="2:65" s="1" customFormat="1" ht="24.2" customHeight="1">
      <c r="B389" s="32"/>
      <c r="C389" s="137" t="s">
        <v>1285</v>
      </c>
      <c r="D389" s="137" t="s">
        <v>295</v>
      </c>
      <c r="E389" s="138" t="s">
        <v>1212</v>
      </c>
      <c r="F389" s="139" t="s">
        <v>1213</v>
      </c>
      <c r="G389" s="140" t="s">
        <v>767</v>
      </c>
      <c r="H389" s="141">
        <v>36</v>
      </c>
      <c r="I389" s="142"/>
      <c r="J389" s="143">
        <f>ROUND(I389*H389,2)</f>
        <v>0</v>
      </c>
      <c r="K389" s="139" t="s">
        <v>299</v>
      </c>
      <c r="L389" s="32"/>
      <c r="M389" s="144" t="s">
        <v>1</v>
      </c>
      <c r="N389" s="145" t="s">
        <v>41</v>
      </c>
      <c r="P389" s="146">
        <f>O389*H389</f>
        <v>0</v>
      </c>
      <c r="Q389" s="146">
        <v>8.8000000000000003E-4</v>
      </c>
      <c r="R389" s="146">
        <f>Q389*H389</f>
        <v>3.168E-2</v>
      </c>
      <c r="S389" s="146">
        <v>0</v>
      </c>
      <c r="T389" s="147">
        <f>S389*H389</f>
        <v>0</v>
      </c>
      <c r="AR389" s="148" t="s">
        <v>300</v>
      </c>
      <c r="AT389" s="148" t="s">
        <v>295</v>
      </c>
      <c r="AU389" s="148" t="s">
        <v>85</v>
      </c>
      <c r="AY389" s="17" t="s">
        <v>293</v>
      </c>
      <c r="BE389" s="149">
        <f>IF(N389="základní",J389,0)</f>
        <v>0</v>
      </c>
      <c r="BF389" s="149">
        <f>IF(N389="snížená",J389,0)</f>
        <v>0</v>
      </c>
      <c r="BG389" s="149">
        <f>IF(N389="zákl. přenesená",J389,0)</f>
        <v>0</v>
      </c>
      <c r="BH389" s="149">
        <f>IF(N389="sníž. přenesená",J389,0)</f>
        <v>0</v>
      </c>
      <c r="BI389" s="149">
        <f>IF(N389="nulová",J389,0)</f>
        <v>0</v>
      </c>
      <c r="BJ389" s="17" t="s">
        <v>83</v>
      </c>
      <c r="BK389" s="149">
        <f>ROUND(I389*H389,2)</f>
        <v>0</v>
      </c>
      <c r="BL389" s="17" t="s">
        <v>300</v>
      </c>
      <c r="BM389" s="148" t="s">
        <v>2322</v>
      </c>
    </row>
    <row r="390" spans="2:65" s="13" customFormat="1" ht="11.25">
      <c r="B390" s="158"/>
      <c r="D390" s="151" t="s">
        <v>302</v>
      </c>
      <c r="E390" s="159" t="s">
        <v>1</v>
      </c>
      <c r="F390" s="160" t="s">
        <v>2323</v>
      </c>
      <c r="H390" s="159" t="s">
        <v>1</v>
      </c>
      <c r="I390" s="161"/>
      <c r="L390" s="158"/>
      <c r="M390" s="162"/>
      <c r="T390" s="163"/>
      <c r="AT390" s="159" t="s">
        <v>302</v>
      </c>
      <c r="AU390" s="159" t="s">
        <v>85</v>
      </c>
      <c r="AV390" s="13" t="s">
        <v>83</v>
      </c>
      <c r="AW390" s="13" t="s">
        <v>32</v>
      </c>
      <c r="AX390" s="13" t="s">
        <v>76</v>
      </c>
      <c r="AY390" s="159" t="s">
        <v>293</v>
      </c>
    </row>
    <row r="391" spans="2:65" s="12" customFormat="1" ht="11.25">
      <c r="B391" s="150"/>
      <c r="D391" s="151" t="s">
        <v>302</v>
      </c>
      <c r="E391" s="152" t="s">
        <v>1</v>
      </c>
      <c r="F391" s="153" t="s">
        <v>2324</v>
      </c>
      <c r="H391" s="154">
        <v>36</v>
      </c>
      <c r="I391" s="155"/>
      <c r="L391" s="150"/>
      <c r="M391" s="156"/>
      <c r="T391" s="157"/>
      <c r="AT391" s="152" t="s">
        <v>302</v>
      </c>
      <c r="AU391" s="152" t="s">
        <v>85</v>
      </c>
      <c r="AV391" s="12" t="s">
        <v>85</v>
      </c>
      <c r="AW391" s="12" t="s">
        <v>32</v>
      </c>
      <c r="AX391" s="12" t="s">
        <v>83</v>
      </c>
      <c r="AY391" s="152" t="s">
        <v>293</v>
      </c>
    </row>
    <row r="392" spans="2:65" s="1" customFormat="1" ht="24.2" customHeight="1">
      <c r="B392" s="32"/>
      <c r="C392" s="137" t="s">
        <v>1290</v>
      </c>
      <c r="D392" s="137" t="s">
        <v>295</v>
      </c>
      <c r="E392" s="138" t="s">
        <v>1218</v>
      </c>
      <c r="F392" s="139" t="s">
        <v>1219</v>
      </c>
      <c r="G392" s="140" t="s">
        <v>767</v>
      </c>
      <c r="H392" s="141">
        <v>36</v>
      </c>
      <c r="I392" s="142"/>
      <c r="J392" s="143">
        <f>ROUND(I392*H392,2)</f>
        <v>0</v>
      </c>
      <c r="K392" s="139" t="s">
        <v>299</v>
      </c>
      <c r="L392" s="32"/>
      <c r="M392" s="144" t="s">
        <v>1</v>
      </c>
      <c r="N392" s="145" t="s">
        <v>41</v>
      </c>
      <c r="P392" s="146">
        <f>O392*H392</f>
        <v>0</v>
      </c>
      <c r="Q392" s="146">
        <v>0</v>
      </c>
      <c r="R392" s="146">
        <f>Q392*H392</f>
        <v>0</v>
      </c>
      <c r="S392" s="146">
        <v>0</v>
      </c>
      <c r="T392" s="147">
        <f>S392*H392</f>
        <v>0</v>
      </c>
      <c r="AR392" s="148" t="s">
        <v>300</v>
      </c>
      <c r="AT392" s="148" t="s">
        <v>295</v>
      </c>
      <c r="AU392" s="148" t="s">
        <v>85</v>
      </c>
      <c r="AY392" s="17" t="s">
        <v>293</v>
      </c>
      <c r="BE392" s="149">
        <f>IF(N392="základní",J392,0)</f>
        <v>0</v>
      </c>
      <c r="BF392" s="149">
        <f>IF(N392="snížená",J392,0)</f>
        <v>0</v>
      </c>
      <c r="BG392" s="149">
        <f>IF(N392="zákl. přenesená",J392,0)</f>
        <v>0</v>
      </c>
      <c r="BH392" s="149">
        <f>IF(N392="sníž. přenesená",J392,0)</f>
        <v>0</v>
      </c>
      <c r="BI392" s="149">
        <f>IF(N392="nulová",J392,0)</f>
        <v>0</v>
      </c>
      <c r="BJ392" s="17" t="s">
        <v>83</v>
      </c>
      <c r="BK392" s="149">
        <f>ROUND(I392*H392,2)</f>
        <v>0</v>
      </c>
      <c r="BL392" s="17" t="s">
        <v>300</v>
      </c>
      <c r="BM392" s="148" t="s">
        <v>2325</v>
      </c>
    </row>
    <row r="393" spans="2:65" s="11" customFormat="1" ht="22.9" customHeight="1">
      <c r="B393" s="125"/>
      <c r="D393" s="126" t="s">
        <v>75</v>
      </c>
      <c r="E393" s="135" t="s">
        <v>327</v>
      </c>
      <c r="F393" s="135" t="s">
        <v>1221</v>
      </c>
      <c r="I393" s="128"/>
      <c r="J393" s="136">
        <f>BK393</f>
        <v>0</v>
      </c>
      <c r="L393" s="125"/>
      <c r="M393" s="130"/>
      <c r="P393" s="131">
        <f>SUM(P394:P411)</f>
        <v>0</v>
      </c>
      <c r="R393" s="131">
        <f>SUM(R394:R411)</f>
        <v>29.349153649999995</v>
      </c>
      <c r="T393" s="132">
        <f>SUM(T394:T411)</f>
        <v>0</v>
      </c>
      <c r="AR393" s="126" t="s">
        <v>83</v>
      </c>
      <c r="AT393" s="133" t="s">
        <v>75</v>
      </c>
      <c r="AU393" s="133" t="s">
        <v>83</v>
      </c>
      <c r="AY393" s="126" t="s">
        <v>293</v>
      </c>
      <c r="BK393" s="134">
        <f>SUM(BK394:BK411)</f>
        <v>0</v>
      </c>
    </row>
    <row r="394" spans="2:65" s="1" customFormat="1" ht="24.2" customHeight="1">
      <c r="B394" s="32"/>
      <c r="C394" s="137" t="s">
        <v>1295</v>
      </c>
      <c r="D394" s="137" t="s">
        <v>295</v>
      </c>
      <c r="E394" s="138" t="s">
        <v>1228</v>
      </c>
      <c r="F394" s="139" t="s">
        <v>1229</v>
      </c>
      <c r="G394" s="140" t="s">
        <v>711</v>
      </c>
      <c r="H394" s="141">
        <v>112.99</v>
      </c>
      <c r="I394" s="142"/>
      <c r="J394" s="143">
        <f>ROUND(I394*H394,2)</f>
        <v>0</v>
      </c>
      <c r="K394" s="139" t="s">
        <v>1</v>
      </c>
      <c r="L394" s="32"/>
      <c r="M394" s="144" t="s">
        <v>1</v>
      </c>
      <c r="N394" s="145" t="s">
        <v>41</v>
      </c>
      <c r="P394" s="146">
        <f>O394*H394</f>
        <v>0</v>
      </c>
      <c r="Q394" s="146">
        <v>4.6999999999999999E-4</v>
      </c>
      <c r="R394" s="146">
        <f>Q394*H394</f>
        <v>5.3105299999999994E-2</v>
      </c>
      <c r="S394" s="146">
        <v>0</v>
      </c>
      <c r="T394" s="147">
        <f>S394*H394</f>
        <v>0</v>
      </c>
      <c r="AR394" s="148" t="s">
        <v>300</v>
      </c>
      <c r="AT394" s="148" t="s">
        <v>295</v>
      </c>
      <c r="AU394" s="148" t="s">
        <v>85</v>
      </c>
      <c r="AY394" s="17" t="s">
        <v>293</v>
      </c>
      <c r="BE394" s="149">
        <f>IF(N394="základní",J394,0)</f>
        <v>0</v>
      </c>
      <c r="BF394" s="149">
        <f>IF(N394="snížená",J394,0)</f>
        <v>0</v>
      </c>
      <c r="BG394" s="149">
        <f>IF(N394="zákl. přenesená",J394,0)</f>
        <v>0</v>
      </c>
      <c r="BH394" s="149">
        <f>IF(N394="sníž. přenesená",J394,0)</f>
        <v>0</v>
      </c>
      <c r="BI394" s="149">
        <f>IF(N394="nulová",J394,0)</f>
        <v>0</v>
      </c>
      <c r="BJ394" s="17" t="s">
        <v>83</v>
      </c>
      <c r="BK394" s="149">
        <f>ROUND(I394*H394,2)</f>
        <v>0</v>
      </c>
      <c r="BL394" s="17" t="s">
        <v>300</v>
      </c>
      <c r="BM394" s="148" t="s">
        <v>2326</v>
      </c>
    </row>
    <row r="395" spans="2:65" s="12" customFormat="1" ht="22.5">
      <c r="B395" s="150"/>
      <c r="D395" s="151" t="s">
        <v>302</v>
      </c>
      <c r="E395" s="152" t="s">
        <v>1</v>
      </c>
      <c r="F395" s="153" t="s">
        <v>2327</v>
      </c>
      <c r="H395" s="154">
        <v>61.08</v>
      </c>
      <c r="I395" s="155"/>
      <c r="L395" s="150"/>
      <c r="M395" s="156"/>
      <c r="T395" s="157"/>
      <c r="AT395" s="152" t="s">
        <v>302</v>
      </c>
      <c r="AU395" s="152" t="s">
        <v>85</v>
      </c>
      <c r="AV395" s="12" t="s">
        <v>85</v>
      </c>
      <c r="AW395" s="12" t="s">
        <v>32</v>
      </c>
      <c r="AX395" s="12" t="s">
        <v>76</v>
      </c>
      <c r="AY395" s="152" t="s">
        <v>293</v>
      </c>
    </row>
    <row r="396" spans="2:65" s="12" customFormat="1" ht="11.25">
      <c r="B396" s="150"/>
      <c r="D396" s="151" t="s">
        <v>302</v>
      </c>
      <c r="E396" s="152" t="s">
        <v>1</v>
      </c>
      <c r="F396" s="153" t="s">
        <v>2328</v>
      </c>
      <c r="H396" s="154">
        <v>37.840000000000003</v>
      </c>
      <c r="I396" s="155"/>
      <c r="L396" s="150"/>
      <c r="M396" s="156"/>
      <c r="T396" s="157"/>
      <c r="AT396" s="152" t="s">
        <v>302</v>
      </c>
      <c r="AU396" s="152" t="s">
        <v>85</v>
      </c>
      <c r="AV396" s="12" t="s">
        <v>85</v>
      </c>
      <c r="AW396" s="12" t="s">
        <v>32</v>
      </c>
      <c r="AX396" s="12" t="s">
        <v>76</v>
      </c>
      <c r="AY396" s="152" t="s">
        <v>293</v>
      </c>
    </row>
    <row r="397" spans="2:65" s="12" customFormat="1" ht="11.25">
      <c r="B397" s="150"/>
      <c r="D397" s="151" t="s">
        <v>302</v>
      </c>
      <c r="E397" s="152" t="s">
        <v>1</v>
      </c>
      <c r="F397" s="153" t="s">
        <v>2329</v>
      </c>
      <c r="H397" s="154">
        <v>14.07</v>
      </c>
      <c r="I397" s="155"/>
      <c r="L397" s="150"/>
      <c r="M397" s="156"/>
      <c r="T397" s="157"/>
      <c r="AT397" s="152" t="s">
        <v>302</v>
      </c>
      <c r="AU397" s="152" t="s">
        <v>85</v>
      </c>
      <c r="AV397" s="12" t="s">
        <v>85</v>
      </c>
      <c r="AW397" s="12" t="s">
        <v>32</v>
      </c>
      <c r="AX397" s="12" t="s">
        <v>76</v>
      </c>
      <c r="AY397" s="152" t="s">
        <v>293</v>
      </c>
    </row>
    <row r="398" spans="2:65" s="14" customFormat="1" ht="11.25">
      <c r="B398" s="167"/>
      <c r="D398" s="151" t="s">
        <v>302</v>
      </c>
      <c r="E398" s="168" t="s">
        <v>1</v>
      </c>
      <c r="F398" s="169" t="s">
        <v>371</v>
      </c>
      <c r="H398" s="170">
        <v>112.99000000000001</v>
      </c>
      <c r="I398" s="171"/>
      <c r="L398" s="167"/>
      <c r="M398" s="172"/>
      <c r="T398" s="173"/>
      <c r="AT398" s="168" t="s">
        <v>302</v>
      </c>
      <c r="AU398" s="168" t="s">
        <v>85</v>
      </c>
      <c r="AV398" s="14" t="s">
        <v>300</v>
      </c>
      <c r="AW398" s="14" t="s">
        <v>32</v>
      </c>
      <c r="AX398" s="14" t="s">
        <v>83</v>
      </c>
      <c r="AY398" s="168" t="s">
        <v>293</v>
      </c>
    </row>
    <row r="399" spans="2:65" s="1" customFormat="1" ht="33" customHeight="1">
      <c r="B399" s="32"/>
      <c r="C399" s="137" t="s">
        <v>1299</v>
      </c>
      <c r="D399" s="137" t="s">
        <v>295</v>
      </c>
      <c r="E399" s="138" t="s">
        <v>1234</v>
      </c>
      <c r="F399" s="139" t="s">
        <v>1235</v>
      </c>
      <c r="G399" s="140" t="s">
        <v>311</v>
      </c>
      <c r="H399" s="141">
        <v>11.173999999999999</v>
      </c>
      <c r="I399" s="142"/>
      <c r="J399" s="143">
        <f>ROUND(I399*H399,2)</f>
        <v>0</v>
      </c>
      <c r="K399" s="139" t="s">
        <v>299</v>
      </c>
      <c r="L399" s="32"/>
      <c r="M399" s="144" t="s">
        <v>1</v>
      </c>
      <c r="N399" s="145" t="s">
        <v>41</v>
      </c>
      <c r="P399" s="146">
        <f>O399*H399</f>
        <v>0</v>
      </c>
      <c r="Q399" s="146">
        <v>2.5018699999999998</v>
      </c>
      <c r="R399" s="146">
        <f>Q399*H399</f>
        <v>27.955895379999998</v>
      </c>
      <c r="S399" s="146">
        <v>0</v>
      </c>
      <c r="T399" s="147">
        <f>S399*H399</f>
        <v>0</v>
      </c>
      <c r="AR399" s="148" t="s">
        <v>300</v>
      </c>
      <c r="AT399" s="148" t="s">
        <v>295</v>
      </c>
      <c r="AU399" s="148" t="s">
        <v>85</v>
      </c>
      <c r="AY399" s="17" t="s">
        <v>293</v>
      </c>
      <c r="BE399" s="149">
        <f>IF(N399="základní",J399,0)</f>
        <v>0</v>
      </c>
      <c r="BF399" s="149">
        <f>IF(N399="snížená",J399,0)</f>
        <v>0</v>
      </c>
      <c r="BG399" s="149">
        <f>IF(N399="zákl. přenesená",J399,0)</f>
        <v>0</v>
      </c>
      <c r="BH399" s="149">
        <f>IF(N399="sníž. přenesená",J399,0)</f>
        <v>0</v>
      </c>
      <c r="BI399" s="149">
        <f>IF(N399="nulová",J399,0)</f>
        <v>0</v>
      </c>
      <c r="BJ399" s="17" t="s">
        <v>83</v>
      </c>
      <c r="BK399" s="149">
        <f>ROUND(I399*H399,2)</f>
        <v>0</v>
      </c>
      <c r="BL399" s="17" t="s">
        <v>300</v>
      </c>
      <c r="BM399" s="148" t="s">
        <v>2330</v>
      </c>
    </row>
    <row r="400" spans="2:65" s="13" customFormat="1" ht="11.25">
      <c r="B400" s="158"/>
      <c r="D400" s="151" t="s">
        <v>302</v>
      </c>
      <c r="E400" s="159" t="s">
        <v>1</v>
      </c>
      <c r="F400" s="160" t="s">
        <v>795</v>
      </c>
      <c r="H400" s="159" t="s">
        <v>1</v>
      </c>
      <c r="I400" s="161"/>
      <c r="L400" s="158"/>
      <c r="M400" s="162"/>
      <c r="T400" s="163"/>
      <c r="AT400" s="159" t="s">
        <v>302</v>
      </c>
      <c r="AU400" s="159" t="s">
        <v>85</v>
      </c>
      <c r="AV400" s="13" t="s">
        <v>83</v>
      </c>
      <c r="AW400" s="13" t="s">
        <v>32</v>
      </c>
      <c r="AX400" s="13" t="s">
        <v>76</v>
      </c>
      <c r="AY400" s="159" t="s">
        <v>293</v>
      </c>
    </row>
    <row r="401" spans="2:65" s="12" customFormat="1" ht="22.5">
      <c r="B401" s="150"/>
      <c r="D401" s="151" t="s">
        <v>302</v>
      </c>
      <c r="E401" s="152" t="s">
        <v>1</v>
      </c>
      <c r="F401" s="153" t="s">
        <v>2331</v>
      </c>
      <c r="H401" s="154">
        <v>3.754</v>
      </c>
      <c r="I401" s="155"/>
      <c r="L401" s="150"/>
      <c r="M401" s="156"/>
      <c r="T401" s="157"/>
      <c r="AT401" s="152" t="s">
        <v>302</v>
      </c>
      <c r="AU401" s="152" t="s">
        <v>85</v>
      </c>
      <c r="AV401" s="12" t="s">
        <v>85</v>
      </c>
      <c r="AW401" s="12" t="s">
        <v>32</v>
      </c>
      <c r="AX401" s="12" t="s">
        <v>76</v>
      </c>
      <c r="AY401" s="152" t="s">
        <v>293</v>
      </c>
    </row>
    <row r="402" spans="2:65" s="12" customFormat="1" ht="22.5">
      <c r="B402" s="150"/>
      <c r="D402" s="151" t="s">
        <v>302</v>
      </c>
      <c r="E402" s="152" t="s">
        <v>1</v>
      </c>
      <c r="F402" s="153" t="s">
        <v>2332</v>
      </c>
      <c r="H402" s="154">
        <v>5.6589999999999998</v>
      </c>
      <c r="I402" s="155"/>
      <c r="L402" s="150"/>
      <c r="M402" s="156"/>
      <c r="T402" s="157"/>
      <c r="AT402" s="152" t="s">
        <v>302</v>
      </c>
      <c r="AU402" s="152" t="s">
        <v>85</v>
      </c>
      <c r="AV402" s="12" t="s">
        <v>85</v>
      </c>
      <c r="AW402" s="12" t="s">
        <v>32</v>
      </c>
      <c r="AX402" s="12" t="s">
        <v>76</v>
      </c>
      <c r="AY402" s="152" t="s">
        <v>293</v>
      </c>
    </row>
    <row r="403" spans="2:65" s="12" customFormat="1" ht="22.5">
      <c r="B403" s="150"/>
      <c r="D403" s="151" t="s">
        <v>302</v>
      </c>
      <c r="E403" s="152" t="s">
        <v>1</v>
      </c>
      <c r="F403" s="153" t="s">
        <v>2333</v>
      </c>
      <c r="H403" s="154">
        <v>1.7609999999999999</v>
      </c>
      <c r="I403" s="155"/>
      <c r="L403" s="150"/>
      <c r="M403" s="156"/>
      <c r="T403" s="157"/>
      <c r="AT403" s="152" t="s">
        <v>302</v>
      </c>
      <c r="AU403" s="152" t="s">
        <v>85</v>
      </c>
      <c r="AV403" s="12" t="s">
        <v>85</v>
      </c>
      <c r="AW403" s="12" t="s">
        <v>32</v>
      </c>
      <c r="AX403" s="12" t="s">
        <v>76</v>
      </c>
      <c r="AY403" s="152" t="s">
        <v>293</v>
      </c>
    </row>
    <row r="404" spans="2:65" s="14" customFormat="1" ht="11.25">
      <c r="B404" s="167"/>
      <c r="D404" s="151" t="s">
        <v>302</v>
      </c>
      <c r="E404" s="168" t="s">
        <v>242</v>
      </c>
      <c r="F404" s="169" t="s">
        <v>371</v>
      </c>
      <c r="H404" s="170">
        <v>11.173999999999999</v>
      </c>
      <c r="I404" s="171"/>
      <c r="L404" s="167"/>
      <c r="M404" s="172"/>
      <c r="T404" s="173"/>
      <c r="AT404" s="168" t="s">
        <v>302</v>
      </c>
      <c r="AU404" s="168" t="s">
        <v>85</v>
      </c>
      <c r="AV404" s="14" t="s">
        <v>300</v>
      </c>
      <c r="AW404" s="14" t="s">
        <v>32</v>
      </c>
      <c r="AX404" s="14" t="s">
        <v>83</v>
      </c>
      <c r="AY404" s="168" t="s">
        <v>293</v>
      </c>
    </row>
    <row r="405" spans="2:65" s="1" customFormat="1" ht="24.2" customHeight="1">
      <c r="B405" s="32"/>
      <c r="C405" s="137" t="s">
        <v>1303</v>
      </c>
      <c r="D405" s="137" t="s">
        <v>295</v>
      </c>
      <c r="E405" s="138" t="s">
        <v>1251</v>
      </c>
      <c r="F405" s="139" t="s">
        <v>1252</v>
      </c>
      <c r="G405" s="140" t="s">
        <v>711</v>
      </c>
      <c r="H405" s="141">
        <v>44.62</v>
      </c>
      <c r="I405" s="142"/>
      <c r="J405" s="143">
        <f>ROUND(I405*H405,2)</f>
        <v>0</v>
      </c>
      <c r="K405" s="139" t="s">
        <v>299</v>
      </c>
      <c r="L405" s="32"/>
      <c r="M405" s="144" t="s">
        <v>1</v>
      </c>
      <c r="N405" s="145" t="s">
        <v>41</v>
      </c>
      <c r="P405" s="146">
        <f>O405*H405</f>
        <v>0</v>
      </c>
      <c r="Q405" s="146">
        <v>0</v>
      </c>
      <c r="R405" s="146">
        <f>Q405*H405</f>
        <v>0</v>
      </c>
      <c r="S405" s="146">
        <v>0</v>
      </c>
      <c r="T405" s="147">
        <f>S405*H405</f>
        <v>0</v>
      </c>
      <c r="AR405" s="148" t="s">
        <v>300</v>
      </c>
      <c r="AT405" s="148" t="s">
        <v>295</v>
      </c>
      <c r="AU405" s="148" t="s">
        <v>85</v>
      </c>
      <c r="AY405" s="17" t="s">
        <v>293</v>
      </c>
      <c r="BE405" s="149">
        <f>IF(N405="základní",J405,0)</f>
        <v>0</v>
      </c>
      <c r="BF405" s="149">
        <f>IF(N405="snížená",J405,0)</f>
        <v>0</v>
      </c>
      <c r="BG405" s="149">
        <f>IF(N405="zákl. přenesená",J405,0)</f>
        <v>0</v>
      </c>
      <c r="BH405" s="149">
        <f>IF(N405="sníž. přenesená",J405,0)</f>
        <v>0</v>
      </c>
      <c r="BI405" s="149">
        <f>IF(N405="nulová",J405,0)</f>
        <v>0</v>
      </c>
      <c r="BJ405" s="17" t="s">
        <v>83</v>
      </c>
      <c r="BK405" s="149">
        <f>ROUND(I405*H405,2)</f>
        <v>0</v>
      </c>
      <c r="BL405" s="17" t="s">
        <v>300</v>
      </c>
      <c r="BM405" s="148" t="s">
        <v>2334</v>
      </c>
    </row>
    <row r="406" spans="2:65" s="12" customFormat="1" ht="11.25">
      <c r="B406" s="150"/>
      <c r="D406" s="151" t="s">
        <v>302</v>
      </c>
      <c r="E406" s="152" t="s">
        <v>1</v>
      </c>
      <c r="F406" s="153" t="s">
        <v>2335</v>
      </c>
      <c r="H406" s="154">
        <v>17.5</v>
      </c>
      <c r="I406" s="155"/>
      <c r="L406" s="150"/>
      <c r="M406" s="156"/>
      <c r="T406" s="157"/>
      <c r="AT406" s="152" t="s">
        <v>302</v>
      </c>
      <c r="AU406" s="152" t="s">
        <v>85</v>
      </c>
      <c r="AV406" s="12" t="s">
        <v>85</v>
      </c>
      <c r="AW406" s="12" t="s">
        <v>32</v>
      </c>
      <c r="AX406" s="12" t="s">
        <v>76</v>
      </c>
      <c r="AY406" s="152" t="s">
        <v>293</v>
      </c>
    </row>
    <row r="407" spans="2:65" s="12" customFormat="1" ht="11.25">
      <c r="B407" s="150"/>
      <c r="D407" s="151" t="s">
        <v>302</v>
      </c>
      <c r="E407" s="152" t="s">
        <v>1</v>
      </c>
      <c r="F407" s="153" t="s">
        <v>2336</v>
      </c>
      <c r="H407" s="154">
        <v>19.63</v>
      </c>
      <c r="I407" s="155"/>
      <c r="L407" s="150"/>
      <c r="M407" s="156"/>
      <c r="T407" s="157"/>
      <c r="AT407" s="152" t="s">
        <v>302</v>
      </c>
      <c r="AU407" s="152" t="s">
        <v>85</v>
      </c>
      <c r="AV407" s="12" t="s">
        <v>85</v>
      </c>
      <c r="AW407" s="12" t="s">
        <v>32</v>
      </c>
      <c r="AX407" s="12" t="s">
        <v>76</v>
      </c>
      <c r="AY407" s="152" t="s">
        <v>293</v>
      </c>
    </row>
    <row r="408" spans="2:65" s="12" customFormat="1" ht="11.25">
      <c r="B408" s="150"/>
      <c r="D408" s="151" t="s">
        <v>302</v>
      </c>
      <c r="E408" s="152" t="s">
        <v>1</v>
      </c>
      <c r="F408" s="153" t="s">
        <v>2337</v>
      </c>
      <c r="H408" s="154">
        <v>7.49</v>
      </c>
      <c r="I408" s="155"/>
      <c r="L408" s="150"/>
      <c r="M408" s="156"/>
      <c r="T408" s="157"/>
      <c r="AT408" s="152" t="s">
        <v>302</v>
      </c>
      <c r="AU408" s="152" t="s">
        <v>85</v>
      </c>
      <c r="AV408" s="12" t="s">
        <v>85</v>
      </c>
      <c r="AW408" s="12" t="s">
        <v>32</v>
      </c>
      <c r="AX408" s="12" t="s">
        <v>76</v>
      </c>
      <c r="AY408" s="152" t="s">
        <v>293</v>
      </c>
    </row>
    <row r="409" spans="2:65" s="14" customFormat="1" ht="11.25">
      <c r="B409" s="167"/>
      <c r="D409" s="151" t="s">
        <v>302</v>
      </c>
      <c r="E409" s="168" t="s">
        <v>1</v>
      </c>
      <c r="F409" s="169" t="s">
        <v>371</v>
      </c>
      <c r="H409" s="170">
        <v>44.62</v>
      </c>
      <c r="I409" s="171"/>
      <c r="L409" s="167"/>
      <c r="M409" s="172"/>
      <c r="T409" s="173"/>
      <c r="AT409" s="168" t="s">
        <v>302</v>
      </c>
      <c r="AU409" s="168" t="s">
        <v>85</v>
      </c>
      <c r="AV409" s="14" t="s">
        <v>300</v>
      </c>
      <c r="AW409" s="14" t="s">
        <v>32</v>
      </c>
      <c r="AX409" s="14" t="s">
        <v>83</v>
      </c>
      <c r="AY409" s="168" t="s">
        <v>293</v>
      </c>
    </row>
    <row r="410" spans="2:65" s="1" customFormat="1" ht="16.5" customHeight="1">
      <c r="B410" s="32"/>
      <c r="C410" s="137" t="s">
        <v>1309</v>
      </c>
      <c r="D410" s="137" t="s">
        <v>295</v>
      </c>
      <c r="E410" s="138" t="s">
        <v>1256</v>
      </c>
      <c r="F410" s="139" t="s">
        <v>1257</v>
      </c>
      <c r="G410" s="140" t="s">
        <v>533</v>
      </c>
      <c r="H410" s="141">
        <v>1.2609999999999999</v>
      </c>
      <c r="I410" s="142"/>
      <c r="J410" s="143">
        <f>ROUND(I410*H410,2)</f>
        <v>0</v>
      </c>
      <c r="K410" s="139" t="s">
        <v>299</v>
      </c>
      <c r="L410" s="32"/>
      <c r="M410" s="144" t="s">
        <v>1</v>
      </c>
      <c r="N410" s="145" t="s">
        <v>41</v>
      </c>
      <c r="P410" s="146">
        <f>O410*H410</f>
        <v>0</v>
      </c>
      <c r="Q410" s="146">
        <v>1.06277</v>
      </c>
      <c r="R410" s="146">
        <f>Q410*H410</f>
        <v>1.3401529699999999</v>
      </c>
      <c r="S410" s="146">
        <v>0</v>
      </c>
      <c r="T410" s="147">
        <f>S410*H410</f>
        <v>0</v>
      </c>
      <c r="AR410" s="148" t="s">
        <v>300</v>
      </c>
      <c r="AT410" s="148" t="s">
        <v>295</v>
      </c>
      <c r="AU410" s="148" t="s">
        <v>85</v>
      </c>
      <c r="AY410" s="17" t="s">
        <v>293</v>
      </c>
      <c r="BE410" s="149">
        <f>IF(N410="základní",J410,0)</f>
        <v>0</v>
      </c>
      <c r="BF410" s="149">
        <f>IF(N410="snížená",J410,0)</f>
        <v>0</v>
      </c>
      <c r="BG410" s="149">
        <f>IF(N410="zákl. přenesená",J410,0)</f>
        <v>0</v>
      </c>
      <c r="BH410" s="149">
        <f>IF(N410="sníž. přenesená",J410,0)</f>
        <v>0</v>
      </c>
      <c r="BI410" s="149">
        <f>IF(N410="nulová",J410,0)</f>
        <v>0</v>
      </c>
      <c r="BJ410" s="17" t="s">
        <v>83</v>
      </c>
      <c r="BK410" s="149">
        <f>ROUND(I410*H410,2)</f>
        <v>0</v>
      </c>
      <c r="BL410" s="17" t="s">
        <v>300</v>
      </c>
      <c r="BM410" s="148" t="s">
        <v>2338</v>
      </c>
    </row>
    <row r="411" spans="2:65" s="12" customFormat="1" ht="11.25">
      <c r="B411" s="150"/>
      <c r="D411" s="151" t="s">
        <v>302</v>
      </c>
      <c r="E411" s="152" t="s">
        <v>1</v>
      </c>
      <c r="F411" s="153" t="s">
        <v>1259</v>
      </c>
      <c r="H411" s="154">
        <v>1.2609999999999999</v>
      </c>
      <c r="I411" s="155"/>
      <c r="L411" s="150"/>
      <c r="M411" s="156"/>
      <c r="T411" s="157"/>
      <c r="AT411" s="152" t="s">
        <v>302</v>
      </c>
      <c r="AU411" s="152" t="s">
        <v>85</v>
      </c>
      <c r="AV411" s="12" t="s">
        <v>85</v>
      </c>
      <c r="AW411" s="12" t="s">
        <v>32</v>
      </c>
      <c r="AX411" s="12" t="s">
        <v>83</v>
      </c>
      <c r="AY411" s="152" t="s">
        <v>293</v>
      </c>
    </row>
    <row r="412" spans="2:65" s="11" customFormat="1" ht="22.9" customHeight="1">
      <c r="B412" s="125"/>
      <c r="D412" s="126" t="s">
        <v>75</v>
      </c>
      <c r="E412" s="135" t="s">
        <v>396</v>
      </c>
      <c r="F412" s="135" t="s">
        <v>1260</v>
      </c>
      <c r="I412" s="128"/>
      <c r="J412" s="136">
        <f>BK412</f>
        <v>0</v>
      </c>
      <c r="L412" s="125"/>
      <c r="M412" s="130"/>
      <c r="P412" s="131">
        <f>SUM(P413:P419)</f>
        <v>0</v>
      </c>
      <c r="R412" s="131">
        <f>SUM(R413:R419)</f>
        <v>0.46001679999999995</v>
      </c>
      <c r="T412" s="132">
        <f>SUM(T413:T419)</f>
        <v>0</v>
      </c>
      <c r="AR412" s="126" t="s">
        <v>83</v>
      </c>
      <c r="AT412" s="133" t="s">
        <v>75</v>
      </c>
      <c r="AU412" s="133" t="s">
        <v>83</v>
      </c>
      <c r="AY412" s="126" t="s">
        <v>293</v>
      </c>
      <c r="BK412" s="134">
        <f>SUM(BK413:BK419)</f>
        <v>0</v>
      </c>
    </row>
    <row r="413" spans="2:65" s="1" customFormat="1" ht="24.2" customHeight="1">
      <c r="B413" s="32"/>
      <c r="C413" s="137" t="s">
        <v>1348</v>
      </c>
      <c r="D413" s="137" t="s">
        <v>295</v>
      </c>
      <c r="E413" s="138" t="s">
        <v>2339</v>
      </c>
      <c r="F413" s="139" t="s">
        <v>2340</v>
      </c>
      <c r="G413" s="140" t="s">
        <v>711</v>
      </c>
      <c r="H413" s="141">
        <v>6</v>
      </c>
      <c r="I413" s="142"/>
      <c r="J413" s="143">
        <f>ROUND(I413*H413,2)</f>
        <v>0</v>
      </c>
      <c r="K413" s="139" t="s">
        <v>299</v>
      </c>
      <c r="L413" s="32"/>
      <c r="M413" s="144" t="s">
        <v>1</v>
      </c>
      <c r="N413" s="145" t="s">
        <v>41</v>
      </c>
      <c r="P413" s="146">
        <f>O413*H413</f>
        <v>0</v>
      </c>
      <c r="Q413" s="146">
        <v>4.0000000000000003E-5</v>
      </c>
      <c r="R413" s="146">
        <f>Q413*H413</f>
        <v>2.4000000000000003E-4</v>
      </c>
      <c r="S413" s="146">
        <v>0</v>
      </c>
      <c r="T413" s="147">
        <f>S413*H413</f>
        <v>0</v>
      </c>
      <c r="AR413" s="148" t="s">
        <v>300</v>
      </c>
      <c r="AT413" s="148" t="s">
        <v>295</v>
      </c>
      <c r="AU413" s="148" t="s">
        <v>85</v>
      </c>
      <c r="AY413" s="17" t="s">
        <v>293</v>
      </c>
      <c r="BE413" s="149">
        <f>IF(N413="základní",J413,0)</f>
        <v>0</v>
      </c>
      <c r="BF413" s="149">
        <f>IF(N413="snížená",J413,0)</f>
        <v>0</v>
      </c>
      <c r="BG413" s="149">
        <f>IF(N413="zákl. přenesená",J413,0)</f>
        <v>0</v>
      </c>
      <c r="BH413" s="149">
        <f>IF(N413="sníž. přenesená",J413,0)</f>
        <v>0</v>
      </c>
      <c r="BI413" s="149">
        <f>IF(N413="nulová",J413,0)</f>
        <v>0</v>
      </c>
      <c r="BJ413" s="17" t="s">
        <v>83</v>
      </c>
      <c r="BK413" s="149">
        <f>ROUND(I413*H413,2)</f>
        <v>0</v>
      </c>
      <c r="BL413" s="17" t="s">
        <v>300</v>
      </c>
      <c r="BM413" s="148" t="s">
        <v>2341</v>
      </c>
    </row>
    <row r="414" spans="2:65" s="1" customFormat="1" ht="24.2" customHeight="1">
      <c r="B414" s="32"/>
      <c r="C414" s="174" t="s">
        <v>1353</v>
      </c>
      <c r="D414" s="174" t="s">
        <v>530</v>
      </c>
      <c r="E414" s="175" t="s">
        <v>2342</v>
      </c>
      <c r="F414" s="176" t="s">
        <v>2343</v>
      </c>
      <c r="G414" s="177" t="s">
        <v>711</v>
      </c>
      <c r="H414" s="178">
        <v>6.18</v>
      </c>
      <c r="I414" s="179"/>
      <c r="J414" s="180">
        <f>ROUND(I414*H414,2)</f>
        <v>0</v>
      </c>
      <c r="K414" s="176" t="s">
        <v>299</v>
      </c>
      <c r="L414" s="181"/>
      <c r="M414" s="182" t="s">
        <v>1</v>
      </c>
      <c r="N414" s="183" t="s">
        <v>41</v>
      </c>
      <c r="P414" s="146">
        <f>O414*H414</f>
        <v>0</v>
      </c>
      <c r="Q414" s="146">
        <v>6.9309999999999997E-2</v>
      </c>
      <c r="R414" s="146">
        <f>Q414*H414</f>
        <v>0.42833579999999993</v>
      </c>
      <c r="S414" s="146">
        <v>0</v>
      </c>
      <c r="T414" s="147">
        <f>S414*H414</f>
        <v>0</v>
      </c>
      <c r="AR414" s="148" t="s">
        <v>396</v>
      </c>
      <c r="AT414" s="148" t="s">
        <v>530</v>
      </c>
      <c r="AU414" s="148" t="s">
        <v>85</v>
      </c>
      <c r="AY414" s="17" t="s">
        <v>293</v>
      </c>
      <c r="BE414" s="149">
        <f>IF(N414="základní",J414,0)</f>
        <v>0</v>
      </c>
      <c r="BF414" s="149">
        <f>IF(N414="snížená",J414,0)</f>
        <v>0</v>
      </c>
      <c r="BG414" s="149">
        <f>IF(N414="zákl. přenesená",J414,0)</f>
        <v>0</v>
      </c>
      <c r="BH414" s="149">
        <f>IF(N414="sníž. přenesená",J414,0)</f>
        <v>0</v>
      </c>
      <c r="BI414" s="149">
        <f>IF(N414="nulová",J414,0)</f>
        <v>0</v>
      </c>
      <c r="BJ414" s="17" t="s">
        <v>83</v>
      </c>
      <c r="BK414" s="149">
        <f>ROUND(I414*H414,2)</f>
        <v>0</v>
      </c>
      <c r="BL414" s="17" t="s">
        <v>300</v>
      </c>
      <c r="BM414" s="148" t="s">
        <v>2344</v>
      </c>
    </row>
    <row r="415" spans="2:65" s="12" customFormat="1" ht="11.25">
      <c r="B415" s="150"/>
      <c r="D415" s="151" t="s">
        <v>302</v>
      </c>
      <c r="F415" s="153" t="s">
        <v>2345</v>
      </c>
      <c r="H415" s="154">
        <v>6.18</v>
      </c>
      <c r="I415" s="155"/>
      <c r="L415" s="150"/>
      <c r="M415" s="156"/>
      <c r="T415" s="157"/>
      <c r="AT415" s="152" t="s">
        <v>302</v>
      </c>
      <c r="AU415" s="152" t="s">
        <v>85</v>
      </c>
      <c r="AV415" s="12" t="s">
        <v>85</v>
      </c>
      <c r="AW415" s="12" t="s">
        <v>4</v>
      </c>
      <c r="AX415" s="12" t="s">
        <v>83</v>
      </c>
      <c r="AY415" s="152" t="s">
        <v>293</v>
      </c>
    </row>
    <row r="416" spans="2:65" s="1" customFormat="1" ht="24.2" customHeight="1">
      <c r="B416" s="32"/>
      <c r="C416" s="137" t="s">
        <v>1357</v>
      </c>
      <c r="D416" s="137" t="s">
        <v>295</v>
      </c>
      <c r="E416" s="138" t="s">
        <v>2346</v>
      </c>
      <c r="F416" s="139" t="s">
        <v>2347</v>
      </c>
      <c r="G416" s="140" t="s">
        <v>311</v>
      </c>
      <c r="H416" s="141">
        <v>2.0499999999999998</v>
      </c>
      <c r="I416" s="142"/>
      <c r="J416" s="143">
        <f>ROUND(I416*H416,2)</f>
        <v>0</v>
      </c>
      <c r="K416" s="139" t="s">
        <v>299</v>
      </c>
      <c r="L416" s="32"/>
      <c r="M416" s="144" t="s">
        <v>1</v>
      </c>
      <c r="N416" s="145" t="s">
        <v>41</v>
      </c>
      <c r="P416" s="146">
        <f>O416*H416</f>
        <v>0</v>
      </c>
      <c r="Q416" s="146">
        <v>0</v>
      </c>
      <c r="R416" s="146">
        <f>Q416*H416</f>
        <v>0</v>
      </c>
      <c r="S416" s="146">
        <v>0</v>
      </c>
      <c r="T416" s="147">
        <f>S416*H416</f>
        <v>0</v>
      </c>
      <c r="AR416" s="148" t="s">
        <v>300</v>
      </c>
      <c r="AT416" s="148" t="s">
        <v>295</v>
      </c>
      <c r="AU416" s="148" t="s">
        <v>85</v>
      </c>
      <c r="AY416" s="17" t="s">
        <v>293</v>
      </c>
      <c r="BE416" s="149">
        <f>IF(N416="základní",J416,0)</f>
        <v>0</v>
      </c>
      <c r="BF416" s="149">
        <f>IF(N416="snížená",J416,0)</f>
        <v>0</v>
      </c>
      <c r="BG416" s="149">
        <f>IF(N416="zákl. přenesená",J416,0)</f>
        <v>0</v>
      </c>
      <c r="BH416" s="149">
        <f>IF(N416="sníž. přenesená",J416,0)</f>
        <v>0</v>
      </c>
      <c r="BI416" s="149">
        <f>IF(N416="nulová",J416,0)</f>
        <v>0</v>
      </c>
      <c r="BJ416" s="17" t="s">
        <v>83</v>
      </c>
      <c r="BK416" s="149">
        <f>ROUND(I416*H416,2)</f>
        <v>0</v>
      </c>
      <c r="BL416" s="17" t="s">
        <v>300</v>
      </c>
      <c r="BM416" s="148" t="s">
        <v>2348</v>
      </c>
    </row>
    <row r="417" spans="2:65" s="12" customFormat="1" ht="22.5">
      <c r="B417" s="150"/>
      <c r="D417" s="151" t="s">
        <v>302</v>
      </c>
      <c r="E417" s="152" t="s">
        <v>1</v>
      </c>
      <c r="F417" s="153" t="s">
        <v>2349</v>
      </c>
      <c r="H417" s="154">
        <v>2.0499999999999998</v>
      </c>
      <c r="I417" s="155"/>
      <c r="L417" s="150"/>
      <c r="M417" s="156"/>
      <c r="T417" s="157"/>
      <c r="AT417" s="152" t="s">
        <v>302</v>
      </c>
      <c r="AU417" s="152" t="s">
        <v>85</v>
      </c>
      <c r="AV417" s="12" t="s">
        <v>85</v>
      </c>
      <c r="AW417" s="12" t="s">
        <v>32</v>
      </c>
      <c r="AX417" s="12" t="s">
        <v>83</v>
      </c>
      <c r="AY417" s="152" t="s">
        <v>293</v>
      </c>
    </row>
    <row r="418" spans="2:65" s="1" customFormat="1" ht="21.75" customHeight="1">
      <c r="B418" s="32"/>
      <c r="C418" s="137" t="s">
        <v>1362</v>
      </c>
      <c r="D418" s="137" t="s">
        <v>295</v>
      </c>
      <c r="E418" s="138" t="s">
        <v>2350</v>
      </c>
      <c r="F418" s="139" t="s">
        <v>2351</v>
      </c>
      <c r="G418" s="140" t="s">
        <v>767</v>
      </c>
      <c r="H418" s="141">
        <v>6.835</v>
      </c>
      <c r="I418" s="142"/>
      <c r="J418" s="143">
        <f>ROUND(I418*H418,2)</f>
        <v>0</v>
      </c>
      <c r="K418" s="139" t="s">
        <v>299</v>
      </c>
      <c r="L418" s="32"/>
      <c r="M418" s="144" t="s">
        <v>1</v>
      </c>
      <c r="N418" s="145" t="s">
        <v>41</v>
      </c>
      <c r="P418" s="146">
        <f>O418*H418</f>
        <v>0</v>
      </c>
      <c r="Q418" s="146">
        <v>4.5999999999999999E-3</v>
      </c>
      <c r="R418" s="146">
        <f>Q418*H418</f>
        <v>3.1440999999999997E-2</v>
      </c>
      <c r="S418" s="146">
        <v>0</v>
      </c>
      <c r="T418" s="147">
        <f>S418*H418</f>
        <v>0</v>
      </c>
      <c r="AR418" s="148" t="s">
        <v>300</v>
      </c>
      <c r="AT418" s="148" t="s">
        <v>295</v>
      </c>
      <c r="AU418" s="148" t="s">
        <v>85</v>
      </c>
      <c r="AY418" s="17" t="s">
        <v>293</v>
      </c>
      <c r="BE418" s="149">
        <f>IF(N418="základní",J418,0)</f>
        <v>0</v>
      </c>
      <c r="BF418" s="149">
        <f>IF(N418="snížená",J418,0)</f>
        <v>0</v>
      </c>
      <c r="BG418" s="149">
        <f>IF(N418="zákl. přenesená",J418,0)</f>
        <v>0</v>
      </c>
      <c r="BH418" s="149">
        <f>IF(N418="sníž. přenesená",J418,0)</f>
        <v>0</v>
      </c>
      <c r="BI418" s="149">
        <f>IF(N418="nulová",J418,0)</f>
        <v>0</v>
      </c>
      <c r="BJ418" s="17" t="s">
        <v>83</v>
      </c>
      <c r="BK418" s="149">
        <f>ROUND(I418*H418,2)</f>
        <v>0</v>
      </c>
      <c r="BL418" s="17" t="s">
        <v>300</v>
      </c>
      <c r="BM418" s="148" t="s">
        <v>2352</v>
      </c>
    </row>
    <row r="419" spans="2:65" s="12" customFormat="1" ht="22.5">
      <c r="B419" s="150"/>
      <c r="D419" s="151" t="s">
        <v>302</v>
      </c>
      <c r="E419" s="152" t="s">
        <v>1</v>
      </c>
      <c r="F419" s="153" t="s">
        <v>2353</v>
      </c>
      <c r="H419" s="154">
        <v>6.835</v>
      </c>
      <c r="I419" s="155"/>
      <c r="L419" s="150"/>
      <c r="M419" s="156"/>
      <c r="T419" s="157"/>
      <c r="AT419" s="152" t="s">
        <v>302</v>
      </c>
      <c r="AU419" s="152" t="s">
        <v>85</v>
      </c>
      <c r="AV419" s="12" t="s">
        <v>85</v>
      </c>
      <c r="AW419" s="12" t="s">
        <v>32</v>
      </c>
      <c r="AX419" s="12" t="s">
        <v>83</v>
      </c>
      <c r="AY419" s="152" t="s">
        <v>293</v>
      </c>
    </row>
    <row r="420" spans="2:65" s="11" customFormat="1" ht="22.9" customHeight="1">
      <c r="B420" s="125"/>
      <c r="D420" s="126" t="s">
        <v>75</v>
      </c>
      <c r="E420" s="135" t="s">
        <v>415</v>
      </c>
      <c r="F420" s="135" t="s">
        <v>1289</v>
      </c>
      <c r="I420" s="128"/>
      <c r="J420" s="136">
        <f>BK420</f>
        <v>0</v>
      </c>
      <c r="L420" s="125"/>
      <c r="M420" s="130"/>
      <c r="P420" s="131">
        <f>SUM(P421:P430)</f>
        <v>0</v>
      </c>
      <c r="R420" s="131">
        <f>SUM(R421:R430)</f>
        <v>0.82877711000000009</v>
      </c>
      <c r="T420" s="132">
        <f>SUM(T421:T430)</f>
        <v>0</v>
      </c>
      <c r="AR420" s="126" t="s">
        <v>83</v>
      </c>
      <c r="AT420" s="133" t="s">
        <v>75</v>
      </c>
      <c r="AU420" s="133" t="s">
        <v>83</v>
      </c>
      <c r="AY420" s="126" t="s">
        <v>293</v>
      </c>
      <c r="BK420" s="134">
        <f>SUM(BK421:BK430)</f>
        <v>0</v>
      </c>
    </row>
    <row r="421" spans="2:65" s="1" customFormat="1" ht="33" customHeight="1">
      <c r="B421" s="32"/>
      <c r="C421" s="137" t="s">
        <v>1366</v>
      </c>
      <c r="D421" s="137" t="s">
        <v>295</v>
      </c>
      <c r="E421" s="138" t="s">
        <v>1304</v>
      </c>
      <c r="F421" s="139" t="s">
        <v>1305</v>
      </c>
      <c r="G421" s="140" t="s">
        <v>767</v>
      </c>
      <c r="H421" s="141">
        <v>33.896999999999998</v>
      </c>
      <c r="I421" s="142"/>
      <c r="J421" s="143">
        <f>ROUND(I421*H421,2)</f>
        <v>0</v>
      </c>
      <c r="K421" s="139" t="s">
        <v>299</v>
      </c>
      <c r="L421" s="32"/>
      <c r="M421" s="144" t="s">
        <v>1</v>
      </c>
      <c r="N421" s="145" t="s">
        <v>41</v>
      </c>
      <c r="P421" s="146">
        <f>O421*H421</f>
        <v>0</v>
      </c>
      <c r="Q421" s="146">
        <v>6.3000000000000003E-4</v>
      </c>
      <c r="R421" s="146">
        <f>Q421*H421</f>
        <v>2.135511E-2</v>
      </c>
      <c r="S421" s="146">
        <v>0</v>
      </c>
      <c r="T421" s="147">
        <f>S421*H421</f>
        <v>0</v>
      </c>
      <c r="AR421" s="148" t="s">
        <v>300</v>
      </c>
      <c r="AT421" s="148" t="s">
        <v>295</v>
      </c>
      <c r="AU421" s="148" t="s">
        <v>85</v>
      </c>
      <c r="AY421" s="17" t="s">
        <v>293</v>
      </c>
      <c r="BE421" s="149">
        <f>IF(N421="základní",J421,0)</f>
        <v>0</v>
      </c>
      <c r="BF421" s="149">
        <f>IF(N421="snížená",J421,0)</f>
        <v>0</v>
      </c>
      <c r="BG421" s="149">
        <f>IF(N421="zákl. přenesená",J421,0)</f>
        <v>0</v>
      </c>
      <c r="BH421" s="149">
        <f>IF(N421="sníž. přenesená",J421,0)</f>
        <v>0</v>
      </c>
      <c r="BI421" s="149">
        <f>IF(N421="nulová",J421,0)</f>
        <v>0</v>
      </c>
      <c r="BJ421" s="17" t="s">
        <v>83</v>
      </c>
      <c r="BK421" s="149">
        <f>ROUND(I421*H421,2)</f>
        <v>0</v>
      </c>
      <c r="BL421" s="17" t="s">
        <v>300</v>
      </c>
      <c r="BM421" s="148" t="s">
        <v>2354</v>
      </c>
    </row>
    <row r="422" spans="2:65" s="12" customFormat="1" ht="22.5">
      <c r="B422" s="150"/>
      <c r="D422" s="151" t="s">
        <v>302</v>
      </c>
      <c r="E422" s="152" t="s">
        <v>1</v>
      </c>
      <c r="F422" s="153" t="s">
        <v>2355</v>
      </c>
      <c r="H422" s="154">
        <v>18.324000000000002</v>
      </c>
      <c r="I422" s="155"/>
      <c r="L422" s="150"/>
      <c r="M422" s="156"/>
      <c r="T422" s="157"/>
      <c r="AT422" s="152" t="s">
        <v>302</v>
      </c>
      <c r="AU422" s="152" t="s">
        <v>85</v>
      </c>
      <c r="AV422" s="12" t="s">
        <v>85</v>
      </c>
      <c r="AW422" s="12" t="s">
        <v>32</v>
      </c>
      <c r="AX422" s="12" t="s">
        <v>76</v>
      </c>
      <c r="AY422" s="152" t="s">
        <v>293</v>
      </c>
    </row>
    <row r="423" spans="2:65" s="12" customFormat="1" ht="11.25">
      <c r="B423" s="150"/>
      <c r="D423" s="151" t="s">
        <v>302</v>
      </c>
      <c r="E423" s="152" t="s">
        <v>1</v>
      </c>
      <c r="F423" s="153" t="s">
        <v>2356</v>
      </c>
      <c r="H423" s="154">
        <v>11.352</v>
      </c>
      <c r="I423" s="155"/>
      <c r="L423" s="150"/>
      <c r="M423" s="156"/>
      <c r="T423" s="157"/>
      <c r="AT423" s="152" t="s">
        <v>302</v>
      </c>
      <c r="AU423" s="152" t="s">
        <v>85</v>
      </c>
      <c r="AV423" s="12" t="s">
        <v>85</v>
      </c>
      <c r="AW423" s="12" t="s">
        <v>32</v>
      </c>
      <c r="AX423" s="12" t="s">
        <v>76</v>
      </c>
      <c r="AY423" s="152" t="s">
        <v>293</v>
      </c>
    </row>
    <row r="424" spans="2:65" s="12" customFormat="1" ht="11.25">
      <c r="B424" s="150"/>
      <c r="D424" s="151" t="s">
        <v>302</v>
      </c>
      <c r="E424" s="152" t="s">
        <v>1</v>
      </c>
      <c r="F424" s="153" t="s">
        <v>2357</v>
      </c>
      <c r="H424" s="154">
        <v>4.2210000000000001</v>
      </c>
      <c r="I424" s="155"/>
      <c r="L424" s="150"/>
      <c r="M424" s="156"/>
      <c r="T424" s="157"/>
      <c r="AT424" s="152" t="s">
        <v>302</v>
      </c>
      <c r="AU424" s="152" t="s">
        <v>85</v>
      </c>
      <c r="AV424" s="12" t="s">
        <v>85</v>
      </c>
      <c r="AW424" s="12" t="s">
        <v>32</v>
      </c>
      <c r="AX424" s="12" t="s">
        <v>76</v>
      </c>
      <c r="AY424" s="152" t="s">
        <v>293</v>
      </c>
    </row>
    <row r="425" spans="2:65" s="14" customFormat="1" ht="11.25">
      <c r="B425" s="167"/>
      <c r="D425" s="151" t="s">
        <v>302</v>
      </c>
      <c r="E425" s="168" t="s">
        <v>1</v>
      </c>
      <c r="F425" s="169" t="s">
        <v>371</v>
      </c>
      <c r="H425" s="170">
        <v>33.897000000000006</v>
      </c>
      <c r="I425" s="171"/>
      <c r="L425" s="167"/>
      <c r="M425" s="172"/>
      <c r="T425" s="173"/>
      <c r="AT425" s="168" t="s">
        <v>302</v>
      </c>
      <c r="AU425" s="168" t="s">
        <v>85</v>
      </c>
      <c r="AV425" s="14" t="s">
        <v>300</v>
      </c>
      <c r="AW425" s="14" t="s">
        <v>32</v>
      </c>
      <c r="AX425" s="14" t="s">
        <v>83</v>
      </c>
      <c r="AY425" s="168" t="s">
        <v>293</v>
      </c>
    </row>
    <row r="426" spans="2:65" s="1" customFormat="1" ht="24.2" customHeight="1">
      <c r="B426" s="32"/>
      <c r="C426" s="137" t="s">
        <v>1370</v>
      </c>
      <c r="D426" s="137" t="s">
        <v>295</v>
      </c>
      <c r="E426" s="138" t="s">
        <v>1310</v>
      </c>
      <c r="F426" s="139" t="s">
        <v>1311</v>
      </c>
      <c r="G426" s="140" t="s">
        <v>711</v>
      </c>
      <c r="H426" s="141">
        <v>149.80000000000001</v>
      </c>
      <c r="I426" s="142"/>
      <c r="J426" s="143">
        <f>ROUND(I426*H426,2)</f>
        <v>0</v>
      </c>
      <c r="K426" s="139" t="s">
        <v>299</v>
      </c>
      <c r="L426" s="32"/>
      <c r="M426" s="144" t="s">
        <v>1</v>
      </c>
      <c r="N426" s="145" t="s">
        <v>41</v>
      </c>
      <c r="P426" s="146">
        <f>O426*H426</f>
        <v>0</v>
      </c>
      <c r="Q426" s="146">
        <v>5.3899999999999998E-3</v>
      </c>
      <c r="R426" s="146">
        <f>Q426*H426</f>
        <v>0.80742200000000008</v>
      </c>
      <c r="S426" s="146">
        <v>0</v>
      </c>
      <c r="T426" s="147">
        <f>S426*H426</f>
        <v>0</v>
      </c>
      <c r="AR426" s="148" t="s">
        <v>300</v>
      </c>
      <c r="AT426" s="148" t="s">
        <v>295</v>
      </c>
      <c r="AU426" s="148" t="s">
        <v>85</v>
      </c>
      <c r="AY426" s="17" t="s">
        <v>293</v>
      </c>
      <c r="BE426" s="149">
        <f>IF(N426="základní",J426,0)</f>
        <v>0</v>
      </c>
      <c r="BF426" s="149">
        <f>IF(N426="snížená",J426,0)</f>
        <v>0</v>
      </c>
      <c r="BG426" s="149">
        <f>IF(N426="zákl. přenesená",J426,0)</f>
        <v>0</v>
      </c>
      <c r="BH426" s="149">
        <f>IF(N426="sníž. přenesená",J426,0)</f>
        <v>0</v>
      </c>
      <c r="BI426" s="149">
        <f>IF(N426="nulová",J426,0)</f>
        <v>0</v>
      </c>
      <c r="BJ426" s="17" t="s">
        <v>83</v>
      </c>
      <c r="BK426" s="149">
        <f>ROUND(I426*H426,2)</f>
        <v>0</v>
      </c>
      <c r="BL426" s="17" t="s">
        <v>300</v>
      </c>
      <c r="BM426" s="148" t="s">
        <v>2358</v>
      </c>
    </row>
    <row r="427" spans="2:65" s="12" customFormat="1" ht="22.5">
      <c r="B427" s="150"/>
      <c r="D427" s="151" t="s">
        <v>302</v>
      </c>
      <c r="E427" s="152" t="s">
        <v>1</v>
      </c>
      <c r="F427" s="153" t="s">
        <v>2327</v>
      </c>
      <c r="H427" s="154">
        <v>61.08</v>
      </c>
      <c r="I427" s="155"/>
      <c r="L427" s="150"/>
      <c r="M427" s="156"/>
      <c r="T427" s="157"/>
      <c r="AT427" s="152" t="s">
        <v>302</v>
      </c>
      <c r="AU427" s="152" t="s">
        <v>85</v>
      </c>
      <c r="AV427" s="12" t="s">
        <v>85</v>
      </c>
      <c r="AW427" s="12" t="s">
        <v>32</v>
      </c>
      <c r="AX427" s="12" t="s">
        <v>76</v>
      </c>
      <c r="AY427" s="152" t="s">
        <v>293</v>
      </c>
    </row>
    <row r="428" spans="2:65" s="12" customFormat="1" ht="11.25">
      <c r="B428" s="150"/>
      <c r="D428" s="151" t="s">
        <v>302</v>
      </c>
      <c r="E428" s="152" t="s">
        <v>1</v>
      </c>
      <c r="F428" s="153" t="s">
        <v>2359</v>
      </c>
      <c r="H428" s="154">
        <v>56.36</v>
      </c>
      <c r="I428" s="155"/>
      <c r="L428" s="150"/>
      <c r="M428" s="156"/>
      <c r="T428" s="157"/>
      <c r="AT428" s="152" t="s">
        <v>302</v>
      </c>
      <c r="AU428" s="152" t="s">
        <v>85</v>
      </c>
      <c r="AV428" s="12" t="s">
        <v>85</v>
      </c>
      <c r="AW428" s="12" t="s">
        <v>32</v>
      </c>
      <c r="AX428" s="12" t="s">
        <v>76</v>
      </c>
      <c r="AY428" s="152" t="s">
        <v>293</v>
      </c>
    </row>
    <row r="429" spans="2:65" s="12" customFormat="1" ht="11.25">
      <c r="B429" s="150"/>
      <c r="D429" s="151" t="s">
        <v>302</v>
      </c>
      <c r="E429" s="152" t="s">
        <v>1</v>
      </c>
      <c r="F429" s="153" t="s">
        <v>2360</v>
      </c>
      <c r="H429" s="154">
        <v>32.36</v>
      </c>
      <c r="I429" s="155"/>
      <c r="L429" s="150"/>
      <c r="M429" s="156"/>
      <c r="T429" s="157"/>
      <c r="AT429" s="152" t="s">
        <v>302</v>
      </c>
      <c r="AU429" s="152" t="s">
        <v>85</v>
      </c>
      <c r="AV429" s="12" t="s">
        <v>85</v>
      </c>
      <c r="AW429" s="12" t="s">
        <v>32</v>
      </c>
      <c r="AX429" s="12" t="s">
        <v>76</v>
      </c>
      <c r="AY429" s="152" t="s">
        <v>293</v>
      </c>
    </row>
    <row r="430" spans="2:65" s="14" customFormat="1" ht="11.25">
      <c r="B430" s="167"/>
      <c r="D430" s="151" t="s">
        <v>302</v>
      </c>
      <c r="E430" s="168" t="s">
        <v>1</v>
      </c>
      <c r="F430" s="169" t="s">
        <v>371</v>
      </c>
      <c r="H430" s="170">
        <v>149.80000000000001</v>
      </c>
      <c r="I430" s="171"/>
      <c r="L430" s="167"/>
      <c r="M430" s="172"/>
      <c r="T430" s="173"/>
      <c r="AT430" s="168" t="s">
        <v>302</v>
      </c>
      <c r="AU430" s="168" t="s">
        <v>85</v>
      </c>
      <c r="AV430" s="14" t="s">
        <v>300</v>
      </c>
      <c r="AW430" s="14" t="s">
        <v>32</v>
      </c>
      <c r="AX430" s="14" t="s">
        <v>83</v>
      </c>
      <c r="AY430" s="168" t="s">
        <v>293</v>
      </c>
    </row>
    <row r="431" spans="2:65" s="11" customFormat="1" ht="22.9" customHeight="1">
      <c r="B431" s="125"/>
      <c r="D431" s="126" t="s">
        <v>75</v>
      </c>
      <c r="E431" s="135" t="s">
        <v>1389</v>
      </c>
      <c r="F431" s="135" t="s">
        <v>1390</v>
      </c>
      <c r="I431" s="128"/>
      <c r="J431" s="136">
        <f>BK431</f>
        <v>0</v>
      </c>
      <c r="L431" s="125"/>
      <c r="M431" s="130"/>
      <c r="P431" s="131">
        <f>SUM(P432:P439)</f>
        <v>0</v>
      </c>
      <c r="R431" s="131">
        <f>SUM(R432:R439)</f>
        <v>0</v>
      </c>
      <c r="T431" s="132">
        <f>SUM(T432:T439)</f>
        <v>0</v>
      </c>
      <c r="AR431" s="126" t="s">
        <v>83</v>
      </c>
      <c r="AT431" s="133" t="s">
        <v>75</v>
      </c>
      <c r="AU431" s="133" t="s">
        <v>83</v>
      </c>
      <c r="AY431" s="126" t="s">
        <v>293</v>
      </c>
      <c r="BK431" s="134">
        <f>SUM(BK432:BK439)</f>
        <v>0</v>
      </c>
    </row>
    <row r="432" spans="2:65" s="1" customFormat="1" ht="24.2" customHeight="1">
      <c r="B432" s="32"/>
      <c r="C432" s="137" t="s">
        <v>1375</v>
      </c>
      <c r="D432" s="137" t="s">
        <v>295</v>
      </c>
      <c r="E432" s="138" t="s">
        <v>1392</v>
      </c>
      <c r="F432" s="139" t="s">
        <v>1393</v>
      </c>
      <c r="G432" s="140" t="s">
        <v>533</v>
      </c>
      <c r="H432" s="141">
        <v>311.55200000000002</v>
      </c>
      <c r="I432" s="142"/>
      <c r="J432" s="143">
        <f>ROUND(I432*H432,2)</f>
        <v>0</v>
      </c>
      <c r="K432" s="139" t="s">
        <v>299</v>
      </c>
      <c r="L432" s="32"/>
      <c r="M432" s="144" t="s">
        <v>1</v>
      </c>
      <c r="N432" s="145" t="s">
        <v>41</v>
      </c>
      <c r="P432" s="146">
        <f>O432*H432</f>
        <v>0</v>
      </c>
      <c r="Q432" s="146">
        <v>0</v>
      </c>
      <c r="R432" s="146">
        <f>Q432*H432</f>
        <v>0</v>
      </c>
      <c r="S432" s="146">
        <v>0</v>
      </c>
      <c r="T432" s="147">
        <f>S432*H432</f>
        <v>0</v>
      </c>
      <c r="AR432" s="148" t="s">
        <v>300</v>
      </c>
      <c r="AT432" s="148" t="s">
        <v>295</v>
      </c>
      <c r="AU432" s="148" t="s">
        <v>85</v>
      </c>
      <c r="AY432" s="17" t="s">
        <v>293</v>
      </c>
      <c r="BE432" s="149">
        <f>IF(N432="základní",J432,0)</f>
        <v>0</v>
      </c>
      <c r="BF432" s="149">
        <f>IF(N432="snížená",J432,0)</f>
        <v>0</v>
      </c>
      <c r="BG432" s="149">
        <f>IF(N432="zákl. přenesená",J432,0)</f>
        <v>0</v>
      </c>
      <c r="BH432" s="149">
        <f>IF(N432="sníž. přenesená",J432,0)</f>
        <v>0</v>
      </c>
      <c r="BI432" s="149">
        <f>IF(N432="nulová",J432,0)</f>
        <v>0</v>
      </c>
      <c r="BJ432" s="17" t="s">
        <v>83</v>
      </c>
      <c r="BK432" s="149">
        <f>ROUND(I432*H432,2)</f>
        <v>0</v>
      </c>
      <c r="BL432" s="17" t="s">
        <v>300</v>
      </c>
      <c r="BM432" s="148" t="s">
        <v>2361</v>
      </c>
    </row>
    <row r="433" spans="2:65" s="12" customFormat="1" ht="11.25">
      <c r="B433" s="150"/>
      <c r="D433" s="151" t="s">
        <v>302</v>
      </c>
      <c r="E433" s="152" t="s">
        <v>239</v>
      </c>
      <c r="F433" s="153" t="s">
        <v>2362</v>
      </c>
      <c r="H433" s="154">
        <v>311.55200000000002</v>
      </c>
      <c r="I433" s="155"/>
      <c r="L433" s="150"/>
      <c r="M433" s="156"/>
      <c r="T433" s="157"/>
      <c r="AT433" s="152" t="s">
        <v>302</v>
      </c>
      <c r="AU433" s="152" t="s">
        <v>85</v>
      </c>
      <c r="AV433" s="12" t="s">
        <v>85</v>
      </c>
      <c r="AW433" s="12" t="s">
        <v>32</v>
      </c>
      <c r="AX433" s="12" t="s">
        <v>83</v>
      </c>
      <c r="AY433" s="152" t="s">
        <v>293</v>
      </c>
    </row>
    <row r="434" spans="2:65" s="1" customFormat="1" ht="24.2" customHeight="1">
      <c r="B434" s="32"/>
      <c r="C434" s="137" t="s">
        <v>1379</v>
      </c>
      <c r="D434" s="137" t="s">
        <v>295</v>
      </c>
      <c r="E434" s="138" t="s">
        <v>1397</v>
      </c>
      <c r="F434" s="139" t="s">
        <v>1398</v>
      </c>
      <c r="G434" s="140" t="s">
        <v>533</v>
      </c>
      <c r="H434" s="141">
        <v>2803.9679999999998</v>
      </c>
      <c r="I434" s="142"/>
      <c r="J434" s="143">
        <f>ROUND(I434*H434,2)</f>
        <v>0</v>
      </c>
      <c r="K434" s="139" t="s">
        <v>299</v>
      </c>
      <c r="L434" s="32"/>
      <c r="M434" s="144" t="s">
        <v>1</v>
      </c>
      <c r="N434" s="145" t="s">
        <v>41</v>
      </c>
      <c r="P434" s="146">
        <f>O434*H434</f>
        <v>0</v>
      </c>
      <c r="Q434" s="146">
        <v>0</v>
      </c>
      <c r="R434" s="146">
        <f>Q434*H434</f>
        <v>0</v>
      </c>
      <c r="S434" s="146">
        <v>0</v>
      </c>
      <c r="T434" s="147">
        <f>S434*H434</f>
        <v>0</v>
      </c>
      <c r="AR434" s="148" t="s">
        <v>300</v>
      </c>
      <c r="AT434" s="148" t="s">
        <v>295</v>
      </c>
      <c r="AU434" s="148" t="s">
        <v>85</v>
      </c>
      <c r="AY434" s="17" t="s">
        <v>293</v>
      </c>
      <c r="BE434" s="149">
        <f>IF(N434="základní",J434,0)</f>
        <v>0</v>
      </c>
      <c r="BF434" s="149">
        <f>IF(N434="snížená",J434,0)</f>
        <v>0</v>
      </c>
      <c r="BG434" s="149">
        <f>IF(N434="zákl. přenesená",J434,0)</f>
        <v>0</v>
      </c>
      <c r="BH434" s="149">
        <f>IF(N434="sníž. přenesená",J434,0)</f>
        <v>0</v>
      </c>
      <c r="BI434" s="149">
        <f>IF(N434="nulová",J434,0)</f>
        <v>0</v>
      </c>
      <c r="BJ434" s="17" t="s">
        <v>83</v>
      </c>
      <c r="BK434" s="149">
        <f>ROUND(I434*H434,2)</f>
        <v>0</v>
      </c>
      <c r="BL434" s="17" t="s">
        <v>300</v>
      </c>
      <c r="BM434" s="148" t="s">
        <v>2363</v>
      </c>
    </row>
    <row r="435" spans="2:65" s="12" customFormat="1" ht="11.25">
      <c r="B435" s="150"/>
      <c r="D435" s="151" t="s">
        <v>302</v>
      </c>
      <c r="E435" s="152" t="s">
        <v>1</v>
      </c>
      <c r="F435" s="153" t="s">
        <v>1400</v>
      </c>
      <c r="H435" s="154">
        <v>2803.9679999999998</v>
      </c>
      <c r="I435" s="155"/>
      <c r="L435" s="150"/>
      <c r="M435" s="156"/>
      <c r="T435" s="157"/>
      <c r="AT435" s="152" t="s">
        <v>302</v>
      </c>
      <c r="AU435" s="152" t="s">
        <v>85</v>
      </c>
      <c r="AV435" s="12" t="s">
        <v>85</v>
      </c>
      <c r="AW435" s="12" t="s">
        <v>32</v>
      </c>
      <c r="AX435" s="12" t="s">
        <v>83</v>
      </c>
      <c r="AY435" s="152" t="s">
        <v>293</v>
      </c>
    </row>
    <row r="436" spans="2:65" s="1" customFormat="1" ht="33" customHeight="1">
      <c r="B436" s="32"/>
      <c r="C436" s="137" t="s">
        <v>1383</v>
      </c>
      <c r="D436" s="137" t="s">
        <v>295</v>
      </c>
      <c r="E436" s="138" t="s">
        <v>1402</v>
      </c>
      <c r="F436" s="139" t="s">
        <v>1403</v>
      </c>
      <c r="G436" s="140" t="s">
        <v>533</v>
      </c>
      <c r="H436" s="141">
        <v>135.56</v>
      </c>
      <c r="I436" s="142"/>
      <c r="J436" s="143">
        <f>ROUND(I436*H436,2)</f>
        <v>0</v>
      </c>
      <c r="K436" s="139" t="s">
        <v>299</v>
      </c>
      <c r="L436" s="32"/>
      <c r="M436" s="144" t="s">
        <v>1</v>
      </c>
      <c r="N436" s="145" t="s">
        <v>41</v>
      </c>
      <c r="P436" s="146">
        <f>O436*H436</f>
        <v>0</v>
      </c>
      <c r="Q436" s="146">
        <v>0</v>
      </c>
      <c r="R436" s="146">
        <f>Q436*H436</f>
        <v>0</v>
      </c>
      <c r="S436" s="146">
        <v>0</v>
      </c>
      <c r="T436" s="147">
        <f>S436*H436</f>
        <v>0</v>
      </c>
      <c r="AR436" s="148" t="s">
        <v>300</v>
      </c>
      <c r="AT436" s="148" t="s">
        <v>295</v>
      </c>
      <c r="AU436" s="148" t="s">
        <v>85</v>
      </c>
      <c r="AY436" s="17" t="s">
        <v>293</v>
      </c>
      <c r="BE436" s="149">
        <f>IF(N436="základní",J436,0)</f>
        <v>0</v>
      </c>
      <c r="BF436" s="149">
        <f>IF(N436="snížená",J436,0)</f>
        <v>0</v>
      </c>
      <c r="BG436" s="149">
        <f>IF(N436="zákl. přenesená",J436,0)</f>
        <v>0</v>
      </c>
      <c r="BH436" s="149">
        <f>IF(N436="sníž. přenesená",J436,0)</f>
        <v>0</v>
      </c>
      <c r="BI436" s="149">
        <f>IF(N436="nulová",J436,0)</f>
        <v>0</v>
      </c>
      <c r="BJ436" s="17" t="s">
        <v>83</v>
      </c>
      <c r="BK436" s="149">
        <f>ROUND(I436*H436,2)</f>
        <v>0</v>
      </c>
      <c r="BL436" s="17" t="s">
        <v>300</v>
      </c>
      <c r="BM436" s="148" t="s">
        <v>2364</v>
      </c>
    </row>
    <row r="437" spans="2:65" s="12" customFormat="1" ht="11.25">
      <c r="B437" s="150"/>
      <c r="D437" s="151" t="s">
        <v>302</v>
      </c>
      <c r="E437" s="152" t="s">
        <v>1</v>
      </c>
      <c r="F437" s="153" t="s">
        <v>2365</v>
      </c>
      <c r="H437" s="154">
        <v>135.56</v>
      </c>
      <c r="I437" s="155"/>
      <c r="L437" s="150"/>
      <c r="M437" s="156"/>
      <c r="T437" s="157"/>
      <c r="AT437" s="152" t="s">
        <v>302</v>
      </c>
      <c r="AU437" s="152" t="s">
        <v>85</v>
      </c>
      <c r="AV437" s="12" t="s">
        <v>85</v>
      </c>
      <c r="AW437" s="12" t="s">
        <v>32</v>
      </c>
      <c r="AX437" s="12" t="s">
        <v>83</v>
      </c>
      <c r="AY437" s="152" t="s">
        <v>293</v>
      </c>
    </row>
    <row r="438" spans="2:65" s="1" customFormat="1" ht="37.9" customHeight="1">
      <c r="B438" s="32"/>
      <c r="C438" s="137" t="s">
        <v>1391</v>
      </c>
      <c r="D438" s="137" t="s">
        <v>295</v>
      </c>
      <c r="E438" s="138" t="s">
        <v>1407</v>
      </c>
      <c r="F438" s="139" t="s">
        <v>1408</v>
      </c>
      <c r="G438" s="140" t="s">
        <v>533</v>
      </c>
      <c r="H438" s="141">
        <v>175.99299999999999</v>
      </c>
      <c r="I438" s="142"/>
      <c r="J438" s="143">
        <f>ROUND(I438*H438,2)</f>
        <v>0</v>
      </c>
      <c r="K438" s="139" t="s">
        <v>299</v>
      </c>
      <c r="L438" s="32"/>
      <c r="M438" s="144" t="s">
        <v>1</v>
      </c>
      <c r="N438" s="145" t="s">
        <v>41</v>
      </c>
      <c r="P438" s="146">
        <f>O438*H438</f>
        <v>0</v>
      </c>
      <c r="Q438" s="146">
        <v>0</v>
      </c>
      <c r="R438" s="146">
        <f>Q438*H438</f>
        <v>0</v>
      </c>
      <c r="S438" s="146">
        <v>0</v>
      </c>
      <c r="T438" s="147">
        <f>S438*H438</f>
        <v>0</v>
      </c>
      <c r="AR438" s="148" t="s">
        <v>300</v>
      </c>
      <c r="AT438" s="148" t="s">
        <v>295</v>
      </c>
      <c r="AU438" s="148" t="s">
        <v>85</v>
      </c>
      <c r="AY438" s="17" t="s">
        <v>293</v>
      </c>
      <c r="BE438" s="149">
        <f>IF(N438="základní",J438,0)</f>
        <v>0</v>
      </c>
      <c r="BF438" s="149">
        <f>IF(N438="snížená",J438,0)</f>
        <v>0</v>
      </c>
      <c r="BG438" s="149">
        <f>IF(N438="zákl. přenesená",J438,0)</f>
        <v>0</v>
      </c>
      <c r="BH438" s="149">
        <f>IF(N438="sníž. přenesená",J438,0)</f>
        <v>0</v>
      </c>
      <c r="BI438" s="149">
        <f>IF(N438="nulová",J438,0)</f>
        <v>0</v>
      </c>
      <c r="BJ438" s="17" t="s">
        <v>83</v>
      </c>
      <c r="BK438" s="149">
        <f>ROUND(I438*H438,2)</f>
        <v>0</v>
      </c>
      <c r="BL438" s="17" t="s">
        <v>300</v>
      </c>
      <c r="BM438" s="148" t="s">
        <v>2366</v>
      </c>
    </row>
    <row r="439" spans="2:65" s="12" customFormat="1" ht="11.25">
      <c r="B439" s="150"/>
      <c r="D439" s="151" t="s">
        <v>302</v>
      </c>
      <c r="E439" s="152" t="s">
        <v>1</v>
      </c>
      <c r="F439" s="153" t="s">
        <v>1410</v>
      </c>
      <c r="H439" s="154">
        <v>175.99299999999999</v>
      </c>
      <c r="I439" s="155"/>
      <c r="L439" s="150"/>
      <c r="M439" s="156"/>
      <c r="T439" s="157"/>
      <c r="AT439" s="152" t="s">
        <v>302</v>
      </c>
      <c r="AU439" s="152" t="s">
        <v>85</v>
      </c>
      <c r="AV439" s="12" t="s">
        <v>85</v>
      </c>
      <c r="AW439" s="12" t="s">
        <v>32</v>
      </c>
      <c r="AX439" s="12" t="s">
        <v>83</v>
      </c>
      <c r="AY439" s="152" t="s">
        <v>293</v>
      </c>
    </row>
    <row r="440" spans="2:65" s="11" customFormat="1" ht="22.9" customHeight="1">
      <c r="B440" s="125"/>
      <c r="D440" s="126" t="s">
        <v>75</v>
      </c>
      <c r="E440" s="135" t="s">
        <v>1411</v>
      </c>
      <c r="F440" s="135" t="s">
        <v>1412</v>
      </c>
      <c r="I440" s="128"/>
      <c r="J440" s="136">
        <f>BK440</f>
        <v>0</v>
      </c>
      <c r="L440" s="125"/>
      <c r="M440" s="130"/>
      <c r="P440" s="131">
        <f>P441</f>
        <v>0</v>
      </c>
      <c r="R440" s="131">
        <f>R441</f>
        <v>0</v>
      </c>
      <c r="T440" s="132">
        <f>T441</f>
        <v>0</v>
      </c>
      <c r="AR440" s="126" t="s">
        <v>83</v>
      </c>
      <c r="AT440" s="133" t="s">
        <v>75</v>
      </c>
      <c r="AU440" s="133" t="s">
        <v>83</v>
      </c>
      <c r="AY440" s="126" t="s">
        <v>293</v>
      </c>
      <c r="BK440" s="134">
        <f>BK441</f>
        <v>0</v>
      </c>
    </row>
    <row r="441" spans="2:65" s="1" customFormat="1" ht="24.2" customHeight="1">
      <c r="B441" s="32"/>
      <c r="C441" s="137" t="s">
        <v>1396</v>
      </c>
      <c r="D441" s="137" t="s">
        <v>295</v>
      </c>
      <c r="E441" s="138" t="s">
        <v>1414</v>
      </c>
      <c r="F441" s="139" t="s">
        <v>1415</v>
      </c>
      <c r="G441" s="140" t="s">
        <v>533</v>
      </c>
      <c r="H441" s="141">
        <v>2574.6280000000002</v>
      </c>
      <c r="I441" s="142"/>
      <c r="J441" s="143">
        <f>ROUND(I441*H441,2)</f>
        <v>0</v>
      </c>
      <c r="K441" s="139" t="s">
        <v>299</v>
      </c>
      <c r="L441" s="32"/>
      <c r="M441" s="144" t="s">
        <v>1</v>
      </c>
      <c r="N441" s="145" t="s">
        <v>41</v>
      </c>
      <c r="P441" s="146">
        <f>O441*H441</f>
        <v>0</v>
      </c>
      <c r="Q441" s="146">
        <v>0</v>
      </c>
      <c r="R441" s="146">
        <f>Q441*H441</f>
        <v>0</v>
      </c>
      <c r="S441" s="146">
        <v>0</v>
      </c>
      <c r="T441" s="147">
        <f>S441*H441</f>
        <v>0</v>
      </c>
      <c r="AR441" s="148" t="s">
        <v>300</v>
      </c>
      <c r="AT441" s="148" t="s">
        <v>295</v>
      </c>
      <c r="AU441" s="148" t="s">
        <v>85</v>
      </c>
      <c r="AY441" s="17" t="s">
        <v>293</v>
      </c>
      <c r="BE441" s="149">
        <f>IF(N441="základní",J441,0)</f>
        <v>0</v>
      </c>
      <c r="BF441" s="149">
        <f>IF(N441="snížená",J441,0)</f>
        <v>0</v>
      </c>
      <c r="BG441" s="149">
        <f>IF(N441="zákl. přenesená",J441,0)</f>
        <v>0</v>
      </c>
      <c r="BH441" s="149">
        <f>IF(N441="sníž. přenesená",J441,0)</f>
        <v>0</v>
      </c>
      <c r="BI441" s="149">
        <f>IF(N441="nulová",J441,0)</f>
        <v>0</v>
      </c>
      <c r="BJ441" s="17" t="s">
        <v>83</v>
      </c>
      <c r="BK441" s="149">
        <f>ROUND(I441*H441,2)</f>
        <v>0</v>
      </c>
      <c r="BL441" s="17" t="s">
        <v>300</v>
      </c>
      <c r="BM441" s="148" t="s">
        <v>2367</v>
      </c>
    </row>
    <row r="442" spans="2:65" s="11" customFormat="1" ht="25.9" customHeight="1">
      <c r="B442" s="125"/>
      <c r="D442" s="126" t="s">
        <v>75</v>
      </c>
      <c r="E442" s="127" t="s">
        <v>1417</v>
      </c>
      <c r="F442" s="127" t="s">
        <v>1418</v>
      </c>
      <c r="I442" s="128"/>
      <c r="J442" s="129">
        <f>BK442</f>
        <v>0</v>
      </c>
      <c r="L442" s="125"/>
      <c r="M442" s="130"/>
      <c r="P442" s="131">
        <f>P443</f>
        <v>0</v>
      </c>
      <c r="R442" s="131">
        <f>R443</f>
        <v>0.16419194000000001</v>
      </c>
      <c r="T442" s="132">
        <f>T443</f>
        <v>0</v>
      </c>
      <c r="AR442" s="126" t="s">
        <v>85</v>
      </c>
      <c r="AT442" s="133" t="s">
        <v>75</v>
      </c>
      <c r="AU442" s="133" t="s">
        <v>76</v>
      </c>
      <c r="AY442" s="126" t="s">
        <v>293</v>
      </c>
      <c r="BK442" s="134">
        <f>BK443</f>
        <v>0</v>
      </c>
    </row>
    <row r="443" spans="2:65" s="11" customFormat="1" ht="22.9" customHeight="1">
      <c r="B443" s="125"/>
      <c r="D443" s="126" t="s">
        <v>75</v>
      </c>
      <c r="E443" s="135" t="s">
        <v>1419</v>
      </c>
      <c r="F443" s="135" t="s">
        <v>1420</v>
      </c>
      <c r="I443" s="128"/>
      <c r="J443" s="136">
        <f>BK443</f>
        <v>0</v>
      </c>
      <c r="L443" s="125"/>
      <c r="M443" s="130"/>
      <c r="P443" s="131">
        <f>SUM(P444:P456)</f>
        <v>0</v>
      </c>
      <c r="R443" s="131">
        <f>SUM(R444:R456)</f>
        <v>0.16419194000000001</v>
      </c>
      <c r="T443" s="132">
        <f>SUM(T444:T456)</f>
        <v>0</v>
      </c>
      <c r="AR443" s="126" t="s">
        <v>85</v>
      </c>
      <c r="AT443" s="133" t="s">
        <v>75</v>
      </c>
      <c r="AU443" s="133" t="s">
        <v>83</v>
      </c>
      <c r="AY443" s="126" t="s">
        <v>293</v>
      </c>
      <c r="BK443" s="134">
        <f>SUM(BK444:BK456)</f>
        <v>0</v>
      </c>
    </row>
    <row r="444" spans="2:65" s="1" customFormat="1" ht="24.2" customHeight="1">
      <c r="B444" s="32"/>
      <c r="C444" s="137" t="s">
        <v>1401</v>
      </c>
      <c r="D444" s="137" t="s">
        <v>295</v>
      </c>
      <c r="E444" s="138" t="s">
        <v>1422</v>
      </c>
      <c r="F444" s="139" t="s">
        <v>1423</v>
      </c>
      <c r="G444" s="140" t="s">
        <v>711</v>
      </c>
      <c r="H444" s="141">
        <v>806.84</v>
      </c>
      <c r="I444" s="142"/>
      <c r="J444" s="143">
        <f>ROUND(I444*H444,2)</f>
        <v>0</v>
      </c>
      <c r="K444" s="139" t="s">
        <v>299</v>
      </c>
      <c r="L444" s="32"/>
      <c r="M444" s="144" t="s">
        <v>1</v>
      </c>
      <c r="N444" s="145" t="s">
        <v>41</v>
      </c>
      <c r="P444" s="146">
        <f>O444*H444</f>
        <v>0</v>
      </c>
      <c r="Q444" s="146">
        <v>0</v>
      </c>
      <c r="R444" s="146">
        <f>Q444*H444</f>
        <v>0</v>
      </c>
      <c r="S444" s="146">
        <v>0</v>
      </c>
      <c r="T444" s="147">
        <f>S444*H444</f>
        <v>0</v>
      </c>
      <c r="AR444" s="148" t="s">
        <v>624</v>
      </c>
      <c r="AT444" s="148" t="s">
        <v>295</v>
      </c>
      <c r="AU444" s="148" t="s">
        <v>85</v>
      </c>
      <c r="AY444" s="17" t="s">
        <v>293</v>
      </c>
      <c r="BE444" s="149">
        <f>IF(N444="základní",J444,0)</f>
        <v>0</v>
      </c>
      <c r="BF444" s="149">
        <f>IF(N444="snížená",J444,0)</f>
        <v>0</v>
      </c>
      <c r="BG444" s="149">
        <f>IF(N444="zákl. přenesená",J444,0)</f>
        <v>0</v>
      </c>
      <c r="BH444" s="149">
        <f>IF(N444="sníž. přenesená",J444,0)</f>
        <v>0</v>
      </c>
      <c r="BI444" s="149">
        <f>IF(N444="nulová",J444,0)</f>
        <v>0</v>
      </c>
      <c r="BJ444" s="17" t="s">
        <v>83</v>
      </c>
      <c r="BK444" s="149">
        <f>ROUND(I444*H444,2)</f>
        <v>0</v>
      </c>
      <c r="BL444" s="17" t="s">
        <v>624</v>
      </c>
      <c r="BM444" s="148" t="s">
        <v>2368</v>
      </c>
    </row>
    <row r="445" spans="2:65" s="12" customFormat="1" ht="22.5">
      <c r="B445" s="150"/>
      <c r="D445" s="151" t="s">
        <v>302</v>
      </c>
      <c r="E445" s="152" t="s">
        <v>1</v>
      </c>
      <c r="F445" s="153" t="s">
        <v>2369</v>
      </c>
      <c r="H445" s="154">
        <v>244.32</v>
      </c>
      <c r="I445" s="155"/>
      <c r="L445" s="150"/>
      <c r="M445" s="156"/>
      <c r="T445" s="157"/>
      <c r="AT445" s="152" t="s">
        <v>302</v>
      </c>
      <c r="AU445" s="152" t="s">
        <v>85</v>
      </c>
      <c r="AV445" s="12" t="s">
        <v>85</v>
      </c>
      <c r="AW445" s="12" t="s">
        <v>32</v>
      </c>
      <c r="AX445" s="12" t="s">
        <v>76</v>
      </c>
      <c r="AY445" s="152" t="s">
        <v>293</v>
      </c>
    </row>
    <row r="446" spans="2:65" s="12" customFormat="1" ht="22.5">
      <c r="B446" s="150"/>
      <c r="D446" s="151" t="s">
        <v>302</v>
      </c>
      <c r="E446" s="152" t="s">
        <v>1</v>
      </c>
      <c r="F446" s="153" t="s">
        <v>2370</v>
      </c>
      <c r="H446" s="154">
        <v>376.8</v>
      </c>
      <c r="I446" s="155"/>
      <c r="L446" s="150"/>
      <c r="M446" s="156"/>
      <c r="T446" s="157"/>
      <c r="AT446" s="152" t="s">
        <v>302</v>
      </c>
      <c r="AU446" s="152" t="s">
        <v>85</v>
      </c>
      <c r="AV446" s="12" t="s">
        <v>85</v>
      </c>
      <c r="AW446" s="12" t="s">
        <v>32</v>
      </c>
      <c r="AX446" s="12" t="s">
        <v>76</v>
      </c>
      <c r="AY446" s="152" t="s">
        <v>293</v>
      </c>
    </row>
    <row r="447" spans="2:65" s="12" customFormat="1" ht="11.25">
      <c r="B447" s="150"/>
      <c r="D447" s="151" t="s">
        <v>302</v>
      </c>
      <c r="E447" s="152" t="s">
        <v>1</v>
      </c>
      <c r="F447" s="153" t="s">
        <v>2371</v>
      </c>
      <c r="H447" s="154">
        <v>185.72</v>
      </c>
      <c r="I447" s="155"/>
      <c r="L447" s="150"/>
      <c r="M447" s="156"/>
      <c r="T447" s="157"/>
      <c r="AT447" s="152" t="s">
        <v>302</v>
      </c>
      <c r="AU447" s="152" t="s">
        <v>85</v>
      </c>
      <c r="AV447" s="12" t="s">
        <v>85</v>
      </c>
      <c r="AW447" s="12" t="s">
        <v>32</v>
      </c>
      <c r="AX447" s="12" t="s">
        <v>76</v>
      </c>
      <c r="AY447" s="152" t="s">
        <v>293</v>
      </c>
    </row>
    <row r="448" spans="2:65" s="14" customFormat="1" ht="11.25">
      <c r="B448" s="167"/>
      <c r="D448" s="151" t="s">
        <v>302</v>
      </c>
      <c r="E448" s="168" t="s">
        <v>1</v>
      </c>
      <c r="F448" s="169" t="s">
        <v>371</v>
      </c>
      <c r="H448" s="170">
        <v>806.84</v>
      </c>
      <c r="I448" s="171"/>
      <c r="L448" s="167"/>
      <c r="M448" s="172"/>
      <c r="T448" s="173"/>
      <c r="AT448" s="168" t="s">
        <v>302</v>
      </c>
      <c r="AU448" s="168" t="s">
        <v>85</v>
      </c>
      <c r="AV448" s="14" t="s">
        <v>300</v>
      </c>
      <c r="AW448" s="14" t="s">
        <v>32</v>
      </c>
      <c r="AX448" s="14" t="s">
        <v>83</v>
      </c>
      <c r="AY448" s="168" t="s">
        <v>293</v>
      </c>
    </row>
    <row r="449" spans="2:65" s="1" customFormat="1" ht="16.5" customHeight="1">
      <c r="B449" s="32"/>
      <c r="C449" s="174" t="s">
        <v>1406</v>
      </c>
      <c r="D449" s="174" t="s">
        <v>530</v>
      </c>
      <c r="E449" s="175" t="s">
        <v>1478</v>
      </c>
      <c r="F449" s="176" t="s">
        <v>1479</v>
      </c>
      <c r="G449" s="177" t="s">
        <v>711</v>
      </c>
      <c r="H449" s="178">
        <v>443.762</v>
      </c>
      <c r="I449" s="179"/>
      <c r="J449" s="180">
        <f>ROUND(I449*H449,2)</f>
        <v>0</v>
      </c>
      <c r="K449" s="176" t="s">
        <v>299</v>
      </c>
      <c r="L449" s="181"/>
      <c r="M449" s="182" t="s">
        <v>1</v>
      </c>
      <c r="N449" s="183" t="s">
        <v>41</v>
      </c>
      <c r="P449" s="146">
        <f>O449*H449</f>
        <v>0</v>
      </c>
      <c r="Q449" s="146">
        <v>2.5000000000000001E-4</v>
      </c>
      <c r="R449" s="146">
        <f>Q449*H449</f>
        <v>0.1109405</v>
      </c>
      <c r="S449" s="146">
        <v>0</v>
      </c>
      <c r="T449" s="147">
        <f>S449*H449</f>
        <v>0</v>
      </c>
      <c r="AR449" s="148" t="s">
        <v>787</v>
      </c>
      <c r="AT449" s="148" t="s">
        <v>530</v>
      </c>
      <c r="AU449" s="148" t="s">
        <v>85</v>
      </c>
      <c r="AY449" s="17" t="s">
        <v>293</v>
      </c>
      <c r="BE449" s="149">
        <f>IF(N449="základní",J449,0)</f>
        <v>0</v>
      </c>
      <c r="BF449" s="149">
        <f>IF(N449="snížená",J449,0)</f>
        <v>0</v>
      </c>
      <c r="BG449" s="149">
        <f>IF(N449="zákl. přenesená",J449,0)</f>
        <v>0</v>
      </c>
      <c r="BH449" s="149">
        <f>IF(N449="sníž. přenesená",J449,0)</f>
        <v>0</v>
      </c>
      <c r="BI449" s="149">
        <f>IF(N449="nulová",J449,0)</f>
        <v>0</v>
      </c>
      <c r="BJ449" s="17" t="s">
        <v>83</v>
      </c>
      <c r="BK449" s="149">
        <f>ROUND(I449*H449,2)</f>
        <v>0</v>
      </c>
      <c r="BL449" s="17" t="s">
        <v>624</v>
      </c>
      <c r="BM449" s="148" t="s">
        <v>2372</v>
      </c>
    </row>
    <row r="450" spans="2:65" s="12" customFormat="1" ht="22.5">
      <c r="B450" s="150"/>
      <c r="D450" s="151" t="s">
        <v>302</v>
      </c>
      <c r="E450" s="152" t="s">
        <v>1</v>
      </c>
      <c r="F450" s="153" t="s">
        <v>2373</v>
      </c>
      <c r="H450" s="154">
        <v>122.16</v>
      </c>
      <c r="I450" s="155"/>
      <c r="L450" s="150"/>
      <c r="M450" s="156"/>
      <c r="T450" s="157"/>
      <c r="AT450" s="152" t="s">
        <v>302</v>
      </c>
      <c r="AU450" s="152" t="s">
        <v>85</v>
      </c>
      <c r="AV450" s="12" t="s">
        <v>85</v>
      </c>
      <c r="AW450" s="12" t="s">
        <v>32</v>
      </c>
      <c r="AX450" s="12" t="s">
        <v>76</v>
      </c>
      <c r="AY450" s="152" t="s">
        <v>293</v>
      </c>
    </row>
    <row r="451" spans="2:65" s="12" customFormat="1" ht="22.5">
      <c r="B451" s="150"/>
      <c r="D451" s="151" t="s">
        <v>302</v>
      </c>
      <c r="E451" s="152" t="s">
        <v>1</v>
      </c>
      <c r="F451" s="153" t="s">
        <v>2374</v>
      </c>
      <c r="H451" s="154">
        <v>188.4</v>
      </c>
      <c r="I451" s="155"/>
      <c r="L451" s="150"/>
      <c r="M451" s="156"/>
      <c r="T451" s="157"/>
      <c r="AT451" s="152" t="s">
        <v>302</v>
      </c>
      <c r="AU451" s="152" t="s">
        <v>85</v>
      </c>
      <c r="AV451" s="12" t="s">
        <v>85</v>
      </c>
      <c r="AW451" s="12" t="s">
        <v>32</v>
      </c>
      <c r="AX451" s="12" t="s">
        <v>76</v>
      </c>
      <c r="AY451" s="152" t="s">
        <v>293</v>
      </c>
    </row>
    <row r="452" spans="2:65" s="12" customFormat="1" ht="11.25">
      <c r="B452" s="150"/>
      <c r="D452" s="151" t="s">
        <v>302</v>
      </c>
      <c r="E452" s="152" t="s">
        <v>1</v>
      </c>
      <c r="F452" s="153" t="s">
        <v>2375</v>
      </c>
      <c r="H452" s="154">
        <v>92.86</v>
      </c>
      <c r="I452" s="155"/>
      <c r="L452" s="150"/>
      <c r="M452" s="156"/>
      <c r="T452" s="157"/>
      <c r="AT452" s="152" t="s">
        <v>302</v>
      </c>
      <c r="AU452" s="152" t="s">
        <v>85</v>
      </c>
      <c r="AV452" s="12" t="s">
        <v>85</v>
      </c>
      <c r="AW452" s="12" t="s">
        <v>32</v>
      </c>
      <c r="AX452" s="12" t="s">
        <v>76</v>
      </c>
      <c r="AY452" s="152" t="s">
        <v>293</v>
      </c>
    </row>
    <row r="453" spans="2:65" s="14" customFormat="1" ht="11.25">
      <c r="B453" s="167"/>
      <c r="D453" s="151" t="s">
        <v>302</v>
      </c>
      <c r="E453" s="168" t="s">
        <v>1</v>
      </c>
      <c r="F453" s="169" t="s">
        <v>371</v>
      </c>
      <c r="H453" s="170">
        <v>403.42</v>
      </c>
      <c r="I453" s="171"/>
      <c r="L453" s="167"/>
      <c r="M453" s="172"/>
      <c r="T453" s="173"/>
      <c r="AT453" s="168" t="s">
        <v>302</v>
      </c>
      <c r="AU453" s="168" t="s">
        <v>85</v>
      </c>
      <c r="AV453" s="14" t="s">
        <v>300</v>
      </c>
      <c r="AW453" s="14" t="s">
        <v>32</v>
      </c>
      <c r="AX453" s="14" t="s">
        <v>83</v>
      </c>
      <c r="AY453" s="168" t="s">
        <v>293</v>
      </c>
    </row>
    <row r="454" spans="2:65" s="12" customFormat="1" ht="11.25">
      <c r="B454" s="150"/>
      <c r="D454" s="151" t="s">
        <v>302</v>
      </c>
      <c r="F454" s="153" t="s">
        <v>2376</v>
      </c>
      <c r="H454" s="154">
        <v>443.762</v>
      </c>
      <c r="I454" s="155"/>
      <c r="L454" s="150"/>
      <c r="M454" s="156"/>
      <c r="T454" s="157"/>
      <c r="AT454" s="152" t="s">
        <v>302</v>
      </c>
      <c r="AU454" s="152" t="s">
        <v>85</v>
      </c>
      <c r="AV454" s="12" t="s">
        <v>85</v>
      </c>
      <c r="AW454" s="12" t="s">
        <v>4</v>
      </c>
      <c r="AX454" s="12" t="s">
        <v>83</v>
      </c>
      <c r="AY454" s="152" t="s">
        <v>293</v>
      </c>
    </row>
    <row r="455" spans="2:65" s="1" customFormat="1" ht="16.5" customHeight="1">
      <c r="B455" s="32"/>
      <c r="C455" s="174" t="s">
        <v>1413</v>
      </c>
      <c r="D455" s="174" t="s">
        <v>530</v>
      </c>
      <c r="E455" s="175" t="s">
        <v>1535</v>
      </c>
      <c r="F455" s="176" t="s">
        <v>1536</v>
      </c>
      <c r="G455" s="177" t="s">
        <v>711</v>
      </c>
      <c r="H455" s="178">
        <v>443.762</v>
      </c>
      <c r="I455" s="179"/>
      <c r="J455" s="180">
        <f>ROUND(I455*H455,2)</f>
        <v>0</v>
      </c>
      <c r="K455" s="176" t="s">
        <v>1</v>
      </c>
      <c r="L455" s="181"/>
      <c r="M455" s="182" t="s">
        <v>1</v>
      </c>
      <c r="N455" s="183" t="s">
        <v>41</v>
      </c>
      <c r="P455" s="146">
        <f>O455*H455</f>
        <v>0</v>
      </c>
      <c r="Q455" s="146">
        <v>1.2E-4</v>
      </c>
      <c r="R455" s="146">
        <f>Q455*H455</f>
        <v>5.3251440000000004E-2</v>
      </c>
      <c r="S455" s="146">
        <v>0</v>
      </c>
      <c r="T455" s="147">
        <f>S455*H455</f>
        <v>0</v>
      </c>
      <c r="AR455" s="148" t="s">
        <v>787</v>
      </c>
      <c r="AT455" s="148" t="s">
        <v>530</v>
      </c>
      <c r="AU455" s="148" t="s">
        <v>85</v>
      </c>
      <c r="AY455" s="17" t="s">
        <v>293</v>
      </c>
      <c r="BE455" s="149">
        <f>IF(N455="základní",J455,0)</f>
        <v>0</v>
      </c>
      <c r="BF455" s="149">
        <f>IF(N455="snížená",J455,0)</f>
        <v>0</v>
      </c>
      <c r="BG455" s="149">
        <f>IF(N455="zákl. přenesená",J455,0)</f>
        <v>0</v>
      </c>
      <c r="BH455" s="149">
        <f>IF(N455="sníž. přenesená",J455,0)</f>
        <v>0</v>
      </c>
      <c r="BI455" s="149">
        <f>IF(N455="nulová",J455,0)</f>
        <v>0</v>
      </c>
      <c r="BJ455" s="17" t="s">
        <v>83</v>
      </c>
      <c r="BK455" s="149">
        <f>ROUND(I455*H455,2)</f>
        <v>0</v>
      </c>
      <c r="BL455" s="17" t="s">
        <v>624</v>
      </c>
      <c r="BM455" s="148" t="s">
        <v>2377</v>
      </c>
    </row>
    <row r="456" spans="2:65" s="12" customFormat="1" ht="11.25">
      <c r="B456" s="150"/>
      <c r="D456" s="151" t="s">
        <v>302</v>
      </c>
      <c r="F456" s="153" t="s">
        <v>2376</v>
      </c>
      <c r="H456" s="154">
        <v>443.762</v>
      </c>
      <c r="I456" s="155"/>
      <c r="L456" s="150"/>
      <c r="M456" s="199"/>
      <c r="N456" s="200"/>
      <c r="O456" s="200"/>
      <c r="P456" s="200"/>
      <c r="Q456" s="200"/>
      <c r="R456" s="200"/>
      <c r="S456" s="200"/>
      <c r="T456" s="201"/>
      <c r="AT456" s="152" t="s">
        <v>302</v>
      </c>
      <c r="AU456" s="152" t="s">
        <v>85</v>
      </c>
      <c r="AV456" s="12" t="s">
        <v>85</v>
      </c>
      <c r="AW456" s="12" t="s">
        <v>4</v>
      </c>
      <c r="AX456" s="12" t="s">
        <v>83</v>
      </c>
      <c r="AY456" s="152" t="s">
        <v>293</v>
      </c>
    </row>
    <row r="457" spans="2:65" s="1" customFormat="1" ht="6.95" customHeight="1">
      <c r="B457" s="44"/>
      <c r="C457" s="45"/>
      <c r="D457" s="45"/>
      <c r="E457" s="45"/>
      <c r="F457" s="45"/>
      <c r="G457" s="45"/>
      <c r="H457" s="45"/>
      <c r="I457" s="45"/>
      <c r="J457" s="45"/>
      <c r="K457" s="45"/>
      <c r="L457" s="32"/>
    </row>
  </sheetData>
  <sheetProtection algorithmName="SHA-512" hashValue="cVn3GifDLS2ZjNBHJwbD4EW/bm0svH5F09z8jlcnorDOErcM36L2sgDMEkvin6tl5SlJzBNEpGomS8QbUrgxkw==" saltValue="P+sfeZ6rKfWWInrKuWrDJG9N9x7ZEX8VwciJWogoI+GuHKtt/y8kAvdWjlh4D+iHRQhVfVdg+YF93CVJBgV3qQ==" spinCount="100000" sheet="1" objects="1" scenarios="1" formatColumns="0" formatRows="0" autoFilter="0"/>
  <autoFilter ref="C131:K456" xr:uid="{00000000-0009-0000-0000-000003000000}"/>
  <mergeCells count="12">
    <mergeCell ref="E124:H124"/>
    <mergeCell ref="L2:V2"/>
    <mergeCell ref="E85:H85"/>
    <mergeCell ref="E87:H87"/>
    <mergeCell ref="E89:H89"/>
    <mergeCell ref="E120:H120"/>
    <mergeCell ref="E122:H122"/>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607"/>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c r="L2" s="217"/>
      <c r="M2" s="217"/>
      <c r="N2" s="217"/>
      <c r="O2" s="217"/>
      <c r="P2" s="217"/>
      <c r="Q2" s="217"/>
      <c r="R2" s="217"/>
      <c r="S2" s="217"/>
      <c r="T2" s="217"/>
      <c r="U2" s="217"/>
      <c r="V2" s="217"/>
      <c r="AT2" s="17" t="s">
        <v>99</v>
      </c>
      <c r="AZ2" s="93" t="s">
        <v>2378</v>
      </c>
      <c r="BA2" s="93" t="s">
        <v>1</v>
      </c>
      <c r="BB2" s="93" t="s">
        <v>1</v>
      </c>
      <c r="BC2" s="93" t="s">
        <v>2379</v>
      </c>
      <c r="BD2" s="93" t="s">
        <v>85</v>
      </c>
    </row>
    <row r="3" spans="2:56" ht="6.95" customHeight="1">
      <c r="B3" s="18"/>
      <c r="C3" s="19"/>
      <c r="D3" s="19"/>
      <c r="E3" s="19"/>
      <c r="F3" s="19"/>
      <c r="G3" s="19"/>
      <c r="H3" s="19"/>
      <c r="I3" s="19"/>
      <c r="J3" s="19"/>
      <c r="K3" s="19"/>
      <c r="L3" s="20"/>
      <c r="AT3" s="17" t="s">
        <v>85</v>
      </c>
    </row>
    <row r="4" spans="2:56" ht="24.95" customHeight="1">
      <c r="B4" s="20"/>
      <c r="D4" s="21" t="s">
        <v>216</v>
      </c>
      <c r="L4" s="20"/>
      <c r="M4" s="94" t="s">
        <v>10</v>
      </c>
      <c r="AT4" s="17" t="s">
        <v>4</v>
      </c>
    </row>
    <row r="5" spans="2:56" ht="6.95" customHeight="1">
      <c r="B5" s="20"/>
      <c r="L5" s="20"/>
    </row>
    <row r="6" spans="2:56" ht="12" customHeight="1">
      <c r="B6" s="20"/>
      <c r="D6" s="27" t="s">
        <v>16</v>
      </c>
      <c r="L6" s="20"/>
    </row>
    <row r="7" spans="2:56" ht="16.5" customHeight="1">
      <c r="B7" s="20"/>
      <c r="E7" s="256" t="str">
        <f>'Rekapitulace stavby'!K6</f>
        <v>Stavba sekundárního kolektoru Česká-Středova - 2024</v>
      </c>
      <c r="F7" s="257"/>
      <c r="G7" s="257"/>
      <c r="H7" s="257"/>
      <c r="L7" s="20"/>
    </row>
    <row r="8" spans="2:56" ht="12" customHeight="1">
      <c r="B8" s="20"/>
      <c r="D8" s="27" t="s">
        <v>225</v>
      </c>
      <c r="L8" s="20"/>
    </row>
    <row r="9" spans="2:56" s="1" customFormat="1" ht="16.5" customHeight="1">
      <c r="B9" s="32"/>
      <c r="E9" s="256" t="s">
        <v>228</v>
      </c>
      <c r="F9" s="258"/>
      <c r="G9" s="258"/>
      <c r="H9" s="258"/>
      <c r="L9" s="32"/>
    </row>
    <row r="10" spans="2:56" s="1" customFormat="1" ht="12" customHeight="1">
      <c r="B10" s="32"/>
      <c r="D10" s="27" t="s">
        <v>231</v>
      </c>
      <c r="L10" s="32"/>
    </row>
    <row r="11" spans="2:56" s="1" customFormat="1" ht="16.5" customHeight="1">
      <c r="B11" s="32"/>
      <c r="E11" s="238" t="s">
        <v>2380</v>
      </c>
      <c r="F11" s="258"/>
      <c r="G11" s="258"/>
      <c r="H11" s="258"/>
      <c r="L11" s="32"/>
    </row>
    <row r="12" spans="2:56" s="1" customFormat="1" ht="11.25">
      <c r="B12" s="32"/>
      <c r="L12" s="32"/>
    </row>
    <row r="13" spans="2:56" s="1" customFormat="1" ht="12" customHeight="1">
      <c r="B13" s="32"/>
      <c r="D13" s="27" t="s">
        <v>18</v>
      </c>
      <c r="F13" s="25" t="s">
        <v>1</v>
      </c>
      <c r="I13" s="27" t="s">
        <v>19</v>
      </c>
      <c r="J13" s="25" t="s">
        <v>1</v>
      </c>
      <c r="L13" s="32"/>
    </row>
    <row r="14" spans="2:56" s="1" customFormat="1" ht="12" customHeight="1">
      <c r="B14" s="32"/>
      <c r="D14" s="27" t="s">
        <v>20</v>
      </c>
      <c r="F14" s="25" t="s">
        <v>21</v>
      </c>
      <c r="I14" s="27" t="s">
        <v>22</v>
      </c>
      <c r="J14" s="52" t="str">
        <f>'Rekapitulace stavby'!AN8</f>
        <v>8. 8. 2024</v>
      </c>
      <c r="L14" s="32"/>
    </row>
    <row r="15" spans="2:56" s="1" customFormat="1" ht="10.9" customHeight="1">
      <c r="B15" s="32"/>
      <c r="L15" s="32"/>
    </row>
    <row r="16" spans="2:5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ROUND(J126,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ROUND((SUM(BE126:BE606)),  2)</f>
        <v>0</v>
      </c>
      <c r="I35" s="97">
        <v>0.21</v>
      </c>
      <c r="J35" s="86">
        <f>ROUND(((SUM(BE126:BE606))*I35),  2)</f>
        <v>0</v>
      </c>
      <c r="L35" s="32"/>
    </row>
    <row r="36" spans="2:12" s="1" customFormat="1" ht="14.45" customHeight="1">
      <c r="B36" s="32"/>
      <c r="E36" s="27" t="s">
        <v>42</v>
      </c>
      <c r="F36" s="86">
        <f>ROUND((SUM(BF126:BF606)),  2)</f>
        <v>0</v>
      </c>
      <c r="I36" s="97">
        <v>0.12</v>
      </c>
      <c r="J36" s="86">
        <f>ROUND(((SUM(BF126:BF606))*I36),  2)</f>
        <v>0</v>
      </c>
      <c r="L36" s="32"/>
    </row>
    <row r="37" spans="2:12" s="1" customFormat="1" ht="14.45" hidden="1" customHeight="1">
      <c r="B37" s="32"/>
      <c r="E37" s="27" t="s">
        <v>43</v>
      </c>
      <c r="F37" s="86">
        <f>ROUND((SUM(BG126:BG606)),  2)</f>
        <v>0</v>
      </c>
      <c r="I37" s="97">
        <v>0.21</v>
      </c>
      <c r="J37" s="86">
        <f>0</f>
        <v>0</v>
      </c>
      <c r="L37" s="32"/>
    </row>
    <row r="38" spans="2:12" s="1" customFormat="1" ht="14.45" hidden="1" customHeight="1">
      <c r="B38" s="32"/>
      <c r="E38" s="27" t="s">
        <v>44</v>
      </c>
      <c r="F38" s="86">
        <f>ROUND((SUM(BH126:BH606)),  2)</f>
        <v>0</v>
      </c>
      <c r="I38" s="97">
        <v>0.12</v>
      </c>
      <c r="J38" s="86">
        <f>0</f>
        <v>0</v>
      </c>
      <c r="L38" s="32"/>
    </row>
    <row r="39" spans="2:12" s="1" customFormat="1" ht="14.45" hidden="1" customHeight="1">
      <c r="B39" s="32"/>
      <c r="E39" s="27" t="s">
        <v>45</v>
      </c>
      <c r="F39" s="86">
        <f>ROUND((SUM(BI126:BI606)),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228</v>
      </c>
      <c r="F87" s="258"/>
      <c r="G87" s="258"/>
      <c r="H87" s="258"/>
      <c r="L87" s="32"/>
    </row>
    <row r="88" spans="2:12" s="1" customFormat="1" ht="12" customHeight="1">
      <c r="B88" s="32"/>
      <c r="C88" s="27" t="s">
        <v>231</v>
      </c>
      <c r="L88" s="32"/>
    </row>
    <row r="89" spans="2:12" s="1" customFormat="1" ht="16.5" customHeight="1">
      <c r="B89" s="32"/>
      <c r="E89" s="238" t="str">
        <f>E11</f>
        <v>SO 150 - Ocelové konstrukce</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J126</f>
        <v>0</v>
      </c>
      <c r="L98" s="32"/>
      <c r="AU98" s="17" t="s">
        <v>264</v>
      </c>
    </row>
    <row r="99" spans="2:47" s="8" customFormat="1" ht="24.95" customHeight="1">
      <c r="B99" s="109"/>
      <c r="D99" s="110" t="s">
        <v>265</v>
      </c>
      <c r="E99" s="111"/>
      <c r="F99" s="111"/>
      <c r="G99" s="111"/>
      <c r="H99" s="111"/>
      <c r="I99" s="111"/>
      <c r="J99" s="112">
        <f>J127</f>
        <v>0</v>
      </c>
      <c r="L99" s="109"/>
    </row>
    <row r="100" spans="2:47" s="9" customFormat="1" ht="19.899999999999999" customHeight="1">
      <c r="B100" s="113"/>
      <c r="D100" s="114" t="s">
        <v>272</v>
      </c>
      <c r="E100" s="115"/>
      <c r="F100" s="115"/>
      <c r="G100" s="115"/>
      <c r="H100" s="115"/>
      <c r="I100" s="115"/>
      <c r="J100" s="116">
        <f>J128</f>
        <v>0</v>
      </c>
      <c r="L100" s="113"/>
    </row>
    <row r="101" spans="2:47" s="8" customFormat="1" ht="24.95" customHeight="1">
      <c r="B101" s="109"/>
      <c r="D101" s="110" t="s">
        <v>275</v>
      </c>
      <c r="E101" s="111"/>
      <c r="F101" s="111"/>
      <c r="G101" s="111"/>
      <c r="H101" s="111"/>
      <c r="I101" s="111"/>
      <c r="J101" s="112">
        <f>J205</f>
        <v>0</v>
      </c>
      <c r="L101" s="109"/>
    </row>
    <row r="102" spans="2:47" s="9" customFormat="1" ht="19.899999999999999" customHeight="1">
      <c r="B102" s="113"/>
      <c r="D102" s="114" t="s">
        <v>2381</v>
      </c>
      <c r="E102" s="115"/>
      <c r="F102" s="115"/>
      <c r="G102" s="115"/>
      <c r="H102" s="115"/>
      <c r="I102" s="115"/>
      <c r="J102" s="116">
        <f>J206</f>
        <v>0</v>
      </c>
      <c r="L102" s="113"/>
    </row>
    <row r="103" spans="2:47" s="9" customFormat="1" ht="19.899999999999999" customHeight="1">
      <c r="B103" s="113"/>
      <c r="D103" s="114" t="s">
        <v>2382</v>
      </c>
      <c r="E103" s="115"/>
      <c r="F103" s="115"/>
      <c r="G103" s="115"/>
      <c r="H103" s="115"/>
      <c r="I103" s="115"/>
      <c r="J103" s="116">
        <f>J231</f>
        <v>0</v>
      </c>
      <c r="L103" s="113"/>
    </row>
    <row r="104" spans="2:47" s="9" customFormat="1" ht="19.899999999999999" customHeight="1">
      <c r="B104" s="113"/>
      <c r="D104" s="114" t="s">
        <v>2383</v>
      </c>
      <c r="E104" s="115"/>
      <c r="F104" s="115"/>
      <c r="G104" s="115"/>
      <c r="H104" s="115"/>
      <c r="I104" s="115"/>
      <c r="J104" s="116">
        <f>J505</f>
        <v>0</v>
      </c>
      <c r="L104" s="113"/>
    </row>
    <row r="105" spans="2:47" s="1" customFormat="1" ht="21.75" customHeight="1">
      <c r="B105" s="32"/>
      <c r="L105" s="32"/>
    </row>
    <row r="106" spans="2:47" s="1" customFormat="1" ht="6.95" customHeight="1">
      <c r="B106" s="44"/>
      <c r="C106" s="45"/>
      <c r="D106" s="45"/>
      <c r="E106" s="45"/>
      <c r="F106" s="45"/>
      <c r="G106" s="45"/>
      <c r="H106" s="45"/>
      <c r="I106" s="45"/>
      <c r="J106" s="45"/>
      <c r="K106" s="45"/>
      <c r="L106" s="32"/>
    </row>
    <row r="110" spans="2:47" s="1" customFormat="1" ht="6.95" customHeight="1">
      <c r="B110" s="46"/>
      <c r="C110" s="47"/>
      <c r="D110" s="47"/>
      <c r="E110" s="47"/>
      <c r="F110" s="47"/>
      <c r="G110" s="47"/>
      <c r="H110" s="47"/>
      <c r="I110" s="47"/>
      <c r="J110" s="47"/>
      <c r="K110" s="47"/>
      <c r="L110" s="32"/>
    </row>
    <row r="111" spans="2:47" s="1" customFormat="1" ht="24.95" customHeight="1">
      <c r="B111" s="32"/>
      <c r="C111" s="21" t="s">
        <v>278</v>
      </c>
      <c r="L111" s="32"/>
    </row>
    <row r="112" spans="2:47" s="1" customFormat="1" ht="6.95" customHeight="1">
      <c r="B112" s="32"/>
      <c r="L112" s="32"/>
    </row>
    <row r="113" spans="2:63" s="1" customFormat="1" ht="12" customHeight="1">
      <c r="B113" s="32"/>
      <c r="C113" s="27" t="s">
        <v>16</v>
      </c>
      <c r="L113" s="32"/>
    </row>
    <row r="114" spans="2:63" s="1" customFormat="1" ht="16.5" customHeight="1">
      <c r="B114" s="32"/>
      <c r="E114" s="256" t="str">
        <f>E7</f>
        <v>Stavba sekundárního kolektoru Česká-Středova - 2024</v>
      </c>
      <c r="F114" s="257"/>
      <c r="G114" s="257"/>
      <c r="H114" s="257"/>
      <c r="L114" s="32"/>
    </row>
    <row r="115" spans="2:63" ht="12" customHeight="1">
      <c r="B115" s="20"/>
      <c r="C115" s="27" t="s">
        <v>225</v>
      </c>
      <c r="L115" s="20"/>
    </row>
    <row r="116" spans="2:63" s="1" customFormat="1" ht="16.5" customHeight="1">
      <c r="B116" s="32"/>
      <c r="E116" s="256" t="s">
        <v>228</v>
      </c>
      <c r="F116" s="258"/>
      <c r="G116" s="258"/>
      <c r="H116" s="258"/>
      <c r="L116" s="32"/>
    </row>
    <row r="117" spans="2:63" s="1" customFormat="1" ht="12" customHeight="1">
      <c r="B117" s="32"/>
      <c r="C117" s="27" t="s">
        <v>231</v>
      </c>
      <c r="L117" s="32"/>
    </row>
    <row r="118" spans="2:63" s="1" customFormat="1" ht="16.5" customHeight="1">
      <c r="B118" s="32"/>
      <c r="E118" s="238" t="str">
        <f>E11</f>
        <v>SO 150 - Ocelové konstrukce</v>
      </c>
      <c r="F118" s="258"/>
      <c r="G118" s="258"/>
      <c r="H118" s="258"/>
      <c r="L118" s="32"/>
    </row>
    <row r="119" spans="2:63" s="1" customFormat="1" ht="6.95" customHeight="1">
      <c r="B119" s="32"/>
      <c r="L119" s="32"/>
    </row>
    <row r="120" spans="2:63" s="1" customFormat="1" ht="12" customHeight="1">
      <c r="B120" s="32"/>
      <c r="C120" s="27" t="s">
        <v>20</v>
      </c>
      <c r="F120" s="25" t="str">
        <f>F14</f>
        <v>Brno</v>
      </c>
      <c r="I120" s="27" t="s">
        <v>22</v>
      </c>
      <c r="J120" s="52" t="str">
        <f>IF(J14="","",J14)</f>
        <v>8. 8. 2024</v>
      </c>
      <c r="L120" s="32"/>
    </row>
    <row r="121" spans="2:63" s="1" customFormat="1" ht="6.95" customHeight="1">
      <c r="B121" s="32"/>
      <c r="L121" s="32"/>
    </row>
    <row r="122" spans="2:63" s="1" customFormat="1" ht="15.2" customHeight="1">
      <c r="B122" s="32"/>
      <c r="C122" s="27" t="s">
        <v>24</v>
      </c>
      <c r="F122" s="25" t="str">
        <f>E17</f>
        <v>Statutární město Brno</v>
      </c>
      <c r="I122" s="27" t="s">
        <v>30</v>
      </c>
      <c r="J122" s="30" t="str">
        <f>E23</f>
        <v>INGUTIS, spol. s r.o.</v>
      </c>
      <c r="L122" s="32"/>
    </row>
    <row r="123" spans="2:63" s="1" customFormat="1" ht="15.2" customHeight="1">
      <c r="B123" s="32"/>
      <c r="C123" s="27" t="s">
        <v>28</v>
      </c>
      <c r="F123" s="25" t="str">
        <f>IF(E20="","",E20)</f>
        <v>Vyplň údaj</v>
      </c>
      <c r="I123" s="27" t="s">
        <v>33</v>
      </c>
      <c r="J123" s="30" t="str">
        <f>E26</f>
        <v>Ing. J. Duben</v>
      </c>
      <c r="L123" s="32"/>
    </row>
    <row r="124" spans="2:63" s="1" customFormat="1" ht="10.35" customHeight="1">
      <c r="B124" s="32"/>
      <c r="L124" s="32"/>
    </row>
    <row r="125" spans="2:63" s="10" customFormat="1" ht="29.25" customHeight="1">
      <c r="B125" s="117"/>
      <c r="C125" s="118" t="s">
        <v>279</v>
      </c>
      <c r="D125" s="119" t="s">
        <v>61</v>
      </c>
      <c r="E125" s="119" t="s">
        <v>57</v>
      </c>
      <c r="F125" s="119" t="s">
        <v>58</v>
      </c>
      <c r="G125" s="119" t="s">
        <v>280</v>
      </c>
      <c r="H125" s="119" t="s">
        <v>281</v>
      </c>
      <c r="I125" s="119" t="s">
        <v>282</v>
      </c>
      <c r="J125" s="119" t="s">
        <v>262</v>
      </c>
      <c r="K125" s="120" t="s">
        <v>283</v>
      </c>
      <c r="L125" s="117"/>
      <c r="M125" s="59" t="s">
        <v>1</v>
      </c>
      <c r="N125" s="60" t="s">
        <v>40</v>
      </c>
      <c r="O125" s="60" t="s">
        <v>284</v>
      </c>
      <c r="P125" s="60" t="s">
        <v>285</v>
      </c>
      <c r="Q125" s="60" t="s">
        <v>286</v>
      </c>
      <c r="R125" s="60" t="s">
        <v>287</v>
      </c>
      <c r="S125" s="60" t="s">
        <v>288</v>
      </c>
      <c r="T125" s="61" t="s">
        <v>289</v>
      </c>
    </row>
    <row r="126" spans="2:63" s="1" customFormat="1" ht="22.9" customHeight="1">
      <c r="B126" s="32"/>
      <c r="C126" s="64" t="s">
        <v>290</v>
      </c>
      <c r="J126" s="121">
        <f>BK126</f>
        <v>0</v>
      </c>
      <c r="L126" s="32"/>
      <c r="M126" s="62"/>
      <c r="N126" s="53"/>
      <c r="O126" s="53"/>
      <c r="P126" s="122">
        <f>P127+P205</f>
        <v>0</v>
      </c>
      <c r="Q126" s="53"/>
      <c r="R126" s="122">
        <f>R127+R205</f>
        <v>83.71658515999998</v>
      </c>
      <c r="S126" s="53"/>
      <c r="T126" s="123">
        <f>T127+T205</f>
        <v>0</v>
      </c>
      <c r="AT126" s="17" t="s">
        <v>75</v>
      </c>
      <c r="AU126" s="17" t="s">
        <v>264</v>
      </c>
      <c r="BK126" s="124">
        <f>BK127+BK205</f>
        <v>0</v>
      </c>
    </row>
    <row r="127" spans="2:63" s="11" customFormat="1" ht="25.9" customHeight="1">
      <c r="B127" s="125"/>
      <c r="D127" s="126" t="s">
        <v>75</v>
      </c>
      <c r="E127" s="127" t="s">
        <v>291</v>
      </c>
      <c r="F127" s="127" t="s">
        <v>292</v>
      </c>
      <c r="I127" s="128"/>
      <c r="J127" s="129">
        <f>BK127</f>
        <v>0</v>
      </c>
      <c r="L127" s="125"/>
      <c r="M127" s="130"/>
      <c r="P127" s="131">
        <f>P128</f>
        <v>0</v>
      </c>
      <c r="R127" s="131">
        <f>R128</f>
        <v>0.15460000000000002</v>
      </c>
      <c r="T127" s="132">
        <f>T128</f>
        <v>0</v>
      </c>
      <c r="AR127" s="126" t="s">
        <v>83</v>
      </c>
      <c r="AT127" s="133" t="s">
        <v>75</v>
      </c>
      <c r="AU127" s="133" t="s">
        <v>76</v>
      </c>
      <c r="AY127" s="126" t="s">
        <v>293</v>
      </c>
      <c r="BK127" s="134">
        <f>BK128</f>
        <v>0</v>
      </c>
    </row>
    <row r="128" spans="2:63" s="11" customFormat="1" ht="22.9" customHeight="1">
      <c r="B128" s="125"/>
      <c r="D128" s="126" t="s">
        <v>75</v>
      </c>
      <c r="E128" s="135" t="s">
        <v>415</v>
      </c>
      <c r="F128" s="135" t="s">
        <v>1289</v>
      </c>
      <c r="I128" s="128"/>
      <c r="J128" s="136">
        <f>BK128</f>
        <v>0</v>
      </c>
      <c r="L128" s="125"/>
      <c r="M128" s="130"/>
      <c r="P128" s="131">
        <f>SUM(P129:P204)</f>
        <v>0</v>
      </c>
      <c r="R128" s="131">
        <f>SUM(R129:R204)</f>
        <v>0.15460000000000002</v>
      </c>
      <c r="T128" s="132">
        <f>SUM(T129:T204)</f>
        <v>0</v>
      </c>
      <c r="AR128" s="126" t="s">
        <v>83</v>
      </c>
      <c r="AT128" s="133" t="s">
        <v>75</v>
      </c>
      <c r="AU128" s="133" t="s">
        <v>83</v>
      </c>
      <c r="AY128" s="126" t="s">
        <v>293</v>
      </c>
      <c r="BK128" s="134">
        <f>SUM(BK129:BK204)</f>
        <v>0</v>
      </c>
    </row>
    <row r="129" spans="2:65" s="1" customFormat="1" ht="24.2" customHeight="1">
      <c r="B129" s="32"/>
      <c r="C129" s="137" t="s">
        <v>83</v>
      </c>
      <c r="D129" s="137" t="s">
        <v>295</v>
      </c>
      <c r="E129" s="138" t="s">
        <v>2384</v>
      </c>
      <c r="F129" s="139" t="s">
        <v>2385</v>
      </c>
      <c r="G129" s="140" t="s">
        <v>909</v>
      </c>
      <c r="H129" s="141">
        <v>3865</v>
      </c>
      <c r="I129" s="142"/>
      <c r="J129" s="143">
        <f>ROUND(I129*H129,2)</f>
        <v>0</v>
      </c>
      <c r="K129" s="139" t="s">
        <v>299</v>
      </c>
      <c r="L129" s="32"/>
      <c r="M129" s="144" t="s">
        <v>1</v>
      </c>
      <c r="N129" s="145" t="s">
        <v>41</v>
      </c>
      <c r="P129" s="146">
        <f>O129*H129</f>
        <v>0</v>
      </c>
      <c r="Q129" s="146">
        <v>4.0000000000000003E-5</v>
      </c>
      <c r="R129" s="146">
        <f>Q129*H129</f>
        <v>0.15460000000000002</v>
      </c>
      <c r="S129" s="146">
        <v>0</v>
      </c>
      <c r="T129" s="147">
        <f>S129*H129</f>
        <v>0</v>
      </c>
      <c r="AR129" s="148" t="s">
        <v>300</v>
      </c>
      <c r="AT129" s="148" t="s">
        <v>295</v>
      </c>
      <c r="AU129" s="148" t="s">
        <v>85</v>
      </c>
      <c r="AY129" s="17" t="s">
        <v>293</v>
      </c>
      <c r="BE129" s="149">
        <f>IF(N129="základní",J129,0)</f>
        <v>0</v>
      </c>
      <c r="BF129" s="149">
        <f>IF(N129="snížená",J129,0)</f>
        <v>0</v>
      </c>
      <c r="BG129" s="149">
        <f>IF(N129="zákl. přenesená",J129,0)</f>
        <v>0</v>
      </c>
      <c r="BH129" s="149">
        <f>IF(N129="sníž. přenesená",J129,0)</f>
        <v>0</v>
      </c>
      <c r="BI129" s="149">
        <f>IF(N129="nulová",J129,0)</f>
        <v>0</v>
      </c>
      <c r="BJ129" s="17" t="s">
        <v>83</v>
      </c>
      <c r="BK129" s="149">
        <f>ROUND(I129*H129,2)</f>
        <v>0</v>
      </c>
      <c r="BL129" s="17" t="s">
        <v>300</v>
      </c>
      <c r="BM129" s="148" t="s">
        <v>2386</v>
      </c>
    </row>
    <row r="130" spans="2:65" s="12" customFormat="1" ht="11.25">
      <c r="B130" s="150"/>
      <c r="D130" s="151" t="s">
        <v>302</v>
      </c>
      <c r="E130" s="152" t="s">
        <v>1</v>
      </c>
      <c r="F130" s="153" t="s">
        <v>2387</v>
      </c>
      <c r="H130" s="154">
        <v>576</v>
      </c>
      <c r="I130" s="155"/>
      <c r="L130" s="150"/>
      <c r="M130" s="156"/>
      <c r="T130" s="157"/>
      <c r="AT130" s="152" t="s">
        <v>302</v>
      </c>
      <c r="AU130" s="152" t="s">
        <v>85</v>
      </c>
      <c r="AV130" s="12" t="s">
        <v>85</v>
      </c>
      <c r="AW130" s="12" t="s">
        <v>32</v>
      </c>
      <c r="AX130" s="12" t="s">
        <v>76</v>
      </c>
      <c r="AY130" s="152" t="s">
        <v>293</v>
      </c>
    </row>
    <row r="131" spans="2:65" s="12" customFormat="1" ht="11.25">
      <c r="B131" s="150"/>
      <c r="D131" s="151" t="s">
        <v>302</v>
      </c>
      <c r="E131" s="152" t="s">
        <v>1</v>
      </c>
      <c r="F131" s="153" t="s">
        <v>2388</v>
      </c>
      <c r="H131" s="154">
        <v>524</v>
      </c>
      <c r="I131" s="155"/>
      <c r="L131" s="150"/>
      <c r="M131" s="156"/>
      <c r="T131" s="157"/>
      <c r="AT131" s="152" t="s">
        <v>302</v>
      </c>
      <c r="AU131" s="152" t="s">
        <v>85</v>
      </c>
      <c r="AV131" s="12" t="s">
        <v>85</v>
      </c>
      <c r="AW131" s="12" t="s">
        <v>32</v>
      </c>
      <c r="AX131" s="12" t="s">
        <v>76</v>
      </c>
      <c r="AY131" s="152" t="s">
        <v>293</v>
      </c>
    </row>
    <row r="132" spans="2:65" s="12" customFormat="1" ht="11.25">
      <c r="B132" s="150"/>
      <c r="D132" s="151" t="s">
        <v>302</v>
      </c>
      <c r="E132" s="152" t="s">
        <v>1</v>
      </c>
      <c r="F132" s="153" t="s">
        <v>2389</v>
      </c>
      <c r="H132" s="154">
        <v>32</v>
      </c>
      <c r="I132" s="155"/>
      <c r="L132" s="150"/>
      <c r="M132" s="156"/>
      <c r="T132" s="157"/>
      <c r="AT132" s="152" t="s">
        <v>302</v>
      </c>
      <c r="AU132" s="152" t="s">
        <v>85</v>
      </c>
      <c r="AV132" s="12" t="s">
        <v>85</v>
      </c>
      <c r="AW132" s="12" t="s">
        <v>32</v>
      </c>
      <c r="AX132" s="12" t="s">
        <v>76</v>
      </c>
      <c r="AY132" s="152" t="s">
        <v>293</v>
      </c>
    </row>
    <row r="133" spans="2:65" s="12" customFormat="1" ht="11.25">
      <c r="B133" s="150"/>
      <c r="D133" s="151" t="s">
        <v>302</v>
      </c>
      <c r="E133" s="152" t="s">
        <v>1</v>
      </c>
      <c r="F133" s="153" t="s">
        <v>2390</v>
      </c>
      <c r="H133" s="154">
        <v>32</v>
      </c>
      <c r="I133" s="155"/>
      <c r="L133" s="150"/>
      <c r="M133" s="156"/>
      <c r="T133" s="157"/>
      <c r="AT133" s="152" t="s">
        <v>302</v>
      </c>
      <c r="AU133" s="152" t="s">
        <v>85</v>
      </c>
      <c r="AV133" s="12" t="s">
        <v>85</v>
      </c>
      <c r="AW133" s="12" t="s">
        <v>32</v>
      </c>
      <c r="AX133" s="12" t="s">
        <v>76</v>
      </c>
      <c r="AY133" s="152" t="s">
        <v>293</v>
      </c>
    </row>
    <row r="134" spans="2:65" s="12" customFormat="1" ht="11.25">
      <c r="B134" s="150"/>
      <c r="D134" s="151" t="s">
        <v>302</v>
      </c>
      <c r="E134" s="152" t="s">
        <v>1</v>
      </c>
      <c r="F134" s="153" t="s">
        <v>2391</v>
      </c>
      <c r="H134" s="154">
        <v>28</v>
      </c>
      <c r="I134" s="155"/>
      <c r="L134" s="150"/>
      <c r="M134" s="156"/>
      <c r="T134" s="157"/>
      <c r="AT134" s="152" t="s">
        <v>302</v>
      </c>
      <c r="AU134" s="152" t="s">
        <v>85</v>
      </c>
      <c r="AV134" s="12" t="s">
        <v>85</v>
      </c>
      <c r="AW134" s="12" t="s">
        <v>32</v>
      </c>
      <c r="AX134" s="12" t="s">
        <v>76</v>
      </c>
      <c r="AY134" s="152" t="s">
        <v>293</v>
      </c>
    </row>
    <row r="135" spans="2:65" s="12" customFormat="1" ht="11.25">
      <c r="B135" s="150"/>
      <c r="D135" s="151" t="s">
        <v>302</v>
      </c>
      <c r="E135" s="152" t="s">
        <v>1</v>
      </c>
      <c r="F135" s="153" t="s">
        <v>2392</v>
      </c>
      <c r="H135" s="154">
        <v>28</v>
      </c>
      <c r="I135" s="155"/>
      <c r="L135" s="150"/>
      <c r="M135" s="156"/>
      <c r="T135" s="157"/>
      <c r="AT135" s="152" t="s">
        <v>302</v>
      </c>
      <c r="AU135" s="152" t="s">
        <v>85</v>
      </c>
      <c r="AV135" s="12" t="s">
        <v>85</v>
      </c>
      <c r="AW135" s="12" t="s">
        <v>32</v>
      </c>
      <c r="AX135" s="12" t="s">
        <v>76</v>
      </c>
      <c r="AY135" s="152" t="s">
        <v>293</v>
      </c>
    </row>
    <row r="136" spans="2:65" s="12" customFormat="1" ht="11.25">
      <c r="B136" s="150"/>
      <c r="D136" s="151" t="s">
        <v>302</v>
      </c>
      <c r="E136" s="152" t="s">
        <v>1</v>
      </c>
      <c r="F136" s="153" t="s">
        <v>2393</v>
      </c>
      <c r="H136" s="154">
        <v>16</v>
      </c>
      <c r="I136" s="155"/>
      <c r="L136" s="150"/>
      <c r="M136" s="156"/>
      <c r="T136" s="157"/>
      <c r="AT136" s="152" t="s">
        <v>302</v>
      </c>
      <c r="AU136" s="152" t="s">
        <v>85</v>
      </c>
      <c r="AV136" s="12" t="s">
        <v>85</v>
      </c>
      <c r="AW136" s="12" t="s">
        <v>32</v>
      </c>
      <c r="AX136" s="12" t="s">
        <v>76</v>
      </c>
      <c r="AY136" s="152" t="s">
        <v>293</v>
      </c>
    </row>
    <row r="137" spans="2:65" s="12" customFormat="1" ht="11.25">
      <c r="B137" s="150"/>
      <c r="D137" s="151" t="s">
        <v>302</v>
      </c>
      <c r="E137" s="152" t="s">
        <v>1</v>
      </c>
      <c r="F137" s="153" t="s">
        <v>2394</v>
      </c>
      <c r="H137" s="154">
        <v>32</v>
      </c>
      <c r="I137" s="155"/>
      <c r="L137" s="150"/>
      <c r="M137" s="156"/>
      <c r="T137" s="157"/>
      <c r="AT137" s="152" t="s">
        <v>302</v>
      </c>
      <c r="AU137" s="152" t="s">
        <v>85</v>
      </c>
      <c r="AV137" s="12" t="s">
        <v>85</v>
      </c>
      <c r="AW137" s="12" t="s">
        <v>32</v>
      </c>
      <c r="AX137" s="12" t="s">
        <v>76</v>
      </c>
      <c r="AY137" s="152" t="s">
        <v>293</v>
      </c>
    </row>
    <row r="138" spans="2:65" s="12" customFormat="1" ht="11.25">
      <c r="B138" s="150"/>
      <c r="D138" s="151" t="s">
        <v>302</v>
      </c>
      <c r="E138" s="152" t="s">
        <v>1</v>
      </c>
      <c r="F138" s="153" t="s">
        <v>2395</v>
      </c>
      <c r="H138" s="154">
        <v>12</v>
      </c>
      <c r="I138" s="155"/>
      <c r="L138" s="150"/>
      <c r="M138" s="156"/>
      <c r="T138" s="157"/>
      <c r="AT138" s="152" t="s">
        <v>302</v>
      </c>
      <c r="AU138" s="152" t="s">
        <v>85</v>
      </c>
      <c r="AV138" s="12" t="s">
        <v>85</v>
      </c>
      <c r="AW138" s="12" t="s">
        <v>32</v>
      </c>
      <c r="AX138" s="12" t="s">
        <v>76</v>
      </c>
      <c r="AY138" s="152" t="s">
        <v>293</v>
      </c>
    </row>
    <row r="139" spans="2:65" s="12" customFormat="1" ht="11.25">
      <c r="B139" s="150"/>
      <c r="D139" s="151" t="s">
        <v>302</v>
      </c>
      <c r="E139" s="152" t="s">
        <v>1</v>
      </c>
      <c r="F139" s="153" t="s">
        <v>2396</v>
      </c>
      <c r="H139" s="154">
        <v>16</v>
      </c>
      <c r="I139" s="155"/>
      <c r="L139" s="150"/>
      <c r="M139" s="156"/>
      <c r="T139" s="157"/>
      <c r="AT139" s="152" t="s">
        <v>302</v>
      </c>
      <c r="AU139" s="152" t="s">
        <v>85</v>
      </c>
      <c r="AV139" s="12" t="s">
        <v>85</v>
      </c>
      <c r="AW139" s="12" t="s">
        <v>32</v>
      </c>
      <c r="AX139" s="12" t="s">
        <v>76</v>
      </c>
      <c r="AY139" s="152" t="s">
        <v>293</v>
      </c>
    </row>
    <row r="140" spans="2:65" s="12" customFormat="1" ht="11.25">
      <c r="B140" s="150"/>
      <c r="D140" s="151" t="s">
        <v>302</v>
      </c>
      <c r="E140" s="152" t="s">
        <v>1</v>
      </c>
      <c r="F140" s="153" t="s">
        <v>2397</v>
      </c>
      <c r="H140" s="154">
        <v>72</v>
      </c>
      <c r="I140" s="155"/>
      <c r="L140" s="150"/>
      <c r="M140" s="156"/>
      <c r="T140" s="157"/>
      <c r="AT140" s="152" t="s">
        <v>302</v>
      </c>
      <c r="AU140" s="152" t="s">
        <v>85</v>
      </c>
      <c r="AV140" s="12" t="s">
        <v>85</v>
      </c>
      <c r="AW140" s="12" t="s">
        <v>32</v>
      </c>
      <c r="AX140" s="12" t="s">
        <v>76</v>
      </c>
      <c r="AY140" s="152" t="s">
        <v>293</v>
      </c>
    </row>
    <row r="141" spans="2:65" s="12" customFormat="1" ht="11.25">
      <c r="B141" s="150"/>
      <c r="D141" s="151" t="s">
        <v>302</v>
      </c>
      <c r="E141" s="152" t="s">
        <v>1</v>
      </c>
      <c r="F141" s="153" t="s">
        <v>2398</v>
      </c>
      <c r="H141" s="154">
        <v>348</v>
      </c>
      <c r="I141" s="155"/>
      <c r="L141" s="150"/>
      <c r="M141" s="156"/>
      <c r="T141" s="157"/>
      <c r="AT141" s="152" t="s">
        <v>302</v>
      </c>
      <c r="AU141" s="152" t="s">
        <v>85</v>
      </c>
      <c r="AV141" s="12" t="s">
        <v>85</v>
      </c>
      <c r="AW141" s="12" t="s">
        <v>32</v>
      </c>
      <c r="AX141" s="12" t="s">
        <v>76</v>
      </c>
      <c r="AY141" s="152" t="s">
        <v>293</v>
      </c>
    </row>
    <row r="142" spans="2:65" s="12" customFormat="1" ht="11.25">
      <c r="B142" s="150"/>
      <c r="D142" s="151" t="s">
        <v>302</v>
      </c>
      <c r="E142" s="152" t="s">
        <v>1</v>
      </c>
      <c r="F142" s="153" t="s">
        <v>2399</v>
      </c>
      <c r="H142" s="154">
        <v>320</v>
      </c>
      <c r="I142" s="155"/>
      <c r="L142" s="150"/>
      <c r="M142" s="156"/>
      <c r="T142" s="157"/>
      <c r="AT142" s="152" t="s">
        <v>302</v>
      </c>
      <c r="AU142" s="152" t="s">
        <v>85</v>
      </c>
      <c r="AV142" s="12" t="s">
        <v>85</v>
      </c>
      <c r="AW142" s="12" t="s">
        <v>32</v>
      </c>
      <c r="AX142" s="12" t="s">
        <v>76</v>
      </c>
      <c r="AY142" s="152" t="s">
        <v>293</v>
      </c>
    </row>
    <row r="143" spans="2:65" s="12" customFormat="1" ht="11.25">
      <c r="B143" s="150"/>
      <c r="D143" s="151" t="s">
        <v>302</v>
      </c>
      <c r="E143" s="152" t="s">
        <v>1</v>
      </c>
      <c r="F143" s="153" t="s">
        <v>2400</v>
      </c>
      <c r="H143" s="154">
        <v>40</v>
      </c>
      <c r="I143" s="155"/>
      <c r="L143" s="150"/>
      <c r="M143" s="156"/>
      <c r="T143" s="157"/>
      <c r="AT143" s="152" t="s">
        <v>302</v>
      </c>
      <c r="AU143" s="152" t="s">
        <v>85</v>
      </c>
      <c r="AV143" s="12" t="s">
        <v>85</v>
      </c>
      <c r="AW143" s="12" t="s">
        <v>32</v>
      </c>
      <c r="AX143" s="12" t="s">
        <v>76</v>
      </c>
      <c r="AY143" s="152" t="s">
        <v>293</v>
      </c>
    </row>
    <row r="144" spans="2:65" s="12" customFormat="1" ht="11.25">
      <c r="B144" s="150"/>
      <c r="D144" s="151" t="s">
        <v>302</v>
      </c>
      <c r="E144" s="152" t="s">
        <v>1</v>
      </c>
      <c r="F144" s="153" t="s">
        <v>2401</v>
      </c>
      <c r="H144" s="154">
        <v>16</v>
      </c>
      <c r="I144" s="155"/>
      <c r="L144" s="150"/>
      <c r="M144" s="156"/>
      <c r="T144" s="157"/>
      <c r="AT144" s="152" t="s">
        <v>302</v>
      </c>
      <c r="AU144" s="152" t="s">
        <v>85</v>
      </c>
      <c r="AV144" s="12" t="s">
        <v>85</v>
      </c>
      <c r="AW144" s="12" t="s">
        <v>32</v>
      </c>
      <c r="AX144" s="12" t="s">
        <v>76</v>
      </c>
      <c r="AY144" s="152" t="s">
        <v>293</v>
      </c>
    </row>
    <row r="145" spans="2:51" s="12" customFormat="1" ht="11.25">
      <c r="B145" s="150"/>
      <c r="D145" s="151" t="s">
        <v>302</v>
      </c>
      <c r="E145" s="152" t="s">
        <v>1</v>
      </c>
      <c r="F145" s="153" t="s">
        <v>2402</v>
      </c>
      <c r="H145" s="154">
        <v>8</v>
      </c>
      <c r="I145" s="155"/>
      <c r="L145" s="150"/>
      <c r="M145" s="156"/>
      <c r="T145" s="157"/>
      <c r="AT145" s="152" t="s">
        <v>302</v>
      </c>
      <c r="AU145" s="152" t="s">
        <v>85</v>
      </c>
      <c r="AV145" s="12" t="s">
        <v>85</v>
      </c>
      <c r="AW145" s="12" t="s">
        <v>32</v>
      </c>
      <c r="AX145" s="12" t="s">
        <v>76</v>
      </c>
      <c r="AY145" s="152" t="s">
        <v>293</v>
      </c>
    </row>
    <row r="146" spans="2:51" s="12" customFormat="1" ht="11.25">
      <c r="B146" s="150"/>
      <c r="D146" s="151" t="s">
        <v>302</v>
      </c>
      <c r="E146" s="152" t="s">
        <v>1</v>
      </c>
      <c r="F146" s="153" t="s">
        <v>2403</v>
      </c>
      <c r="H146" s="154">
        <v>12</v>
      </c>
      <c r="I146" s="155"/>
      <c r="L146" s="150"/>
      <c r="M146" s="156"/>
      <c r="T146" s="157"/>
      <c r="AT146" s="152" t="s">
        <v>302</v>
      </c>
      <c r="AU146" s="152" t="s">
        <v>85</v>
      </c>
      <c r="AV146" s="12" t="s">
        <v>85</v>
      </c>
      <c r="AW146" s="12" t="s">
        <v>32</v>
      </c>
      <c r="AX146" s="12" t="s">
        <v>76</v>
      </c>
      <c r="AY146" s="152" t="s">
        <v>293</v>
      </c>
    </row>
    <row r="147" spans="2:51" s="12" customFormat="1" ht="11.25">
      <c r="B147" s="150"/>
      <c r="D147" s="151" t="s">
        <v>302</v>
      </c>
      <c r="E147" s="152" t="s">
        <v>1</v>
      </c>
      <c r="F147" s="153" t="s">
        <v>2404</v>
      </c>
      <c r="H147" s="154">
        <v>24</v>
      </c>
      <c r="I147" s="155"/>
      <c r="L147" s="150"/>
      <c r="M147" s="156"/>
      <c r="T147" s="157"/>
      <c r="AT147" s="152" t="s">
        <v>302</v>
      </c>
      <c r="AU147" s="152" t="s">
        <v>85</v>
      </c>
      <c r="AV147" s="12" t="s">
        <v>85</v>
      </c>
      <c r="AW147" s="12" t="s">
        <v>32</v>
      </c>
      <c r="AX147" s="12" t="s">
        <v>76</v>
      </c>
      <c r="AY147" s="152" t="s">
        <v>293</v>
      </c>
    </row>
    <row r="148" spans="2:51" s="12" customFormat="1" ht="11.25">
      <c r="B148" s="150"/>
      <c r="D148" s="151" t="s">
        <v>302</v>
      </c>
      <c r="E148" s="152" t="s">
        <v>1</v>
      </c>
      <c r="F148" s="153" t="s">
        <v>2405</v>
      </c>
      <c r="H148" s="154">
        <v>16</v>
      </c>
      <c r="I148" s="155"/>
      <c r="L148" s="150"/>
      <c r="M148" s="156"/>
      <c r="T148" s="157"/>
      <c r="AT148" s="152" t="s">
        <v>302</v>
      </c>
      <c r="AU148" s="152" t="s">
        <v>85</v>
      </c>
      <c r="AV148" s="12" t="s">
        <v>85</v>
      </c>
      <c r="AW148" s="12" t="s">
        <v>32</v>
      </c>
      <c r="AX148" s="12" t="s">
        <v>76</v>
      </c>
      <c r="AY148" s="152" t="s">
        <v>293</v>
      </c>
    </row>
    <row r="149" spans="2:51" s="12" customFormat="1" ht="11.25">
      <c r="B149" s="150"/>
      <c r="D149" s="151" t="s">
        <v>302</v>
      </c>
      <c r="E149" s="152" t="s">
        <v>1</v>
      </c>
      <c r="F149" s="153" t="s">
        <v>2406</v>
      </c>
      <c r="H149" s="154">
        <v>8</v>
      </c>
      <c r="I149" s="155"/>
      <c r="L149" s="150"/>
      <c r="M149" s="156"/>
      <c r="T149" s="157"/>
      <c r="AT149" s="152" t="s">
        <v>302</v>
      </c>
      <c r="AU149" s="152" t="s">
        <v>85</v>
      </c>
      <c r="AV149" s="12" t="s">
        <v>85</v>
      </c>
      <c r="AW149" s="12" t="s">
        <v>32</v>
      </c>
      <c r="AX149" s="12" t="s">
        <v>76</v>
      </c>
      <c r="AY149" s="152" t="s">
        <v>293</v>
      </c>
    </row>
    <row r="150" spans="2:51" s="12" customFormat="1" ht="11.25">
      <c r="B150" s="150"/>
      <c r="D150" s="151" t="s">
        <v>302</v>
      </c>
      <c r="E150" s="152" t="s">
        <v>1</v>
      </c>
      <c r="F150" s="153" t="s">
        <v>2407</v>
      </c>
      <c r="H150" s="154">
        <v>8</v>
      </c>
      <c r="I150" s="155"/>
      <c r="L150" s="150"/>
      <c r="M150" s="156"/>
      <c r="T150" s="157"/>
      <c r="AT150" s="152" t="s">
        <v>302</v>
      </c>
      <c r="AU150" s="152" t="s">
        <v>85</v>
      </c>
      <c r="AV150" s="12" t="s">
        <v>85</v>
      </c>
      <c r="AW150" s="12" t="s">
        <v>32</v>
      </c>
      <c r="AX150" s="12" t="s">
        <v>76</v>
      </c>
      <c r="AY150" s="152" t="s">
        <v>293</v>
      </c>
    </row>
    <row r="151" spans="2:51" s="12" customFormat="1" ht="11.25">
      <c r="B151" s="150"/>
      <c r="D151" s="151" t="s">
        <v>302</v>
      </c>
      <c r="E151" s="152" t="s">
        <v>1</v>
      </c>
      <c r="F151" s="153" t="s">
        <v>2408</v>
      </c>
      <c r="H151" s="154">
        <v>160</v>
      </c>
      <c r="I151" s="155"/>
      <c r="L151" s="150"/>
      <c r="M151" s="156"/>
      <c r="T151" s="157"/>
      <c r="AT151" s="152" t="s">
        <v>302</v>
      </c>
      <c r="AU151" s="152" t="s">
        <v>85</v>
      </c>
      <c r="AV151" s="12" t="s">
        <v>85</v>
      </c>
      <c r="AW151" s="12" t="s">
        <v>32</v>
      </c>
      <c r="AX151" s="12" t="s">
        <v>76</v>
      </c>
      <c r="AY151" s="152" t="s">
        <v>293</v>
      </c>
    </row>
    <row r="152" spans="2:51" s="12" customFormat="1" ht="11.25">
      <c r="B152" s="150"/>
      <c r="D152" s="151" t="s">
        <v>302</v>
      </c>
      <c r="E152" s="152" t="s">
        <v>1</v>
      </c>
      <c r="F152" s="153" t="s">
        <v>2409</v>
      </c>
      <c r="H152" s="154">
        <v>24</v>
      </c>
      <c r="I152" s="155"/>
      <c r="L152" s="150"/>
      <c r="M152" s="156"/>
      <c r="T152" s="157"/>
      <c r="AT152" s="152" t="s">
        <v>302</v>
      </c>
      <c r="AU152" s="152" t="s">
        <v>85</v>
      </c>
      <c r="AV152" s="12" t="s">
        <v>85</v>
      </c>
      <c r="AW152" s="12" t="s">
        <v>32</v>
      </c>
      <c r="AX152" s="12" t="s">
        <v>76</v>
      </c>
      <c r="AY152" s="152" t="s">
        <v>293</v>
      </c>
    </row>
    <row r="153" spans="2:51" s="12" customFormat="1" ht="11.25">
      <c r="B153" s="150"/>
      <c r="D153" s="151" t="s">
        <v>302</v>
      </c>
      <c r="E153" s="152" t="s">
        <v>1</v>
      </c>
      <c r="F153" s="153" t="s">
        <v>2410</v>
      </c>
      <c r="H153" s="154">
        <v>24</v>
      </c>
      <c r="I153" s="155"/>
      <c r="L153" s="150"/>
      <c r="M153" s="156"/>
      <c r="T153" s="157"/>
      <c r="AT153" s="152" t="s">
        <v>302</v>
      </c>
      <c r="AU153" s="152" t="s">
        <v>85</v>
      </c>
      <c r="AV153" s="12" t="s">
        <v>85</v>
      </c>
      <c r="AW153" s="12" t="s">
        <v>32</v>
      </c>
      <c r="AX153" s="12" t="s">
        <v>76</v>
      </c>
      <c r="AY153" s="152" t="s">
        <v>293</v>
      </c>
    </row>
    <row r="154" spans="2:51" s="12" customFormat="1" ht="11.25">
      <c r="B154" s="150"/>
      <c r="D154" s="151" t="s">
        <v>302</v>
      </c>
      <c r="E154" s="152" t="s">
        <v>1</v>
      </c>
      <c r="F154" s="153" t="s">
        <v>2411</v>
      </c>
      <c r="H154" s="154">
        <v>16</v>
      </c>
      <c r="I154" s="155"/>
      <c r="L154" s="150"/>
      <c r="M154" s="156"/>
      <c r="T154" s="157"/>
      <c r="AT154" s="152" t="s">
        <v>302</v>
      </c>
      <c r="AU154" s="152" t="s">
        <v>85</v>
      </c>
      <c r="AV154" s="12" t="s">
        <v>85</v>
      </c>
      <c r="AW154" s="12" t="s">
        <v>32</v>
      </c>
      <c r="AX154" s="12" t="s">
        <v>76</v>
      </c>
      <c r="AY154" s="152" t="s">
        <v>293</v>
      </c>
    </row>
    <row r="155" spans="2:51" s="12" customFormat="1" ht="11.25">
      <c r="B155" s="150"/>
      <c r="D155" s="151" t="s">
        <v>302</v>
      </c>
      <c r="E155" s="152" t="s">
        <v>1</v>
      </c>
      <c r="F155" s="153" t="s">
        <v>2412</v>
      </c>
      <c r="H155" s="154">
        <v>4</v>
      </c>
      <c r="I155" s="155"/>
      <c r="L155" s="150"/>
      <c r="M155" s="156"/>
      <c r="T155" s="157"/>
      <c r="AT155" s="152" t="s">
        <v>302</v>
      </c>
      <c r="AU155" s="152" t="s">
        <v>85</v>
      </c>
      <c r="AV155" s="12" t="s">
        <v>85</v>
      </c>
      <c r="AW155" s="12" t="s">
        <v>32</v>
      </c>
      <c r="AX155" s="12" t="s">
        <v>76</v>
      </c>
      <c r="AY155" s="152" t="s">
        <v>293</v>
      </c>
    </row>
    <row r="156" spans="2:51" s="12" customFormat="1" ht="11.25">
      <c r="B156" s="150"/>
      <c r="D156" s="151" t="s">
        <v>302</v>
      </c>
      <c r="E156" s="152" t="s">
        <v>1</v>
      </c>
      <c r="F156" s="153" t="s">
        <v>2413</v>
      </c>
      <c r="H156" s="154">
        <v>60</v>
      </c>
      <c r="I156" s="155"/>
      <c r="L156" s="150"/>
      <c r="M156" s="156"/>
      <c r="T156" s="157"/>
      <c r="AT156" s="152" t="s">
        <v>302</v>
      </c>
      <c r="AU156" s="152" t="s">
        <v>85</v>
      </c>
      <c r="AV156" s="12" t="s">
        <v>85</v>
      </c>
      <c r="AW156" s="12" t="s">
        <v>32</v>
      </c>
      <c r="AX156" s="12" t="s">
        <v>76</v>
      </c>
      <c r="AY156" s="152" t="s">
        <v>293</v>
      </c>
    </row>
    <row r="157" spans="2:51" s="12" customFormat="1" ht="11.25">
      <c r="B157" s="150"/>
      <c r="D157" s="151" t="s">
        <v>302</v>
      </c>
      <c r="E157" s="152" t="s">
        <v>1</v>
      </c>
      <c r="F157" s="153" t="s">
        <v>2414</v>
      </c>
      <c r="H157" s="154">
        <v>180</v>
      </c>
      <c r="I157" s="155"/>
      <c r="L157" s="150"/>
      <c r="M157" s="156"/>
      <c r="T157" s="157"/>
      <c r="AT157" s="152" t="s">
        <v>302</v>
      </c>
      <c r="AU157" s="152" t="s">
        <v>85</v>
      </c>
      <c r="AV157" s="12" t="s">
        <v>85</v>
      </c>
      <c r="AW157" s="12" t="s">
        <v>32</v>
      </c>
      <c r="AX157" s="12" t="s">
        <v>76</v>
      </c>
      <c r="AY157" s="152" t="s">
        <v>293</v>
      </c>
    </row>
    <row r="158" spans="2:51" s="12" customFormat="1" ht="11.25">
      <c r="B158" s="150"/>
      <c r="D158" s="151" t="s">
        <v>302</v>
      </c>
      <c r="E158" s="152" t="s">
        <v>1</v>
      </c>
      <c r="F158" s="153" t="s">
        <v>2415</v>
      </c>
      <c r="H158" s="154">
        <v>52</v>
      </c>
      <c r="I158" s="155"/>
      <c r="L158" s="150"/>
      <c r="M158" s="156"/>
      <c r="T158" s="157"/>
      <c r="AT158" s="152" t="s">
        <v>302</v>
      </c>
      <c r="AU158" s="152" t="s">
        <v>85</v>
      </c>
      <c r="AV158" s="12" t="s">
        <v>85</v>
      </c>
      <c r="AW158" s="12" t="s">
        <v>32</v>
      </c>
      <c r="AX158" s="12" t="s">
        <v>76</v>
      </c>
      <c r="AY158" s="152" t="s">
        <v>293</v>
      </c>
    </row>
    <row r="159" spans="2:51" s="12" customFormat="1" ht="11.25">
      <c r="B159" s="150"/>
      <c r="D159" s="151" t="s">
        <v>302</v>
      </c>
      <c r="E159" s="152" t="s">
        <v>1</v>
      </c>
      <c r="F159" s="153" t="s">
        <v>2416</v>
      </c>
      <c r="H159" s="154">
        <v>44</v>
      </c>
      <c r="I159" s="155"/>
      <c r="L159" s="150"/>
      <c r="M159" s="156"/>
      <c r="T159" s="157"/>
      <c r="AT159" s="152" t="s">
        <v>302</v>
      </c>
      <c r="AU159" s="152" t="s">
        <v>85</v>
      </c>
      <c r="AV159" s="12" t="s">
        <v>85</v>
      </c>
      <c r="AW159" s="12" t="s">
        <v>32</v>
      </c>
      <c r="AX159" s="12" t="s">
        <v>76</v>
      </c>
      <c r="AY159" s="152" t="s">
        <v>293</v>
      </c>
    </row>
    <row r="160" spans="2:51" s="12" customFormat="1" ht="11.25">
      <c r="B160" s="150"/>
      <c r="D160" s="151" t="s">
        <v>302</v>
      </c>
      <c r="E160" s="152" t="s">
        <v>1</v>
      </c>
      <c r="F160" s="153" t="s">
        <v>2417</v>
      </c>
      <c r="H160" s="154">
        <v>32</v>
      </c>
      <c r="I160" s="155"/>
      <c r="L160" s="150"/>
      <c r="M160" s="156"/>
      <c r="T160" s="157"/>
      <c r="AT160" s="152" t="s">
        <v>302</v>
      </c>
      <c r="AU160" s="152" t="s">
        <v>85</v>
      </c>
      <c r="AV160" s="12" t="s">
        <v>85</v>
      </c>
      <c r="AW160" s="12" t="s">
        <v>32</v>
      </c>
      <c r="AX160" s="12" t="s">
        <v>76</v>
      </c>
      <c r="AY160" s="152" t="s">
        <v>293</v>
      </c>
    </row>
    <row r="161" spans="2:51" s="12" customFormat="1" ht="11.25">
      <c r="B161" s="150"/>
      <c r="D161" s="151" t="s">
        <v>302</v>
      </c>
      <c r="E161" s="152" t="s">
        <v>1</v>
      </c>
      <c r="F161" s="153" t="s">
        <v>2418</v>
      </c>
      <c r="H161" s="154">
        <v>24</v>
      </c>
      <c r="I161" s="155"/>
      <c r="L161" s="150"/>
      <c r="M161" s="156"/>
      <c r="T161" s="157"/>
      <c r="AT161" s="152" t="s">
        <v>302</v>
      </c>
      <c r="AU161" s="152" t="s">
        <v>85</v>
      </c>
      <c r="AV161" s="12" t="s">
        <v>85</v>
      </c>
      <c r="AW161" s="12" t="s">
        <v>32</v>
      </c>
      <c r="AX161" s="12" t="s">
        <v>76</v>
      </c>
      <c r="AY161" s="152" t="s">
        <v>293</v>
      </c>
    </row>
    <row r="162" spans="2:51" s="12" customFormat="1" ht="11.25">
      <c r="B162" s="150"/>
      <c r="D162" s="151" t="s">
        <v>302</v>
      </c>
      <c r="E162" s="152" t="s">
        <v>1</v>
      </c>
      <c r="F162" s="153" t="s">
        <v>2419</v>
      </c>
      <c r="H162" s="154">
        <v>52</v>
      </c>
      <c r="I162" s="155"/>
      <c r="L162" s="150"/>
      <c r="M162" s="156"/>
      <c r="T162" s="157"/>
      <c r="AT162" s="152" t="s">
        <v>302</v>
      </c>
      <c r="AU162" s="152" t="s">
        <v>85</v>
      </c>
      <c r="AV162" s="12" t="s">
        <v>85</v>
      </c>
      <c r="AW162" s="12" t="s">
        <v>32</v>
      </c>
      <c r="AX162" s="12" t="s">
        <v>76</v>
      </c>
      <c r="AY162" s="152" t="s">
        <v>293</v>
      </c>
    </row>
    <row r="163" spans="2:51" s="12" customFormat="1" ht="11.25">
      <c r="B163" s="150"/>
      <c r="D163" s="151" t="s">
        <v>302</v>
      </c>
      <c r="E163" s="152" t="s">
        <v>1</v>
      </c>
      <c r="F163" s="153" t="s">
        <v>2420</v>
      </c>
      <c r="H163" s="154">
        <v>40</v>
      </c>
      <c r="I163" s="155"/>
      <c r="L163" s="150"/>
      <c r="M163" s="156"/>
      <c r="T163" s="157"/>
      <c r="AT163" s="152" t="s">
        <v>302</v>
      </c>
      <c r="AU163" s="152" t="s">
        <v>85</v>
      </c>
      <c r="AV163" s="12" t="s">
        <v>85</v>
      </c>
      <c r="AW163" s="12" t="s">
        <v>32</v>
      </c>
      <c r="AX163" s="12" t="s">
        <v>76</v>
      </c>
      <c r="AY163" s="152" t="s">
        <v>293</v>
      </c>
    </row>
    <row r="164" spans="2:51" s="12" customFormat="1" ht="11.25">
      <c r="B164" s="150"/>
      <c r="D164" s="151" t="s">
        <v>302</v>
      </c>
      <c r="E164" s="152" t="s">
        <v>1</v>
      </c>
      <c r="F164" s="153" t="s">
        <v>2421</v>
      </c>
      <c r="H164" s="154">
        <v>16</v>
      </c>
      <c r="I164" s="155"/>
      <c r="L164" s="150"/>
      <c r="M164" s="156"/>
      <c r="T164" s="157"/>
      <c r="AT164" s="152" t="s">
        <v>302</v>
      </c>
      <c r="AU164" s="152" t="s">
        <v>85</v>
      </c>
      <c r="AV164" s="12" t="s">
        <v>85</v>
      </c>
      <c r="AW164" s="12" t="s">
        <v>32</v>
      </c>
      <c r="AX164" s="12" t="s">
        <v>76</v>
      </c>
      <c r="AY164" s="152" t="s">
        <v>293</v>
      </c>
    </row>
    <row r="165" spans="2:51" s="12" customFormat="1" ht="11.25">
      <c r="B165" s="150"/>
      <c r="D165" s="151" t="s">
        <v>302</v>
      </c>
      <c r="E165" s="152" t="s">
        <v>1</v>
      </c>
      <c r="F165" s="153" t="s">
        <v>2422</v>
      </c>
      <c r="H165" s="154">
        <v>102</v>
      </c>
      <c r="I165" s="155"/>
      <c r="L165" s="150"/>
      <c r="M165" s="156"/>
      <c r="T165" s="157"/>
      <c r="AT165" s="152" t="s">
        <v>302</v>
      </c>
      <c r="AU165" s="152" t="s">
        <v>85</v>
      </c>
      <c r="AV165" s="12" t="s">
        <v>85</v>
      </c>
      <c r="AW165" s="12" t="s">
        <v>32</v>
      </c>
      <c r="AX165" s="12" t="s">
        <v>76</v>
      </c>
      <c r="AY165" s="152" t="s">
        <v>293</v>
      </c>
    </row>
    <row r="166" spans="2:51" s="12" customFormat="1" ht="11.25">
      <c r="B166" s="150"/>
      <c r="D166" s="151" t="s">
        <v>302</v>
      </c>
      <c r="E166" s="152" t="s">
        <v>1</v>
      </c>
      <c r="F166" s="153" t="s">
        <v>2423</v>
      </c>
      <c r="H166" s="154">
        <v>8</v>
      </c>
      <c r="I166" s="155"/>
      <c r="L166" s="150"/>
      <c r="M166" s="156"/>
      <c r="T166" s="157"/>
      <c r="AT166" s="152" t="s">
        <v>302</v>
      </c>
      <c r="AU166" s="152" t="s">
        <v>85</v>
      </c>
      <c r="AV166" s="12" t="s">
        <v>85</v>
      </c>
      <c r="AW166" s="12" t="s">
        <v>32</v>
      </c>
      <c r="AX166" s="12" t="s">
        <v>76</v>
      </c>
      <c r="AY166" s="152" t="s">
        <v>293</v>
      </c>
    </row>
    <row r="167" spans="2:51" s="12" customFormat="1" ht="11.25">
      <c r="B167" s="150"/>
      <c r="D167" s="151" t="s">
        <v>302</v>
      </c>
      <c r="E167" s="152" t="s">
        <v>1</v>
      </c>
      <c r="F167" s="153" t="s">
        <v>2424</v>
      </c>
      <c r="H167" s="154">
        <v>12</v>
      </c>
      <c r="I167" s="155"/>
      <c r="L167" s="150"/>
      <c r="M167" s="156"/>
      <c r="T167" s="157"/>
      <c r="AT167" s="152" t="s">
        <v>302</v>
      </c>
      <c r="AU167" s="152" t="s">
        <v>85</v>
      </c>
      <c r="AV167" s="12" t="s">
        <v>85</v>
      </c>
      <c r="AW167" s="12" t="s">
        <v>32</v>
      </c>
      <c r="AX167" s="12" t="s">
        <v>76</v>
      </c>
      <c r="AY167" s="152" t="s">
        <v>293</v>
      </c>
    </row>
    <row r="168" spans="2:51" s="12" customFormat="1" ht="11.25">
      <c r="B168" s="150"/>
      <c r="D168" s="151" t="s">
        <v>302</v>
      </c>
      <c r="E168" s="152" t="s">
        <v>1</v>
      </c>
      <c r="F168" s="153" t="s">
        <v>2425</v>
      </c>
      <c r="H168" s="154">
        <v>8</v>
      </c>
      <c r="I168" s="155"/>
      <c r="L168" s="150"/>
      <c r="M168" s="156"/>
      <c r="T168" s="157"/>
      <c r="AT168" s="152" t="s">
        <v>302</v>
      </c>
      <c r="AU168" s="152" t="s">
        <v>85</v>
      </c>
      <c r="AV168" s="12" t="s">
        <v>85</v>
      </c>
      <c r="AW168" s="12" t="s">
        <v>32</v>
      </c>
      <c r="AX168" s="12" t="s">
        <v>76</v>
      </c>
      <c r="AY168" s="152" t="s">
        <v>293</v>
      </c>
    </row>
    <row r="169" spans="2:51" s="12" customFormat="1" ht="11.25">
      <c r="B169" s="150"/>
      <c r="D169" s="151" t="s">
        <v>302</v>
      </c>
      <c r="E169" s="152" t="s">
        <v>1</v>
      </c>
      <c r="F169" s="153" t="s">
        <v>2426</v>
      </c>
      <c r="H169" s="154">
        <v>8</v>
      </c>
      <c r="I169" s="155"/>
      <c r="L169" s="150"/>
      <c r="M169" s="156"/>
      <c r="T169" s="157"/>
      <c r="AT169" s="152" t="s">
        <v>302</v>
      </c>
      <c r="AU169" s="152" t="s">
        <v>85</v>
      </c>
      <c r="AV169" s="12" t="s">
        <v>85</v>
      </c>
      <c r="AW169" s="12" t="s">
        <v>32</v>
      </c>
      <c r="AX169" s="12" t="s">
        <v>76</v>
      </c>
      <c r="AY169" s="152" t="s">
        <v>293</v>
      </c>
    </row>
    <row r="170" spans="2:51" s="12" customFormat="1" ht="11.25">
      <c r="B170" s="150"/>
      <c r="D170" s="151" t="s">
        <v>302</v>
      </c>
      <c r="E170" s="152" t="s">
        <v>1</v>
      </c>
      <c r="F170" s="153" t="s">
        <v>2427</v>
      </c>
      <c r="H170" s="154">
        <v>82</v>
      </c>
      <c r="I170" s="155"/>
      <c r="L170" s="150"/>
      <c r="M170" s="156"/>
      <c r="T170" s="157"/>
      <c r="AT170" s="152" t="s">
        <v>302</v>
      </c>
      <c r="AU170" s="152" t="s">
        <v>85</v>
      </c>
      <c r="AV170" s="12" t="s">
        <v>85</v>
      </c>
      <c r="AW170" s="12" t="s">
        <v>32</v>
      </c>
      <c r="AX170" s="12" t="s">
        <v>76</v>
      </c>
      <c r="AY170" s="152" t="s">
        <v>293</v>
      </c>
    </row>
    <row r="171" spans="2:51" s="12" customFormat="1" ht="11.25">
      <c r="B171" s="150"/>
      <c r="D171" s="151" t="s">
        <v>302</v>
      </c>
      <c r="E171" s="152" t="s">
        <v>1</v>
      </c>
      <c r="F171" s="153" t="s">
        <v>2428</v>
      </c>
      <c r="H171" s="154">
        <v>256</v>
      </c>
      <c r="I171" s="155"/>
      <c r="L171" s="150"/>
      <c r="M171" s="156"/>
      <c r="T171" s="157"/>
      <c r="AT171" s="152" t="s">
        <v>302</v>
      </c>
      <c r="AU171" s="152" t="s">
        <v>85</v>
      </c>
      <c r="AV171" s="12" t="s">
        <v>85</v>
      </c>
      <c r="AW171" s="12" t="s">
        <v>32</v>
      </c>
      <c r="AX171" s="12" t="s">
        <v>76</v>
      </c>
      <c r="AY171" s="152" t="s">
        <v>293</v>
      </c>
    </row>
    <row r="172" spans="2:51" s="12" customFormat="1" ht="11.25">
      <c r="B172" s="150"/>
      <c r="D172" s="151" t="s">
        <v>302</v>
      </c>
      <c r="E172" s="152" t="s">
        <v>1</v>
      </c>
      <c r="F172" s="153" t="s">
        <v>2429</v>
      </c>
      <c r="H172" s="154">
        <v>46</v>
      </c>
      <c r="I172" s="155"/>
      <c r="L172" s="150"/>
      <c r="M172" s="156"/>
      <c r="T172" s="157"/>
      <c r="AT172" s="152" t="s">
        <v>302</v>
      </c>
      <c r="AU172" s="152" t="s">
        <v>85</v>
      </c>
      <c r="AV172" s="12" t="s">
        <v>85</v>
      </c>
      <c r="AW172" s="12" t="s">
        <v>32</v>
      </c>
      <c r="AX172" s="12" t="s">
        <v>76</v>
      </c>
      <c r="AY172" s="152" t="s">
        <v>293</v>
      </c>
    </row>
    <row r="173" spans="2:51" s="12" customFormat="1" ht="11.25">
      <c r="B173" s="150"/>
      <c r="D173" s="151" t="s">
        <v>302</v>
      </c>
      <c r="E173" s="152" t="s">
        <v>1</v>
      </c>
      <c r="F173" s="153" t="s">
        <v>2430</v>
      </c>
      <c r="H173" s="154">
        <v>4</v>
      </c>
      <c r="I173" s="155"/>
      <c r="L173" s="150"/>
      <c r="M173" s="156"/>
      <c r="T173" s="157"/>
      <c r="AT173" s="152" t="s">
        <v>302</v>
      </c>
      <c r="AU173" s="152" t="s">
        <v>85</v>
      </c>
      <c r="AV173" s="12" t="s">
        <v>85</v>
      </c>
      <c r="AW173" s="12" t="s">
        <v>32</v>
      </c>
      <c r="AX173" s="12" t="s">
        <v>76</v>
      </c>
      <c r="AY173" s="152" t="s">
        <v>293</v>
      </c>
    </row>
    <row r="174" spans="2:51" s="12" customFormat="1" ht="11.25">
      <c r="B174" s="150"/>
      <c r="D174" s="151" t="s">
        <v>302</v>
      </c>
      <c r="E174" s="152" t="s">
        <v>1</v>
      </c>
      <c r="F174" s="153" t="s">
        <v>2431</v>
      </c>
      <c r="H174" s="154">
        <v>4</v>
      </c>
      <c r="I174" s="155"/>
      <c r="L174" s="150"/>
      <c r="M174" s="156"/>
      <c r="T174" s="157"/>
      <c r="AT174" s="152" t="s">
        <v>302</v>
      </c>
      <c r="AU174" s="152" t="s">
        <v>85</v>
      </c>
      <c r="AV174" s="12" t="s">
        <v>85</v>
      </c>
      <c r="AW174" s="12" t="s">
        <v>32</v>
      </c>
      <c r="AX174" s="12" t="s">
        <v>76</v>
      </c>
      <c r="AY174" s="152" t="s">
        <v>293</v>
      </c>
    </row>
    <row r="175" spans="2:51" s="12" customFormat="1" ht="11.25">
      <c r="B175" s="150"/>
      <c r="D175" s="151" t="s">
        <v>302</v>
      </c>
      <c r="E175" s="152" t="s">
        <v>1</v>
      </c>
      <c r="F175" s="153" t="s">
        <v>2432</v>
      </c>
      <c r="H175" s="154">
        <v>8</v>
      </c>
      <c r="I175" s="155"/>
      <c r="L175" s="150"/>
      <c r="M175" s="156"/>
      <c r="T175" s="157"/>
      <c r="AT175" s="152" t="s">
        <v>302</v>
      </c>
      <c r="AU175" s="152" t="s">
        <v>85</v>
      </c>
      <c r="AV175" s="12" t="s">
        <v>85</v>
      </c>
      <c r="AW175" s="12" t="s">
        <v>32</v>
      </c>
      <c r="AX175" s="12" t="s">
        <v>76</v>
      </c>
      <c r="AY175" s="152" t="s">
        <v>293</v>
      </c>
    </row>
    <row r="176" spans="2:51" s="12" customFormat="1" ht="11.25">
      <c r="B176" s="150"/>
      <c r="D176" s="151" t="s">
        <v>302</v>
      </c>
      <c r="E176" s="152" t="s">
        <v>1</v>
      </c>
      <c r="F176" s="153" t="s">
        <v>2433</v>
      </c>
      <c r="H176" s="154">
        <v>38</v>
      </c>
      <c r="I176" s="155"/>
      <c r="L176" s="150"/>
      <c r="M176" s="156"/>
      <c r="T176" s="157"/>
      <c r="AT176" s="152" t="s">
        <v>302</v>
      </c>
      <c r="AU176" s="152" t="s">
        <v>85</v>
      </c>
      <c r="AV176" s="12" t="s">
        <v>85</v>
      </c>
      <c r="AW176" s="12" t="s">
        <v>32</v>
      </c>
      <c r="AX176" s="12" t="s">
        <v>76</v>
      </c>
      <c r="AY176" s="152" t="s">
        <v>293</v>
      </c>
    </row>
    <row r="177" spans="2:51" s="12" customFormat="1" ht="11.25">
      <c r="B177" s="150"/>
      <c r="D177" s="151" t="s">
        <v>302</v>
      </c>
      <c r="E177" s="152" t="s">
        <v>1</v>
      </c>
      <c r="F177" s="153" t="s">
        <v>2434</v>
      </c>
      <c r="H177" s="154">
        <v>15</v>
      </c>
      <c r="I177" s="155"/>
      <c r="L177" s="150"/>
      <c r="M177" s="156"/>
      <c r="T177" s="157"/>
      <c r="AT177" s="152" t="s">
        <v>302</v>
      </c>
      <c r="AU177" s="152" t="s">
        <v>85</v>
      </c>
      <c r="AV177" s="12" t="s">
        <v>85</v>
      </c>
      <c r="AW177" s="12" t="s">
        <v>32</v>
      </c>
      <c r="AX177" s="12" t="s">
        <v>76</v>
      </c>
      <c r="AY177" s="152" t="s">
        <v>293</v>
      </c>
    </row>
    <row r="178" spans="2:51" s="12" customFormat="1" ht="11.25">
      <c r="B178" s="150"/>
      <c r="D178" s="151" t="s">
        <v>302</v>
      </c>
      <c r="E178" s="152" t="s">
        <v>1</v>
      </c>
      <c r="F178" s="153" t="s">
        <v>2435</v>
      </c>
      <c r="H178" s="154">
        <v>16</v>
      </c>
      <c r="I178" s="155"/>
      <c r="L178" s="150"/>
      <c r="M178" s="156"/>
      <c r="T178" s="157"/>
      <c r="AT178" s="152" t="s">
        <v>302</v>
      </c>
      <c r="AU178" s="152" t="s">
        <v>85</v>
      </c>
      <c r="AV178" s="12" t="s">
        <v>85</v>
      </c>
      <c r="AW178" s="12" t="s">
        <v>32</v>
      </c>
      <c r="AX178" s="12" t="s">
        <v>76</v>
      </c>
      <c r="AY178" s="152" t="s">
        <v>293</v>
      </c>
    </row>
    <row r="179" spans="2:51" s="12" customFormat="1" ht="11.25">
      <c r="B179" s="150"/>
      <c r="D179" s="151" t="s">
        <v>302</v>
      </c>
      <c r="E179" s="152" t="s">
        <v>1</v>
      </c>
      <c r="F179" s="153" t="s">
        <v>2436</v>
      </c>
      <c r="H179" s="154">
        <v>2</v>
      </c>
      <c r="I179" s="155"/>
      <c r="L179" s="150"/>
      <c r="M179" s="156"/>
      <c r="T179" s="157"/>
      <c r="AT179" s="152" t="s">
        <v>302</v>
      </c>
      <c r="AU179" s="152" t="s">
        <v>85</v>
      </c>
      <c r="AV179" s="12" t="s">
        <v>85</v>
      </c>
      <c r="AW179" s="12" t="s">
        <v>32</v>
      </c>
      <c r="AX179" s="12" t="s">
        <v>76</v>
      </c>
      <c r="AY179" s="152" t="s">
        <v>293</v>
      </c>
    </row>
    <row r="180" spans="2:51" s="12" customFormat="1" ht="11.25">
      <c r="B180" s="150"/>
      <c r="D180" s="151" t="s">
        <v>302</v>
      </c>
      <c r="E180" s="152" t="s">
        <v>1</v>
      </c>
      <c r="F180" s="153" t="s">
        <v>2437</v>
      </c>
      <c r="H180" s="154">
        <v>12</v>
      </c>
      <c r="I180" s="155"/>
      <c r="L180" s="150"/>
      <c r="M180" s="156"/>
      <c r="T180" s="157"/>
      <c r="AT180" s="152" t="s">
        <v>302</v>
      </c>
      <c r="AU180" s="152" t="s">
        <v>85</v>
      </c>
      <c r="AV180" s="12" t="s">
        <v>85</v>
      </c>
      <c r="AW180" s="12" t="s">
        <v>32</v>
      </c>
      <c r="AX180" s="12" t="s">
        <v>76</v>
      </c>
      <c r="AY180" s="152" t="s">
        <v>293</v>
      </c>
    </row>
    <row r="181" spans="2:51" s="12" customFormat="1" ht="11.25">
      <c r="B181" s="150"/>
      <c r="D181" s="151" t="s">
        <v>302</v>
      </c>
      <c r="E181" s="152" t="s">
        <v>1</v>
      </c>
      <c r="F181" s="153" t="s">
        <v>2438</v>
      </c>
      <c r="H181" s="154">
        <v>4</v>
      </c>
      <c r="I181" s="155"/>
      <c r="L181" s="150"/>
      <c r="M181" s="156"/>
      <c r="T181" s="157"/>
      <c r="AT181" s="152" t="s">
        <v>302</v>
      </c>
      <c r="AU181" s="152" t="s">
        <v>85</v>
      </c>
      <c r="AV181" s="12" t="s">
        <v>85</v>
      </c>
      <c r="AW181" s="12" t="s">
        <v>32</v>
      </c>
      <c r="AX181" s="12" t="s">
        <v>76</v>
      </c>
      <c r="AY181" s="152" t="s">
        <v>293</v>
      </c>
    </row>
    <row r="182" spans="2:51" s="12" customFormat="1" ht="11.25">
      <c r="B182" s="150"/>
      <c r="D182" s="151" t="s">
        <v>302</v>
      </c>
      <c r="E182" s="152" t="s">
        <v>1</v>
      </c>
      <c r="F182" s="153" t="s">
        <v>2439</v>
      </c>
      <c r="H182" s="154">
        <v>12</v>
      </c>
      <c r="I182" s="155"/>
      <c r="L182" s="150"/>
      <c r="M182" s="156"/>
      <c r="T182" s="157"/>
      <c r="AT182" s="152" t="s">
        <v>302</v>
      </c>
      <c r="AU182" s="152" t="s">
        <v>85</v>
      </c>
      <c r="AV182" s="12" t="s">
        <v>85</v>
      </c>
      <c r="AW182" s="12" t="s">
        <v>32</v>
      </c>
      <c r="AX182" s="12" t="s">
        <v>76</v>
      </c>
      <c r="AY182" s="152" t="s">
        <v>293</v>
      </c>
    </row>
    <row r="183" spans="2:51" s="12" customFormat="1" ht="11.25">
      <c r="B183" s="150"/>
      <c r="D183" s="151" t="s">
        <v>302</v>
      </c>
      <c r="E183" s="152" t="s">
        <v>1</v>
      </c>
      <c r="F183" s="153" t="s">
        <v>2440</v>
      </c>
      <c r="H183" s="154">
        <v>4</v>
      </c>
      <c r="I183" s="155"/>
      <c r="L183" s="150"/>
      <c r="M183" s="156"/>
      <c r="T183" s="157"/>
      <c r="AT183" s="152" t="s">
        <v>302</v>
      </c>
      <c r="AU183" s="152" t="s">
        <v>85</v>
      </c>
      <c r="AV183" s="12" t="s">
        <v>85</v>
      </c>
      <c r="AW183" s="12" t="s">
        <v>32</v>
      </c>
      <c r="AX183" s="12" t="s">
        <v>76</v>
      </c>
      <c r="AY183" s="152" t="s">
        <v>293</v>
      </c>
    </row>
    <row r="184" spans="2:51" s="12" customFormat="1" ht="11.25">
      <c r="B184" s="150"/>
      <c r="D184" s="151" t="s">
        <v>302</v>
      </c>
      <c r="E184" s="152" t="s">
        <v>1</v>
      </c>
      <c r="F184" s="153" t="s">
        <v>2441</v>
      </c>
      <c r="H184" s="154">
        <v>6</v>
      </c>
      <c r="I184" s="155"/>
      <c r="L184" s="150"/>
      <c r="M184" s="156"/>
      <c r="T184" s="157"/>
      <c r="AT184" s="152" t="s">
        <v>302</v>
      </c>
      <c r="AU184" s="152" t="s">
        <v>85</v>
      </c>
      <c r="AV184" s="12" t="s">
        <v>85</v>
      </c>
      <c r="AW184" s="12" t="s">
        <v>32</v>
      </c>
      <c r="AX184" s="12" t="s">
        <v>76</v>
      </c>
      <c r="AY184" s="152" t="s">
        <v>293</v>
      </c>
    </row>
    <row r="185" spans="2:51" s="12" customFormat="1" ht="11.25">
      <c r="B185" s="150"/>
      <c r="D185" s="151" t="s">
        <v>302</v>
      </c>
      <c r="E185" s="152" t="s">
        <v>1</v>
      </c>
      <c r="F185" s="153" t="s">
        <v>2442</v>
      </c>
      <c r="H185" s="154">
        <v>4</v>
      </c>
      <c r="I185" s="155"/>
      <c r="L185" s="150"/>
      <c r="M185" s="156"/>
      <c r="T185" s="157"/>
      <c r="AT185" s="152" t="s">
        <v>302</v>
      </c>
      <c r="AU185" s="152" t="s">
        <v>85</v>
      </c>
      <c r="AV185" s="12" t="s">
        <v>85</v>
      </c>
      <c r="AW185" s="12" t="s">
        <v>32</v>
      </c>
      <c r="AX185" s="12" t="s">
        <v>76</v>
      </c>
      <c r="AY185" s="152" t="s">
        <v>293</v>
      </c>
    </row>
    <row r="186" spans="2:51" s="12" customFormat="1" ht="11.25">
      <c r="B186" s="150"/>
      <c r="D186" s="151" t="s">
        <v>302</v>
      </c>
      <c r="E186" s="152" t="s">
        <v>1</v>
      </c>
      <c r="F186" s="153" t="s">
        <v>2443</v>
      </c>
      <c r="H186" s="154">
        <v>8</v>
      </c>
      <c r="I186" s="155"/>
      <c r="L186" s="150"/>
      <c r="M186" s="156"/>
      <c r="T186" s="157"/>
      <c r="AT186" s="152" t="s">
        <v>302</v>
      </c>
      <c r="AU186" s="152" t="s">
        <v>85</v>
      </c>
      <c r="AV186" s="12" t="s">
        <v>85</v>
      </c>
      <c r="AW186" s="12" t="s">
        <v>32</v>
      </c>
      <c r="AX186" s="12" t="s">
        <v>76</v>
      </c>
      <c r="AY186" s="152" t="s">
        <v>293</v>
      </c>
    </row>
    <row r="187" spans="2:51" s="12" customFormat="1" ht="11.25">
      <c r="B187" s="150"/>
      <c r="D187" s="151" t="s">
        <v>302</v>
      </c>
      <c r="E187" s="152" t="s">
        <v>1</v>
      </c>
      <c r="F187" s="153" t="s">
        <v>2444</v>
      </c>
      <c r="H187" s="154">
        <v>4</v>
      </c>
      <c r="I187" s="155"/>
      <c r="L187" s="150"/>
      <c r="M187" s="156"/>
      <c r="T187" s="157"/>
      <c r="AT187" s="152" t="s">
        <v>302</v>
      </c>
      <c r="AU187" s="152" t="s">
        <v>85</v>
      </c>
      <c r="AV187" s="12" t="s">
        <v>85</v>
      </c>
      <c r="AW187" s="12" t="s">
        <v>32</v>
      </c>
      <c r="AX187" s="12" t="s">
        <v>76</v>
      </c>
      <c r="AY187" s="152" t="s">
        <v>293</v>
      </c>
    </row>
    <row r="188" spans="2:51" s="12" customFormat="1" ht="11.25">
      <c r="B188" s="150"/>
      <c r="D188" s="151" t="s">
        <v>302</v>
      </c>
      <c r="E188" s="152" t="s">
        <v>1</v>
      </c>
      <c r="F188" s="153" t="s">
        <v>2445</v>
      </c>
      <c r="H188" s="154">
        <v>4</v>
      </c>
      <c r="I188" s="155"/>
      <c r="L188" s="150"/>
      <c r="M188" s="156"/>
      <c r="T188" s="157"/>
      <c r="AT188" s="152" t="s">
        <v>302</v>
      </c>
      <c r="AU188" s="152" t="s">
        <v>85</v>
      </c>
      <c r="AV188" s="12" t="s">
        <v>85</v>
      </c>
      <c r="AW188" s="12" t="s">
        <v>32</v>
      </c>
      <c r="AX188" s="12" t="s">
        <v>76</v>
      </c>
      <c r="AY188" s="152" t="s">
        <v>293</v>
      </c>
    </row>
    <row r="189" spans="2:51" s="12" customFormat="1" ht="11.25">
      <c r="B189" s="150"/>
      <c r="D189" s="151" t="s">
        <v>302</v>
      </c>
      <c r="E189" s="152" t="s">
        <v>1</v>
      </c>
      <c r="F189" s="153" t="s">
        <v>2446</v>
      </c>
      <c r="H189" s="154">
        <v>200</v>
      </c>
      <c r="I189" s="155"/>
      <c r="L189" s="150"/>
      <c r="M189" s="156"/>
      <c r="T189" s="157"/>
      <c r="AT189" s="152" t="s">
        <v>302</v>
      </c>
      <c r="AU189" s="152" t="s">
        <v>85</v>
      </c>
      <c r="AV189" s="12" t="s">
        <v>85</v>
      </c>
      <c r="AW189" s="12" t="s">
        <v>32</v>
      </c>
      <c r="AX189" s="12" t="s">
        <v>76</v>
      </c>
      <c r="AY189" s="152" t="s">
        <v>293</v>
      </c>
    </row>
    <row r="190" spans="2:51" s="12" customFormat="1" ht="11.25">
      <c r="B190" s="150"/>
      <c r="D190" s="151" t="s">
        <v>302</v>
      </c>
      <c r="E190" s="152" t="s">
        <v>1</v>
      </c>
      <c r="F190" s="153" t="s">
        <v>2447</v>
      </c>
      <c r="H190" s="154">
        <v>26</v>
      </c>
      <c r="I190" s="155"/>
      <c r="L190" s="150"/>
      <c r="M190" s="156"/>
      <c r="T190" s="157"/>
      <c r="AT190" s="152" t="s">
        <v>302</v>
      </c>
      <c r="AU190" s="152" t="s">
        <v>85</v>
      </c>
      <c r="AV190" s="12" t="s">
        <v>85</v>
      </c>
      <c r="AW190" s="12" t="s">
        <v>32</v>
      </c>
      <c r="AX190" s="12" t="s">
        <v>76</v>
      </c>
      <c r="AY190" s="152" t="s">
        <v>293</v>
      </c>
    </row>
    <row r="191" spans="2:51" s="12" customFormat="1" ht="11.25">
      <c r="B191" s="150"/>
      <c r="D191" s="151" t="s">
        <v>302</v>
      </c>
      <c r="E191" s="152" t="s">
        <v>1</v>
      </c>
      <c r="F191" s="153" t="s">
        <v>2448</v>
      </c>
      <c r="H191" s="154">
        <v>32</v>
      </c>
      <c r="I191" s="155"/>
      <c r="L191" s="150"/>
      <c r="M191" s="156"/>
      <c r="T191" s="157"/>
      <c r="AT191" s="152" t="s">
        <v>302</v>
      </c>
      <c r="AU191" s="152" t="s">
        <v>85</v>
      </c>
      <c r="AV191" s="12" t="s">
        <v>85</v>
      </c>
      <c r="AW191" s="12" t="s">
        <v>32</v>
      </c>
      <c r="AX191" s="12" t="s">
        <v>76</v>
      </c>
      <c r="AY191" s="152" t="s">
        <v>293</v>
      </c>
    </row>
    <row r="192" spans="2:51" s="12" customFormat="1" ht="11.25">
      <c r="B192" s="150"/>
      <c r="D192" s="151" t="s">
        <v>302</v>
      </c>
      <c r="E192" s="152" t="s">
        <v>1</v>
      </c>
      <c r="F192" s="153" t="s">
        <v>2449</v>
      </c>
      <c r="H192" s="154">
        <v>2</v>
      </c>
      <c r="I192" s="155"/>
      <c r="L192" s="150"/>
      <c r="M192" s="156"/>
      <c r="T192" s="157"/>
      <c r="AT192" s="152" t="s">
        <v>302</v>
      </c>
      <c r="AU192" s="152" t="s">
        <v>85</v>
      </c>
      <c r="AV192" s="12" t="s">
        <v>85</v>
      </c>
      <c r="AW192" s="12" t="s">
        <v>32</v>
      </c>
      <c r="AX192" s="12" t="s">
        <v>76</v>
      </c>
      <c r="AY192" s="152" t="s">
        <v>293</v>
      </c>
    </row>
    <row r="193" spans="2:65" s="12" customFormat="1" ht="11.25">
      <c r="B193" s="150"/>
      <c r="D193" s="151" t="s">
        <v>302</v>
      </c>
      <c r="E193" s="152" t="s">
        <v>1</v>
      </c>
      <c r="F193" s="153" t="s">
        <v>2450</v>
      </c>
      <c r="H193" s="154">
        <v>4</v>
      </c>
      <c r="I193" s="155"/>
      <c r="L193" s="150"/>
      <c r="M193" s="156"/>
      <c r="T193" s="157"/>
      <c r="AT193" s="152" t="s">
        <v>302</v>
      </c>
      <c r="AU193" s="152" t="s">
        <v>85</v>
      </c>
      <c r="AV193" s="12" t="s">
        <v>85</v>
      </c>
      <c r="AW193" s="12" t="s">
        <v>32</v>
      </c>
      <c r="AX193" s="12" t="s">
        <v>76</v>
      </c>
      <c r="AY193" s="152" t="s">
        <v>293</v>
      </c>
    </row>
    <row r="194" spans="2:65" s="12" customFormat="1" ht="11.25">
      <c r="B194" s="150"/>
      <c r="D194" s="151" t="s">
        <v>302</v>
      </c>
      <c r="E194" s="152" t="s">
        <v>1</v>
      </c>
      <c r="F194" s="153" t="s">
        <v>2451</v>
      </c>
      <c r="H194" s="154">
        <v>2</v>
      </c>
      <c r="I194" s="155"/>
      <c r="L194" s="150"/>
      <c r="M194" s="156"/>
      <c r="T194" s="157"/>
      <c r="AT194" s="152" t="s">
        <v>302</v>
      </c>
      <c r="AU194" s="152" t="s">
        <v>85</v>
      </c>
      <c r="AV194" s="12" t="s">
        <v>85</v>
      </c>
      <c r="AW194" s="12" t="s">
        <v>32</v>
      </c>
      <c r="AX194" s="12" t="s">
        <v>76</v>
      </c>
      <c r="AY194" s="152" t="s">
        <v>293</v>
      </c>
    </row>
    <row r="195" spans="2:65" s="12" customFormat="1" ht="11.25">
      <c r="B195" s="150"/>
      <c r="D195" s="151" t="s">
        <v>302</v>
      </c>
      <c r="E195" s="152" t="s">
        <v>1</v>
      </c>
      <c r="F195" s="153" t="s">
        <v>2452</v>
      </c>
      <c r="H195" s="154">
        <v>6</v>
      </c>
      <c r="I195" s="155"/>
      <c r="L195" s="150"/>
      <c r="M195" s="156"/>
      <c r="T195" s="157"/>
      <c r="AT195" s="152" t="s">
        <v>302</v>
      </c>
      <c r="AU195" s="152" t="s">
        <v>85</v>
      </c>
      <c r="AV195" s="12" t="s">
        <v>85</v>
      </c>
      <c r="AW195" s="12" t="s">
        <v>32</v>
      </c>
      <c r="AX195" s="12" t="s">
        <v>76</v>
      </c>
      <c r="AY195" s="152" t="s">
        <v>293</v>
      </c>
    </row>
    <row r="196" spans="2:65" s="12" customFormat="1" ht="11.25">
      <c r="B196" s="150"/>
      <c r="D196" s="151" t="s">
        <v>302</v>
      </c>
      <c r="E196" s="152" t="s">
        <v>1</v>
      </c>
      <c r="F196" s="153" t="s">
        <v>2453</v>
      </c>
      <c r="H196" s="154">
        <v>4</v>
      </c>
      <c r="I196" s="155"/>
      <c r="L196" s="150"/>
      <c r="M196" s="156"/>
      <c r="T196" s="157"/>
      <c r="AT196" s="152" t="s">
        <v>302</v>
      </c>
      <c r="AU196" s="152" t="s">
        <v>85</v>
      </c>
      <c r="AV196" s="12" t="s">
        <v>85</v>
      </c>
      <c r="AW196" s="12" t="s">
        <v>32</v>
      </c>
      <c r="AX196" s="12" t="s">
        <v>76</v>
      </c>
      <c r="AY196" s="152" t="s">
        <v>293</v>
      </c>
    </row>
    <row r="197" spans="2:65" s="12" customFormat="1" ht="11.25">
      <c r="B197" s="150"/>
      <c r="D197" s="151" t="s">
        <v>302</v>
      </c>
      <c r="E197" s="152" t="s">
        <v>1</v>
      </c>
      <c r="F197" s="153" t="s">
        <v>2454</v>
      </c>
      <c r="H197" s="154">
        <v>2</v>
      </c>
      <c r="I197" s="155"/>
      <c r="L197" s="150"/>
      <c r="M197" s="156"/>
      <c r="T197" s="157"/>
      <c r="AT197" s="152" t="s">
        <v>302</v>
      </c>
      <c r="AU197" s="152" t="s">
        <v>85</v>
      </c>
      <c r="AV197" s="12" t="s">
        <v>85</v>
      </c>
      <c r="AW197" s="12" t="s">
        <v>32</v>
      </c>
      <c r="AX197" s="12" t="s">
        <v>76</v>
      </c>
      <c r="AY197" s="152" t="s">
        <v>293</v>
      </c>
    </row>
    <row r="198" spans="2:65" s="12" customFormat="1" ht="11.25">
      <c r="B198" s="150"/>
      <c r="D198" s="151" t="s">
        <v>302</v>
      </c>
      <c r="E198" s="152" t="s">
        <v>1</v>
      </c>
      <c r="F198" s="153" t="s">
        <v>2455</v>
      </c>
      <c r="H198" s="154">
        <v>6</v>
      </c>
      <c r="I198" s="155"/>
      <c r="L198" s="150"/>
      <c r="M198" s="156"/>
      <c r="T198" s="157"/>
      <c r="AT198" s="152" t="s">
        <v>302</v>
      </c>
      <c r="AU198" s="152" t="s">
        <v>85</v>
      </c>
      <c r="AV198" s="12" t="s">
        <v>85</v>
      </c>
      <c r="AW198" s="12" t="s">
        <v>32</v>
      </c>
      <c r="AX198" s="12" t="s">
        <v>76</v>
      </c>
      <c r="AY198" s="152" t="s">
        <v>293</v>
      </c>
    </row>
    <row r="199" spans="2:65" s="12" customFormat="1" ht="11.25">
      <c r="B199" s="150"/>
      <c r="D199" s="151" t="s">
        <v>302</v>
      </c>
      <c r="E199" s="152" t="s">
        <v>1</v>
      </c>
      <c r="F199" s="153" t="s">
        <v>2456</v>
      </c>
      <c r="H199" s="154">
        <v>4</v>
      </c>
      <c r="I199" s="155"/>
      <c r="L199" s="150"/>
      <c r="M199" s="156"/>
      <c r="T199" s="157"/>
      <c r="AT199" s="152" t="s">
        <v>302</v>
      </c>
      <c r="AU199" s="152" t="s">
        <v>85</v>
      </c>
      <c r="AV199" s="12" t="s">
        <v>85</v>
      </c>
      <c r="AW199" s="12" t="s">
        <v>32</v>
      </c>
      <c r="AX199" s="12" t="s">
        <v>76</v>
      </c>
      <c r="AY199" s="152" t="s">
        <v>293</v>
      </c>
    </row>
    <row r="200" spans="2:65" s="12" customFormat="1" ht="11.25">
      <c r="B200" s="150"/>
      <c r="D200" s="151" t="s">
        <v>302</v>
      </c>
      <c r="E200" s="152" t="s">
        <v>1</v>
      </c>
      <c r="F200" s="153" t="s">
        <v>2457</v>
      </c>
      <c r="H200" s="154">
        <v>2</v>
      </c>
      <c r="I200" s="155"/>
      <c r="L200" s="150"/>
      <c r="M200" s="156"/>
      <c r="T200" s="157"/>
      <c r="AT200" s="152" t="s">
        <v>302</v>
      </c>
      <c r="AU200" s="152" t="s">
        <v>85</v>
      </c>
      <c r="AV200" s="12" t="s">
        <v>85</v>
      </c>
      <c r="AW200" s="12" t="s">
        <v>32</v>
      </c>
      <c r="AX200" s="12" t="s">
        <v>76</v>
      </c>
      <c r="AY200" s="152" t="s">
        <v>293</v>
      </c>
    </row>
    <row r="201" spans="2:65" s="12" customFormat="1" ht="11.25">
      <c r="B201" s="150"/>
      <c r="D201" s="151" t="s">
        <v>302</v>
      </c>
      <c r="E201" s="152" t="s">
        <v>1</v>
      </c>
      <c r="F201" s="153" t="s">
        <v>2458</v>
      </c>
      <c r="H201" s="154">
        <v>2</v>
      </c>
      <c r="I201" s="155"/>
      <c r="L201" s="150"/>
      <c r="M201" s="156"/>
      <c r="T201" s="157"/>
      <c r="AT201" s="152" t="s">
        <v>302</v>
      </c>
      <c r="AU201" s="152" t="s">
        <v>85</v>
      </c>
      <c r="AV201" s="12" t="s">
        <v>85</v>
      </c>
      <c r="AW201" s="12" t="s">
        <v>32</v>
      </c>
      <c r="AX201" s="12" t="s">
        <v>76</v>
      </c>
      <c r="AY201" s="152" t="s">
        <v>293</v>
      </c>
    </row>
    <row r="202" spans="2:65" s="12" customFormat="1" ht="11.25">
      <c r="B202" s="150"/>
      <c r="D202" s="151" t="s">
        <v>302</v>
      </c>
      <c r="E202" s="152" t="s">
        <v>1</v>
      </c>
      <c r="F202" s="153" t="s">
        <v>2459</v>
      </c>
      <c r="H202" s="154">
        <v>4</v>
      </c>
      <c r="I202" s="155"/>
      <c r="L202" s="150"/>
      <c r="M202" s="156"/>
      <c r="T202" s="157"/>
      <c r="AT202" s="152" t="s">
        <v>302</v>
      </c>
      <c r="AU202" s="152" t="s">
        <v>85</v>
      </c>
      <c r="AV202" s="12" t="s">
        <v>85</v>
      </c>
      <c r="AW202" s="12" t="s">
        <v>32</v>
      </c>
      <c r="AX202" s="12" t="s">
        <v>76</v>
      </c>
      <c r="AY202" s="152" t="s">
        <v>293</v>
      </c>
    </row>
    <row r="203" spans="2:65" s="12" customFormat="1" ht="11.25">
      <c r="B203" s="150"/>
      <c r="D203" s="151" t="s">
        <v>302</v>
      </c>
      <c r="E203" s="152" t="s">
        <v>1</v>
      </c>
      <c r="F203" s="153" t="s">
        <v>2460</v>
      </c>
      <c r="H203" s="154">
        <v>6</v>
      </c>
      <c r="I203" s="155"/>
      <c r="L203" s="150"/>
      <c r="M203" s="156"/>
      <c r="T203" s="157"/>
      <c r="AT203" s="152" t="s">
        <v>302</v>
      </c>
      <c r="AU203" s="152" t="s">
        <v>85</v>
      </c>
      <c r="AV203" s="12" t="s">
        <v>85</v>
      </c>
      <c r="AW203" s="12" t="s">
        <v>32</v>
      </c>
      <c r="AX203" s="12" t="s">
        <v>76</v>
      </c>
      <c r="AY203" s="152" t="s">
        <v>293</v>
      </c>
    </row>
    <row r="204" spans="2:65" s="14" customFormat="1" ht="11.25">
      <c r="B204" s="167"/>
      <c r="D204" s="151" t="s">
        <v>302</v>
      </c>
      <c r="E204" s="168" t="s">
        <v>1</v>
      </c>
      <c r="F204" s="169" t="s">
        <v>371</v>
      </c>
      <c r="H204" s="170">
        <v>3865</v>
      </c>
      <c r="I204" s="171"/>
      <c r="L204" s="167"/>
      <c r="M204" s="172"/>
      <c r="T204" s="173"/>
      <c r="AT204" s="168" t="s">
        <v>302</v>
      </c>
      <c r="AU204" s="168" t="s">
        <v>85</v>
      </c>
      <c r="AV204" s="14" t="s">
        <v>300</v>
      </c>
      <c r="AW204" s="14" t="s">
        <v>32</v>
      </c>
      <c r="AX204" s="14" t="s">
        <v>83</v>
      </c>
      <c r="AY204" s="168" t="s">
        <v>293</v>
      </c>
    </row>
    <row r="205" spans="2:65" s="11" customFormat="1" ht="25.9" customHeight="1">
      <c r="B205" s="125"/>
      <c r="D205" s="126" t="s">
        <v>75</v>
      </c>
      <c r="E205" s="127" t="s">
        <v>1417</v>
      </c>
      <c r="F205" s="127" t="s">
        <v>1418</v>
      </c>
      <c r="I205" s="128"/>
      <c r="J205" s="129">
        <f>BK205</f>
        <v>0</v>
      </c>
      <c r="L205" s="125"/>
      <c r="M205" s="130"/>
      <c r="P205" s="131">
        <f>P206+P231+P505</f>
        <v>0</v>
      </c>
      <c r="R205" s="131">
        <f>R206+R231+R505</f>
        <v>83.561985159999978</v>
      </c>
      <c r="T205" s="132">
        <f>T206+T231+T505</f>
        <v>0</v>
      </c>
      <c r="AR205" s="126" t="s">
        <v>85</v>
      </c>
      <c r="AT205" s="133" t="s">
        <v>75</v>
      </c>
      <c r="AU205" s="133" t="s">
        <v>76</v>
      </c>
      <c r="AY205" s="126" t="s">
        <v>293</v>
      </c>
      <c r="BK205" s="134">
        <f>BK206+BK231+BK505</f>
        <v>0</v>
      </c>
    </row>
    <row r="206" spans="2:65" s="11" customFormat="1" ht="22.9" customHeight="1">
      <c r="B206" s="125"/>
      <c r="D206" s="126" t="s">
        <v>75</v>
      </c>
      <c r="E206" s="135" t="s">
        <v>2461</v>
      </c>
      <c r="F206" s="135" t="s">
        <v>2462</v>
      </c>
      <c r="I206" s="128"/>
      <c r="J206" s="136">
        <f>BK206</f>
        <v>0</v>
      </c>
      <c r="L206" s="125"/>
      <c r="M206" s="130"/>
      <c r="P206" s="131">
        <f>SUM(P207:P230)</f>
        <v>0</v>
      </c>
      <c r="R206" s="131">
        <f>SUM(R207:R230)</f>
        <v>2.6871909999999999</v>
      </c>
      <c r="T206" s="132">
        <f>SUM(T207:T230)</f>
        <v>0</v>
      </c>
      <c r="AR206" s="126" t="s">
        <v>85</v>
      </c>
      <c r="AT206" s="133" t="s">
        <v>75</v>
      </c>
      <c r="AU206" s="133" t="s">
        <v>83</v>
      </c>
      <c r="AY206" s="126" t="s">
        <v>293</v>
      </c>
      <c r="BK206" s="134">
        <f>SUM(BK207:BK230)</f>
        <v>0</v>
      </c>
    </row>
    <row r="207" spans="2:65" s="1" customFormat="1" ht="21.75" customHeight="1">
      <c r="B207" s="32"/>
      <c r="C207" s="137" t="s">
        <v>85</v>
      </c>
      <c r="D207" s="137" t="s">
        <v>295</v>
      </c>
      <c r="E207" s="138" t="s">
        <v>2463</v>
      </c>
      <c r="F207" s="139" t="s">
        <v>2464</v>
      </c>
      <c r="G207" s="140" t="s">
        <v>711</v>
      </c>
      <c r="H207" s="141">
        <v>343.4</v>
      </c>
      <c r="I207" s="142"/>
      <c r="J207" s="143">
        <f>ROUND(I207*H207,2)</f>
        <v>0</v>
      </c>
      <c r="K207" s="139" t="s">
        <v>299</v>
      </c>
      <c r="L207" s="32"/>
      <c r="M207" s="144" t="s">
        <v>1</v>
      </c>
      <c r="N207" s="145" t="s">
        <v>41</v>
      </c>
      <c r="P207" s="146">
        <f>O207*H207</f>
        <v>0</v>
      </c>
      <c r="Q207" s="146">
        <v>0</v>
      </c>
      <c r="R207" s="146">
        <f>Q207*H207</f>
        <v>0</v>
      </c>
      <c r="S207" s="146">
        <v>0</v>
      </c>
      <c r="T207" s="147">
        <f>S207*H207</f>
        <v>0</v>
      </c>
      <c r="AR207" s="148" t="s">
        <v>624</v>
      </c>
      <c r="AT207" s="148" t="s">
        <v>295</v>
      </c>
      <c r="AU207" s="148" t="s">
        <v>85</v>
      </c>
      <c r="AY207" s="17" t="s">
        <v>293</v>
      </c>
      <c r="BE207" s="149">
        <f>IF(N207="základní",J207,0)</f>
        <v>0</v>
      </c>
      <c r="BF207" s="149">
        <f>IF(N207="snížená",J207,0)</f>
        <v>0</v>
      </c>
      <c r="BG207" s="149">
        <f>IF(N207="zákl. přenesená",J207,0)</f>
        <v>0</v>
      </c>
      <c r="BH207" s="149">
        <f>IF(N207="sníž. přenesená",J207,0)</f>
        <v>0</v>
      </c>
      <c r="BI207" s="149">
        <f>IF(N207="nulová",J207,0)</f>
        <v>0</v>
      </c>
      <c r="BJ207" s="17" t="s">
        <v>83</v>
      </c>
      <c r="BK207" s="149">
        <f>ROUND(I207*H207,2)</f>
        <v>0</v>
      </c>
      <c r="BL207" s="17" t="s">
        <v>624</v>
      </c>
      <c r="BM207" s="148" t="s">
        <v>2465</v>
      </c>
    </row>
    <row r="208" spans="2:65" s="12" customFormat="1" ht="11.25">
      <c r="B208" s="150"/>
      <c r="D208" s="151" t="s">
        <v>302</v>
      </c>
      <c r="E208" s="152" t="s">
        <v>1</v>
      </c>
      <c r="F208" s="153" t="s">
        <v>2466</v>
      </c>
      <c r="H208" s="154">
        <v>160</v>
      </c>
      <c r="I208" s="155"/>
      <c r="L208" s="150"/>
      <c r="M208" s="156"/>
      <c r="T208" s="157"/>
      <c r="AT208" s="152" t="s">
        <v>302</v>
      </c>
      <c r="AU208" s="152" t="s">
        <v>85</v>
      </c>
      <c r="AV208" s="12" t="s">
        <v>85</v>
      </c>
      <c r="AW208" s="12" t="s">
        <v>32</v>
      </c>
      <c r="AX208" s="12" t="s">
        <v>76</v>
      </c>
      <c r="AY208" s="152" t="s">
        <v>293</v>
      </c>
    </row>
    <row r="209" spans="2:65" s="12" customFormat="1" ht="11.25">
      <c r="B209" s="150"/>
      <c r="D209" s="151" t="s">
        <v>302</v>
      </c>
      <c r="E209" s="152" t="s">
        <v>1</v>
      </c>
      <c r="F209" s="153" t="s">
        <v>2467</v>
      </c>
      <c r="H209" s="154">
        <v>183.4</v>
      </c>
      <c r="I209" s="155"/>
      <c r="L209" s="150"/>
      <c r="M209" s="156"/>
      <c r="T209" s="157"/>
      <c r="AT209" s="152" t="s">
        <v>302</v>
      </c>
      <c r="AU209" s="152" t="s">
        <v>85</v>
      </c>
      <c r="AV209" s="12" t="s">
        <v>85</v>
      </c>
      <c r="AW209" s="12" t="s">
        <v>32</v>
      </c>
      <c r="AX209" s="12" t="s">
        <v>76</v>
      </c>
      <c r="AY209" s="152" t="s">
        <v>293</v>
      </c>
    </row>
    <row r="210" spans="2:65" s="14" customFormat="1" ht="11.25">
      <c r="B210" s="167"/>
      <c r="D210" s="151" t="s">
        <v>302</v>
      </c>
      <c r="E210" s="168" t="s">
        <v>1</v>
      </c>
      <c r="F210" s="169" t="s">
        <v>371</v>
      </c>
      <c r="H210" s="170">
        <v>343.4</v>
      </c>
      <c r="I210" s="171"/>
      <c r="L210" s="167"/>
      <c r="M210" s="172"/>
      <c r="T210" s="173"/>
      <c r="AT210" s="168" t="s">
        <v>302</v>
      </c>
      <c r="AU210" s="168" t="s">
        <v>85</v>
      </c>
      <c r="AV210" s="14" t="s">
        <v>300</v>
      </c>
      <c r="AW210" s="14" t="s">
        <v>32</v>
      </c>
      <c r="AX210" s="14" t="s">
        <v>83</v>
      </c>
      <c r="AY210" s="168" t="s">
        <v>293</v>
      </c>
    </row>
    <row r="211" spans="2:65" s="1" customFormat="1" ht="33" customHeight="1">
      <c r="B211" s="32"/>
      <c r="C211" s="174" t="s">
        <v>156</v>
      </c>
      <c r="D211" s="174" t="s">
        <v>530</v>
      </c>
      <c r="E211" s="175" t="s">
        <v>2468</v>
      </c>
      <c r="F211" s="176" t="s">
        <v>2469</v>
      </c>
      <c r="G211" s="177" t="s">
        <v>711</v>
      </c>
      <c r="H211" s="178">
        <v>184</v>
      </c>
      <c r="I211" s="179"/>
      <c r="J211" s="180">
        <f>ROUND(I211*H211,2)</f>
        <v>0</v>
      </c>
      <c r="K211" s="176" t="s">
        <v>1</v>
      </c>
      <c r="L211" s="181"/>
      <c r="M211" s="182" t="s">
        <v>1</v>
      </c>
      <c r="N211" s="183" t="s">
        <v>41</v>
      </c>
      <c r="P211" s="146">
        <f>O211*H211</f>
        <v>0</v>
      </c>
      <c r="Q211" s="146">
        <v>1.9E-3</v>
      </c>
      <c r="R211" s="146">
        <f>Q211*H211</f>
        <v>0.34960000000000002</v>
      </c>
      <c r="S211" s="146">
        <v>0</v>
      </c>
      <c r="T211" s="147">
        <f>S211*H211</f>
        <v>0</v>
      </c>
      <c r="AR211" s="148" t="s">
        <v>787</v>
      </c>
      <c r="AT211" s="148" t="s">
        <v>530</v>
      </c>
      <c r="AU211" s="148" t="s">
        <v>85</v>
      </c>
      <c r="AY211" s="17" t="s">
        <v>293</v>
      </c>
      <c r="BE211" s="149">
        <f>IF(N211="základní",J211,0)</f>
        <v>0</v>
      </c>
      <c r="BF211" s="149">
        <f>IF(N211="snížená",J211,0)</f>
        <v>0</v>
      </c>
      <c r="BG211" s="149">
        <f>IF(N211="zákl. přenesená",J211,0)</f>
        <v>0</v>
      </c>
      <c r="BH211" s="149">
        <f>IF(N211="sníž. přenesená",J211,0)</f>
        <v>0</v>
      </c>
      <c r="BI211" s="149">
        <f>IF(N211="nulová",J211,0)</f>
        <v>0</v>
      </c>
      <c r="BJ211" s="17" t="s">
        <v>83</v>
      </c>
      <c r="BK211" s="149">
        <f>ROUND(I211*H211,2)</f>
        <v>0</v>
      </c>
      <c r="BL211" s="17" t="s">
        <v>624</v>
      </c>
      <c r="BM211" s="148" t="s">
        <v>2470</v>
      </c>
    </row>
    <row r="212" spans="2:65" s="12" customFormat="1" ht="11.25">
      <c r="B212" s="150"/>
      <c r="D212" s="151" t="s">
        <v>302</v>
      </c>
      <c r="E212" s="152" t="s">
        <v>1</v>
      </c>
      <c r="F212" s="153" t="s">
        <v>2471</v>
      </c>
      <c r="H212" s="154">
        <v>184</v>
      </c>
      <c r="I212" s="155"/>
      <c r="L212" s="150"/>
      <c r="M212" s="156"/>
      <c r="T212" s="157"/>
      <c r="AT212" s="152" t="s">
        <v>302</v>
      </c>
      <c r="AU212" s="152" t="s">
        <v>85</v>
      </c>
      <c r="AV212" s="12" t="s">
        <v>85</v>
      </c>
      <c r="AW212" s="12" t="s">
        <v>32</v>
      </c>
      <c r="AX212" s="12" t="s">
        <v>83</v>
      </c>
      <c r="AY212" s="152" t="s">
        <v>293</v>
      </c>
    </row>
    <row r="213" spans="2:65" s="1" customFormat="1" ht="33" customHeight="1">
      <c r="B213" s="32"/>
      <c r="C213" s="174" t="s">
        <v>300</v>
      </c>
      <c r="D213" s="174" t="s">
        <v>530</v>
      </c>
      <c r="E213" s="175" t="s">
        <v>2472</v>
      </c>
      <c r="F213" s="176" t="s">
        <v>2473</v>
      </c>
      <c r="G213" s="177" t="s">
        <v>711</v>
      </c>
      <c r="H213" s="178">
        <v>210.91</v>
      </c>
      <c r="I213" s="179"/>
      <c r="J213" s="180">
        <f>ROUND(I213*H213,2)</f>
        <v>0</v>
      </c>
      <c r="K213" s="176" t="s">
        <v>1</v>
      </c>
      <c r="L213" s="181"/>
      <c r="M213" s="182" t="s">
        <v>1</v>
      </c>
      <c r="N213" s="183" t="s">
        <v>41</v>
      </c>
      <c r="P213" s="146">
        <f>O213*H213</f>
        <v>0</v>
      </c>
      <c r="Q213" s="146">
        <v>1.9E-3</v>
      </c>
      <c r="R213" s="146">
        <f>Q213*H213</f>
        <v>0.400729</v>
      </c>
      <c r="S213" s="146">
        <v>0</v>
      </c>
      <c r="T213" s="147">
        <f>S213*H213</f>
        <v>0</v>
      </c>
      <c r="AR213" s="148" t="s">
        <v>787</v>
      </c>
      <c r="AT213" s="148" t="s">
        <v>530</v>
      </c>
      <c r="AU213" s="148" t="s">
        <v>85</v>
      </c>
      <c r="AY213" s="17" t="s">
        <v>293</v>
      </c>
      <c r="BE213" s="149">
        <f>IF(N213="základní",J213,0)</f>
        <v>0</v>
      </c>
      <c r="BF213" s="149">
        <f>IF(N213="snížená",J213,0)</f>
        <v>0</v>
      </c>
      <c r="BG213" s="149">
        <f>IF(N213="zákl. přenesená",J213,0)</f>
        <v>0</v>
      </c>
      <c r="BH213" s="149">
        <f>IF(N213="sníž. přenesená",J213,0)</f>
        <v>0</v>
      </c>
      <c r="BI213" s="149">
        <f>IF(N213="nulová",J213,0)</f>
        <v>0</v>
      </c>
      <c r="BJ213" s="17" t="s">
        <v>83</v>
      </c>
      <c r="BK213" s="149">
        <f>ROUND(I213*H213,2)</f>
        <v>0</v>
      </c>
      <c r="BL213" s="17" t="s">
        <v>624</v>
      </c>
      <c r="BM213" s="148" t="s">
        <v>2474</v>
      </c>
    </row>
    <row r="214" spans="2:65" s="12" customFormat="1" ht="11.25">
      <c r="B214" s="150"/>
      <c r="D214" s="151" t="s">
        <v>302</v>
      </c>
      <c r="E214" s="152" t="s">
        <v>1</v>
      </c>
      <c r="F214" s="153" t="s">
        <v>2475</v>
      </c>
      <c r="H214" s="154">
        <v>210.91</v>
      </c>
      <c r="I214" s="155"/>
      <c r="L214" s="150"/>
      <c r="M214" s="156"/>
      <c r="T214" s="157"/>
      <c r="AT214" s="152" t="s">
        <v>302</v>
      </c>
      <c r="AU214" s="152" t="s">
        <v>85</v>
      </c>
      <c r="AV214" s="12" t="s">
        <v>85</v>
      </c>
      <c r="AW214" s="12" t="s">
        <v>32</v>
      </c>
      <c r="AX214" s="12" t="s">
        <v>83</v>
      </c>
      <c r="AY214" s="152" t="s">
        <v>293</v>
      </c>
    </row>
    <row r="215" spans="2:65" s="1" customFormat="1" ht="21.75" customHeight="1">
      <c r="B215" s="32"/>
      <c r="C215" s="137" t="s">
        <v>320</v>
      </c>
      <c r="D215" s="137" t="s">
        <v>295</v>
      </c>
      <c r="E215" s="138" t="s">
        <v>2476</v>
      </c>
      <c r="F215" s="139" t="s">
        <v>2477</v>
      </c>
      <c r="G215" s="140" t="s">
        <v>418</v>
      </c>
      <c r="H215" s="141">
        <v>1760.7840000000001</v>
      </c>
      <c r="I215" s="142"/>
      <c r="J215" s="143">
        <f>ROUND(I215*H215,2)</f>
        <v>0</v>
      </c>
      <c r="K215" s="139" t="s">
        <v>299</v>
      </c>
      <c r="L215" s="32"/>
      <c r="M215" s="144" t="s">
        <v>1</v>
      </c>
      <c r="N215" s="145" t="s">
        <v>41</v>
      </c>
      <c r="P215" s="146">
        <f>O215*H215</f>
        <v>0</v>
      </c>
      <c r="Q215" s="146">
        <v>0</v>
      </c>
      <c r="R215" s="146">
        <f>Q215*H215</f>
        <v>0</v>
      </c>
      <c r="S215" s="146">
        <v>0</v>
      </c>
      <c r="T215" s="147">
        <f>S215*H215</f>
        <v>0</v>
      </c>
      <c r="AR215" s="148" t="s">
        <v>624</v>
      </c>
      <c r="AT215" s="148" t="s">
        <v>295</v>
      </c>
      <c r="AU215" s="148" t="s">
        <v>85</v>
      </c>
      <c r="AY215" s="17" t="s">
        <v>293</v>
      </c>
      <c r="BE215" s="149">
        <f>IF(N215="základní",J215,0)</f>
        <v>0</v>
      </c>
      <c r="BF215" s="149">
        <f>IF(N215="snížená",J215,0)</f>
        <v>0</v>
      </c>
      <c r="BG215" s="149">
        <f>IF(N215="zákl. přenesená",J215,0)</f>
        <v>0</v>
      </c>
      <c r="BH215" s="149">
        <f>IF(N215="sníž. přenesená",J215,0)</f>
        <v>0</v>
      </c>
      <c r="BI215" s="149">
        <f>IF(N215="nulová",J215,0)</f>
        <v>0</v>
      </c>
      <c r="BJ215" s="17" t="s">
        <v>83</v>
      </c>
      <c r="BK215" s="149">
        <f>ROUND(I215*H215,2)</f>
        <v>0</v>
      </c>
      <c r="BL215" s="17" t="s">
        <v>624</v>
      </c>
      <c r="BM215" s="148" t="s">
        <v>2478</v>
      </c>
    </row>
    <row r="216" spans="2:65" s="12" customFormat="1" ht="11.25">
      <c r="B216" s="150"/>
      <c r="D216" s="151" t="s">
        <v>302</v>
      </c>
      <c r="E216" s="152" t="s">
        <v>1</v>
      </c>
      <c r="F216" s="153" t="s">
        <v>2479</v>
      </c>
      <c r="H216" s="154">
        <v>153.82400000000001</v>
      </c>
      <c r="I216" s="155"/>
      <c r="L216" s="150"/>
      <c r="M216" s="156"/>
      <c r="T216" s="157"/>
      <c r="AT216" s="152" t="s">
        <v>302</v>
      </c>
      <c r="AU216" s="152" t="s">
        <v>85</v>
      </c>
      <c r="AV216" s="12" t="s">
        <v>85</v>
      </c>
      <c r="AW216" s="12" t="s">
        <v>32</v>
      </c>
      <c r="AX216" s="12" t="s">
        <v>76</v>
      </c>
      <c r="AY216" s="152" t="s">
        <v>293</v>
      </c>
    </row>
    <row r="217" spans="2:65" s="12" customFormat="1" ht="11.25">
      <c r="B217" s="150"/>
      <c r="D217" s="151" t="s">
        <v>302</v>
      </c>
      <c r="E217" s="152" t="s">
        <v>1</v>
      </c>
      <c r="F217" s="153" t="s">
        <v>2480</v>
      </c>
      <c r="H217" s="154">
        <v>65.900000000000006</v>
      </c>
      <c r="I217" s="155"/>
      <c r="L217" s="150"/>
      <c r="M217" s="156"/>
      <c r="T217" s="157"/>
      <c r="AT217" s="152" t="s">
        <v>302</v>
      </c>
      <c r="AU217" s="152" t="s">
        <v>85</v>
      </c>
      <c r="AV217" s="12" t="s">
        <v>85</v>
      </c>
      <c r="AW217" s="12" t="s">
        <v>32</v>
      </c>
      <c r="AX217" s="12" t="s">
        <v>76</v>
      </c>
      <c r="AY217" s="152" t="s">
        <v>293</v>
      </c>
    </row>
    <row r="218" spans="2:65" s="12" customFormat="1" ht="11.25">
      <c r="B218" s="150"/>
      <c r="D218" s="151" t="s">
        <v>302</v>
      </c>
      <c r="E218" s="152" t="s">
        <v>1</v>
      </c>
      <c r="F218" s="153" t="s">
        <v>2481</v>
      </c>
      <c r="H218" s="154">
        <v>1418.84</v>
      </c>
      <c r="I218" s="155"/>
      <c r="L218" s="150"/>
      <c r="M218" s="156"/>
      <c r="T218" s="157"/>
      <c r="AT218" s="152" t="s">
        <v>302</v>
      </c>
      <c r="AU218" s="152" t="s">
        <v>85</v>
      </c>
      <c r="AV218" s="12" t="s">
        <v>85</v>
      </c>
      <c r="AW218" s="12" t="s">
        <v>32</v>
      </c>
      <c r="AX218" s="12" t="s">
        <v>76</v>
      </c>
      <c r="AY218" s="152" t="s">
        <v>293</v>
      </c>
    </row>
    <row r="219" spans="2:65" s="12" customFormat="1" ht="11.25">
      <c r="B219" s="150"/>
      <c r="D219" s="151" t="s">
        <v>302</v>
      </c>
      <c r="E219" s="152" t="s">
        <v>1</v>
      </c>
      <c r="F219" s="153" t="s">
        <v>2482</v>
      </c>
      <c r="H219" s="154">
        <v>122.22</v>
      </c>
      <c r="I219" s="155"/>
      <c r="L219" s="150"/>
      <c r="M219" s="156"/>
      <c r="T219" s="157"/>
      <c r="AT219" s="152" t="s">
        <v>302</v>
      </c>
      <c r="AU219" s="152" t="s">
        <v>85</v>
      </c>
      <c r="AV219" s="12" t="s">
        <v>85</v>
      </c>
      <c r="AW219" s="12" t="s">
        <v>32</v>
      </c>
      <c r="AX219" s="12" t="s">
        <v>76</v>
      </c>
      <c r="AY219" s="152" t="s">
        <v>293</v>
      </c>
    </row>
    <row r="220" spans="2:65" s="14" customFormat="1" ht="11.25">
      <c r="B220" s="167"/>
      <c r="D220" s="151" t="s">
        <v>302</v>
      </c>
      <c r="E220" s="168" t="s">
        <v>1</v>
      </c>
      <c r="F220" s="169" t="s">
        <v>371</v>
      </c>
      <c r="H220" s="170">
        <v>1760.7840000000001</v>
      </c>
      <c r="I220" s="171"/>
      <c r="L220" s="167"/>
      <c r="M220" s="172"/>
      <c r="T220" s="173"/>
      <c r="AT220" s="168" t="s">
        <v>302</v>
      </c>
      <c r="AU220" s="168" t="s">
        <v>85</v>
      </c>
      <c r="AV220" s="14" t="s">
        <v>300</v>
      </c>
      <c r="AW220" s="14" t="s">
        <v>32</v>
      </c>
      <c r="AX220" s="14" t="s">
        <v>83</v>
      </c>
      <c r="AY220" s="168" t="s">
        <v>293</v>
      </c>
    </row>
    <row r="221" spans="2:65" s="1" customFormat="1" ht="37.9" customHeight="1">
      <c r="B221" s="32"/>
      <c r="C221" s="174" t="s">
        <v>327</v>
      </c>
      <c r="D221" s="174" t="s">
        <v>530</v>
      </c>
      <c r="E221" s="175" t="s">
        <v>2483</v>
      </c>
      <c r="F221" s="176" t="s">
        <v>2484</v>
      </c>
      <c r="G221" s="177" t="s">
        <v>418</v>
      </c>
      <c r="H221" s="178">
        <v>169.20599999999999</v>
      </c>
      <c r="I221" s="179"/>
      <c r="J221" s="180">
        <f>ROUND(I221*H221,2)</f>
        <v>0</v>
      </c>
      <c r="K221" s="176" t="s">
        <v>1</v>
      </c>
      <c r="L221" s="181"/>
      <c r="M221" s="182" t="s">
        <v>1</v>
      </c>
      <c r="N221" s="183" t="s">
        <v>41</v>
      </c>
      <c r="P221" s="146">
        <f>O221*H221</f>
        <v>0</v>
      </c>
      <c r="Q221" s="146">
        <v>1E-3</v>
      </c>
      <c r="R221" s="146">
        <f>Q221*H221</f>
        <v>0.169206</v>
      </c>
      <c r="S221" s="146">
        <v>0</v>
      </c>
      <c r="T221" s="147">
        <f>S221*H221</f>
        <v>0</v>
      </c>
      <c r="AR221" s="148" t="s">
        <v>787</v>
      </c>
      <c r="AT221" s="148" t="s">
        <v>530</v>
      </c>
      <c r="AU221" s="148" t="s">
        <v>85</v>
      </c>
      <c r="AY221" s="17" t="s">
        <v>293</v>
      </c>
      <c r="BE221" s="149">
        <f>IF(N221="základní",J221,0)</f>
        <v>0</v>
      </c>
      <c r="BF221" s="149">
        <f>IF(N221="snížená",J221,0)</f>
        <v>0</v>
      </c>
      <c r="BG221" s="149">
        <f>IF(N221="zákl. přenesená",J221,0)</f>
        <v>0</v>
      </c>
      <c r="BH221" s="149">
        <f>IF(N221="sníž. přenesená",J221,0)</f>
        <v>0</v>
      </c>
      <c r="BI221" s="149">
        <f>IF(N221="nulová",J221,0)</f>
        <v>0</v>
      </c>
      <c r="BJ221" s="17" t="s">
        <v>83</v>
      </c>
      <c r="BK221" s="149">
        <f>ROUND(I221*H221,2)</f>
        <v>0</v>
      </c>
      <c r="BL221" s="17" t="s">
        <v>624</v>
      </c>
      <c r="BM221" s="148" t="s">
        <v>2485</v>
      </c>
    </row>
    <row r="222" spans="2:65" s="12" customFormat="1" ht="11.25">
      <c r="B222" s="150"/>
      <c r="D222" s="151" t="s">
        <v>302</v>
      </c>
      <c r="E222" s="152" t="s">
        <v>1</v>
      </c>
      <c r="F222" s="153" t="s">
        <v>2486</v>
      </c>
      <c r="H222" s="154">
        <v>169.20599999999999</v>
      </c>
      <c r="I222" s="155"/>
      <c r="L222" s="150"/>
      <c r="M222" s="156"/>
      <c r="T222" s="157"/>
      <c r="AT222" s="152" t="s">
        <v>302</v>
      </c>
      <c r="AU222" s="152" t="s">
        <v>85</v>
      </c>
      <c r="AV222" s="12" t="s">
        <v>85</v>
      </c>
      <c r="AW222" s="12" t="s">
        <v>32</v>
      </c>
      <c r="AX222" s="12" t="s">
        <v>83</v>
      </c>
      <c r="AY222" s="152" t="s">
        <v>293</v>
      </c>
    </row>
    <row r="223" spans="2:65" s="1" customFormat="1" ht="37.9" customHeight="1">
      <c r="B223" s="32"/>
      <c r="C223" s="174" t="s">
        <v>372</v>
      </c>
      <c r="D223" s="174" t="s">
        <v>530</v>
      </c>
      <c r="E223" s="175" t="s">
        <v>2487</v>
      </c>
      <c r="F223" s="176" t="s">
        <v>2488</v>
      </c>
      <c r="G223" s="177" t="s">
        <v>418</v>
      </c>
      <c r="H223" s="178">
        <v>72.489999999999995</v>
      </c>
      <c r="I223" s="179"/>
      <c r="J223" s="180">
        <f>ROUND(I223*H223,2)</f>
        <v>0</v>
      </c>
      <c r="K223" s="176" t="s">
        <v>1</v>
      </c>
      <c r="L223" s="181"/>
      <c r="M223" s="182" t="s">
        <v>1</v>
      </c>
      <c r="N223" s="183" t="s">
        <v>41</v>
      </c>
      <c r="P223" s="146">
        <f>O223*H223</f>
        <v>0</v>
      </c>
      <c r="Q223" s="146">
        <v>1E-3</v>
      </c>
      <c r="R223" s="146">
        <f>Q223*H223</f>
        <v>7.2489999999999999E-2</v>
      </c>
      <c r="S223" s="146">
        <v>0</v>
      </c>
      <c r="T223" s="147">
        <f>S223*H223</f>
        <v>0</v>
      </c>
      <c r="AR223" s="148" t="s">
        <v>787</v>
      </c>
      <c r="AT223" s="148" t="s">
        <v>530</v>
      </c>
      <c r="AU223" s="148" t="s">
        <v>85</v>
      </c>
      <c r="AY223" s="17" t="s">
        <v>293</v>
      </c>
      <c r="BE223" s="149">
        <f>IF(N223="základní",J223,0)</f>
        <v>0</v>
      </c>
      <c r="BF223" s="149">
        <f>IF(N223="snížená",J223,0)</f>
        <v>0</v>
      </c>
      <c r="BG223" s="149">
        <f>IF(N223="zákl. přenesená",J223,0)</f>
        <v>0</v>
      </c>
      <c r="BH223" s="149">
        <f>IF(N223="sníž. přenesená",J223,0)</f>
        <v>0</v>
      </c>
      <c r="BI223" s="149">
        <f>IF(N223="nulová",J223,0)</f>
        <v>0</v>
      </c>
      <c r="BJ223" s="17" t="s">
        <v>83</v>
      </c>
      <c r="BK223" s="149">
        <f>ROUND(I223*H223,2)</f>
        <v>0</v>
      </c>
      <c r="BL223" s="17" t="s">
        <v>624</v>
      </c>
      <c r="BM223" s="148" t="s">
        <v>2489</v>
      </c>
    </row>
    <row r="224" spans="2:65" s="12" customFormat="1" ht="11.25">
      <c r="B224" s="150"/>
      <c r="D224" s="151" t="s">
        <v>302</v>
      </c>
      <c r="E224" s="152" t="s">
        <v>1</v>
      </c>
      <c r="F224" s="153" t="s">
        <v>2490</v>
      </c>
      <c r="H224" s="154">
        <v>72.489999999999995</v>
      </c>
      <c r="I224" s="155"/>
      <c r="L224" s="150"/>
      <c r="M224" s="156"/>
      <c r="T224" s="157"/>
      <c r="AT224" s="152" t="s">
        <v>302</v>
      </c>
      <c r="AU224" s="152" t="s">
        <v>85</v>
      </c>
      <c r="AV224" s="12" t="s">
        <v>85</v>
      </c>
      <c r="AW224" s="12" t="s">
        <v>32</v>
      </c>
      <c r="AX224" s="12" t="s">
        <v>83</v>
      </c>
      <c r="AY224" s="152" t="s">
        <v>293</v>
      </c>
    </row>
    <row r="225" spans="2:65" s="1" customFormat="1" ht="37.9" customHeight="1">
      <c r="B225" s="32"/>
      <c r="C225" s="174" t="s">
        <v>396</v>
      </c>
      <c r="D225" s="174" t="s">
        <v>530</v>
      </c>
      <c r="E225" s="175" t="s">
        <v>2491</v>
      </c>
      <c r="F225" s="176" t="s">
        <v>2492</v>
      </c>
      <c r="G225" s="177" t="s">
        <v>418</v>
      </c>
      <c r="H225" s="178">
        <v>1560.7239999999999</v>
      </c>
      <c r="I225" s="179"/>
      <c r="J225" s="180">
        <f>ROUND(I225*H225,2)</f>
        <v>0</v>
      </c>
      <c r="K225" s="176" t="s">
        <v>1</v>
      </c>
      <c r="L225" s="181"/>
      <c r="M225" s="182" t="s">
        <v>1</v>
      </c>
      <c r="N225" s="183" t="s">
        <v>41</v>
      </c>
      <c r="P225" s="146">
        <f>O225*H225</f>
        <v>0</v>
      </c>
      <c r="Q225" s="146">
        <v>1E-3</v>
      </c>
      <c r="R225" s="146">
        <f>Q225*H225</f>
        <v>1.560724</v>
      </c>
      <c r="S225" s="146">
        <v>0</v>
      </c>
      <c r="T225" s="147">
        <f>S225*H225</f>
        <v>0</v>
      </c>
      <c r="AR225" s="148" t="s">
        <v>787</v>
      </c>
      <c r="AT225" s="148" t="s">
        <v>530</v>
      </c>
      <c r="AU225" s="148" t="s">
        <v>85</v>
      </c>
      <c r="AY225" s="17" t="s">
        <v>293</v>
      </c>
      <c r="BE225" s="149">
        <f>IF(N225="základní",J225,0)</f>
        <v>0</v>
      </c>
      <c r="BF225" s="149">
        <f>IF(N225="snížená",J225,0)</f>
        <v>0</v>
      </c>
      <c r="BG225" s="149">
        <f>IF(N225="zákl. přenesená",J225,0)</f>
        <v>0</v>
      </c>
      <c r="BH225" s="149">
        <f>IF(N225="sníž. přenesená",J225,0)</f>
        <v>0</v>
      </c>
      <c r="BI225" s="149">
        <f>IF(N225="nulová",J225,0)</f>
        <v>0</v>
      </c>
      <c r="BJ225" s="17" t="s">
        <v>83</v>
      </c>
      <c r="BK225" s="149">
        <f>ROUND(I225*H225,2)</f>
        <v>0</v>
      </c>
      <c r="BL225" s="17" t="s">
        <v>624</v>
      </c>
      <c r="BM225" s="148" t="s">
        <v>2493</v>
      </c>
    </row>
    <row r="226" spans="2:65" s="12" customFormat="1" ht="11.25">
      <c r="B226" s="150"/>
      <c r="D226" s="151" t="s">
        <v>302</v>
      </c>
      <c r="E226" s="152" t="s">
        <v>1</v>
      </c>
      <c r="F226" s="153" t="s">
        <v>2494</v>
      </c>
      <c r="H226" s="154">
        <v>1560.7239999999999</v>
      </c>
      <c r="I226" s="155"/>
      <c r="L226" s="150"/>
      <c r="M226" s="156"/>
      <c r="T226" s="157"/>
      <c r="AT226" s="152" t="s">
        <v>302</v>
      </c>
      <c r="AU226" s="152" t="s">
        <v>85</v>
      </c>
      <c r="AV226" s="12" t="s">
        <v>85</v>
      </c>
      <c r="AW226" s="12" t="s">
        <v>32</v>
      </c>
      <c r="AX226" s="12" t="s">
        <v>83</v>
      </c>
      <c r="AY226" s="152" t="s">
        <v>293</v>
      </c>
    </row>
    <row r="227" spans="2:65" s="1" customFormat="1" ht="37.9" customHeight="1">
      <c r="B227" s="32"/>
      <c r="C227" s="174" t="s">
        <v>415</v>
      </c>
      <c r="D227" s="174" t="s">
        <v>530</v>
      </c>
      <c r="E227" s="175" t="s">
        <v>2495</v>
      </c>
      <c r="F227" s="176" t="s">
        <v>2496</v>
      </c>
      <c r="G227" s="177" t="s">
        <v>418</v>
      </c>
      <c r="H227" s="178">
        <v>134.44200000000001</v>
      </c>
      <c r="I227" s="179"/>
      <c r="J227" s="180">
        <f>ROUND(I227*H227,2)</f>
        <v>0</v>
      </c>
      <c r="K227" s="176" t="s">
        <v>1</v>
      </c>
      <c r="L227" s="181"/>
      <c r="M227" s="182" t="s">
        <v>1</v>
      </c>
      <c r="N227" s="183" t="s">
        <v>41</v>
      </c>
      <c r="P227" s="146">
        <f>O227*H227</f>
        <v>0</v>
      </c>
      <c r="Q227" s="146">
        <v>1E-3</v>
      </c>
      <c r="R227" s="146">
        <f>Q227*H227</f>
        <v>0.13444200000000001</v>
      </c>
      <c r="S227" s="146">
        <v>0</v>
      </c>
      <c r="T227" s="147">
        <f>S227*H227</f>
        <v>0</v>
      </c>
      <c r="AR227" s="148" t="s">
        <v>787</v>
      </c>
      <c r="AT227" s="148" t="s">
        <v>530</v>
      </c>
      <c r="AU227" s="148" t="s">
        <v>85</v>
      </c>
      <c r="AY227" s="17" t="s">
        <v>293</v>
      </c>
      <c r="BE227" s="149">
        <f>IF(N227="základní",J227,0)</f>
        <v>0</v>
      </c>
      <c r="BF227" s="149">
        <f>IF(N227="snížená",J227,0)</f>
        <v>0</v>
      </c>
      <c r="BG227" s="149">
        <f>IF(N227="zákl. přenesená",J227,0)</f>
        <v>0</v>
      </c>
      <c r="BH227" s="149">
        <f>IF(N227="sníž. přenesená",J227,0)</f>
        <v>0</v>
      </c>
      <c r="BI227" s="149">
        <f>IF(N227="nulová",J227,0)</f>
        <v>0</v>
      </c>
      <c r="BJ227" s="17" t="s">
        <v>83</v>
      </c>
      <c r="BK227" s="149">
        <f>ROUND(I227*H227,2)</f>
        <v>0</v>
      </c>
      <c r="BL227" s="17" t="s">
        <v>624</v>
      </c>
      <c r="BM227" s="148" t="s">
        <v>2497</v>
      </c>
    </row>
    <row r="228" spans="2:65" s="12" customFormat="1" ht="11.25">
      <c r="B228" s="150"/>
      <c r="D228" s="151" t="s">
        <v>302</v>
      </c>
      <c r="E228" s="152" t="s">
        <v>1</v>
      </c>
      <c r="F228" s="153" t="s">
        <v>2498</v>
      </c>
      <c r="H228" s="154">
        <v>134.44200000000001</v>
      </c>
      <c r="I228" s="155"/>
      <c r="L228" s="150"/>
      <c r="M228" s="156"/>
      <c r="T228" s="157"/>
      <c r="AT228" s="152" t="s">
        <v>302</v>
      </c>
      <c r="AU228" s="152" t="s">
        <v>85</v>
      </c>
      <c r="AV228" s="12" t="s">
        <v>85</v>
      </c>
      <c r="AW228" s="12" t="s">
        <v>32</v>
      </c>
      <c r="AX228" s="12" t="s">
        <v>83</v>
      </c>
      <c r="AY228" s="152" t="s">
        <v>293</v>
      </c>
    </row>
    <row r="229" spans="2:65" s="1" customFormat="1" ht="24.2" customHeight="1">
      <c r="B229" s="32"/>
      <c r="C229" s="137" t="s">
        <v>449</v>
      </c>
      <c r="D229" s="137" t="s">
        <v>295</v>
      </c>
      <c r="E229" s="138" t="s">
        <v>2499</v>
      </c>
      <c r="F229" s="139" t="s">
        <v>2500</v>
      </c>
      <c r="G229" s="140" t="s">
        <v>533</v>
      </c>
      <c r="H229" s="141">
        <v>2.6869999999999998</v>
      </c>
      <c r="I229" s="142"/>
      <c r="J229" s="143">
        <f>ROUND(I229*H229,2)</f>
        <v>0</v>
      </c>
      <c r="K229" s="139" t="s">
        <v>299</v>
      </c>
      <c r="L229" s="32"/>
      <c r="M229" s="144" t="s">
        <v>1</v>
      </c>
      <c r="N229" s="145" t="s">
        <v>41</v>
      </c>
      <c r="P229" s="146">
        <f>O229*H229</f>
        <v>0</v>
      </c>
      <c r="Q229" s="146">
        <v>0</v>
      </c>
      <c r="R229" s="146">
        <f>Q229*H229</f>
        <v>0</v>
      </c>
      <c r="S229" s="146">
        <v>0</v>
      </c>
      <c r="T229" s="147">
        <f>S229*H229</f>
        <v>0</v>
      </c>
      <c r="AR229" s="148" t="s">
        <v>624</v>
      </c>
      <c r="AT229" s="148" t="s">
        <v>295</v>
      </c>
      <c r="AU229" s="148" t="s">
        <v>85</v>
      </c>
      <c r="AY229" s="17" t="s">
        <v>293</v>
      </c>
      <c r="BE229" s="149">
        <f>IF(N229="základní",J229,0)</f>
        <v>0</v>
      </c>
      <c r="BF229" s="149">
        <f>IF(N229="snížená",J229,0)</f>
        <v>0</v>
      </c>
      <c r="BG229" s="149">
        <f>IF(N229="zákl. přenesená",J229,0)</f>
        <v>0</v>
      </c>
      <c r="BH229" s="149">
        <f>IF(N229="sníž. přenesená",J229,0)</f>
        <v>0</v>
      </c>
      <c r="BI229" s="149">
        <f>IF(N229="nulová",J229,0)</f>
        <v>0</v>
      </c>
      <c r="BJ229" s="17" t="s">
        <v>83</v>
      </c>
      <c r="BK229" s="149">
        <f>ROUND(I229*H229,2)</f>
        <v>0</v>
      </c>
      <c r="BL229" s="17" t="s">
        <v>624</v>
      </c>
      <c r="BM229" s="148" t="s">
        <v>2501</v>
      </c>
    </row>
    <row r="230" spans="2:65" s="1" customFormat="1" ht="24.2" customHeight="1">
      <c r="B230" s="32"/>
      <c r="C230" s="137" t="s">
        <v>8</v>
      </c>
      <c r="D230" s="137" t="s">
        <v>295</v>
      </c>
      <c r="E230" s="138" t="s">
        <v>2502</v>
      </c>
      <c r="F230" s="139" t="s">
        <v>2503</v>
      </c>
      <c r="G230" s="140" t="s">
        <v>533</v>
      </c>
      <c r="H230" s="141">
        <v>2.6869999999999998</v>
      </c>
      <c r="I230" s="142"/>
      <c r="J230" s="143">
        <f>ROUND(I230*H230,2)</f>
        <v>0</v>
      </c>
      <c r="K230" s="139" t="s">
        <v>299</v>
      </c>
      <c r="L230" s="32"/>
      <c r="M230" s="144" t="s">
        <v>1</v>
      </c>
      <c r="N230" s="145" t="s">
        <v>41</v>
      </c>
      <c r="P230" s="146">
        <f>O230*H230</f>
        <v>0</v>
      </c>
      <c r="Q230" s="146">
        <v>0</v>
      </c>
      <c r="R230" s="146">
        <f>Q230*H230</f>
        <v>0</v>
      </c>
      <c r="S230" s="146">
        <v>0</v>
      </c>
      <c r="T230" s="147">
        <f>S230*H230</f>
        <v>0</v>
      </c>
      <c r="AR230" s="148" t="s">
        <v>624</v>
      </c>
      <c r="AT230" s="148" t="s">
        <v>295</v>
      </c>
      <c r="AU230" s="148" t="s">
        <v>85</v>
      </c>
      <c r="AY230" s="17" t="s">
        <v>293</v>
      </c>
      <c r="BE230" s="149">
        <f>IF(N230="základní",J230,0)</f>
        <v>0</v>
      </c>
      <c r="BF230" s="149">
        <f>IF(N230="snížená",J230,0)</f>
        <v>0</v>
      </c>
      <c r="BG230" s="149">
        <f>IF(N230="zákl. přenesená",J230,0)</f>
        <v>0</v>
      </c>
      <c r="BH230" s="149">
        <f>IF(N230="sníž. přenesená",J230,0)</f>
        <v>0</v>
      </c>
      <c r="BI230" s="149">
        <f>IF(N230="nulová",J230,0)</f>
        <v>0</v>
      </c>
      <c r="BJ230" s="17" t="s">
        <v>83</v>
      </c>
      <c r="BK230" s="149">
        <f>ROUND(I230*H230,2)</f>
        <v>0</v>
      </c>
      <c r="BL230" s="17" t="s">
        <v>624</v>
      </c>
      <c r="BM230" s="148" t="s">
        <v>2504</v>
      </c>
    </row>
    <row r="231" spans="2:65" s="11" customFormat="1" ht="22.9" customHeight="1">
      <c r="B231" s="125"/>
      <c r="D231" s="126" t="s">
        <v>75</v>
      </c>
      <c r="E231" s="135" t="s">
        <v>2505</v>
      </c>
      <c r="F231" s="135" t="s">
        <v>2506</v>
      </c>
      <c r="I231" s="128"/>
      <c r="J231" s="136">
        <f>BK231</f>
        <v>0</v>
      </c>
      <c r="L231" s="125"/>
      <c r="M231" s="130"/>
      <c r="P231" s="131">
        <f>SUM(P232:P504)</f>
        <v>0</v>
      </c>
      <c r="R231" s="131">
        <f>SUM(R232:R504)</f>
        <v>43.551240299999989</v>
      </c>
      <c r="T231" s="132">
        <f>SUM(T232:T504)</f>
        <v>0</v>
      </c>
      <c r="AR231" s="126" t="s">
        <v>85</v>
      </c>
      <c r="AT231" s="133" t="s">
        <v>75</v>
      </c>
      <c r="AU231" s="133" t="s">
        <v>83</v>
      </c>
      <c r="AY231" s="126" t="s">
        <v>293</v>
      </c>
      <c r="BK231" s="134">
        <f>SUM(BK232:BK504)</f>
        <v>0</v>
      </c>
    </row>
    <row r="232" spans="2:65" s="1" customFormat="1" ht="16.5" customHeight="1">
      <c r="B232" s="32"/>
      <c r="C232" s="137" t="s">
        <v>573</v>
      </c>
      <c r="D232" s="137" t="s">
        <v>295</v>
      </c>
      <c r="E232" s="138" t="s">
        <v>2507</v>
      </c>
      <c r="F232" s="139" t="s">
        <v>2508</v>
      </c>
      <c r="G232" s="140" t="s">
        <v>418</v>
      </c>
      <c r="H232" s="141">
        <v>1968.12</v>
      </c>
      <c r="I232" s="142"/>
      <c r="J232" s="143">
        <f>ROUND(I232*H232,2)</f>
        <v>0</v>
      </c>
      <c r="K232" s="139" t="s">
        <v>865</v>
      </c>
      <c r="L232" s="32"/>
      <c r="M232" s="144" t="s">
        <v>1</v>
      </c>
      <c r="N232" s="145" t="s">
        <v>41</v>
      </c>
      <c r="P232" s="146">
        <f>O232*H232</f>
        <v>0</v>
      </c>
      <c r="Q232" s="146">
        <v>5.0000000000000002E-5</v>
      </c>
      <c r="R232" s="146">
        <f>Q232*H232</f>
        <v>9.8405999999999993E-2</v>
      </c>
      <c r="S232" s="146">
        <v>0</v>
      </c>
      <c r="T232" s="147">
        <f>S232*H232</f>
        <v>0</v>
      </c>
      <c r="AR232" s="148" t="s">
        <v>624</v>
      </c>
      <c r="AT232" s="148" t="s">
        <v>295</v>
      </c>
      <c r="AU232" s="148" t="s">
        <v>85</v>
      </c>
      <c r="AY232" s="17" t="s">
        <v>293</v>
      </c>
      <c r="BE232" s="149">
        <f>IF(N232="základní",J232,0)</f>
        <v>0</v>
      </c>
      <c r="BF232" s="149">
        <f>IF(N232="snížená",J232,0)</f>
        <v>0</v>
      </c>
      <c r="BG232" s="149">
        <f>IF(N232="zákl. přenesená",J232,0)</f>
        <v>0</v>
      </c>
      <c r="BH232" s="149">
        <f>IF(N232="sníž. přenesená",J232,0)</f>
        <v>0</v>
      </c>
      <c r="BI232" s="149">
        <f>IF(N232="nulová",J232,0)</f>
        <v>0</v>
      </c>
      <c r="BJ232" s="17" t="s">
        <v>83</v>
      </c>
      <c r="BK232" s="149">
        <f>ROUND(I232*H232,2)</f>
        <v>0</v>
      </c>
      <c r="BL232" s="17" t="s">
        <v>624</v>
      </c>
      <c r="BM232" s="148" t="s">
        <v>2509</v>
      </c>
    </row>
    <row r="233" spans="2:65" s="12" customFormat="1" ht="11.25">
      <c r="B233" s="150"/>
      <c r="D233" s="151" t="s">
        <v>302</v>
      </c>
      <c r="E233" s="152" t="s">
        <v>1</v>
      </c>
      <c r="F233" s="153" t="s">
        <v>2510</v>
      </c>
      <c r="H233" s="154">
        <v>363.52</v>
      </c>
      <c r="I233" s="155"/>
      <c r="L233" s="150"/>
      <c r="M233" s="156"/>
      <c r="T233" s="157"/>
      <c r="AT233" s="152" t="s">
        <v>302</v>
      </c>
      <c r="AU233" s="152" t="s">
        <v>85</v>
      </c>
      <c r="AV233" s="12" t="s">
        <v>85</v>
      </c>
      <c r="AW233" s="12" t="s">
        <v>32</v>
      </c>
      <c r="AX233" s="12" t="s">
        <v>76</v>
      </c>
      <c r="AY233" s="152" t="s">
        <v>293</v>
      </c>
    </row>
    <row r="234" spans="2:65" s="12" customFormat="1" ht="11.25">
      <c r="B234" s="150"/>
      <c r="D234" s="151" t="s">
        <v>302</v>
      </c>
      <c r="E234" s="152" t="s">
        <v>1</v>
      </c>
      <c r="F234" s="153" t="s">
        <v>2511</v>
      </c>
      <c r="H234" s="154">
        <v>82.36</v>
      </c>
      <c r="I234" s="155"/>
      <c r="L234" s="150"/>
      <c r="M234" s="156"/>
      <c r="T234" s="157"/>
      <c r="AT234" s="152" t="s">
        <v>302</v>
      </c>
      <c r="AU234" s="152" t="s">
        <v>85</v>
      </c>
      <c r="AV234" s="12" t="s">
        <v>85</v>
      </c>
      <c r="AW234" s="12" t="s">
        <v>32</v>
      </c>
      <c r="AX234" s="12" t="s">
        <v>76</v>
      </c>
      <c r="AY234" s="152" t="s">
        <v>293</v>
      </c>
    </row>
    <row r="235" spans="2:65" s="12" customFormat="1" ht="11.25">
      <c r="B235" s="150"/>
      <c r="D235" s="151" t="s">
        <v>302</v>
      </c>
      <c r="E235" s="152" t="s">
        <v>1</v>
      </c>
      <c r="F235" s="153" t="s">
        <v>2512</v>
      </c>
      <c r="H235" s="154">
        <v>86.62</v>
      </c>
      <c r="I235" s="155"/>
      <c r="L235" s="150"/>
      <c r="M235" s="156"/>
      <c r="T235" s="157"/>
      <c r="AT235" s="152" t="s">
        <v>302</v>
      </c>
      <c r="AU235" s="152" t="s">
        <v>85</v>
      </c>
      <c r="AV235" s="12" t="s">
        <v>85</v>
      </c>
      <c r="AW235" s="12" t="s">
        <v>32</v>
      </c>
      <c r="AX235" s="12" t="s">
        <v>76</v>
      </c>
      <c r="AY235" s="152" t="s">
        <v>293</v>
      </c>
    </row>
    <row r="236" spans="2:65" s="12" customFormat="1" ht="11.25">
      <c r="B236" s="150"/>
      <c r="D236" s="151" t="s">
        <v>302</v>
      </c>
      <c r="E236" s="152" t="s">
        <v>1</v>
      </c>
      <c r="F236" s="153" t="s">
        <v>2513</v>
      </c>
      <c r="H236" s="154">
        <v>434.52</v>
      </c>
      <c r="I236" s="155"/>
      <c r="L236" s="150"/>
      <c r="M236" s="156"/>
      <c r="T236" s="157"/>
      <c r="AT236" s="152" t="s">
        <v>302</v>
      </c>
      <c r="AU236" s="152" t="s">
        <v>85</v>
      </c>
      <c r="AV236" s="12" t="s">
        <v>85</v>
      </c>
      <c r="AW236" s="12" t="s">
        <v>32</v>
      </c>
      <c r="AX236" s="12" t="s">
        <v>76</v>
      </c>
      <c r="AY236" s="152" t="s">
        <v>293</v>
      </c>
    </row>
    <row r="237" spans="2:65" s="12" customFormat="1" ht="11.25">
      <c r="B237" s="150"/>
      <c r="D237" s="151" t="s">
        <v>302</v>
      </c>
      <c r="E237" s="152" t="s">
        <v>1</v>
      </c>
      <c r="F237" s="153" t="s">
        <v>2514</v>
      </c>
      <c r="H237" s="154">
        <v>76.680000000000007</v>
      </c>
      <c r="I237" s="155"/>
      <c r="L237" s="150"/>
      <c r="M237" s="156"/>
      <c r="T237" s="157"/>
      <c r="AT237" s="152" t="s">
        <v>302</v>
      </c>
      <c r="AU237" s="152" t="s">
        <v>85</v>
      </c>
      <c r="AV237" s="12" t="s">
        <v>85</v>
      </c>
      <c r="AW237" s="12" t="s">
        <v>32</v>
      </c>
      <c r="AX237" s="12" t="s">
        <v>76</v>
      </c>
      <c r="AY237" s="152" t="s">
        <v>293</v>
      </c>
    </row>
    <row r="238" spans="2:65" s="12" customFormat="1" ht="11.25">
      <c r="B238" s="150"/>
      <c r="D238" s="151" t="s">
        <v>302</v>
      </c>
      <c r="E238" s="152" t="s">
        <v>1</v>
      </c>
      <c r="F238" s="153" t="s">
        <v>2515</v>
      </c>
      <c r="H238" s="154">
        <v>44.02</v>
      </c>
      <c r="I238" s="155"/>
      <c r="L238" s="150"/>
      <c r="M238" s="156"/>
      <c r="T238" s="157"/>
      <c r="AT238" s="152" t="s">
        <v>302</v>
      </c>
      <c r="AU238" s="152" t="s">
        <v>85</v>
      </c>
      <c r="AV238" s="12" t="s">
        <v>85</v>
      </c>
      <c r="AW238" s="12" t="s">
        <v>32</v>
      </c>
      <c r="AX238" s="12" t="s">
        <v>76</v>
      </c>
      <c r="AY238" s="152" t="s">
        <v>293</v>
      </c>
    </row>
    <row r="239" spans="2:65" s="12" customFormat="1" ht="11.25">
      <c r="B239" s="150"/>
      <c r="D239" s="151" t="s">
        <v>302</v>
      </c>
      <c r="E239" s="152" t="s">
        <v>1</v>
      </c>
      <c r="F239" s="153" t="s">
        <v>2516</v>
      </c>
      <c r="H239" s="154">
        <v>286.83999999999997</v>
      </c>
      <c r="I239" s="155"/>
      <c r="L239" s="150"/>
      <c r="M239" s="156"/>
      <c r="T239" s="157"/>
      <c r="AT239" s="152" t="s">
        <v>302</v>
      </c>
      <c r="AU239" s="152" t="s">
        <v>85</v>
      </c>
      <c r="AV239" s="12" t="s">
        <v>85</v>
      </c>
      <c r="AW239" s="12" t="s">
        <v>32</v>
      </c>
      <c r="AX239" s="12" t="s">
        <v>76</v>
      </c>
      <c r="AY239" s="152" t="s">
        <v>293</v>
      </c>
    </row>
    <row r="240" spans="2:65" s="12" customFormat="1" ht="11.25">
      <c r="B240" s="150"/>
      <c r="D240" s="151" t="s">
        <v>302</v>
      </c>
      <c r="E240" s="152" t="s">
        <v>1</v>
      </c>
      <c r="F240" s="153" t="s">
        <v>2517</v>
      </c>
      <c r="H240" s="154">
        <v>28.4</v>
      </c>
      <c r="I240" s="155"/>
      <c r="L240" s="150"/>
      <c r="M240" s="156"/>
      <c r="T240" s="157"/>
      <c r="AT240" s="152" t="s">
        <v>302</v>
      </c>
      <c r="AU240" s="152" t="s">
        <v>85</v>
      </c>
      <c r="AV240" s="12" t="s">
        <v>85</v>
      </c>
      <c r="AW240" s="12" t="s">
        <v>32</v>
      </c>
      <c r="AX240" s="12" t="s">
        <v>76</v>
      </c>
      <c r="AY240" s="152" t="s">
        <v>293</v>
      </c>
    </row>
    <row r="241" spans="2:65" s="12" customFormat="1" ht="11.25">
      <c r="B241" s="150"/>
      <c r="D241" s="151" t="s">
        <v>302</v>
      </c>
      <c r="E241" s="152" t="s">
        <v>1</v>
      </c>
      <c r="F241" s="153" t="s">
        <v>2518</v>
      </c>
      <c r="H241" s="154">
        <v>18.46</v>
      </c>
      <c r="I241" s="155"/>
      <c r="L241" s="150"/>
      <c r="M241" s="156"/>
      <c r="T241" s="157"/>
      <c r="AT241" s="152" t="s">
        <v>302</v>
      </c>
      <c r="AU241" s="152" t="s">
        <v>85</v>
      </c>
      <c r="AV241" s="12" t="s">
        <v>85</v>
      </c>
      <c r="AW241" s="12" t="s">
        <v>32</v>
      </c>
      <c r="AX241" s="12" t="s">
        <v>76</v>
      </c>
      <c r="AY241" s="152" t="s">
        <v>293</v>
      </c>
    </row>
    <row r="242" spans="2:65" s="12" customFormat="1" ht="11.25">
      <c r="B242" s="150"/>
      <c r="D242" s="151" t="s">
        <v>302</v>
      </c>
      <c r="E242" s="152" t="s">
        <v>1</v>
      </c>
      <c r="F242" s="153" t="s">
        <v>2519</v>
      </c>
      <c r="H242" s="154">
        <v>181.76</v>
      </c>
      <c r="I242" s="155"/>
      <c r="L242" s="150"/>
      <c r="M242" s="156"/>
      <c r="T242" s="157"/>
      <c r="AT242" s="152" t="s">
        <v>302</v>
      </c>
      <c r="AU242" s="152" t="s">
        <v>85</v>
      </c>
      <c r="AV242" s="12" t="s">
        <v>85</v>
      </c>
      <c r="AW242" s="12" t="s">
        <v>32</v>
      </c>
      <c r="AX242" s="12" t="s">
        <v>76</v>
      </c>
      <c r="AY242" s="152" t="s">
        <v>293</v>
      </c>
    </row>
    <row r="243" spans="2:65" s="12" customFormat="1" ht="11.25">
      <c r="B243" s="150"/>
      <c r="D243" s="151" t="s">
        <v>302</v>
      </c>
      <c r="E243" s="152" t="s">
        <v>1</v>
      </c>
      <c r="F243" s="153" t="s">
        <v>2520</v>
      </c>
      <c r="H243" s="154">
        <v>24.14</v>
      </c>
      <c r="I243" s="155"/>
      <c r="L243" s="150"/>
      <c r="M243" s="156"/>
      <c r="T243" s="157"/>
      <c r="AT243" s="152" t="s">
        <v>302</v>
      </c>
      <c r="AU243" s="152" t="s">
        <v>85</v>
      </c>
      <c r="AV243" s="12" t="s">
        <v>85</v>
      </c>
      <c r="AW243" s="12" t="s">
        <v>32</v>
      </c>
      <c r="AX243" s="12" t="s">
        <v>76</v>
      </c>
      <c r="AY243" s="152" t="s">
        <v>293</v>
      </c>
    </row>
    <row r="244" spans="2:65" s="12" customFormat="1" ht="11.25">
      <c r="B244" s="150"/>
      <c r="D244" s="151" t="s">
        <v>302</v>
      </c>
      <c r="E244" s="152" t="s">
        <v>1</v>
      </c>
      <c r="F244" s="153" t="s">
        <v>2521</v>
      </c>
      <c r="H244" s="154">
        <v>234.3</v>
      </c>
      <c r="I244" s="155"/>
      <c r="L244" s="150"/>
      <c r="M244" s="156"/>
      <c r="T244" s="157"/>
      <c r="AT244" s="152" t="s">
        <v>302</v>
      </c>
      <c r="AU244" s="152" t="s">
        <v>85</v>
      </c>
      <c r="AV244" s="12" t="s">
        <v>85</v>
      </c>
      <c r="AW244" s="12" t="s">
        <v>32</v>
      </c>
      <c r="AX244" s="12" t="s">
        <v>76</v>
      </c>
      <c r="AY244" s="152" t="s">
        <v>293</v>
      </c>
    </row>
    <row r="245" spans="2:65" s="12" customFormat="1" ht="11.25">
      <c r="B245" s="150"/>
      <c r="D245" s="151" t="s">
        <v>302</v>
      </c>
      <c r="E245" s="152" t="s">
        <v>1</v>
      </c>
      <c r="F245" s="153" t="s">
        <v>2522</v>
      </c>
      <c r="H245" s="154">
        <v>97.98</v>
      </c>
      <c r="I245" s="155"/>
      <c r="L245" s="150"/>
      <c r="M245" s="156"/>
      <c r="T245" s="157"/>
      <c r="AT245" s="152" t="s">
        <v>302</v>
      </c>
      <c r="AU245" s="152" t="s">
        <v>85</v>
      </c>
      <c r="AV245" s="12" t="s">
        <v>85</v>
      </c>
      <c r="AW245" s="12" t="s">
        <v>32</v>
      </c>
      <c r="AX245" s="12" t="s">
        <v>76</v>
      </c>
      <c r="AY245" s="152" t="s">
        <v>293</v>
      </c>
    </row>
    <row r="246" spans="2:65" s="12" customFormat="1" ht="11.25">
      <c r="B246" s="150"/>
      <c r="D246" s="151" t="s">
        <v>302</v>
      </c>
      <c r="E246" s="152" t="s">
        <v>1</v>
      </c>
      <c r="F246" s="153" t="s">
        <v>2523</v>
      </c>
      <c r="H246" s="154">
        <v>8.52</v>
      </c>
      <c r="I246" s="155"/>
      <c r="L246" s="150"/>
      <c r="M246" s="156"/>
      <c r="T246" s="157"/>
      <c r="AT246" s="152" t="s">
        <v>302</v>
      </c>
      <c r="AU246" s="152" t="s">
        <v>85</v>
      </c>
      <c r="AV246" s="12" t="s">
        <v>85</v>
      </c>
      <c r="AW246" s="12" t="s">
        <v>32</v>
      </c>
      <c r="AX246" s="12" t="s">
        <v>76</v>
      </c>
      <c r="AY246" s="152" t="s">
        <v>293</v>
      </c>
    </row>
    <row r="247" spans="2:65" s="14" customFormat="1" ht="11.25">
      <c r="B247" s="167"/>
      <c r="D247" s="151" t="s">
        <v>302</v>
      </c>
      <c r="E247" s="168" t="s">
        <v>1</v>
      </c>
      <c r="F247" s="169" t="s">
        <v>371</v>
      </c>
      <c r="H247" s="170">
        <v>1968.12</v>
      </c>
      <c r="I247" s="171"/>
      <c r="L247" s="167"/>
      <c r="M247" s="172"/>
      <c r="T247" s="173"/>
      <c r="AT247" s="168" t="s">
        <v>302</v>
      </c>
      <c r="AU247" s="168" t="s">
        <v>85</v>
      </c>
      <c r="AV247" s="14" t="s">
        <v>300</v>
      </c>
      <c r="AW247" s="14" t="s">
        <v>32</v>
      </c>
      <c r="AX247" s="14" t="s">
        <v>83</v>
      </c>
      <c r="AY247" s="168" t="s">
        <v>293</v>
      </c>
    </row>
    <row r="248" spans="2:65" s="1" customFormat="1" ht="24.2" customHeight="1">
      <c r="B248" s="32"/>
      <c r="C248" s="174" t="s">
        <v>584</v>
      </c>
      <c r="D248" s="174" t="s">
        <v>530</v>
      </c>
      <c r="E248" s="175" t="s">
        <v>2524</v>
      </c>
      <c r="F248" s="176" t="s">
        <v>2525</v>
      </c>
      <c r="G248" s="177" t="s">
        <v>909</v>
      </c>
      <c r="H248" s="178">
        <v>72.765000000000001</v>
      </c>
      <c r="I248" s="179"/>
      <c r="J248" s="180">
        <f>ROUND(I248*H248,2)</f>
        <v>0</v>
      </c>
      <c r="K248" s="176" t="s">
        <v>299</v>
      </c>
      <c r="L248" s="181"/>
      <c r="M248" s="182" t="s">
        <v>1</v>
      </c>
      <c r="N248" s="183" t="s">
        <v>41</v>
      </c>
      <c r="P248" s="146">
        <f>O248*H248</f>
        <v>0</v>
      </c>
      <c r="Q248" s="146">
        <v>3.2000000000000001E-2</v>
      </c>
      <c r="R248" s="146">
        <f>Q248*H248</f>
        <v>2.3284799999999999</v>
      </c>
      <c r="S248" s="146">
        <v>0</v>
      </c>
      <c r="T248" s="147">
        <f>S248*H248</f>
        <v>0</v>
      </c>
      <c r="AR248" s="148" t="s">
        <v>787</v>
      </c>
      <c r="AT248" s="148" t="s">
        <v>530</v>
      </c>
      <c r="AU248" s="148" t="s">
        <v>85</v>
      </c>
      <c r="AY248" s="17" t="s">
        <v>293</v>
      </c>
      <c r="BE248" s="149">
        <f>IF(N248="základní",J248,0)</f>
        <v>0</v>
      </c>
      <c r="BF248" s="149">
        <f>IF(N248="snížená",J248,0)</f>
        <v>0</v>
      </c>
      <c r="BG248" s="149">
        <f>IF(N248="zákl. přenesená",J248,0)</f>
        <v>0</v>
      </c>
      <c r="BH248" s="149">
        <f>IF(N248="sníž. přenesená",J248,0)</f>
        <v>0</v>
      </c>
      <c r="BI248" s="149">
        <f>IF(N248="nulová",J248,0)</f>
        <v>0</v>
      </c>
      <c r="BJ248" s="17" t="s">
        <v>83</v>
      </c>
      <c r="BK248" s="149">
        <f>ROUND(I248*H248,2)</f>
        <v>0</v>
      </c>
      <c r="BL248" s="17" t="s">
        <v>624</v>
      </c>
      <c r="BM248" s="148" t="s">
        <v>2526</v>
      </c>
    </row>
    <row r="249" spans="2:65" s="12" customFormat="1" ht="11.25">
      <c r="B249" s="150"/>
      <c r="D249" s="151" t="s">
        <v>302</v>
      </c>
      <c r="E249" s="152" t="s">
        <v>1</v>
      </c>
      <c r="F249" s="153" t="s">
        <v>2527</v>
      </c>
      <c r="H249" s="154">
        <v>72.765000000000001</v>
      </c>
      <c r="I249" s="155"/>
      <c r="L249" s="150"/>
      <c r="M249" s="156"/>
      <c r="T249" s="157"/>
      <c r="AT249" s="152" t="s">
        <v>302</v>
      </c>
      <c r="AU249" s="152" t="s">
        <v>85</v>
      </c>
      <c r="AV249" s="12" t="s">
        <v>85</v>
      </c>
      <c r="AW249" s="12" t="s">
        <v>32</v>
      </c>
      <c r="AX249" s="12" t="s">
        <v>83</v>
      </c>
      <c r="AY249" s="152" t="s">
        <v>293</v>
      </c>
    </row>
    <row r="250" spans="2:65" s="1" customFormat="1" ht="24.2" customHeight="1">
      <c r="B250" s="32"/>
      <c r="C250" s="137" t="s">
        <v>606</v>
      </c>
      <c r="D250" s="137" t="s">
        <v>295</v>
      </c>
      <c r="E250" s="138" t="s">
        <v>2528</v>
      </c>
      <c r="F250" s="139" t="s">
        <v>2529</v>
      </c>
      <c r="G250" s="140" t="s">
        <v>418</v>
      </c>
      <c r="H250" s="141">
        <v>27433.98</v>
      </c>
      <c r="I250" s="142"/>
      <c r="J250" s="143">
        <f>ROUND(I250*H250,2)</f>
        <v>0</v>
      </c>
      <c r="K250" s="139" t="s">
        <v>299</v>
      </c>
      <c r="L250" s="32"/>
      <c r="M250" s="144" t="s">
        <v>1</v>
      </c>
      <c r="N250" s="145" t="s">
        <v>41</v>
      </c>
      <c r="P250" s="146">
        <f>O250*H250</f>
        <v>0</v>
      </c>
      <c r="Q250" s="146">
        <v>1.1E-4</v>
      </c>
      <c r="R250" s="146">
        <f>Q250*H250</f>
        <v>3.0177377999999999</v>
      </c>
      <c r="S250" s="146">
        <v>0</v>
      </c>
      <c r="T250" s="147">
        <f>S250*H250</f>
        <v>0</v>
      </c>
      <c r="AR250" s="148" t="s">
        <v>624</v>
      </c>
      <c r="AT250" s="148" t="s">
        <v>295</v>
      </c>
      <c r="AU250" s="148" t="s">
        <v>85</v>
      </c>
      <c r="AY250" s="17" t="s">
        <v>293</v>
      </c>
      <c r="BE250" s="149">
        <f>IF(N250="základní",J250,0)</f>
        <v>0</v>
      </c>
      <c r="BF250" s="149">
        <f>IF(N250="snížená",J250,0)</f>
        <v>0</v>
      </c>
      <c r="BG250" s="149">
        <f>IF(N250="zákl. přenesená",J250,0)</f>
        <v>0</v>
      </c>
      <c r="BH250" s="149">
        <f>IF(N250="sníž. přenesená",J250,0)</f>
        <v>0</v>
      </c>
      <c r="BI250" s="149">
        <f>IF(N250="nulová",J250,0)</f>
        <v>0</v>
      </c>
      <c r="BJ250" s="17" t="s">
        <v>83</v>
      </c>
      <c r="BK250" s="149">
        <f>ROUND(I250*H250,2)</f>
        <v>0</v>
      </c>
      <c r="BL250" s="17" t="s">
        <v>624</v>
      </c>
      <c r="BM250" s="148" t="s">
        <v>2530</v>
      </c>
    </row>
    <row r="251" spans="2:65" s="12" customFormat="1" ht="11.25">
      <c r="B251" s="150"/>
      <c r="D251" s="151" t="s">
        <v>302</v>
      </c>
      <c r="E251" s="152" t="s">
        <v>1</v>
      </c>
      <c r="F251" s="153" t="s">
        <v>2531</v>
      </c>
      <c r="H251" s="154">
        <v>3432.96</v>
      </c>
      <c r="I251" s="155"/>
      <c r="L251" s="150"/>
      <c r="M251" s="156"/>
      <c r="T251" s="157"/>
      <c r="AT251" s="152" t="s">
        <v>302</v>
      </c>
      <c r="AU251" s="152" t="s">
        <v>85</v>
      </c>
      <c r="AV251" s="12" t="s">
        <v>85</v>
      </c>
      <c r="AW251" s="12" t="s">
        <v>32</v>
      </c>
      <c r="AX251" s="12" t="s">
        <v>76</v>
      </c>
      <c r="AY251" s="152" t="s">
        <v>293</v>
      </c>
    </row>
    <row r="252" spans="2:65" s="12" customFormat="1" ht="11.25">
      <c r="B252" s="150"/>
      <c r="D252" s="151" t="s">
        <v>302</v>
      </c>
      <c r="E252" s="152" t="s">
        <v>1</v>
      </c>
      <c r="F252" s="153" t="s">
        <v>2532</v>
      </c>
      <c r="H252" s="154">
        <v>5123.41</v>
      </c>
      <c r="I252" s="155"/>
      <c r="L252" s="150"/>
      <c r="M252" s="156"/>
      <c r="T252" s="157"/>
      <c r="AT252" s="152" t="s">
        <v>302</v>
      </c>
      <c r="AU252" s="152" t="s">
        <v>85</v>
      </c>
      <c r="AV252" s="12" t="s">
        <v>85</v>
      </c>
      <c r="AW252" s="12" t="s">
        <v>32</v>
      </c>
      <c r="AX252" s="12" t="s">
        <v>76</v>
      </c>
      <c r="AY252" s="152" t="s">
        <v>293</v>
      </c>
    </row>
    <row r="253" spans="2:65" s="12" customFormat="1" ht="11.25">
      <c r="B253" s="150"/>
      <c r="D253" s="151" t="s">
        <v>302</v>
      </c>
      <c r="E253" s="152" t="s">
        <v>1</v>
      </c>
      <c r="F253" s="153" t="s">
        <v>2533</v>
      </c>
      <c r="H253" s="154">
        <v>142.56</v>
      </c>
      <c r="I253" s="155"/>
      <c r="L253" s="150"/>
      <c r="M253" s="156"/>
      <c r="T253" s="157"/>
      <c r="AT253" s="152" t="s">
        <v>302</v>
      </c>
      <c r="AU253" s="152" t="s">
        <v>85</v>
      </c>
      <c r="AV253" s="12" t="s">
        <v>85</v>
      </c>
      <c r="AW253" s="12" t="s">
        <v>32</v>
      </c>
      <c r="AX253" s="12" t="s">
        <v>76</v>
      </c>
      <c r="AY253" s="152" t="s">
        <v>293</v>
      </c>
    </row>
    <row r="254" spans="2:65" s="12" customFormat="1" ht="11.25">
      <c r="B254" s="150"/>
      <c r="D254" s="151" t="s">
        <v>302</v>
      </c>
      <c r="E254" s="152" t="s">
        <v>1</v>
      </c>
      <c r="F254" s="153" t="s">
        <v>2534</v>
      </c>
      <c r="H254" s="154">
        <v>276.8</v>
      </c>
      <c r="I254" s="155"/>
      <c r="L254" s="150"/>
      <c r="M254" s="156"/>
      <c r="T254" s="157"/>
      <c r="AT254" s="152" t="s">
        <v>302</v>
      </c>
      <c r="AU254" s="152" t="s">
        <v>85</v>
      </c>
      <c r="AV254" s="12" t="s">
        <v>85</v>
      </c>
      <c r="AW254" s="12" t="s">
        <v>32</v>
      </c>
      <c r="AX254" s="12" t="s">
        <v>76</v>
      </c>
      <c r="AY254" s="152" t="s">
        <v>293</v>
      </c>
    </row>
    <row r="255" spans="2:65" s="12" customFormat="1" ht="11.25">
      <c r="B255" s="150"/>
      <c r="D255" s="151" t="s">
        <v>302</v>
      </c>
      <c r="E255" s="152" t="s">
        <v>1</v>
      </c>
      <c r="F255" s="153" t="s">
        <v>2535</v>
      </c>
      <c r="H255" s="154">
        <v>217.98</v>
      </c>
      <c r="I255" s="155"/>
      <c r="L255" s="150"/>
      <c r="M255" s="156"/>
      <c r="T255" s="157"/>
      <c r="AT255" s="152" t="s">
        <v>302</v>
      </c>
      <c r="AU255" s="152" t="s">
        <v>85</v>
      </c>
      <c r="AV255" s="12" t="s">
        <v>85</v>
      </c>
      <c r="AW255" s="12" t="s">
        <v>32</v>
      </c>
      <c r="AX255" s="12" t="s">
        <v>76</v>
      </c>
      <c r="AY255" s="152" t="s">
        <v>293</v>
      </c>
    </row>
    <row r="256" spans="2:65" s="12" customFormat="1" ht="11.25">
      <c r="B256" s="150"/>
      <c r="D256" s="151" t="s">
        <v>302</v>
      </c>
      <c r="E256" s="152" t="s">
        <v>1</v>
      </c>
      <c r="F256" s="153" t="s">
        <v>2536</v>
      </c>
      <c r="H256" s="154">
        <v>235.69</v>
      </c>
      <c r="I256" s="155"/>
      <c r="L256" s="150"/>
      <c r="M256" s="156"/>
      <c r="T256" s="157"/>
      <c r="AT256" s="152" t="s">
        <v>302</v>
      </c>
      <c r="AU256" s="152" t="s">
        <v>85</v>
      </c>
      <c r="AV256" s="12" t="s">
        <v>85</v>
      </c>
      <c r="AW256" s="12" t="s">
        <v>32</v>
      </c>
      <c r="AX256" s="12" t="s">
        <v>76</v>
      </c>
      <c r="AY256" s="152" t="s">
        <v>293</v>
      </c>
    </row>
    <row r="257" spans="2:51" s="12" customFormat="1" ht="11.25">
      <c r="B257" s="150"/>
      <c r="D257" s="151" t="s">
        <v>302</v>
      </c>
      <c r="E257" s="152" t="s">
        <v>1</v>
      </c>
      <c r="F257" s="153" t="s">
        <v>2537</v>
      </c>
      <c r="H257" s="154">
        <v>134.19999999999999</v>
      </c>
      <c r="I257" s="155"/>
      <c r="L257" s="150"/>
      <c r="M257" s="156"/>
      <c r="T257" s="157"/>
      <c r="AT257" s="152" t="s">
        <v>302</v>
      </c>
      <c r="AU257" s="152" t="s">
        <v>85</v>
      </c>
      <c r="AV257" s="12" t="s">
        <v>85</v>
      </c>
      <c r="AW257" s="12" t="s">
        <v>32</v>
      </c>
      <c r="AX257" s="12" t="s">
        <v>76</v>
      </c>
      <c r="AY257" s="152" t="s">
        <v>293</v>
      </c>
    </row>
    <row r="258" spans="2:51" s="12" customFormat="1" ht="11.25">
      <c r="B258" s="150"/>
      <c r="D258" s="151" t="s">
        <v>302</v>
      </c>
      <c r="E258" s="152" t="s">
        <v>1</v>
      </c>
      <c r="F258" s="153" t="s">
        <v>2538</v>
      </c>
      <c r="H258" s="154">
        <v>124</v>
      </c>
      <c r="I258" s="155"/>
      <c r="L258" s="150"/>
      <c r="M258" s="156"/>
      <c r="T258" s="157"/>
      <c r="AT258" s="152" t="s">
        <v>302</v>
      </c>
      <c r="AU258" s="152" t="s">
        <v>85</v>
      </c>
      <c r="AV258" s="12" t="s">
        <v>85</v>
      </c>
      <c r="AW258" s="12" t="s">
        <v>32</v>
      </c>
      <c r="AX258" s="12" t="s">
        <v>76</v>
      </c>
      <c r="AY258" s="152" t="s">
        <v>293</v>
      </c>
    </row>
    <row r="259" spans="2:51" s="12" customFormat="1" ht="11.25">
      <c r="B259" s="150"/>
      <c r="D259" s="151" t="s">
        <v>302</v>
      </c>
      <c r="E259" s="152" t="s">
        <v>1</v>
      </c>
      <c r="F259" s="153" t="s">
        <v>2539</v>
      </c>
      <c r="H259" s="154">
        <v>89.58</v>
      </c>
      <c r="I259" s="155"/>
      <c r="L259" s="150"/>
      <c r="M259" s="156"/>
      <c r="T259" s="157"/>
      <c r="AT259" s="152" t="s">
        <v>302</v>
      </c>
      <c r="AU259" s="152" t="s">
        <v>85</v>
      </c>
      <c r="AV259" s="12" t="s">
        <v>85</v>
      </c>
      <c r="AW259" s="12" t="s">
        <v>32</v>
      </c>
      <c r="AX259" s="12" t="s">
        <v>76</v>
      </c>
      <c r="AY259" s="152" t="s">
        <v>293</v>
      </c>
    </row>
    <row r="260" spans="2:51" s="12" customFormat="1" ht="11.25">
      <c r="B260" s="150"/>
      <c r="D260" s="151" t="s">
        <v>302</v>
      </c>
      <c r="E260" s="152" t="s">
        <v>1</v>
      </c>
      <c r="F260" s="153" t="s">
        <v>2540</v>
      </c>
      <c r="H260" s="154">
        <v>77.040000000000006</v>
      </c>
      <c r="I260" s="155"/>
      <c r="L260" s="150"/>
      <c r="M260" s="156"/>
      <c r="T260" s="157"/>
      <c r="AT260" s="152" t="s">
        <v>302</v>
      </c>
      <c r="AU260" s="152" t="s">
        <v>85</v>
      </c>
      <c r="AV260" s="12" t="s">
        <v>85</v>
      </c>
      <c r="AW260" s="12" t="s">
        <v>32</v>
      </c>
      <c r="AX260" s="12" t="s">
        <v>76</v>
      </c>
      <c r="AY260" s="152" t="s">
        <v>293</v>
      </c>
    </row>
    <row r="261" spans="2:51" s="12" customFormat="1" ht="11.25">
      <c r="B261" s="150"/>
      <c r="D261" s="151" t="s">
        <v>302</v>
      </c>
      <c r="E261" s="152" t="s">
        <v>1</v>
      </c>
      <c r="F261" s="153" t="s">
        <v>2541</v>
      </c>
      <c r="H261" s="154">
        <v>251.82</v>
      </c>
      <c r="I261" s="155"/>
      <c r="L261" s="150"/>
      <c r="M261" s="156"/>
      <c r="T261" s="157"/>
      <c r="AT261" s="152" t="s">
        <v>302</v>
      </c>
      <c r="AU261" s="152" t="s">
        <v>85</v>
      </c>
      <c r="AV261" s="12" t="s">
        <v>85</v>
      </c>
      <c r="AW261" s="12" t="s">
        <v>32</v>
      </c>
      <c r="AX261" s="12" t="s">
        <v>76</v>
      </c>
      <c r="AY261" s="152" t="s">
        <v>293</v>
      </c>
    </row>
    <row r="262" spans="2:51" s="12" customFormat="1" ht="11.25">
      <c r="B262" s="150"/>
      <c r="D262" s="151" t="s">
        <v>302</v>
      </c>
      <c r="E262" s="152" t="s">
        <v>1</v>
      </c>
      <c r="F262" s="153" t="s">
        <v>2542</v>
      </c>
      <c r="H262" s="154">
        <v>4370.88</v>
      </c>
      <c r="I262" s="155"/>
      <c r="L262" s="150"/>
      <c r="M262" s="156"/>
      <c r="T262" s="157"/>
      <c r="AT262" s="152" t="s">
        <v>302</v>
      </c>
      <c r="AU262" s="152" t="s">
        <v>85</v>
      </c>
      <c r="AV262" s="12" t="s">
        <v>85</v>
      </c>
      <c r="AW262" s="12" t="s">
        <v>32</v>
      </c>
      <c r="AX262" s="12" t="s">
        <v>76</v>
      </c>
      <c r="AY262" s="152" t="s">
        <v>293</v>
      </c>
    </row>
    <row r="263" spans="2:51" s="12" customFormat="1" ht="11.25">
      <c r="B263" s="150"/>
      <c r="D263" s="151" t="s">
        <v>302</v>
      </c>
      <c r="E263" s="152" t="s">
        <v>1</v>
      </c>
      <c r="F263" s="153" t="s">
        <v>2543</v>
      </c>
      <c r="H263" s="154">
        <v>2456.8000000000002</v>
      </c>
      <c r="I263" s="155"/>
      <c r="L263" s="150"/>
      <c r="M263" s="156"/>
      <c r="T263" s="157"/>
      <c r="AT263" s="152" t="s">
        <v>302</v>
      </c>
      <c r="AU263" s="152" t="s">
        <v>85</v>
      </c>
      <c r="AV263" s="12" t="s">
        <v>85</v>
      </c>
      <c r="AW263" s="12" t="s">
        <v>32</v>
      </c>
      <c r="AX263" s="12" t="s">
        <v>76</v>
      </c>
      <c r="AY263" s="152" t="s">
        <v>293</v>
      </c>
    </row>
    <row r="264" spans="2:51" s="12" customFormat="1" ht="11.25">
      <c r="B264" s="150"/>
      <c r="D264" s="151" t="s">
        <v>302</v>
      </c>
      <c r="E264" s="152" t="s">
        <v>1</v>
      </c>
      <c r="F264" s="153" t="s">
        <v>2544</v>
      </c>
      <c r="H264" s="154">
        <v>454.9</v>
      </c>
      <c r="I264" s="155"/>
      <c r="L264" s="150"/>
      <c r="M264" s="156"/>
      <c r="T264" s="157"/>
      <c r="AT264" s="152" t="s">
        <v>302</v>
      </c>
      <c r="AU264" s="152" t="s">
        <v>85</v>
      </c>
      <c r="AV264" s="12" t="s">
        <v>85</v>
      </c>
      <c r="AW264" s="12" t="s">
        <v>32</v>
      </c>
      <c r="AX264" s="12" t="s">
        <v>76</v>
      </c>
      <c r="AY264" s="152" t="s">
        <v>293</v>
      </c>
    </row>
    <row r="265" spans="2:51" s="12" customFormat="1" ht="11.25">
      <c r="B265" s="150"/>
      <c r="D265" s="151" t="s">
        <v>302</v>
      </c>
      <c r="E265" s="152" t="s">
        <v>1</v>
      </c>
      <c r="F265" s="153" t="s">
        <v>2545</v>
      </c>
      <c r="H265" s="154">
        <v>113.56</v>
      </c>
      <c r="I265" s="155"/>
      <c r="L265" s="150"/>
      <c r="M265" s="156"/>
      <c r="T265" s="157"/>
      <c r="AT265" s="152" t="s">
        <v>302</v>
      </c>
      <c r="AU265" s="152" t="s">
        <v>85</v>
      </c>
      <c r="AV265" s="12" t="s">
        <v>85</v>
      </c>
      <c r="AW265" s="12" t="s">
        <v>32</v>
      </c>
      <c r="AX265" s="12" t="s">
        <v>76</v>
      </c>
      <c r="AY265" s="152" t="s">
        <v>293</v>
      </c>
    </row>
    <row r="266" spans="2:51" s="12" customFormat="1" ht="11.25">
      <c r="B266" s="150"/>
      <c r="D266" s="151" t="s">
        <v>302</v>
      </c>
      <c r="E266" s="152" t="s">
        <v>1</v>
      </c>
      <c r="F266" s="153" t="s">
        <v>2546</v>
      </c>
      <c r="H266" s="154">
        <v>76.959999999999994</v>
      </c>
      <c r="I266" s="155"/>
      <c r="L266" s="150"/>
      <c r="M266" s="156"/>
      <c r="T266" s="157"/>
      <c r="AT266" s="152" t="s">
        <v>302</v>
      </c>
      <c r="AU266" s="152" t="s">
        <v>85</v>
      </c>
      <c r="AV266" s="12" t="s">
        <v>85</v>
      </c>
      <c r="AW266" s="12" t="s">
        <v>32</v>
      </c>
      <c r="AX266" s="12" t="s">
        <v>76</v>
      </c>
      <c r="AY266" s="152" t="s">
        <v>293</v>
      </c>
    </row>
    <row r="267" spans="2:51" s="12" customFormat="1" ht="11.25">
      <c r="B267" s="150"/>
      <c r="D267" s="151" t="s">
        <v>302</v>
      </c>
      <c r="E267" s="152" t="s">
        <v>1</v>
      </c>
      <c r="F267" s="153" t="s">
        <v>2547</v>
      </c>
      <c r="H267" s="154">
        <v>127.56</v>
      </c>
      <c r="I267" s="155"/>
      <c r="L267" s="150"/>
      <c r="M267" s="156"/>
      <c r="T267" s="157"/>
      <c r="AT267" s="152" t="s">
        <v>302</v>
      </c>
      <c r="AU267" s="152" t="s">
        <v>85</v>
      </c>
      <c r="AV267" s="12" t="s">
        <v>85</v>
      </c>
      <c r="AW267" s="12" t="s">
        <v>32</v>
      </c>
      <c r="AX267" s="12" t="s">
        <v>76</v>
      </c>
      <c r="AY267" s="152" t="s">
        <v>293</v>
      </c>
    </row>
    <row r="268" spans="2:51" s="12" customFormat="1" ht="11.25">
      <c r="B268" s="150"/>
      <c r="D268" s="151" t="s">
        <v>302</v>
      </c>
      <c r="E268" s="152" t="s">
        <v>1</v>
      </c>
      <c r="F268" s="153" t="s">
        <v>2548</v>
      </c>
      <c r="H268" s="154">
        <v>241.86</v>
      </c>
      <c r="I268" s="155"/>
      <c r="L268" s="150"/>
      <c r="M268" s="156"/>
      <c r="T268" s="157"/>
      <c r="AT268" s="152" t="s">
        <v>302</v>
      </c>
      <c r="AU268" s="152" t="s">
        <v>85</v>
      </c>
      <c r="AV268" s="12" t="s">
        <v>85</v>
      </c>
      <c r="AW268" s="12" t="s">
        <v>32</v>
      </c>
      <c r="AX268" s="12" t="s">
        <v>76</v>
      </c>
      <c r="AY268" s="152" t="s">
        <v>293</v>
      </c>
    </row>
    <row r="269" spans="2:51" s="12" customFormat="1" ht="11.25">
      <c r="B269" s="150"/>
      <c r="D269" s="151" t="s">
        <v>302</v>
      </c>
      <c r="E269" s="152" t="s">
        <v>1</v>
      </c>
      <c r="F269" s="153" t="s">
        <v>2549</v>
      </c>
      <c r="H269" s="154">
        <v>97.05</v>
      </c>
      <c r="I269" s="155"/>
      <c r="L269" s="150"/>
      <c r="M269" s="156"/>
      <c r="T269" s="157"/>
      <c r="AT269" s="152" t="s">
        <v>302</v>
      </c>
      <c r="AU269" s="152" t="s">
        <v>85</v>
      </c>
      <c r="AV269" s="12" t="s">
        <v>85</v>
      </c>
      <c r="AW269" s="12" t="s">
        <v>32</v>
      </c>
      <c r="AX269" s="12" t="s">
        <v>76</v>
      </c>
      <c r="AY269" s="152" t="s">
        <v>293</v>
      </c>
    </row>
    <row r="270" spans="2:51" s="12" customFormat="1" ht="11.25">
      <c r="B270" s="150"/>
      <c r="D270" s="151" t="s">
        <v>302</v>
      </c>
      <c r="E270" s="152" t="s">
        <v>1</v>
      </c>
      <c r="F270" s="153" t="s">
        <v>2550</v>
      </c>
      <c r="H270" s="154">
        <v>50.56</v>
      </c>
      <c r="I270" s="155"/>
      <c r="L270" s="150"/>
      <c r="M270" s="156"/>
      <c r="T270" s="157"/>
      <c r="AT270" s="152" t="s">
        <v>302</v>
      </c>
      <c r="AU270" s="152" t="s">
        <v>85</v>
      </c>
      <c r="AV270" s="12" t="s">
        <v>85</v>
      </c>
      <c r="AW270" s="12" t="s">
        <v>32</v>
      </c>
      <c r="AX270" s="12" t="s">
        <v>76</v>
      </c>
      <c r="AY270" s="152" t="s">
        <v>293</v>
      </c>
    </row>
    <row r="271" spans="2:51" s="12" customFormat="1" ht="11.25">
      <c r="B271" s="150"/>
      <c r="D271" s="151" t="s">
        <v>302</v>
      </c>
      <c r="E271" s="152" t="s">
        <v>1</v>
      </c>
      <c r="F271" s="153" t="s">
        <v>2551</v>
      </c>
      <c r="H271" s="154">
        <v>47.28</v>
      </c>
      <c r="I271" s="155"/>
      <c r="L271" s="150"/>
      <c r="M271" s="156"/>
      <c r="T271" s="157"/>
      <c r="AT271" s="152" t="s">
        <v>302</v>
      </c>
      <c r="AU271" s="152" t="s">
        <v>85</v>
      </c>
      <c r="AV271" s="12" t="s">
        <v>85</v>
      </c>
      <c r="AW271" s="12" t="s">
        <v>32</v>
      </c>
      <c r="AX271" s="12" t="s">
        <v>76</v>
      </c>
      <c r="AY271" s="152" t="s">
        <v>293</v>
      </c>
    </row>
    <row r="272" spans="2:51" s="12" customFormat="1" ht="11.25">
      <c r="B272" s="150"/>
      <c r="D272" s="151" t="s">
        <v>302</v>
      </c>
      <c r="E272" s="152" t="s">
        <v>1</v>
      </c>
      <c r="F272" s="153" t="s">
        <v>2552</v>
      </c>
      <c r="H272" s="154">
        <v>570</v>
      </c>
      <c r="I272" s="155"/>
      <c r="L272" s="150"/>
      <c r="M272" s="156"/>
      <c r="T272" s="157"/>
      <c r="AT272" s="152" t="s">
        <v>302</v>
      </c>
      <c r="AU272" s="152" t="s">
        <v>85</v>
      </c>
      <c r="AV272" s="12" t="s">
        <v>85</v>
      </c>
      <c r="AW272" s="12" t="s">
        <v>32</v>
      </c>
      <c r="AX272" s="12" t="s">
        <v>76</v>
      </c>
      <c r="AY272" s="152" t="s">
        <v>293</v>
      </c>
    </row>
    <row r="273" spans="2:51" s="12" customFormat="1" ht="11.25">
      <c r="B273" s="150"/>
      <c r="D273" s="151" t="s">
        <v>302</v>
      </c>
      <c r="E273" s="152" t="s">
        <v>1</v>
      </c>
      <c r="F273" s="153" t="s">
        <v>2553</v>
      </c>
      <c r="H273" s="154">
        <v>149.52000000000001</v>
      </c>
      <c r="I273" s="155"/>
      <c r="L273" s="150"/>
      <c r="M273" s="156"/>
      <c r="T273" s="157"/>
      <c r="AT273" s="152" t="s">
        <v>302</v>
      </c>
      <c r="AU273" s="152" t="s">
        <v>85</v>
      </c>
      <c r="AV273" s="12" t="s">
        <v>85</v>
      </c>
      <c r="AW273" s="12" t="s">
        <v>32</v>
      </c>
      <c r="AX273" s="12" t="s">
        <v>76</v>
      </c>
      <c r="AY273" s="152" t="s">
        <v>293</v>
      </c>
    </row>
    <row r="274" spans="2:51" s="12" customFormat="1" ht="11.25">
      <c r="B274" s="150"/>
      <c r="D274" s="151" t="s">
        <v>302</v>
      </c>
      <c r="E274" s="152" t="s">
        <v>1</v>
      </c>
      <c r="F274" s="153" t="s">
        <v>2554</v>
      </c>
      <c r="H274" s="154">
        <v>90.66</v>
      </c>
      <c r="I274" s="155"/>
      <c r="L274" s="150"/>
      <c r="M274" s="156"/>
      <c r="T274" s="157"/>
      <c r="AT274" s="152" t="s">
        <v>302</v>
      </c>
      <c r="AU274" s="152" t="s">
        <v>85</v>
      </c>
      <c r="AV274" s="12" t="s">
        <v>85</v>
      </c>
      <c r="AW274" s="12" t="s">
        <v>32</v>
      </c>
      <c r="AX274" s="12" t="s">
        <v>76</v>
      </c>
      <c r="AY274" s="152" t="s">
        <v>293</v>
      </c>
    </row>
    <row r="275" spans="2:51" s="12" customFormat="1" ht="11.25">
      <c r="B275" s="150"/>
      <c r="D275" s="151" t="s">
        <v>302</v>
      </c>
      <c r="E275" s="152" t="s">
        <v>1</v>
      </c>
      <c r="F275" s="153" t="s">
        <v>2555</v>
      </c>
      <c r="H275" s="154">
        <v>157.88</v>
      </c>
      <c r="I275" s="155"/>
      <c r="L275" s="150"/>
      <c r="M275" s="156"/>
      <c r="T275" s="157"/>
      <c r="AT275" s="152" t="s">
        <v>302</v>
      </c>
      <c r="AU275" s="152" t="s">
        <v>85</v>
      </c>
      <c r="AV275" s="12" t="s">
        <v>85</v>
      </c>
      <c r="AW275" s="12" t="s">
        <v>32</v>
      </c>
      <c r="AX275" s="12" t="s">
        <v>76</v>
      </c>
      <c r="AY275" s="152" t="s">
        <v>293</v>
      </c>
    </row>
    <row r="276" spans="2:51" s="12" customFormat="1" ht="11.25">
      <c r="B276" s="150"/>
      <c r="D276" s="151" t="s">
        <v>302</v>
      </c>
      <c r="E276" s="152" t="s">
        <v>1</v>
      </c>
      <c r="F276" s="153" t="s">
        <v>2556</v>
      </c>
      <c r="H276" s="154">
        <v>20.07</v>
      </c>
      <c r="I276" s="155"/>
      <c r="L276" s="150"/>
      <c r="M276" s="156"/>
      <c r="T276" s="157"/>
      <c r="AT276" s="152" t="s">
        <v>302</v>
      </c>
      <c r="AU276" s="152" t="s">
        <v>85</v>
      </c>
      <c r="AV276" s="12" t="s">
        <v>85</v>
      </c>
      <c r="AW276" s="12" t="s">
        <v>32</v>
      </c>
      <c r="AX276" s="12" t="s">
        <v>76</v>
      </c>
      <c r="AY276" s="152" t="s">
        <v>293</v>
      </c>
    </row>
    <row r="277" spans="2:51" s="12" customFormat="1" ht="11.25">
      <c r="B277" s="150"/>
      <c r="D277" s="151" t="s">
        <v>302</v>
      </c>
      <c r="E277" s="152" t="s">
        <v>1</v>
      </c>
      <c r="F277" s="153" t="s">
        <v>2557</v>
      </c>
      <c r="H277" s="154">
        <v>446.55</v>
      </c>
      <c r="I277" s="155"/>
      <c r="L277" s="150"/>
      <c r="M277" s="156"/>
      <c r="T277" s="157"/>
      <c r="AT277" s="152" t="s">
        <v>302</v>
      </c>
      <c r="AU277" s="152" t="s">
        <v>85</v>
      </c>
      <c r="AV277" s="12" t="s">
        <v>85</v>
      </c>
      <c r="AW277" s="12" t="s">
        <v>32</v>
      </c>
      <c r="AX277" s="12" t="s">
        <v>76</v>
      </c>
      <c r="AY277" s="152" t="s">
        <v>293</v>
      </c>
    </row>
    <row r="278" spans="2:51" s="12" customFormat="1" ht="11.25">
      <c r="B278" s="150"/>
      <c r="D278" s="151" t="s">
        <v>302</v>
      </c>
      <c r="E278" s="152" t="s">
        <v>1</v>
      </c>
      <c r="F278" s="153" t="s">
        <v>2558</v>
      </c>
      <c r="H278" s="154">
        <v>778.5</v>
      </c>
      <c r="I278" s="155"/>
      <c r="L278" s="150"/>
      <c r="M278" s="156"/>
      <c r="T278" s="157"/>
      <c r="AT278" s="152" t="s">
        <v>302</v>
      </c>
      <c r="AU278" s="152" t="s">
        <v>85</v>
      </c>
      <c r="AV278" s="12" t="s">
        <v>85</v>
      </c>
      <c r="AW278" s="12" t="s">
        <v>32</v>
      </c>
      <c r="AX278" s="12" t="s">
        <v>76</v>
      </c>
      <c r="AY278" s="152" t="s">
        <v>293</v>
      </c>
    </row>
    <row r="279" spans="2:51" s="12" customFormat="1" ht="11.25">
      <c r="B279" s="150"/>
      <c r="D279" s="151" t="s">
        <v>302</v>
      </c>
      <c r="E279" s="152" t="s">
        <v>1</v>
      </c>
      <c r="F279" s="153" t="s">
        <v>2559</v>
      </c>
      <c r="H279" s="154">
        <v>327.86</v>
      </c>
      <c r="I279" s="155"/>
      <c r="L279" s="150"/>
      <c r="M279" s="156"/>
      <c r="T279" s="157"/>
      <c r="AT279" s="152" t="s">
        <v>302</v>
      </c>
      <c r="AU279" s="152" t="s">
        <v>85</v>
      </c>
      <c r="AV279" s="12" t="s">
        <v>85</v>
      </c>
      <c r="AW279" s="12" t="s">
        <v>32</v>
      </c>
      <c r="AX279" s="12" t="s">
        <v>76</v>
      </c>
      <c r="AY279" s="152" t="s">
        <v>293</v>
      </c>
    </row>
    <row r="280" spans="2:51" s="12" customFormat="1" ht="11.25">
      <c r="B280" s="150"/>
      <c r="D280" s="151" t="s">
        <v>302</v>
      </c>
      <c r="E280" s="152" t="s">
        <v>1</v>
      </c>
      <c r="F280" s="153" t="s">
        <v>2560</v>
      </c>
      <c r="H280" s="154">
        <v>132.22</v>
      </c>
      <c r="I280" s="155"/>
      <c r="L280" s="150"/>
      <c r="M280" s="156"/>
      <c r="T280" s="157"/>
      <c r="AT280" s="152" t="s">
        <v>302</v>
      </c>
      <c r="AU280" s="152" t="s">
        <v>85</v>
      </c>
      <c r="AV280" s="12" t="s">
        <v>85</v>
      </c>
      <c r="AW280" s="12" t="s">
        <v>32</v>
      </c>
      <c r="AX280" s="12" t="s">
        <v>76</v>
      </c>
      <c r="AY280" s="152" t="s">
        <v>293</v>
      </c>
    </row>
    <row r="281" spans="2:51" s="12" customFormat="1" ht="11.25">
      <c r="B281" s="150"/>
      <c r="D281" s="151" t="s">
        <v>302</v>
      </c>
      <c r="E281" s="152" t="s">
        <v>1</v>
      </c>
      <c r="F281" s="153" t="s">
        <v>2561</v>
      </c>
      <c r="H281" s="154">
        <v>296.8</v>
      </c>
      <c r="I281" s="155"/>
      <c r="L281" s="150"/>
      <c r="M281" s="156"/>
      <c r="T281" s="157"/>
      <c r="AT281" s="152" t="s">
        <v>302</v>
      </c>
      <c r="AU281" s="152" t="s">
        <v>85</v>
      </c>
      <c r="AV281" s="12" t="s">
        <v>85</v>
      </c>
      <c r="AW281" s="12" t="s">
        <v>32</v>
      </c>
      <c r="AX281" s="12" t="s">
        <v>76</v>
      </c>
      <c r="AY281" s="152" t="s">
        <v>293</v>
      </c>
    </row>
    <row r="282" spans="2:51" s="12" customFormat="1" ht="11.25">
      <c r="B282" s="150"/>
      <c r="D282" s="151" t="s">
        <v>302</v>
      </c>
      <c r="E282" s="152" t="s">
        <v>1</v>
      </c>
      <c r="F282" s="153" t="s">
        <v>2562</v>
      </c>
      <c r="H282" s="154">
        <v>84</v>
      </c>
      <c r="I282" s="155"/>
      <c r="L282" s="150"/>
      <c r="M282" s="156"/>
      <c r="T282" s="157"/>
      <c r="AT282" s="152" t="s">
        <v>302</v>
      </c>
      <c r="AU282" s="152" t="s">
        <v>85</v>
      </c>
      <c r="AV282" s="12" t="s">
        <v>85</v>
      </c>
      <c r="AW282" s="12" t="s">
        <v>32</v>
      </c>
      <c r="AX282" s="12" t="s">
        <v>76</v>
      </c>
      <c r="AY282" s="152" t="s">
        <v>293</v>
      </c>
    </row>
    <row r="283" spans="2:51" s="12" customFormat="1" ht="11.25">
      <c r="B283" s="150"/>
      <c r="D283" s="151" t="s">
        <v>302</v>
      </c>
      <c r="E283" s="152" t="s">
        <v>1</v>
      </c>
      <c r="F283" s="153" t="s">
        <v>2563</v>
      </c>
      <c r="H283" s="154">
        <v>396.5</v>
      </c>
      <c r="I283" s="155"/>
      <c r="L283" s="150"/>
      <c r="M283" s="156"/>
      <c r="T283" s="157"/>
      <c r="AT283" s="152" t="s">
        <v>302</v>
      </c>
      <c r="AU283" s="152" t="s">
        <v>85</v>
      </c>
      <c r="AV283" s="12" t="s">
        <v>85</v>
      </c>
      <c r="AW283" s="12" t="s">
        <v>32</v>
      </c>
      <c r="AX283" s="12" t="s">
        <v>76</v>
      </c>
      <c r="AY283" s="152" t="s">
        <v>293</v>
      </c>
    </row>
    <row r="284" spans="2:51" s="12" customFormat="1" ht="11.25">
      <c r="B284" s="150"/>
      <c r="D284" s="151" t="s">
        <v>302</v>
      </c>
      <c r="E284" s="152" t="s">
        <v>1</v>
      </c>
      <c r="F284" s="153" t="s">
        <v>2564</v>
      </c>
      <c r="H284" s="154">
        <v>526.1</v>
      </c>
      <c r="I284" s="155"/>
      <c r="L284" s="150"/>
      <c r="M284" s="156"/>
      <c r="T284" s="157"/>
      <c r="AT284" s="152" t="s">
        <v>302</v>
      </c>
      <c r="AU284" s="152" t="s">
        <v>85</v>
      </c>
      <c r="AV284" s="12" t="s">
        <v>85</v>
      </c>
      <c r="AW284" s="12" t="s">
        <v>32</v>
      </c>
      <c r="AX284" s="12" t="s">
        <v>76</v>
      </c>
      <c r="AY284" s="152" t="s">
        <v>293</v>
      </c>
    </row>
    <row r="285" spans="2:51" s="12" customFormat="1" ht="11.25">
      <c r="B285" s="150"/>
      <c r="D285" s="151" t="s">
        <v>302</v>
      </c>
      <c r="E285" s="152" t="s">
        <v>1</v>
      </c>
      <c r="F285" s="153" t="s">
        <v>2565</v>
      </c>
      <c r="H285" s="154">
        <v>186.68</v>
      </c>
      <c r="I285" s="155"/>
      <c r="L285" s="150"/>
      <c r="M285" s="156"/>
      <c r="T285" s="157"/>
      <c r="AT285" s="152" t="s">
        <v>302</v>
      </c>
      <c r="AU285" s="152" t="s">
        <v>85</v>
      </c>
      <c r="AV285" s="12" t="s">
        <v>85</v>
      </c>
      <c r="AW285" s="12" t="s">
        <v>32</v>
      </c>
      <c r="AX285" s="12" t="s">
        <v>76</v>
      </c>
      <c r="AY285" s="152" t="s">
        <v>293</v>
      </c>
    </row>
    <row r="286" spans="2:51" s="12" customFormat="1" ht="11.25">
      <c r="B286" s="150"/>
      <c r="D286" s="151" t="s">
        <v>302</v>
      </c>
      <c r="E286" s="152" t="s">
        <v>1</v>
      </c>
      <c r="F286" s="153" t="s">
        <v>2566</v>
      </c>
      <c r="H286" s="154">
        <v>1033.26</v>
      </c>
      <c r="I286" s="155"/>
      <c r="L286" s="150"/>
      <c r="M286" s="156"/>
      <c r="T286" s="157"/>
      <c r="AT286" s="152" t="s">
        <v>302</v>
      </c>
      <c r="AU286" s="152" t="s">
        <v>85</v>
      </c>
      <c r="AV286" s="12" t="s">
        <v>85</v>
      </c>
      <c r="AW286" s="12" t="s">
        <v>32</v>
      </c>
      <c r="AX286" s="12" t="s">
        <v>76</v>
      </c>
      <c r="AY286" s="152" t="s">
        <v>293</v>
      </c>
    </row>
    <row r="287" spans="2:51" s="12" customFormat="1" ht="11.25">
      <c r="B287" s="150"/>
      <c r="D287" s="151" t="s">
        <v>302</v>
      </c>
      <c r="E287" s="152" t="s">
        <v>1</v>
      </c>
      <c r="F287" s="153" t="s">
        <v>2567</v>
      </c>
      <c r="H287" s="154">
        <v>110.5</v>
      </c>
      <c r="I287" s="155"/>
      <c r="L287" s="150"/>
      <c r="M287" s="156"/>
      <c r="T287" s="157"/>
      <c r="AT287" s="152" t="s">
        <v>302</v>
      </c>
      <c r="AU287" s="152" t="s">
        <v>85</v>
      </c>
      <c r="AV287" s="12" t="s">
        <v>85</v>
      </c>
      <c r="AW287" s="12" t="s">
        <v>32</v>
      </c>
      <c r="AX287" s="12" t="s">
        <v>76</v>
      </c>
      <c r="AY287" s="152" t="s">
        <v>293</v>
      </c>
    </row>
    <row r="288" spans="2:51" s="12" customFormat="1" ht="11.25">
      <c r="B288" s="150"/>
      <c r="D288" s="151" t="s">
        <v>302</v>
      </c>
      <c r="E288" s="152" t="s">
        <v>1</v>
      </c>
      <c r="F288" s="153" t="s">
        <v>2568</v>
      </c>
      <c r="H288" s="154">
        <v>149.91</v>
      </c>
      <c r="I288" s="155"/>
      <c r="L288" s="150"/>
      <c r="M288" s="156"/>
      <c r="T288" s="157"/>
      <c r="AT288" s="152" t="s">
        <v>302</v>
      </c>
      <c r="AU288" s="152" t="s">
        <v>85</v>
      </c>
      <c r="AV288" s="12" t="s">
        <v>85</v>
      </c>
      <c r="AW288" s="12" t="s">
        <v>32</v>
      </c>
      <c r="AX288" s="12" t="s">
        <v>76</v>
      </c>
      <c r="AY288" s="152" t="s">
        <v>293</v>
      </c>
    </row>
    <row r="289" spans="2:51" s="12" customFormat="1" ht="11.25">
      <c r="B289" s="150"/>
      <c r="D289" s="151" t="s">
        <v>302</v>
      </c>
      <c r="E289" s="152" t="s">
        <v>1</v>
      </c>
      <c r="F289" s="153" t="s">
        <v>2569</v>
      </c>
      <c r="H289" s="154">
        <v>76</v>
      </c>
      <c r="I289" s="155"/>
      <c r="L289" s="150"/>
      <c r="M289" s="156"/>
      <c r="T289" s="157"/>
      <c r="AT289" s="152" t="s">
        <v>302</v>
      </c>
      <c r="AU289" s="152" t="s">
        <v>85</v>
      </c>
      <c r="AV289" s="12" t="s">
        <v>85</v>
      </c>
      <c r="AW289" s="12" t="s">
        <v>32</v>
      </c>
      <c r="AX289" s="12" t="s">
        <v>76</v>
      </c>
      <c r="AY289" s="152" t="s">
        <v>293</v>
      </c>
    </row>
    <row r="290" spans="2:51" s="12" customFormat="1" ht="11.25">
      <c r="B290" s="150"/>
      <c r="D290" s="151" t="s">
        <v>302</v>
      </c>
      <c r="E290" s="152" t="s">
        <v>1</v>
      </c>
      <c r="F290" s="153" t="s">
        <v>2570</v>
      </c>
      <c r="H290" s="154">
        <v>58.78</v>
      </c>
      <c r="I290" s="155"/>
      <c r="L290" s="150"/>
      <c r="M290" s="156"/>
      <c r="T290" s="157"/>
      <c r="AT290" s="152" t="s">
        <v>302</v>
      </c>
      <c r="AU290" s="152" t="s">
        <v>85</v>
      </c>
      <c r="AV290" s="12" t="s">
        <v>85</v>
      </c>
      <c r="AW290" s="12" t="s">
        <v>32</v>
      </c>
      <c r="AX290" s="12" t="s">
        <v>76</v>
      </c>
      <c r="AY290" s="152" t="s">
        <v>293</v>
      </c>
    </row>
    <row r="291" spans="2:51" s="12" customFormat="1" ht="11.25">
      <c r="B291" s="150"/>
      <c r="D291" s="151" t="s">
        <v>302</v>
      </c>
      <c r="E291" s="152" t="s">
        <v>1</v>
      </c>
      <c r="F291" s="153" t="s">
        <v>2571</v>
      </c>
      <c r="H291" s="154">
        <v>52.18</v>
      </c>
      <c r="I291" s="155"/>
      <c r="L291" s="150"/>
      <c r="M291" s="156"/>
      <c r="T291" s="157"/>
      <c r="AT291" s="152" t="s">
        <v>302</v>
      </c>
      <c r="AU291" s="152" t="s">
        <v>85</v>
      </c>
      <c r="AV291" s="12" t="s">
        <v>85</v>
      </c>
      <c r="AW291" s="12" t="s">
        <v>32</v>
      </c>
      <c r="AX291" s="12" t="s">
        <v>76</v>
      </c>
      <c r="AY291" s="152" t="s">
        <v>293</v>
      </c>
    </row>
    <row r="292" spans="2:51" s="12" customFormat="1" ht="11.25">
      <c r="B292" s="150"/>
      <c r="D292" s="151" t="s">
        <v>302</v>
      </c>
      <c r="E292" s="152" t="s">
        <v>1</v>
      </c>
      <c r="F292" s="153" t="s">
        <v>2572</v>
      </c>
      <c r="H292" s="154">
        <v>105.22</v>
      </c>
      <c r="I292" s="155"/>
      <c r="L292" s="150"/>
      <c r="M292" s="156"/>
      <c r="T292" s="157"/>
      <c r="AT292" s="152" t="s">
        <v>302</v>
      </c>
      <c r="AU292" s="152" t="s">
        <v>85</v>
      </c>
      <c r="AV292" s="12" t="s">
        <v>85</v>
      </c>
      <c r="AW292" s="12" t="s">
        <v>32</v>
      </c>
      <c r="AX292" s="12" t="s">
        <v>76</v>
      </c>
      <c r="AY292" s="152" t="s">
        <v>293</v>
      </c>
    </row>
    <row r="293" spans="2:51" s="12" customFormat="1" ht="11.25">
      <c r="B293" s="150"/>
      <c r="D293" s="151" t="s">
        <v>302</v>
      </c>
      <c r="E293" s="152" t="s">
        <v>1</v>
      </c>
      <c r="F293" s="153" t="s">
        <v>2573</v>
      </c>
      <c r="H293" s="154">
        <v>107.12</v>
      </c>
      <c r="I293" s="155"/>
      <c r="L293" s="150"/>
      <c r="M293" s="156"/>
      <c r="T293" s="157"/>
      <c r="AT293" s="152" t="s">
        <v>302</v>
      </c>
      <c r="AU293" s="152" t="s">
        <v>85</v>
      </c>
      <c r="AV293" s="12" t="s">
        <v>85</v>
      </c>
      <c r="AW293" s="12" t="s">
        <v>32</v>
      </c>
      <c r="AX293" s="12" t="s">
        <v>76</v>
      </c>
      <c r="AY293" s="152" t="s">
        <v>293</v>
      </c>
    </row>
    <row r="294" spans="2:51" s="12" customFormat="1" ht="11.25">
      <c r="B294" s="150"/>
      <c r="D294" s="151" t="s">
        <v>302</v>
      </c>
      <c r="E294" s="152" t="s">
        <v>1</v>
      </c>
      <c r="F294" s="153" t="s">
        <v>2574</v>
      </c>
      <c r="H294" s="154">
        <v>144.72999999999999</v>
      </c>
      <c r="I294" s="155"/>
      <c r="L294" s="150"/>
      <c r="M294" s="156"/>
      <c r="T294" s="157"/>
      <c r="AT294" s="152" t="s">
        <v>302</v>
      </c>
      <c r="AU294" s="152" t="s">
        <v>85</v>
      </c>
      <c r="AV294" s="12" t="s">
        <v>85</v>
      </c>
      <c r="AW294" s="12" t="s">
        <v>32</v>
      </c>
      <c r="AX294" s="12" t="s">
        <v>76</v>
      </c>
      <c r="AY294" s="152" t="s">
        <v>293</v>
      </c>
    </row>
    <row r="295" spans="2:51" s="12" customFormat="1" ht="11.25">
      <c r="B295" s="150"/>
      <c r="D295" s="151" t="s">
        <v>302</v>
      </c>
      <c r="E295" s="152" t="s">
        <v>1</v>
      </c>
      <c r="F295" s="153" t="s">
        <v>2575</v>
      </c>
      <c r="H295" s="154">
        <v>284.16000000000003</v>
      </c>
      <c r="I295" s="155"/>
      <c r="L295" s="150"/>
      <c r="M295" s="156"/>
      <c r="T295" s="157"/>
      <c r="AT295" s="152" t="s">
        <v>302</v>
      </c>
      <c r="AU295" s="152" t="s">
        <v>85</v>
      </c>
      <c r="AV295" s="12" t="s">
        <v>85</v>
      </c>
      <c r="AW295" s="12" t="s">
        <v>32</v>
      </c>
      <c r="AX295" s="12" t="s">
        <v>76</v>
      </c>
      <c r="AY295" s="152" t="s">
        <v>293</v>
      </c>
    </row>
    <row r="296" spans="2:51" s="12" customFormat="1" ht="11.25">
      <c r="B296" s="150"/>
      <c r="D296" s="151" t="s">
        <v>302</v>
      </c>
      <c r="E296" s="152" t="s">
        <v>1</v>
      </c>
      <c r="F296" s="153" t="s">
        <v>2576</v>
      </c>
      <c r="H296" s="154">
        <v>2151.7199999999998</v>
      </c>
      <c r="I296" s="155"/>
      <c r="L296" s="150"/>
      <c r="M296" s="156"/>
      <c r="T296" s="157"/>
      <c r="AT296" s="152" t="s">
        <v>302</v>
      </c>
      <c r="AU296" s="152" t="s">
        <v>85</v>
      </c>
      <c r="AV296" s="12" t="s">
        <v>85</v>
      </c>
      <c r="AW296" s="12" t="s">
        <v>32</v>
      </c>
      <c r="AX296" s="12" t="s">
        <v>76</v>
      </c>
      <c r="AY296" s="152" t="s">
        <v>293</v>
      </c>
    </row>
    <row r="297" spans="2:51" s="12" customFormat="1" ht="11.25">
      <c r="B297" s="150"/>
      <c r="D297" s="151" t="s">
        <v>302</v>
      </c>
      <c r="E297" s="152" t="s">
        <v>1</v>
      </c>
      <c r="F297" s="153" t="s">
        <v>2577</v>
      </c>
      <c r="H297" s="154">
        <v>413.6</v>
      </c>
      <c r="I297" s="155"/>
      <c r="L297" s="150"/>
      <c r="M297" s="156"/>
      <c r="T297" s="157"/>
      <c r="AT297" s="152" t="s">
        <v>302</v>
      </c>
      <c r="AU297" s="152" t="s">
        <v>85</v>
      </c>
      <c r="AV297" s="12" t="s">
        <v>85</v>
      </c>
      <c r="AW297" s="12" t="s">
        <v>32</v>
      </c>
      <c r="AX297" s="12" t="s">
        <v>76</v>
      </c>
      <c r="AY297" s="152" t="s">
        <v>293</v>
      </c>
    </row>
    <row r="298" spans="2:51" s="12" customFormat="1" ht="11.25">
      <c r="B298" s="150"/>
      <c r="D298" s="151" t="s">
        <v>302</v>
      </c>
      <c r="E298" s="152" t="s">
        <v>1</v>
      </c>
      <c r="F298" s="153" t="s">
        <v>2578</v>
      </c>
      <c r="H298" s="154">
        <v>85.79</v>
      </c>
      <c r="I298" s="155"/>
      <c r="L298" s="150"/>
      <c r="M298" s="156"/>
      <c r="T298" s="157"/>
      <c r="AT298" s="152" t="s">
        <v>302</v>
      </c>
      <c r="AU298" s="152" t="s">
        <v>85</v>
      </c>
      <c r="AV298" s="12" t="s">
        <v>85</v>
      </c>
      <c r="AW298" s="12" t="s">
        <v>32</v>
      </c>
      <c r="AX298" s="12" t="s">
        <v>76</v>
      </c>
      <c r="AY298" s="152" t="s">
        <v>293</v>
      </c>
    </row>
    <row r="299" spans="2:51" s="12" customFormat="1" ht="11.25">
      <c r="B299" s="150"/>
      <c r="D299" s="151" t="s">
        <v>302</v>
      </c>
      <c r="E299" s="152" t="s">
        <v>1</v>
      </c>
      <c r="F299" s="153" t="s">
        <v>2579</v>
      </c>
      <c r="H299" s="154">
        <v>7.46</v>
      </c>
      <c r="I299" s="155"/>
      <c r="L299" s="150"/>
      <c r="M299" s="156"/>
      <c r="T299" s="157"/>
      <c r="AT299" s="152" t="s">
        <v>302</v>
      </c>
      <c r="AU299" s="152" t="s">
        <v>85</v>
      </c>
      <c r="AV299" s="12" t="s">
        <v>85</v>
      </c>
      <c r="AW299" s="12" t="s">
        <v>32</v>
      </c>
      <c r="AX299" s="12" t="s">
        <v>76</v>
      </c>
      <c r="AY299" s="152" t="s">
        <v>293</v>
      </c>
    </row>
    <row r="300" spans="2:51" s="12" customFormat="1" ht="11.25">
      <c r="B300" s="150"/>
      <c r="D300" s="151" t="s">
        <v>302</v>
      </c>
      <c r="E300" s="152" t="s">
        <v>1</v>
      </c>
      <c r="F300" s="153" t="s">
        <v>2580</v>
      </c>
      <c r="H300" s="154">
        <v>10.32</v>
      </c>
      <c r="I300" s="155"/>
      <c r="L300" s="150"/>
      <c r="M300" s="156"/>
      <c r="T300" s="157"/>
      <c r="AT300" s="152" t="s">
        <v>302</v>
      </c>
      <c r="AU300" s="152" t="s">
        <v>85</v>
      </c>
      <c r="AV300" s="12" t="s">
        <v>85</v>
      </c>
      <c r="AW300" s="12" t="s">
        <v>32</v>
      </c>
      <c r="AX300" s="12" t="s">
        <v>76</v>
      </c>
      <c r="AY300" s="152" t="s">
        <v>293</v>
      </c>
    </row>
    <row r="301" spans="2:51" s="12" customFormat="1" ht="11.25">
      <c r="B301" s="150"/>
      <c r="D301" s="151" t="s">
        <v>302</v>
      </c>
      <c r="E301" s="152" t="s">
        <v>1</v>
      </c>
      <c r="F301" s="153" t="s">
        <v>2581</v>
      </c>
      <c r="H301" s="154">
        <v>19.239999999999998</v>
      </c>
      <c r="I301" s="155"/>
      <c r="L301" s="150"/>
      <c r="M301" s="156"/>
      <c r="T301" s="157"/>
      <c r="AT301" s="152" t="s">
        <v>302</v>
      </c>
      <c r="AU301" s="152" t="s">
        <v>85</v>
      </c>
      <c r="AV301" s="12" t="s">
        <v>85</v>
      </c>
      <c r="AW301" s="12" t="s">
        <v>32</v>
      </c>
      <c r="AX301" s="12" t="s">
        <v>76</v>
      </c>
      <c r="AY301" s="152" t="s">
        <v>293</v>
      </c>
    </row>
    <row r="302" spans="2:51" s="12" customFormat="1" ht="11.25">
      <c r="B302" s="150"/>
      <c r="D302" s="151" t="s">
        <v>302</v>
      </c>
      <c r="E302" s="152" t="s">
        <v>1</v>
      </c>
      <c r="F302" s="153" t="s">
        <v>2582</v>
      </c>
      <c r="H302" s="154">
        <v>278</v>
      </c>
      <c r="I302" s="155"/>
      <c r="L302" s="150"/>
      <c r="M302" s="156"/>
      <c r="T302" s="157"/>
      <c r="AT302" s="152" t="s">
        <v>302</v>
      </c>
      <c r="AU302" s="152" t="s">
        <v>85</v>
      </c>
      <c r="AV302" s="12" t="s">
        <v>85</v>
      </c>
      <c r="AW302" s="12" t="s">
        <v>32</v>
      </c>
      <c r="AX302" s="12" t="s">
        <v>76</v>
      </c>
      <c r="AY302" s="152" t="s">
        <v>293</v>
      </c>
    </row>
    <row r="303" spans="2:51" s="12" customFormat="1" ht="11.25">
      <c r="B303" s="150"/>
      <c r="D303" s="151" t="s">
        <v>302</v>
      </c>
      <c r="E303" s="152" t="s">
        <v>1</v>
      </c>
      <c r="F303" s="153" t="s">
        <v>2583</v>
      </c>
      <c r="H303" s="154">
        <v>39.200000000000003</v>
      </c>
      <c r="I303" s="155"/>
      <c r="L303" s="150"/>
      <c r="M303" s="156"/>
      <c r="T303" s="157"/>
      <c r="AT303" s="152" t="s">
        <v>302</v>
      </c>
      <c r="AU303" s="152" t="s">
        <v>85</v>
      </c>
      <c r="AV303" s="12" t="s">
        <v>85</v>
      </c>
      <c r="AW303" s="12" t="s">
        <v>32</v>
      </c>
      <c r="AX303" s="12" t="s">
        <v>76</v>
      </c>
      <c r="AY303" s="152" t="s">
        <v>293</v>
      </c>
    </row>
    <row r="304" spans="2:51" s="14" customFormat="1" ht="11.25">
      <c r="B304" s="167"/>
      <c r="D304" s="151" t="s">
        <v>302</v>
      </c>
      <c r="E304" s="168" t="s">
        <v>1</v>
      </c>
      <c r="F304" s="169" t="s">
        <v>371</v>
      </c>
      <c r="H304" s="170">
        <v>27433.98</v>
      </c>
      <c r="I304" s="171"/>
      <c r="L304" s="167"/>
      <c r="M304" s="172"/>
      <c r="T304" s="173"/>
      <c r="AT304" s="168" t="s">
        <v>302</v>
      </c>
      <c r="AU304" s="168" t="s">
        <v>85</v>
      </c>
      <c r="AV304" s="14" t="s">
        <v>300</v>
      </c>
      <c r="AW304" s="14" t="s">
        <v>32</v>
      </c>
      <c r="AX304" s="14" t="s">
        <v>83</v>
      </c>
      <c r="AY304" s="168" t="s">
        <v>293</v>
      </c>
    </row>
    <row r="305" spans="2:65" s="1" customFormat="1" ht="37.9" customHeight="1">
      <c r="B305" s="32"/>
      <c r="C305" s="174" t="s">
        <v>624</v>
      </c>
      <c r="D305" s="174" t="s">
        <v>530</v>
      </c>
      <c r="E305" s="175" t="s">
        <v>2584</v>
      </c>
      <c r="F305" s="176" t="s">
        <v>2585</v>
      </c>
      <c r="G305" s="177" t="s">
        <v>418</v>
      </c>
      <c r="H305" s="178">
        <v>3776.2559999999999</v>
      </c>
      <c r="I305" s="179"/>
      <c r="J305" s="180">
        <f>ROUND(I305*H305,2)</f>
        <v>0</v>
      </c>
      <c r="K305" s="176" t="s">
        <v>1</v>
      </c>
      <c r="L305" s="181"/>
      <c r="M305" s="182" t="s">
        <v>1</v>
      </c>
      <c r="N305" s="183" t="s">
        <v>41</v>
      </c>
      <c r="P305" s="146">
        <f>O305*H305</f>
        <v>0</v>
      </c>
      <c r="Q305" s="146">
        <v>1E-3</v>
      </c>
      <c r="R305" s="146">
        <f>Q305*H305</f>
        <v>3.7762560000000001</v>
      </c>
      <c r="S305" s="146">
        <v>0</v>
      </c>
      <c r="T305" s="147">
        <f>S305*H305</f>
        <v>0</v>
      </c>
      <c r="AR305" s="148" t="s">
        <v>787</v>
      </c>
      <c r="AT305" s="148" t="s">
        <v>530</v>
      </c>
      <c r="AU305" s="148" t="s">
        <v>85</v>
      </c>
      <c r="AY305" s="17" t="s">
        <v>293</v>
      </c>
      <c r="BE305" s="149">
        <f>IF(N305="základní",J305,0)</f>
        <v>0</v>
      </c>
      <c r="BF305" s="149">
        <f>IF(N305="snížená",J305,0)</f>
        <v>0</v>
      </c>
      <c r="BG305" s="149">
        <f>IF(N305="zákl. přenesená",J305,0)</f>
        <v>0</v>
      </c>
      <c r="BH305" s="149">
        <f>IF(N305="sníž. přenesená",J305,0)</f>
        <v>0</v>
      </c>
      <c r="BI305" s="149">
        <f>IF(N305="nulová",J305,0)</f>
        <v>0</v>
      </c>
      <c r="BJ305" s="17" t="s">
        <v>83</v>
      </c>
      <c r="BK305" s="149">
        <f>ROUND(I305*H305,2)</f>
        <v>0</v>
      </c>
      <c r="BL305" s="17" t="s">
        <v>624</v>
      </c>
      <c r="BM305" s="148" t="s">
        <v>2586</v>
      </c>
    </row>
    <row r="306" spans="2:65" s="12" customFormat="1" ht="11.25">
      <c r="B306" s="150"/>
      <c r="D306" s="151" t="s">
        <v>302</v>
      </c>
      <c r="E306" s="152" t="s">
        <v>1</v>
      </c>
      <c r="F306" s="153" t="s">
        <v>2587</v>
      </c>
      <c r="H306" s="154">
        <v>3776.2559999999999</v>
      </c>
      <c r="I306" s="155"/>
      <c r="L306" s="150"/>
      <c r="M306" s="156"/>
      <c r="T306" s="157"/>
      <c r="AT306" s="152" t="s">
        <v>302</v>
      </c>
      <c r="AU306" s="152" t="s">
        <v>85</v>
      </c>
      <c r="AV306" s="12" t="s">
        <v>85</v>
      </c>
      <c r="AW306" s="12" t="s">
        <v>32</v>
      </c>
      <c r="AX306" s="12" t="s">
        <v>83</v>
      </c>
      <c r="AY306" s="152" t="s">
        <v>293</v>
      </c>
    </row>
    <row r="307" spans="2:65" s="1" customFormat="1" ht="37.9" customHeight="1">
      <c r="B307" s="32"/>
      <c r="C307" s="174" t="s">
        <v>645</v>
      </c>
      <c r="D307" s="174" t="s">
        <v>530</v>
      </c>
      <c r="E307" s="175" t="s">
        <v>2588</v>
      </c>
      <c r="F307" s="176" t="s">
        <v>2589</v>
      </c>
      <c r="G307" s="177" t="s">
        <v>418</v>
      </c>
      <c r="H307" s="178">
        <v>5635.7510000000002</v>
      </c>
      <c r="I307" s="179"/>
      <c r="J307" s="180">
        <f>ROUND(I307*H307,2)</f>
        <v>0</v>
      </c>
      <c r="K307" s="176" t="s">
        <v>1</v>
      </c>
      <c r="L307" s="181"/>
      <c r="M307" s="182" t="s">
        <v>1</v>
      </c>
      <c r="N307" s="183" t="s">
        <v>41</v>
      </c>
      <c r="P307" s="146">
        <f>O307*H307</f>
        <v>0</v>
      </c>
      <c r="Q307" s="146">
        <v>1E-3</v>
      </c>
      <c r="R307" s="146">
        <f>Q307*H307</f>
        <v>5.635751</v>
      </c>
      <c r="S307" s="146">
        <v>0</v>
      </c>
      <c r="T307" s="147">
        <f>S307*H307</f>
        <v>0</v>
      </c>
      <c r="AR307" s="148" t="s">
        <v>787</v>
      </c>
      <c r="AT307" s="148" t="s">
        <v>530</v>
      </c>
      <c r="AU307" s="148" t="s">
        <v>85</v>
      </c>
      <c r="AY307" s="17" t="s">
        <v>293</v>
      </c>
      <c r="BE307" s="149">
        <f>IF(N307="základní",J307,0)</f>
        <v>0</v>
      </c>
      <c r="BF307" s="149">
        <f>IF(N307="snížená",J307,0)</f>
        <v>0</v>
      </c>
      <c r="BG307" s="149">
        <f>IF(N307="zákl. přenesená",J307,0)</f>
        <v>0</v>
      </c>
      <c r="BH307" s="149">
        <f>IF(N307="sníž. přenesená",J307,0)</f>
        <v>0</v>
      </c>
      <c r="BI307" s="149">
        <f>IF(N307="nulová",J307,0)</f>
        <v>0</v>
      </c>
      <c r="BJ307" s="17" t="s">
        <v>83</v>
      </c>
      <c r="BK307" s="149">
        <f>ROUND(I307*H307,2)</f>
        <v>0</v>
      </c>
      <c r="BL307" s="17" t="s">
        <v>624</v>
      </c>
      <c r="BM307" s="148" t="s">
        <v>2590</v>
      </c>
    </row>
    <row r="308" spans="2:65" s="12" customFormat="1" ht="11.25">
      <c r="B308" s="150"/>
      <c r="D308" s="151" t="s">
        <v>302</v>
      </c>
      <c r="E308" s="152" t="s">
        <v>1</v>
      </c>
      <c r="F308" s="153" t="s">
        <v>2591</v>
      </c>
      <c r="H308" s="154">
        <v>5635.7510000000002</v>
      </c>
      <c r="I308" s="155"/>
      <c r="L308" s="150"/>
      <c r="M308" s="156"/>
      <c r="T308" s="157"/>
      <c r="AT308" s="152" t="s">
        <v>302</v>
      </c>
      <c r="AU308" s="152" t="s">
        <v>85</v>
      </c>
      <c r="AV308" s="12" t="s">
        <v>85</v>
      </c>
      <c r="AW308" s="12" t="s">
        <v>32</v>
      </c>
      <c r="AX308" s="12" t="s">
        <v>83</v>
      </c>
      <c r="AY308" s="152" t="s">
        <v>293</v>
      </c>
    </row>
    <row r="309" spans="2:65" s="1" customFormat="1" ht="37.9" customHeight="1">
      <c r="B309" s="32"/>
      <c r="C309" s="174" t="s">
        <v>660</v>
      </c>
      <c r="D309" s="174" t="s">
        <v>530</v>
      </c>
      <c r="E309" s="175" t="s">
        <v>2592</v>
      </c>
      <c r="F309" s="176" t="s">
        <v>2593</v>
      </c>
      <c r="G309" s="177" t="s">
        <v>418</v>
      </c>
      <c r="H309" s="178">
        <v>156.816</v>
      </c>
      <c r="I309" s="179"/>
      <c r="J309" s="180">
        <f>ROUND(I309*H309,2)</f>
        <v>0</v>
      </c>
      <c r="K309" s="176" t="s">
        <v>1</v>
      </c>
      <c r="L309" s="181"/>
      <c r="M309" s="182" t="s">
        <v>1</v>
      </c>
      <c r="N309" s="183" t="s">
        <v>41</v>
      </c>
      <c r="P309" s="146">
        <f>O309*H309</f>
        <v>0</v>
      </c>
      <c r="Q309" s="146">
        <v>1E-3</v>
      </c>
      <c r="R309" s="146">
        <f>Q309*H309</f>
        <v>0.15681600000000001</v>
      </c>
      <c r="S309" s="146">
        <v>0</v>
      </c>
      <c r="T309" s="147">
        <f>S309*H309</f>
        <v>0</v>
      </c>
      <c r="AR309" s="148" t="s">
        <v>787</v>
      </c>
      <c r="AT309" s="148" t="s">
        <v>530</v>
      </c>
      <c r="AU309" s="148" t="s">
        <v>85</v>
      </c>
      <c r="AY309" s="17" t="s">
        <v>293</v>
      </c>
      <c r="BE309" s="149">
        <f>IF(N309="základní",J309,0)</f>
        <v>0</v>
      </c>
      <c r="BF309" s="149">
        <f>IF(N309="snížená",J309,0)</f>
        <v>0</v>
      </c>
      <c r="BG309" s="149">
        <f>IF(N309="zákl. přenesená",J309,0)</f>
        <v>0</v>
      </c>
      <c r="BH309" s="149">
        <f>IF(N309="sníž. přenesená",J309,0)</f>
        <v>0</v>
      </c>
      <c r="BI309" s="149">
        <f>IF(N309="nulová",J309,0)</f>
        <v>0</v>
      </c>
      <c r="BJ309" s="17" t="s">
        <v>83</v>
      </c>
      <c r="BK309" s="149">
        <f>ROUND(I309*H309,2)</f>
        <v>0</v>
      </c>
      <c r="BL309" s="17" t="s">
        <v>624</v>
      </c>
      <c r="BM309" s="148" t="s">
        <v>2594</v>
      </c>
    </row>
    <row r="310" spans="2:65" s="12" customFormat="1" ht="11.25">
      <c r="B310" s="150"/>
      <c r="D310" s="151" t="s">
        <v>302</v>
      </c>
      <c r="E310" s="152" t="s">
        <v>1</v>
      </c>
      <c r="F310" s="153" t="s">
        <v>2595</v>
      </c>
      <c r="H310" s="154">
        <v>156.816</v>
      </c>
      <c r="I310" s="155"/>
      <c r="L310" s="150"/>
      <c r="M310" s="156"/>
      <c r="T310" s="157"/>
      <c r="AT310" s="152" t="s">
        <v>302</v>
      </c>
      <c r="AU310" s="152" t="s">
        <v>85</v>
      </c>
      <c r="AV310" s="12" t="s">
        <v>85</v>
      </c>
      <c r="AW310" s="12" t="s">
        <v>32</v>
      </c>
      <c r="AX310" s="12" t="s">
        <v>83</v>
      </c>
      <c r="AY310" s="152" t="s">
        <v>293</v>
      </c>
    </row>
    <row r="311" spans="2:65" s="1" customFormat="1" ht="37.9" customHeight="1">
      <c r="B311" s="32"/>
      <c r="C311" s="174" t="s">
        <v>680</v>
      </c>
      <c r="D311" s="174" t="s">
        <v>530</v>
      </c>
      <c r="E311" s="175" t="s">
        <v>2596</v>
      </c>
      <c r="F311" s="176" t="s">
        <v>2597</v>
      </c>
      <c r="G311" s="177" t="s">
        <v>418</v>
      </c>
      <c r="H311" s="178">
        <v>304.48</v>
      </c>
      <c r="I311" s="179"/>
      <c r="J311" s="180">
        <f>ROUND(I311*H311,2)</f>
        <v>0</v>
      </c>
      <c r="K311" s="176" t="s">
        <v>1</v>
      </c>
      <c r="L311" s="181"/>
      <c r="M311" s="182" t="s">
        <v>1</v>
      </c>
      <c r="N311" s="183" t="s">
        <v>41</v>
      </c>
      <c r="P311" s="146">
        <f>O311*H311</f>
        <v>0</v>
      </c>
      <c r="Q311" s="146">
        <v>1E-3</v>
      </c>
      <c r="R311" s="146">
        <f>Q311*H311</f>
        <v>0.30448000000000003</v>
      </c>
      <c r="S311" s="146">
        <v>0</v>
      </c>
      <c r="T311" s="147">
        <f>S311*H311</f>
        <v>0</v>
      </c>
      <c r="AR311" s="148" t="s">
        <v>787</v>
      </c>
      <c r="AT311" s="148" t="s">
        <v>530</v>
      </c>
      <c r="AU311" s="148" t="s">
        <v>85</v>
      </c>
      <c r="AY311" s="17" t="s">
        <v>293</v>
      </c>
      <c r="BE311" s="149">
        <f>IF(N311="základní",J311,0)</f>
        <v>0</v>
      </c>
      <c r="BF311" s="149">
        <f>IF(N311="snížená",J311,0)</f>
        <v>0</v>
      </c>
      <c r="BG311" s="149">
        <f>IF(N311="zákl. přenesená",J311,0)</f>
        <v>0</v>
      </c>
      <c r="BH311" s="149">
        <f>IF(N311="sníž. přenesená",J311,0)</f>
        <v>0</v>
      </c>
      <c r="BI311" s="149">
        <f>IF(N311="nulová",J311,0)</f>
        <v>0</v>
      </c>
      <c r="BJ311" s="17" t="s">
        <v>83</v>
      </c>
      <c r="BK311" s="149">
        <f>ROUND(I311*H311,2)</f>
        <v>0</v>
      </c>
      <c r="BL311" s="17" t="s">
        <v>624</v>
      </c>
      <c r="BM311" s="148" t="s">
        <v>2598</v>
      </c>
    </row>
    <row r="312" spans="2:65" s="12" customFormat="1" ht="11.25">
      <c r="B312" s="150"/>
      <c r="D312" s="151" t="s">
        <v>302</v>
      </c>
      <c r="E312" s="152" t="s">
        <v>1</v>
      </c>
      <c r="F312" s="153" t="s">
        <v>2599</v>
      </c>
      <c r="H312" s="154">
        <v>304.48</v>
      </c>
      <c r="I312" s="155"/>
      <c r="L312" s="150"/>
      <c r="M312" s="156"/>
      <c r="T312" s="157"/>
      <c r="AT312" s="152" t="s">
        <v>302</v>
      </c>
      <c r="AU312" s="152" t="s">
        <v>85</v>
      </c>
      <c r="AV312" s="12" t="s">
        <v>85</v>
      </c>
      <c r="AW312" s="12" t="s">
        <v>32</v>
      </c>
      <c r="AX312" s="12" t="s">
        <v>83</v>
      </c>
      <c r="AY312" s="152" t="s">
        <v>293</v>
      </c>
    </row>
    <row r="313" spans="2:65" s="1" customFormat="1" ht="37.9" customHeight="1">
      <c r="B313" s="32"/>
      <c r="C313" s="174" t="s">
        <v>686</v>
      </c>
      <c r="D313" s="174" t="s">
        <v>530</v>
      </c>
      <c r="E313" s="175" t="s">
        <v>2600</v>
      </c>
      <c r="F313" s="176" t="s">
        <v>2601</v>
      </c>
      <c r="G313" s="177" t="s">
        <v>418</v>
      </c>
      <c r="H313" s="178">
        <v>239.77799999999999</v>
      </c>
      <c r="I313" s="179"/>
      <c r="J313" s="180">
        <f>ROUND(I313*H313,2)</f>
        <v>0</v>
      </c>
      <c r="K313" s="176" t="s">
        <v>1</v>
      </c>
      <c r="L313" s="181"/>
      <c r="M313" s="182" t="s">
        <v>1</v>
      </c>
      <c r="N313" s="183" t="s">
        <v>41</v>
      </c>
      <c r="P313" s="146">
        <f>O313*H313</f>
        <v>0</v>
      </c>
      <c r="Q313" s="146">
        <v>1E-3</v>
      </c>
      <c r="R313" s="146">
        <f>Q313*H313</f>
        <v>0.23977799999999999</v>
      </c>
      <c r="S313" s="146">
        <v>0</v>
      </c>
      <c r="T313" s="147">
        <f>S313*H313</f>
        <v>0</v>
      </c>
      <c r="AR313" s="148" t="s">
        <v>787</v>
      </c>
      <c r="AT313" s="148" t="s">
        <v>530</v>
      </c>
      <c r="AU313" s="148" t="s">
        <v>85</v>
      </c>
      <c r="AY313" s="17" t="s">
        <v>293</v>
      </c>
      <c r="BE313" s="149">
        <f>IF(N313="základní",J313,0)</f>
        <v>0</v>
      </c>
      <c r="BF313" s="149">
        <f>IF(N313="snížená",J313,0)</f>
        <v>0</v>
      </c>
      <c r="BG313" s="149">
        <f>IF(N313="zákl. přenesená",J313,0)</f>
        <v>0</v>
      </c>
      <c r="BH313" s="149">
        <f>IF(N313="sníž. přenesená",J313,0)</f>
        <v>0</v>
      </c>
      <c r="BI313" s="149">
        <f>IF(N313="nulová",J313,0)</f>
        <v>0</v>
      </c>
      <c r="BJ313" s="17" t="s">
        <v>83</v>
      </c>
      <c r="BK313" s="149">
        <f>ROUND(I313*H313,2)</f>
        <v>0</v>
      </c>
      <c r="BL313" s="17" t="s">
        <v>624</v>
      </c>
      <c r="BM313" s="148" t="s">
        <v>2602</v>
      </c>
    </row>
    <row r="314" spans="2:65" s="12" customFormat="1" ht="11.25">
      <c r="B314" s="150"/>
      <c r="D314" s="151" t="s">
        <v>302</v>
      </c>
      <c r="E314" s="152" t="s">
        <v>1</v>
      </c>
      <c r="F314" s="153" t="s">
        <v>2603</v>
      </c>
      <c r="H314" s="154">
        <v>239.77799999999999</v>
      </c>
      <c r="I314" s="155"/>
      <c r="L314" s="150"/>
      <c r="M314" s="156"/>
      <c r="T314" s="157"/>
      <c r="AT314" s="152" t="s">
        <v>302</v>
      </c>
      <c r="AU314" s="152" t="s">
        <v>85</v>
      </c>
      <c r="AV314" s="12" t="s">
        <v>85</v>
      </c>
      <c r="AW314" s="12" t="s">
        <v>32</v>
      </c>
      <c r="AX314" s="12" t="s">
        <v>83</v>
      </c>
      <c r="AY314" s="152" t="s">
        <v>293</v>
      </c>
    </row>
    <row r="315" spans="2:65" s="1" customFormat="1" ht="37.9" customHeight="1">
      <c r="B315" s="32"/>
      <c r="C315" s="174" t="s">
        <v>7</v>
      </c>
      <c r="D315" s="174" t="s">
        <v>530</v>
      </c>
      <c r="E315" s="175" t="s">
        <v>2604</v>
      </c>
      <c r="F315" s="176" t="s">
        <v>2605</v>
      </c>
      <c r="G315" s="177" t="s">
        <v>418</v>
      </c>
      <c r="H315" s="178">
        <v>259.25900000000001</v>
      </c>
      <c r="I315" s="179"/>
      <c r="J315" s="180">
        <f>ROUND(I315*H315,2)</f>
        <v>0</v>
      </c>
      <c r="K315" s="176" t="s">
        <v>1</v>
      </c>
      <c r="L315" s="181"/>
      <c r="M315" s="182" t="s">
        <v>1</v>
      </c>
      <c r="N315" s="183" t="s">
        <v>41</v>
      </c>
      <c r="P315" s="146">
        <f>O315*H315</f>
        <v>0</v>
      </c>
      <c r="Q315" s="146">
        <v>1E-3</v>
      </c>
      <c r="R315" s="146">
        <f>Q315*H315</f>
        <v>0.25925900000000002</v>
      </c>
      <c r="S315" s="146">
        <v>0</v>
      </c>
      <c r="T315" s="147">
        <f>S315*H315</f>
        <v>0</v>
      </c>
      <c r="AR315" s="148" t="s">
        <v>787</v>
      </c>
      <c r="AT315" s="148" t="s">
        <v>530</v>
      </c>
      <c r="AU315" s="148" t="s">
        <v>85</v>
      </c>
      <c r="AY315" s="17" t="s">
        <v>293</v>
      </c>
      <c r="BE315" s="149">
        <f>IF(N315="základní",J315,0)</f>
        <v>0</v>
      </c>
      <c r="BF315" s="149">
        <f>IF(N315="snížená",J315,0)</f>
        <v>0</v>
      </c>
      <c r="BG315" s="149">
        <f>IF(N315="zákl. přenesená",J315,0)</f>
        <v>0</v>
      </c>
      <c r="BH315" s="149">
        <f>IF(N315="sníž. přenesená",J315,0)</f>
        <v>0</v>
      </c>
      <c r="BI315" s="149">
        <f>IF(N315="nulová",J315,0)</f>
        <v>0</v>
      </c>
      <c r="BJ315" s="17" t="s">
        <v>83</v>
      </c>
      <c r="BK315" s="149">
        <f>ROUND(I315*H315,2)</f>
        <v>0</v>
      </c>
      <c r="BL315" s="17" t="s">
        <v>624</v>
      </c>
      <c r="BM315" s="148" t="s">
        <v>2606</v>
      </c>
    </row>
    <row r="316" spans="2:65" s="12" customFormat="1" ht="11.25">
      <c r="B316" s="150"/>
      <c r="D316" s="151" t="s">
        <v>302</v>
      </c>
      <c r="E316" s="152" t="s">
        <v>1</v>
      </c>
      <c r="F316" s="153" t="s">
        <v>2607</v>
      </c>
      <c r="H316" s="154">
        <v>259.25900000000001</v>
      </c>
      <c r="I316" s="155"/>
      <c r="L316" s="150"/>
      <c r="M316" s="156"/>
      <c r="T316" s="157"/>
      <c r="AT316" s="152" t="s">
        <v>302</v>
      </c>
      <c r="AU316" s="152" t="s">
        <v>85</v>
      </c>
      <c r="AV316" s="12" t="s">
        <v>85</v>
      </c>
      <c r="AW316" s="12" t="s">
        <v>32</v>
      </c>
      <c r="AX316" s="12" t="s">
        <v>83</v>
      </c>
      <c r="AY316" s="152" t="s">
        <v>293</v>
      </c>
    </row>
    <row r="317" spans="2:65" s="1" customFormat="1" ht="37.9" customHeight="1">
      <c r="B317" s="32"/>
      <c r="C317" s="174" t="s">
        <v>694</v>
      </c>
      <c r="D317" s="174" t="s">
        <v>530</v>
      </c>
      <c r="E317" s="175" t="s">
        <v>2608</v>
      </c>
      <c r="F317" s="176" t="s">
        <v>2609</v>
      </c>
      <c r="G317" s="177" t="s">
        <v>418</v>
      </c>
      <c r="H317" s="178">
        <v>147.62</v>
      </c>
      <c r="I317" s="179"/>
      <c r="J317" s="180">
        <f>ROUND(I317*H317,2)</f>
        <v>0</v>
      </c>
      <c r="K317" s="176" t="s">
        <v>1</v>
      </c>
      <c r="L317" s="181"/>
      <c r="M317" s="182" t="s">
        <v>1</v>
      </c>
      <c r="N317" s="183" t="s">
        <v>41</v>
      </c>
      <c r="P317" s="146">
        <f>O317*H317</f>
        <v>0</v>
      </c>
      <c r="Q317" s="146">
        <v>1E-3</v>
      </c>
      <c r="R317" s="146">
        <f>Q317*H317</f>
        <v>0.14762</v>
      </c>
      <c r="S317" s="146">
        <v>0</v>
      </c>
      <c r="T317" s="147">
        <f>S317*H317</f>
        <v>0</v>
      </c>
      <c r="AR317" s="148" t="s">
        <v>787</v>
      </c>
      <c r="AT317" s="148" t="s">
        <v>530</v>
      </c>
      <c r="AU317" s="148" t="s">
        <v>85</v>
      </c>
      <c r="AY317" s="17" t="s">
        <v>293</v>
      </c>
      <c r="BE317" s="149">
        <f>IF(N317="základní",J317,0)</f>
        <v>0</v>
      </c>
      <c r="BF317" s="149">
        <f>IF(N317="snížená",J317,0)</f>
        <v>0</v>
      </c>
      <c r="BG317" s="149">
        <f>IF(N317="zákl. přenesená",J317,0)</f>
        <v>0</v>
      </c>
      <c r="BH317" s="149">
        <f>IF(N317="sníž. přenesená",J317,0)</f>
        <v>0</v>
      </c>
      <c r="BI317" s="149">
        <f>IF(N317="nulová",J317,0)</f>
        <v>0</v>
      </c>
      <c r="BJ317" s="17" t="s">
        <v>83</v>
      </c>
      <c r="BK317" s="149">
        <f>ROUND(I317*H317,2)</f>
        <v>0</v>
      </c>
      <c r="BL317" s="17" t="s">
        <v>624</v>
      </c>
      <c r="BM317" s="148" t="s">
        <v>2610</v>
      </c>
    </row>
    <row r="318" spans="2:65" s="12" customFormat="1" ht="11.25">
      <c r="B318" s="150"/>
      <c r="D318" s="151" t="s">
        <v>302</v>
      </c>
      <c r="E318" s="152" t="s">
        <v>1</v>
      </c>
      <c r="F318" s="153" t="s">
        <v>2611</v>
      </c>
      <c r="H318" s="154">
        <v>147.62</v>
      </c>
      <c r="I318" s="155"/>
      <c r="L318" s="150"/>
      <c r="M318" s="156"/>
      <c r="T318" s="157"/>
      <c r="AT318" s="152" t="s">
        <v>302</v>
      </c>
      <c r="AU318" s="152" t="s">
        <v>85</v>
      </c>
      <c r="AV318" s="12" t="s">
        <v>85</v>
      </c>
      <c r="AW318" s="12" t="s">
        <v>32</v>
      </c>
      <c r="AX318" s="12" t="s">
        <v>83</v>
      </c>
      <c r="AY318" s="152" t="s">
        <v>293</v>
      </c>
    </row>
    <row r="319" spans="2:65" s="1" customFormat="1" ht="37.9" customHeight="1">
      <c r="B319" s="32"/>
      <c r="C319" s="174" t="s">
        <v>699</v>
      </c>
      <c r="D319" s="174" t="s">
        <v>530</v>
      </c>
      <c r="E319" s="175" t="s">
        <v>2612</v>
      </c>
      <c r="F319" s="176" t="s">
        <v>2613</v>
      </c>
      <c r="G319" s="177" t="s">
        <v>418</v>
      </c>
      <c r="H319" s="178">
        <v>136.4</v>
      </c>
      <c r="I319" s="179"/>
      <c r="J319" s="180">
        <f>ROUND(I319*H319,2)</f>
        <v>0</v>
      </c>
      <c r="K319" s="176" t="s">
        <v>1</v>
      </c>
      <c r="L319" s="181"/>
      <c r="M319" s="182" t="s">
        <v>1</v>
      </c>
      <c r="N319" s="183" t="s">
        <v>41</v>
      </c>
      <c r="P319" s="146">
        <f>O319*H319</f>
        <v>0</v>
      </c>
      <c r="Q319" s="146">
        <v>1E-3</v>
      </c>
      <c r="R319" s="146">
        <f>Q319*H319</f>
        <v>0.13640000000000002</v>
      </c>
      <c r="S319" s="146">
        <v>0</v>
      </c>
      <c r="T319" s="147">
        <f>S319*H319</f>
        <v>0</v>
      </c>
      <c r="AR319" s="148" t="s">
        <v>787</v>
      </c>
      <c r="AT319" s="148" t="s">
        <v>530</v>
      </c>
      <c r="AU319" s="148" t="s">
        <v>85</v>
      </c>
      <c r="AY319" s="17" t="s">
        <v>293</v>
      </c>
      <c r="BE319" s="149">
        <f>IF(N319="základní",J319,0)</f>
        <v>0</v>
      </c>
      <c r="BF319" s="149">
        <f>IF(N319="snížená",J319,0)</f>
        <v>0</v>
      </c>
      <c r="BG319" s="149">
        <f>IF(N319="zákl. přenesená",J319,0)</f>
        <v>0</v>
      </c>
      <c r="BH319" s="149">
        <f>IF(N319="sníž. přenesená",J319,0)</f>
        <v>0</v>
      </c>
      <c r="BI319" s="149">
        <f>IF(N319="nulová",J319,0)</f>
        <v>0</v>
      </c>
      <c r="BJ319" s="17" t="s">
        <v>83</v>
      </c>
      <c r="BK319" s="149">
        <f>ROUND(I319*H319,2)</f>
        <v>0</v>
      </c>
      <c r="BL319" s="17" t="s">
        <v>624</v>
      </c>
      <c r="BM319" s="148" t="s">
        <v>2614</v>
      </c>
    </row>
    <row r="320" spans="2:65" s="12" customFormat="1" ht="11.25">
      <c r="B320" s="150"/>
      <c r="D320" s="151" t="s">
        <v>302</v>
      </c>
      <c r="E320" s="152" t="s">
        <v>1</v>
      </c>
      <c r="F320" s="153" t="s">
        <v>2615</v>
      </c>
      <c r="H320" s="154">
        <v>136.4</v>
      </c>
      <c r="I320" s="155"/>
      <c r="L320" s="150"/>
      <c r="M320" s="156"/>
      <c r="T320" s="157"/>
      <c r="AT320" s="152" t="s">
        <v>302</v>
      </c>
      <c r="AU320" s="152" t="s">
        <v>85</v>
      </c>
      <c r="AV320" s="12" t="s">
        <v>85</v>
      </c>
      <c r="AW320" s="12" t="s">
        <v>32</v>
      </c>
      <c r="AX320" s="12" t="s">
        <v>83</v>
      </c>
      <c r="AY320" s="152" t="s">
        <v>293</v>
      </c>
    </row>
    <row r="321" spans="2:65" s="1" customFormat="1" ht="37.9" customHeight="1">
      <c r="B321" s="32"/>
      <c r="C321" s="174" t="s">
        <v>704</v>
      </c>
      <c r="D321" s="174" t="s">
        <v>530</v>
      </c>
      <c r="E321" s="175" t="s">
        <v>2616</v>
      </c>
      <c r="F321" s="176" t="s">
        <v>2617</v>
      </c>
      <c r="G321" s="177" t="s">
        <v>418</v>
      </c>
      <c r="H321" s="178">
        <v>98.537999999999997</v>
      </c>
      <c r="I321" s="179"/>
      <c r="J321" s="180">
        <f>ROUND(I321*H321,2)</f>
        <v>0</v>
      </c>
      <c r="K321" s="176" t="s">
        <v>1</v>
      </c>
      <c r="L321" s="181"/>
      <c r="M321" s="182" t="s">
        <v>1</v>
      </c>
      <c r="N321" s="183" t="s">
        <v>41</v>
      </c>
      <c r="P321" s="146">
        <f>O321*H321</f>
        <v>0</v>
      </c>
      <c r="Q321" s="146">
        <v>1E-3</v>
      </c>
      <c r="R321" s="146">
        <f>Q321*H321</f>
        <v>9.8538000000000001E-2</v>
      </c>
      <c r="S321" s="146">
        <v>0</v>
      </c>
      <c r="T321" s="147">
        <f>S321*H321</f>
        <v>0</v>
      </c>
      <c r="AR321" s="148" t="s">
        <v>787</v>
      </c>
      <c r="AT321" s="148" t="s">
        <v>530</v>
      </c>
      <c r="AU321" s="148" t="s">
        <v>85</v>
      </c>
      <c r="AY321" s="17" t="s">
        <v>293</v>
      </c>
      <c r="BE321" s="149">
        <f>IF(N321="základní",J321,0)</f>
        <v>0</v>
      </c>
      <c r="BF321" s="149">
        <f>IF(N321="snížená",J321,0)</f>
        <v>0</v>
      </c>
      <c r="BG321" s="149">
        <f>IF(N321="zákl. přenesená",J321,0)</f>
        <v>0</v>
      </c>
      <c r="BH321" s="149">
        <f>IF(N321="sníž. přenesená",J321,0)</f>
        <v>0</v>
      </c>
      <c r="BI321" s="149">
        <f>IF(N321="nulová",J321,0)</f>
        <v>0</v>
      </c>
      <c r="BJ321" s="17" t="s">
        <v>83</v>
      </c>
      <c r="BK321" s="149">
        <f>ROUND(I321*H321,2)</f>
        <v>0</v>
      </c>
      <c r="BL321" s="17" t="s">
        <v>624</v>
      </c>
      <c r="BM321" s="148" t="s">
        <v>2618</v>
      </c>
    </row>
    <row r="322" spans="2:65" s="12" customFormat="1" ht="11.25">
      <c r="B322" s="150"/>
      <c r="D322" s="151" t="s">
        <v>302</v>
      </c>
      <c r="E322" s="152" t="s">
        <v>1</v>
      </c>
      <c r="F322" s="153" t="s">
        <v>2619</v>
      </c>
      <c r="H322" s="154">
        <v>98.537999999999997</v>
      </c>
      <c r="I322" s="155"/>
      <c r="L322" s="150"/>
      <c r="M322" s="156"/>
      <c r="T322" s="157"/>
      <c r="AT322" s="152" t="s">
        <v>302</v>
      </c>
      <c r="AU322" s="152" t="s">
        <v>85</v>
      </c>
      <c r="AV322" s="12" t="s">
        <v>85</v>
      </c>
      <c r="AW322" s="12" t="s">
        <v>32</v>
      </c>
      <c r="AX322" s="12" t="s">
        <v>83</v>
      </c>
      <c r="AY322" s="152" t="s">
        <v>293</v>
      </c>
    </row>
    <row r="323" spans="2:65" s="1" customFormat="1" ht="37.9" customHeight="1">
      <c r="B323" s="32"/>
      <c r="C323" s="174" t="s">
        <v>708</v>
      </c>
      <c r="D323" s="174" t="s">
        <v>530</v>
      </c>
      <c r="E323" s="175" t="s">
        <v>2620</v>
      </c>
      <c r="F323" s="176" t="s">
        <v>2621</v>
      </c>
      <c r="G323" s="177" t="s">
        <v>418</v>
      </c>
      <c r="H323" s="178">
        <v>84.744</v>
      </c>
      <c r="I323" s="179"/>
      <c r="J323" s="180">
        <f>ROUND(I323*H323,2)</f>
        <v>0</v>
      </c>
      <c r="K323" s="176" t="s">
        <v>1</v>
      </c>
      <c r="L323" s="181"/>
      <c r="M323" s="182" t="s">
        <v>1</v>
      </c>
      <c r="N323" s="183" t="s">
        <v>41</v>
      </c>
      <c r="P323" s="146">
        <f>O323*H323</f>
        <v>0</v>
      </c>
      <c r="Q323" s="146">
        <v>1E-3</v>
      </c>
      <c r="R323" s="146">
        <f>Q323*H323</f>
        <v>8.4744E-2</v>
      </c>
      <c r="S323" s="146">
        <v>0</v>
      </c>
      <c r="T323" s="147">
        <f>S323*H323</f>
        <v>0</v>
      </c>
      <c r="AR323" s="148" t="s">
        <v>787</v>
      </c>
      <c r="AT323" s="148" t="s">
        <v>530</v>
      </c>
      <c r="AU323" s="148" t="s">
        <v>85</v>
      </c>
      <c r="AY323" s="17" t="s">
        <v>293</v>
      </c>
      <c r="BE323" s="149">
        <f>IF(N323="základní",J323,0)</f>
        <v>0</v>
      </c>
      <c r="BF323" s="149">
        <f>IF(N323="snížená",J323,0)</f>
        <v>0</v>
      </c>
      <c r="BG323" s="149">
        <f>IF(N323="zákl. přenesená",J323,0)</f>
        <v>0</v>
      </c>
      <c r="BH323" s="149">
        <f>IF(N323="sníž. přenesená",J323,0)</f>
        <v>0</v>
      </c>
      <c r="BI323" s="149">
        <f>IF(N323="nulová",J323,0)</f>
        <v>0</v>
      </c>
      <c r="BJ323" s="17" t="s">
        <v>83</v>
      </c>
      <c r="BK323" s="149">
        <f>ROUND(I323*H323,2)</f>
        <v>0</v>
      </c>
      <c r="BL323" s="17" t="s">
        <v>624</v>
      </c>
      <c r="BM323" s="148" t="s">
        <v>2622</v>
      </c>
    </row>
    <row r="324" spans="2:65" s="12" customFormat="1" ht="11.25">
      <c r="B324" s="150"/>
      <c r="D324" s="151" t="s">
        <v>302</v>
      </c>
      <c r="E324" s="152" t="s">
        <v>1</v>
      </c>
      <c r="F324" s="153" t="s">
        <v>2623</v>
      </c>
      <c r="H324" s="154">
        <v>84.744</v>
      </c>
      <c r="I324" s="155"/>
      <c r="L324" s="150"/>
      <c r="M324" s="156"/>
      <c r="T324" s="157"/>
      <c r="AT324" s="152" t="s">
        <v>302</v>
      </c>
      <c r="AU324" s="152" t="s">
        <v>85</v>
      </c>
      <c r="AV324" s="12" t="s">
        <v>85</v>
      </c>
      <c r="AW324" s="12" t="s">
        <v>32</v>
      </c>
      <c r="AX324" s="12" t="s">
        <v>83</v>
      </c>
      <c r="AY324" s="152" t="s">
        <v>293</v>
      </c>
    </row>
    <row r="325" spans="2:65" s="1" customFormat="1" ht="37.9" customHeight="1">
      <c r="B325" s="32"/>
      <c r="C325" s="174" t="s">
        <v>737</v>
      </c>
      <c r="D325" s="174" t="s">
        <v>530</v>
      </c>
      <c r="E325" s="175" t="s">
        <v>2624</v>
      </c>
      <c r="F325" s="176" t="s">
        <v>2625</v>
      </c>
      <c r="G325" s="177" t="s">
        <v>418</v>
      </c>
      <c r="H325" s="178">
        <v>277.00200000000001</v>
      </c>
      <c r="I325" s="179"/>
      <c r="J325" s="180">
        <f>ROUND(I325*H325,2)</f>
        <v>0</v>
      </c>
      <c r="K325" s="176" t="s">
        <v>1</v>
      </c>
      <c r="L325" s="181"/>
      <c r="M325" s="182" t="s">
        <v>1</v>
      </c>
      <c r="N325" s="183" t="s">
        <v>41</v>
      </c>
      <c r="P325" s="146">
        <f>O325*H325</f>
        <v>0</v>
      </c>
      <c r="Q325" s="146">
        <v>1E-3</v>
      </c>
      <c r="R325" s="146">
        <f>Q325*H325</f>
        <v>0.27700200000000003</v>
      </c>
      <c r="S325" s="146">
        <v>0</v>
      </c>
      <c r="T325" s="147">
        <f>S325*H325</f>
        <v>0</v>
      </c>
      <c r="AR325" s="148" t="s">
        <v>787</v>
      </c>
      <c r="AT325" s="148" t="s">
        <v>530</v>
      </c>
      <c r="AU325" s="148" t="s">
        <v>85</v>
      </c>
      <c r="AY325" s="17" t="s">
        <v>293</v>
      </c>
      <c r="BE325" s="149">
        <f>IF(N325="základní",J325,0)</f>
        <v>0</v>
      </c>
      <c r="BF325" s="149">
        <f>IF(N325="snížená",J325,0)</f>
        <v>0</v>
      </c>
      <c r="BG325" s="149">
        <f>IF(N325="zákl. přenesená",J325,0)</f>
        <v>0</v>
      </c>
      <c r="BH325" s="149">
        <f>IF(N325="sníž. přenesená",J325,0)</f>
        <v>0</v>
      </c>
      <c r="BI325" s="149">
        <f>IF(N325="nulová",J325,0)</f>
        <v>0</v>
      </c>
      <c r="BJ325" s="17" t="s">
        <v>83</v>
      </c>
      <c r="BK325" s="149">
        <f>ROUND(I325*H325,2)</f>
        <v>0</v>
      </c>
      <c r="BL325" s="17" t="s">
        <v>624</v>
      </c>
      <c r="BM325" s="148" t="s">
        <v>2626</v>
      </c>
    </row>
    <row r="326" spans="2:65" s="12" customFormat="1" ht="11.25">
      <c r="B326" s="150"/>
      <c r="D326" s="151" t="s">
        <v>302</v>
      </c>
      <c r="E326" s="152" t="s">
        <v>1</v>
      </c>
      <c r="F326" s="153" t="s">
        <v>2627</v>
      </c>
      <c r="H326" s="154">
        <v>277.00200000000001</v>
      </c>
      <c r="I326" s="155"/>
      <c r="L326" s="150"/>
      <c r="M326" s="156"/>
      <c r="T326" s="157"/>
      <c r="AT326" s="152" t="s">
        <v>302</v>
      </c>
      <c r="AU326" s="152" t="s">
        <v>85</v>
      </c>
      <c r="AV326" s="12" t="s">
        <v>85</v>
      </c>
      <c r="AW326" s="12" t="s">
        <v>32</v>
      </c>
      <c r="AX326" s="12" t="s">
        <v>83</v>
      </c>
      <c r="AY326" s="152" t="s">
        <v>293</v>
      </c>
    </row>
    <row r="327" spans="2:65" s="1" customFormat="1" ht="37.9" customHeight="1">
      <c r="B327" s="32"/>
      <c r="C327" s="174" t="s">
        <v>746</v>
      </c>
      <c r="D327" s="174" t="s">
        <v>530</v>
      </c>
      <c r="E327" s="175" t="s">
        <v>2628</v>
      </c>
      <c r="F327" s="176" t="s">
        <v>2629</v>
      </c>
      <c r="G327" s="177" t="s">
        <v>418</v>
      </c>
      <c r="H327" s="178">
        <v>4807.9679999999998</v>
      </c>
      <c r="I327" s="179"/>
      <c r="J327" s="180">
        <f>ROUND(I327*H327,2)</f>
        <v>0</v>
      </c>
      <c r="K327" s="176" t="s">
        <v>1</v>
      </c>
      <c r="L327" s="181"/>
      <c r="M327" s="182" t="s">
        <v>1</v>
      </c>
      <c r="N327" s="183" t="s">
        <v>41</v>
      </c>
      <c r="P327" s="146">
        <f>O327*H327</f>
        <v>0</v>
      </c>
      <c r="Q327" s="146">
        <v>1E-3</v>
      </c>
      <c r="R327" s="146">
        <f>Q327*H327</f>
        <v>4.8079679999999998</v>
      </c>
      <c r="S327" s="146">
        <v>0</v>
      </c>
      <c r="T327" s="147">
        <f>S327*H327</f>
        <v>0</v>
      </c>
      <c r="AR327" s="148" t="s">
        <v>787</v>
      </c>
      <c r="AT327" s="148" t="s">
        <v>530</v>
      </c>
      <c r="AU327" s="148" t="s">
        <v>85</v>
      </c>
      <c r="AY327" s="17" t="s">
        <v>293</v>
      </c>
      <c r="BE327" s="149">
        <f>IF(N327="základní",J327,0)</f>
        <v>0</v>
      </c>
      <c r="BF327" s="149">
        <f>IF(N327="snížená",J327,0)</f>
        <v>0</v>
      </c>
      <c r="BG327" s="149">
        <f>IF(N327="zákl. přenesená",J327,0)</f>
        <v>0</v>
      </c>
      <c r="BH327" s="149">
        <f>IF(N327="sníž. přenesená",J327,0)</f>
        <v>0</v>
      </c>
      <c r="BI327" s="149">
        <f>IF(N327="nulová",J327,0)</f>
        <v>0</v>
      </c>
      <c r="BJ327" s="17" t="s">
        <v>83</v>
      </c>
      <c r="BK327" s="149">
        <f>ROUND(I327*H327,2)</f>
        <v>0</v>
      </c>
      <c r="BL327" s="17" t="s">
        <v>624</v>
      </c>
      <c r="BM327" s="148" t="s">
        <v>2630</v>
      </c>
    </row>
    <row r="328" spans="2:65" s="12" customFormat="1" ht="11.25">
      <c r="B328" s="150"/>
      <c r="D328" s="151" t="s">
        <v>302</v>
      </c>
      <c r="E328" s="152" t="s">
        <v>1</v>
      </c>
      <c r="F328" s="153" t="s">
        <v>2631</v>
      </c>
      <c r="H328" s="154">
        <v>4807.9679999999998</v>
      </c>
      <c r="I328" s="155"/>
      <c r="L328" s="150"/>
      <c r="M328" s="156"/>
      <c r="T328" s="157"/>
      <c r="AT328" s="152" t="s">
        <v>302</v>
      </c>
      <c r="AU328" s="152" t="s">
        <v>85</v>
      </c>
      <c r="AV328" s="12" t="s">
        <v>85</v>
      </c>
      <c r="AW328" s="12" t="s">
        <v>32</v>
      </c>
      <c r="AX328" s="12" t="s">
        <v>83</v>
      </c>
      <c r="AY328" s="152" t="s">
        <v>293</v>
      </c>
    </row>
    <row r="329" spans="2:65" s="1" customFormat="1" ht="37.9" customHeight="1">
      <c r="B329" s="32"/>
      <c r="C329" s="174" t="s">
        <v>764</v>
      </c>
      <c r="D329" s="174" t="s">
        <v>530</v>
      </c>
      <c r="E329" s="175" t="s">
        <v>2632</v>
      </c>
      <c r="F329" s="176" t="s">
        <v>2633</v>
      </c>
      <c r="G329" s="177" t="s">
        <v>418</v>
      </c>
      <c r="H329" s="178">
        <v>2702.48</v>
      </c>
      <c r="I329" s="179"/>
      <c r="J329" s="180">
        <f>ROUND(I329*H329,2)</f>
        <v>0</v>
      </c>
      <c r="K329" s="176" t="s">
        <v>1</v>
      </c>
      <c r="L329" s="181"/>
      <c r="M329" s="182" t="s">
        <v>1</v>
      </c>
      <c r="N329" s="183" t="s">
        <v>41</v>
      </c>
      <c r="P329" s="146">
        <f>O329*H329</f>
        <v>0</v>
      </c>
      <c r="Q329" s="146">
        <v>1E-3</v>
      </c>
      <c r="R329" s="146">
        <f>Q329*H329</f>
        <v>2.70248</v>
      </c>
      <c r="S329" s="146">
        <v>0</v>
      </c>
      <c r="T329" s="147">
        <f>S329*H329</f>
        <v>0</v>
      </c>
      <c r="AR329" s="148" t="s">
        <v>787</v>
      </c>
      <c r="AT329" s="148" t="s">
        <v>530</v>
      </c>
      <c r="AU329" s="148" t="s">
        <v>85</v>
      </c>
      <c r="AY329" s="17" t="s">
        <v>293</v>
      </c>
      <c r="BE329" s="149">
        <f>IF(N329="základní",J329,0)</f>
        <v>0</v>
      </c>
      <c r="BF329" s="149">
        <f>IF(N329="snížená",J329,0)</f>
        <v>0</v>
      </c>
      <c r="BG329" s="149">
        <f>IF(N329="zákl. přenesená",J329,0)</f>
        <v>0</v>
      </c>
      <c r="BH329" s="149">
        <f>IF(N329="sníž. přenesená",J329,0)</f>
        <v>0</v>
      </c>
      <c r="BI329" s="149">
        <f>IF(N329="nulová",J329,0)</f>
        <v>0</v>
      </c>
      <c r="BJ329" s="17" t="s">
        <v>83</v>
      </c>
      <c r="BK329" s="149">
        <f>ROUND(I329*H329,2)</f>
        <v>0</v>
      </c>
      <c r="BL329" s="17" t="s">
        <v>624</v>
      </c>
      <c r="BM329" s="148" t="s">
        <v>2634</v>
      </c>
    </row>
    <row r="330" spans="2:65" s="12" customFormat="1" ht="11.25">
      <c r="B330" s="150"/>
      <c r="D330" s="151" t="s">
        <v>302</v>
      </c>
      <c r="E330" s="152" t="s">
        <v>1</v>
      </c>
      <c r="F330" s="153" t="s">
        <v>2635</v>
      </c>
      <c r="H330" s="154">
        <v>2702.48</v>
      </c>
      <c r="I330" s="155"/>
      <c r="L330" s="150"/>
      <c r="M330" s="156"/>
      <c r="T330" s="157"/>
      <c r="AT330" s="152" t="s">
        <v>302</v>
      </c>
      <c r="AU330" s="152" t="s">
        <v>85</v>
      </c>
      <c r="AV330" s="12" t="s">
        <v>85</v>
      </c>
      <c r="AW330" s="12" t="s">
        <v>32</v>
      </c>
      <c r="AX330" s="12" t="s">
        <v>83</v>
      </c>
      <c r="AY330" s="152" t="s">
        <v>293</v>
      </c>
    </row>
    <row r="331" spans="2:65" s="1" customFormat="1" ht="37.9" customHeight="1">
      <c r="B331" s="32"/>
      <c r="C331" s="174" t="s">
        <v>773</v>
      </c>
      <c r="D331" s="174" t="s">
        <v>530</v>
      </c>
      <c r="E331" s="175" t="s">
        <v>2636</v>
      </c>
      <c r="F331" s="176" t="s">
        <v>2637</v>
      </c>
      <c r="G331" s="177" t="s">
        <v>418</v>
      </c>
      <c r="H331" s="178">
        <v>500.39</v>
      </c>
      <c r="I331" s="179"/>
      <c r="J331" s="180">
        <f>ROUND(I331*H331,2)</f>
        <v>0</v>
      </c>
      <c r="K331" s="176" t="s">
        <v>1</v>
      </c>
      <c r="L331" s="181"/>
      <c r="M331" s="182" t="s">
        <v>1</v>
      </c>
      <c r="N331" s="183" t="s">
        <v>41</v>
      </c>
      <c r="P331" s="146">
        <f>O331*H331</f>
        <v>0</v>
      </c>
      <c r="Q331" s="146">
        <v>1E-3</v>
      </c>
      <c r="R331" s="146">
        <f>Q331*H331</f>
        <v>0.50039</v>
      </c>
      <c r="S331" s="146">
        <v>0</v>
      </c>
      <c r="T331" s="147">
        <f>S331*H331</f>
        <v>0</v>
      </c>
      <c r="AR331" s="148" t="s">
        <v>787</v>
      </c>
      <c r="AT331" s="148" t="s">
        <v>530</v>
      </c>
      <c r="AU331" s="148" t="s">
        <v>85</v>
      </c>
      <c r="AY331" s="17" t="s">
        <v>293</v>
      </c>
      <c r="BE331" s="149">
        <f>IF(N331="základní",J331,0)</f>
        <v>0</v>
      </c>
      <c r="BF331" s="149">
        <f>IF(N331="snížená",J331,0)</f>
        <v>0</v>
      </c>
      <c r="BG331" s="149">
        <f>IF(N331="zákl. přenesená",J331,0)</f>
        <v>0</v>
      </c>
      <c r="BH331" s="149">
        <f>IF(N331="sníž. přenesená",J331,0)</f>
        <v>0</v>
      </c>
      <c r="BI331" s="149">
        <f>IF(N331="nulová",J331,0)</f>
        <v>0</v>
      </c>
      <c r="BJ331" s="17" t="s">
        <v>83</v>
      </c>
      <c r="BK331" s="149">
        <f>ROUND(I331*H331,2)</f>
        <v>0</v>
      </c>
      <c r="BL331" s="17" t="s">
        <v>624</v>
      </c>
      <c r="BM331" s="148" t="s">
        <v>2638</v>
      </c>
    </row>
    <row r="332" spans="2:65" s="12" customFormat="1" ht="11.25">
      <c r="B332" s="150"/>
      <c r="D332" s="151" t="s">
        <v>302</v>
      </c>
      <c r="E332" s="152" t="s">
        <v>1</v>
      </c>
      <c r="F332" s="153" t="s">
        <v>2639</v>
      </c>
      <c r="H332" s="154">
        <v>500.39</v>
      </c>
      <c r="I332" s="155"/>
      <c r="L332" s="150"/>
      <c r="M332" s="156"/>
      <c r="T332" s="157"/>
      <c r="AT332" s="152" t="s">
        <v>302</v>
      </c>
      <c r="AU332" s="152" t="s">
        <v>85</v>
      </c>
      <c r="AV332" s="12" t="s">
        <v>85</v>
      </c>
      <c r="AW332" s="12" t="s">
        <v>32</v>
      </c>
      <c r="AX332" s="12" t="s">
        <v>83</v>
      </c>
      <c r="AY332" s="152" t="s">
        <v>293</v>
      </c>
    </row>
    <row r="333" spans="2:65" s="1" customFormat="1" ht="37.9" customHeight="1">
      <c r="B333" s="32"/>
      <c r="C333" s="174" t="s">
        <v>777</v>
      </c>
      <c r="D333" s="174" t="s">
        <v>530</v>
      </c>
      <c r="E333" s="175" t="s">
        <v>2640</v>
      </c>
      <c r="F333" s="176" t="s">
        <v>2641</v>
      </c>
      <c r="G333" s="177" t="s">
        <v>418</v>
      </c>
      <c r="H333" s="178">
        <v>124.916</v>
      </c>
      <c r="I333" s="179"/>
      <c r="J333" s="180">
        <f>ROUND(I333*H333,2)</f>
        <v>0</v>
      </c>
      <c r="K333" s="176" t="s">
        <v>1</v>
      </c>
      <c r="L333" s="181"/>
      <c r="M333" s="182" t="s">
        <v>1</v>
      </c>
      <c r="N333" s="183" t="s">
        <v>41</v>
      </c>
      <c r="P333" s="146">
        <f>O333*H333</f>
        <v>0</v>
      </c>
      <c r="Q333" s="146">
        <v>1E-3</v>
      </c>
      <c r="R333" s="146">
        <f>Q333*H333</f>
        <v>0.124916</v>
      </c>
      <c r="S333" s="146">
        <v>0</v>
      </c>
      <c r="T333" s="147">
        <f>S333*H333</f>
        <v>0</v>
      </c>
      <c r="AR333" s="148" t="s">
        <v>787</v>
      </c>
      <c r="AT333" s="148" t="s">
        <v>530</v>
      </c>
      <c r="AU333" s="148" t="s">
        <v>85</v>
      </c>
      <c r="AY333" s="17" t="s">
        <v>293</v>
      </c>
      <c r="BE333" s="149">
        <f>IF(N333="základní",J333,0)</f>
        <v>0</v>
      </c>
      <c r="BF333" s="149">
        <f>IF(N333="snížená",J333,0)</f>
        <v>0</v>
      </c>
      <c r="BG333" s="149">
        <f>IF(N333="zákl. přenesená",J333,0)</f>
        <v>0</v>
      </c>
      <c r="BH333" s="149">
        <f>IF(N333="sníž. přenesená",J333,0)</f>
        <v>0</v>
      </c>
      <c r="BI333" s="149">
        <f>IF(N333="nulová",J333,0)</f>
        <v>0</v>
      </c>
      <c r="BJ333" s="17" t="s">
        <v>83</v>
      </c>
      <c r="BK333" s="149">
        <f>ROUND(I333*H333,2)</f>
        <v>0</v>
      </c>
      <c r="BL333" s="17" t="s">
        <v>624</v>
      </c>
      <c r="BM333" s="148" t="s">
        <v>2642</v>
      </c>
    </row>
    <row r="334" spans="2:65" s="12" customFormat="1" ht="11.25">
      <c r="B334" s="150"/>
      <c r="D334" s="151" t="s">
        <v>302</v>
      </c>
      <c r="E334" s="152" t="s">
        <v>1</v>
      </c>
      <c r="F334" s="153" t="s">
        <v>2643</v>
      </c>
      <c r="H334" s="154">
        <v>124.916</v>
      </c>
      <c r="I334" s="155"/>
      <c r="L334" s="150"/>
      <c r="M334" s="156"/>
      <c r="T334" s="157"/>
      <c r="AT334" s="152" t="s">
        <v>302</v>
      </c>
      <c r="AU334" s="152" t="s">
        <v>85</v>
      </c>
      <c r="AV334" s="12" t="s">
        <v>85</v>
      </c>
      <c r="AW334" s="12" t="s">
        <v>32</v>
      </c>
      <c r="AX334" s="12" t="s">
        <v>83</v>
      </c>
      <c r="AY334" s="152" t="s">
        <v>293</v>
      </c>
    </row>
    <row r="335" spans="2:65" s="1" customFormat="1" ht="37.9" customHeight="1">
      <c r="B335" s="32"/>
      <c r="C335" s="174" t="s">
        <v>782</v>
      </c>
      <c r="D335" s="174" t="s">
        <v>530</v>
      </c>
      <c r="E335" s="175" t="s">
        <v>2644</v>
      </c>
      <c r="F335" s="176" t="s">
        <v>2645</v>
      </c>
      <c r="G335" s="177" t="s">
        <v>418</v>
      </c>
      <c r="H335" s="178">
        <v>84.656000000000006</v>
      </c>
      <c r="I335" s="179"/>
      <c r="J335" s="180">
        <f>ROUND(I335*H335,2)</f>
        <v>0</v>
      </c>
      <c r="K335" s="176" t="s">
        <v>1</v>
      </c>
      <c r="L335" s="181"/>
      <c r="M335" s="182" t="s">
        <v>1</v>
      </c>
      <c r="N335" s="183" t="s">
        <v>41</v>
      </c>
      <c r="P335" s="146">
        <f>O335*H335</f>
        <v>0</v>
      </c>
      <c r="Q335" s="146">
        <v>1E-3</v>
      </c>
      <c r="R335" s="146">
        <f>Q335*H335</f>
        <v>8.4656000000000009E-2</v>
      </c>
      <c r="S335" s="146">
        <v>0</v>
      </c>
      <c r="T335" s="147">
        <f>S335*H335</f>
        <v>0</v>
      </c>
      <c r="AR335" s="148" t="s">
        <v>787</v>
      </c>
      <c r="AT335" s="148" t="s">
        <v>530</v>
      </c>
      <c r="AU335" s="148" t="s">
        <v>85</v>
      </c>
      <c r="AY335" s="17" t="s">
        <v>293</v>
      </c>
      <c r="BE335" s="149">
        <f>IF(N335="základní",J335,0)</f>
        <v>0</v>
      </c>
      <c r="BF335" s="149">
        <f>IF(N335="snížená",J335,0)</f>
        <v>0</v>
      </c>
      <c r="BG335" s="149">
        <f>IF(N335="zákl. přenesená",J335,0)</f>
        <v>0</v>
      </c>
      <c r="BH335" s="149">
        <f>IF(N335="sníž. přenesená",J335,0)</f>
        <v>0</v>
      </c>
      <c r="BI335" s="149">
        <f>IF(N335="nulová",J335,0)</f>
        <v>0</v>
      </c>
      <c r="BJ335" s="17" t="s">
        <v>83</v>
      </c>
      <c r="BK335" s="149">
        <f>ROUND(I335*H335,2)</f>
        <v>0</v>
      </c>
      <c r="BL335" s="17" t="s">
        <v>624</v>
      </c>
      <c r="BM335" s="148" t="s">
        <v>2646</v>
      </c>
    </row>
    <row r="336" spans="2:65" s="12" customFormat="1" ht="11.25">
      <c r="B336" s="150"/>
      <c r="D336" s="151" t="s">
        <v>302</v>
      </c>
      <c r="E336" s="152" t="s">
        <v>1</v>
      </c>
      <c r="F336" s="153" t="s">
        <v>2647</v>
      </c>
      <c r="H336" s="154">
        <v>84.656000000000006</v>
      </c>
      <c r="I336" s="155"/>
      <c r="L336" s="150"/>
      <c r="M336" s="156"/>
      <c r="T336" s="157"/>
      <c r="AT336" s="152" t="s">
        <v>302</v>
      </c>
      <c r="AU336" s="152" t="s">
        <v>85</v>
      </c>
      <c r="AV336" s="12" t="s">
        <v>85</v>
      </c>
      <c r="AW336" s="12" t="s">
        <v>32</v>
      </c>
      <c r="AX336" s="12" t="s">
        <v>83</v>
      </c>
      <c r="AY336" s="152" t="s">
        <v>293</v>
      </c>
    </row>
    <row r="337" spans="2:65" s="1" customFormat="1" ht="37.9" customHeight="1">
      <c r="B337" s="32"/>
      <c r="C337" s="174" t="s">
        <v>787</v>
      </c>
      <c r="D337" s="174" t="s">
        <v>530</v>
      </c>
      <c r="E337" s="175" t="s">
        <v>2648</v>
      </c>
      <c r="F337" s="176" t="s">
        <v>2649</v>
      </c>
      <c r="G337" s="177" t="s">
        <v>418</v>
      </c>
      <c r="H337" s="178">
        <v>140.316</v>
      </c>
      <c r="I337" s="179"/>
      <c r="J337" s="180">
        <f>ROUND(I337*H337,2)</f>
        <v>0</v>
      </c>
      <c r="K337" s="176" t="s">
        <v>1</v>
      </c>
      <c r="L337" s="181"/>
      <c r="M337" s="182" t="s">
        <v>1</v>
      </c>
      <c r="N337" s="183" t="s">
        <v>41</v>
      </c>
      <c r="P337" s="146">
        <f>O337*H337</f>
        <v>0</v>
      </c>
      <c r="Q337" s="146">
        <v>1E-3</v>
      </c>
      <c r="R337" s="146">
        <f>Q337*H337</f>
        <v>0.140316</v>
      </c>
      <c r="S337" s="146">
        <v>0</v>
      </c>
      <c r="T337" s="147">
        <f>S337*H337</f>
        <v>0</v>
      </c>
      <c r="AR337" s="148" t="s">
        <v>787</v>
      </c>
      <c r="AT337" s="148" t="s">
        <v>530</v>
      </c>
      <c r="AU337" s="148" t="s">
        <v>85</v>
      </c>
      <c r="AY337" s="17" t="s">
        <v>293</v>
      </c>
      <c r="BE337" s="149">
        <f>IF(N337="základní",J337,0)</f>
        <v>0</v>
      </c>
      <c r="BF337" s="149">
        <f>IF(N337="snížená",J337,0)</f>
        <v>0</v>
      </c>
      <c r="BG337" s="149">
        <f>IF(N337="zákl. přenesená",J337,0)</f>
        <v>0</v>
      </c>
      <c r="BH337" s="149">
        <f>IF(N337="sníž. přenesená",J337,0)</f>
        <v>0</v>
      </c>
      <c r="BI337" s="149">
        <f>IF(N337="nulová",J337,0)</f>
        <v>0</v>
      </c>
      <c r="BJ337" s="17" t="s">
        <v>83</v>
      </c>
      <c r="BK337" s="149">
        <f>ROUND(I337*H337,2)</f>
        <v>0</v>
      </c>
      <c r="BL337" s="17" t="s">
        <v>624</v>
      </c>
      <c r="BM337" s="148" t="s">
        <v>2650</v>
      </c>
    </row>
    <row r="338" spans="2:65" s="12" customFormat="1" ht="11.25">
      <c r="B338" s="150"/>
      <c r="D338" s="151" t="s">
        <v>302</v>
      </c>
      <c r="E338" s="152" t="s">
        <v>1</v>
      </c>
      <c r="F338" s="153" t="s">
        <v>2651</v>
      </c>
      <c r="H338" s="154">
        <v>140.316</v>
      </c>
      <c r="I338" s="155"/>
      <c r="L338" s="150"/>
      <c r="M338" s="156"/>
      <c r="T338" s="157"/>
      <c r="AT338" s="152" t="s">
        <v>302</v>
      </c>
      <c r="AU338" s="152" t="s">
        <v>85</v>
      </c>
      <c r="AV338" s="12" t="s">
        <v>85</v>
      </c>
      <c r="AW338" s="12" t="s">
        <v>32</v>
      </c>
      <c r="AX338" s="12" t="s">
        <v>83</v>
      </c>
      <c r="AY338" s="152" t="s">
        <v>293</v>
      </c>
    </row>
    <row r="339" spans="2:65" s="1" customFormat="1" ht="37.9" customHeight="1">
      <c r="B339" s="32"/>
      <c r="C339" s="174" t="s">
        <v>791</v>
      </c>
      <c r="D339" s="174" t="s">
        <v>530</v>
      </c>
      <c r="E339" s="175" t="s">
        <v>2652</v>
      </c>
      <c r="F339" s="176" t="s">
        <v>2653</v>
      </c>
      <c r="G339" s="177" t="s">
        <v>418</v>
      </c>
      <c r="H339" s="178">
        <v>266.04599999999999</v>
      </c>
      <c r="I339" s="179"/>
      <c r="J339" s="180">
        <f>ROUND(I339*H339,2)</f>
        <v>0</v>
      </c>
      <c r="K339" s="176" t="s">
        <v>1</v>
      </c>
      <c r="L339" s="181"/>
      <c r="M339" s="182" t="s">
        <v>1</v>
      </c>
      <c r="N339" s="183" t="s">
        <v>41</v>
      </c>
      <c r="P339" s="146">
        <f>O339*H339</f>
        <v>0</v>
      </c>
      <c r="Q339" s="146">
        <v>1E-3</v>
      </c>
      <c r="R339" s="146">
        <f>Q339*H339</f>
        <v>0.266046</v>
      </c>
      <c r="S339" s="146">
        <v>0</v>
      </c>
      <c r="T339" s="147">
        <f>S339*H339</f>
        <v>0</v>
      </c>
      <c r="AR339" s="148" t="s">
        <v>787</v>
      </c>
      <c r="AT339" s="148" t="s">
        <v>530</v>
      </c>
      <c r="AU339" s="148" t="s">
        <v>85</v>
      </c>
      <c r="AY339" s="17" t="s">
        <v>293</v>
      </c>
      <c r="BE339" s="149">
        <f>IF(N339="základní",J339,0)</f>
        <v>0</v>
      </c>
      <c r="BF339" s="149">
        <f>IF(N339="snížená",J339,0)</f>
        <v>0</v>
      </c>
      <c r="BG339" s="149">
        <f>IF(N339="zákl. přenesená",J339,0)</f>
        <v>0</v>
      </c>
      <c r="BH339" s="149">
        <f>IF(N339="sníž. přenesená",J339,0)</f>
        <v>0</v>
      </c>
      <c r="BI339" s="149">
        <f>IF(N339="nulová",J339,0)</f>
        <v>0</v>
      </c>
      <c r="BJ339" s="17" t="s">
        <v>83</v>
      </c>
      <c r="BK339" s="149">
        <f>ROUND(I339*H339,2)</f>
        <v>0</v>
      </c>
      <c r="BL339" s="17" t="s">
        <v>624</v>
      </c>
      <c r="BM339" s="148" t="s">
        <v>2654</v>
      </c>
    </row>
    <row r="340" spans="2:65" s="12" customFormat="1" ht="11.25">
      <c r="B340" s="150"/>
      <c r="D340" s="151" t="s">
        <v>302</v>
      </c>
      <c r="E340" s="152" t="s">
        <v>1</v>
      </c>
      <c r="F340" s="153" t="s">
        <v>2655</v>
      </c>
      <c r="H340" s="154">
        <v>266.04599999999999</v>
      </c>
      <c r="I340" s="155"/>
      <c r="L340" s="150"/>
      <c r="M340" s="156"/>
      <c r="T340" s="157"/>
      <c r="AT340" s="152" t="s">
        <v>302</v>
      </c>
      <c r="AU340" s="152" t="s">
        <v>85</v>
      </c>
      <c r="AV340" s="12" t="s">
        <v>85</v>
      </c>
      <c r="AW340" s="12" t="s">
        <v>32</v>
      </c>
      <c r="AX340" s="12" t="s">
        <v>83</v>
      </c>
      <c r="AY340" s="152" t="s">
        <v>293</v>
      </c>
    </row>
    <row r="341" spans="2:65" s="1" customFormat="1" ht="37.9" customHeight="1">
      <c r="B341" s="32"/>
      <c r="C341" s="174" t="s">
        <v>809</v>
      </c>
      <c r="D341" s="174" t="s">
        <v>530</v>
      </c>
      <c r="E341" s="175" t="s">
        <v>2656</v>
      </c>
      <c r="F341" s="176" t="s">
        <v>2657</v>
      </c>
      <c r="G341" s="177" t="s">
        <v>418</v>
      </c>
      <c r="H341" s="178">
        <v>106.755</v>
      </c>
      <c r="I341" s="179"/>
      <c r="J341" s="180">
        <f>ROUND(I341*H341,2)</f>
        <v>0</v>
      </c>
      <c r="K341" s="176" t="s">
        <v>1</v>
      </c>
      <c r="L341" s="181"/>
      <c r="M341" s="182" t="s">
        <v>1</v>
      </c>
      <c r="N341" s="183" t="s">
        <v>41</v>
      </c>
      <c r="P341" s="146">
        <f>O341*H341</f>
        <v>0</v>
      </c>
      <c r="Q341" s="146">
        <v>1E-3</v>
      </c>
      <c r="R341" s="146">
        <f>Q341*H341</f>
        <v>0.106755</v>
      </c>
      <c r="S341" s="146">
        <v>0</v>
      </c>
      <c r="T341" s="147">
        <f>S341*H341</f>
        <v>0</v>
      </c>
      <c r="AR341" s="148" t="s">
        <v>787</v>
      </c>
      <c r="AT341" s="148" t="s">
        <v>530</v>
      </c>
      <c r="AU341" s="148" t="s">
        <v>85</v>
      </c>
      <c r="AY341" s="17" t="s">
        <v>293</v>
      </c>
      <c r="BE341" s="149">
        <f>IF(N341="základní",J341,0)</f>
        <v>0</v>
      </c>
      <c r="BF341" s="149">
        <f>IF(N341="snížená",J341,0)</f>
        <v>0</v>
      </c>
      <c r="BG341" s="149">
        <f>IF(N341="zákl. přenesená",J341,0)</f>
        <v>0</v>
      </c>
      <c r="BH341" s="149">
        <f>IF(N341="sníž. přenesená",J341,0)</f>
        <v>0</v>
      </c>
      <c r="BI341" s="149">
        <f>IF(N341="nulová",J341,0)</f>
        <v>0</v>
      </c>
      <c r="BJ341" s="17" t="s">
        <v>83</v>
      </c>
      <c r="BK341" s="149">
        <f>ROUND(I341*H341,2)</f>
        <v>0</v>
      </c>
      <c r="BL341" s="17" t="s">
        <v>624</v>
      </c>
      <c r="BM341" s="148" t="s">
        <v>2658</v>
      </c>
    </row>
    <row r="342" spans="2:65" s="12" customFormat="1" ht="11.25">
      <c r="B342" s="150"/>
      <c r="D342" s="151" t="s">
        <v>302</v>
      </c>
      <c r="E342" s="152" t="s">
        <v>1</v>
      </c>
      <c r="F342" s="153" t="s">
        <v>2659</v>
      </c>
      <c r="H342" s="154">
        <v>106.755</v>
      </c>
      <c r="I342" s="155"/>
      <c r="L342" s="150"/>
      <c r="M342" s="156"/>
      <c r="T342" s="157"/>
      <c r="AT342" s="152" t="s">
        <v>302</v>
      </c>
      <c r="AU342" s="152" t="s">
        <v>85</v>
      </c>
      <c r="AV342" s="12" t="s">
        <v>85</v>
      </c>
      <c r="AW342" s="12" t="s">
        <v>32</v>
      </c>
      <c r="AX342" s="12" t="s">
        <v>83</v>
      </c>
      <c r="AY342" s="152" t="s">
        <v>293</v>
      </c>
    </row>
    <row r="343" spans="2:65" s="1" customFormat="1" ht="37.9" customHeight="1">
      <c r="B343" s="32"/>
      <c r="C343" s="174" t="s">
        <v>824</v>
      </c>
      <c r="D343" s="174" t="s">
        <v>530</v>
      </c>
      <c r="E343" s="175" t="s">
        <v>2660</v>
      </c>
      <c r="F343" s="176" t="s">
        <v>2661</v>
      </c>
      <c r="G343" s="177" t="s">
        <v>418</v>
      </c>
      <c r="H343" s="178">
        <v>55.616</v>
      </c>
      <c r="I343" s="179"/>
      <c r="J343" s="180">
        <f>ROUND(I343*H343,2)</f>
        <v>0</v>
      </c>
      <c r="K343" s="176" t="s">
        <v>1</v>
      </c>
      <c r="L343" s="181"/>
      <c r="M343" s="182" t="s">
        <v>1</v>
      </c>
      <c r="N343" s="183" t="s">
        <v>41</v>
      </c>
      <c r="P343" s="146">
        <f>O343*H343</f>
        <v>0</v>
      </c>
      <c r="Q343" s="146">
        <v>1E-3</v>
      </c>
      <c r="R343" s="146">
        <f>Q343*H343</f>
        <v>5.5615999999999999E-2</v>
      </c>
      <c r="S343" s="146">
        <v>0</v>
      </c>
      <c r="T343" s="147">
        <f>S343*H343</f>
        <v>0</v>
      </c>
      <c r="AR343" s="148" t="s">
        <v>787</v>
      </c>
      <c r="AT343" s="148" t="s">
        <v>530</v>
      </c>
      <c r="AU343" s="148" t="s">
        <v>85</v>
      </c>
      <c r="AY343" s="17" t="s">
        <v>293</v>
      </c>
      <c r="BE343" s="149">
        <f>IF(N343="základní",J343,0)</f>
        <v>0</v>
      </c>
      <c r="BF343" s="149">
        <f>IF(N343="snížená",J343,0)</f>
        <v>0</v>
      </c>
      <c r="BG343" s="149">
        <f>IF(N343="zákl. přenesená",J343,0)</f>
        <v>0</v>
      </c>
      <c r="BH343" s="149">
        <f>IF(N343="sníž. přenesená",J343,0)</f>
        <v>0</v>
      </c>
      <c r="BI343" s="149">
        <f>IF(N343="nulová",J343,0)</f>
        <v>0</v>
      </c>
      <c r="BJ343" s="17" t="s">
        <v>83</v>
      </c>
      <c r="BK343" s="149">
        <f>ROUND(I343*H343,2)</f>
        <v>0</v>
      </c>
      <c r="BL343" s="17" t="s">
        <v>624</v>
      </c>
      <c r="BM343" s="148" t="s">
        <v>2662</v>
      </c>
    </row>
    <row r="344" spans="2:65" s="12" customFormat="1" ht="11.25">
      <c r="B344" s="150"/>
      <c r="D344" s="151" t="s">
        <v>302</v>
      </c>
      <c r="E344" s="152" t="s">
        <v>1</v>
      </c>
      <c r="F344" s="153" t="s">
        <v>2663</v>
      </c>
      <c r="H344" s="154">
        <v>55.616</v>
      </c>
      <c r="I344" s="155"/>
      <c r="L344" s="150"/>
      <c r="M344" s="156"/>
      <c r="T344" s="157"/>
      <c r="AT344" s="152" t="s">
        <v>302</v>
      </c>
      <c r="AU344" s="152" t="s">
        <v>85</v>
      </c>
      <c r="AV344" s="12" t="s">
        <v>85</v>
      </c>
      <c r="AW344" s="12" t="s">
        <v>32</v>
      </c>
      <c r="AX344" s="12" t="s">
        <v>83</v>
      </c>
      <c r="AY344" s="152" t="s">
        <v>293</v>
      </c>
    </row>
    <row r="345" spans="2:65" s="1" customFormat="1" ht="37.9" customHeight="1">
      <c r="B345" s="32"/>
      <c r="C345" s="174" t="s">
        <v>834</v>
      </c>
      <c r="D345" s="174" t="s">
        <v>530</v>
      </c>
      <c r="E345" s="175" t="s">
        <v>2664</v>
      </c>
      <c r="F345" s="176" t="s">
        <v>2665</v>
      </c>
      <c r="G345" s="177" t="s">
        <v>418</v>
      </c>
      <c r="H345" s="178">
        <v>52.008000000000003</v>
      </c>
      <c r="I345" s="179"/>
      <c r="J345" s="180">
        <f>ROUND(I345*H345,2)</f>
        <v>0</v>
      </c>
      <c r="K345" s="176" t="s">
        <v>1</v>
      </c>
      <c r="L345" s="181"/>
      <c r="M345" s="182" t="s">
        <v>1</v>
      </c>
      <c r="N345" s="183" t="s">
        <v>41</v>
      </c>
      <c r="P345" s="146">
        <f>O345*H345</f>
        <v>0</v>
      </c>
      <c r="Q345" s="146">
        <v>1E-3</v>
      </c>
      <c r="R345" s="146">
        <f>Q345*H345</f>
        <v>5.2008000000000006E-2</v>
      </c>
      <c r="S345" s="146">
        <v>0</v>
      </c>
      <c r="T345" s="147">
        <f>S345*H345</f>
        <v>0</v>
      </c>
      <c r="AR345" s="148" t="s">
        <v>787</v>
      </c>
      <c r="AT345" s="148" t="s">
        <v>530</v>
      </c>
      <c r="AU345" s="148" t="s">
        <v>85</v>
      </c>
      <c r="AY345" s="17" t="s">
        <v>293</v>
      </c>
      <c r="BE345" s="149">
        <f>IF(N345="základní",J345,0)</f>
        <v>0</v>
      </c>
      <c r="BF345" s="149">
        <f>IF(N345="snížená",J345,0)</f>
        <v>0</v>
      </c>
      <c r="BG345" s="149">
        <f>IF(N345="zákl. přenesená",J345,0)</f>
        <v>0</v>
      </c>
      <c r="BH345" s="149">
        <f>IF(N345="sníž. přenesená",J345,0)</f>
        <v>0</v>
      </c>
      <c r="BI345" s="149">
        <f>IF(N345="nulová",J345,0)</f>
        <v>0</v>
      </c>
      <c r="BJ345" s="17" t="s">
        <v>83</v>
      </c>
      <c r="BK345" s="149">
        <f>ROUND(I345*H345,2)</f>
        <v>0</v>
      </c>
      <c r="BL345" s="17" t="s">
        <v>624</v>
      </c>
      <c r="BM345" s="148" t="s">
        <v>2666</v>
      </c>
    </row>
    <row r="346" spans="2:65" s="12" customFormat="1" ht="11.25">
      <c r="B346" s="150"/>
      <c r="D346" s="151" t="s">
        <v>302</v>
      </c>
      <c r="E346" s="152" t="s">
        <v>1</v>
      </c>
      <c r="F346" s="153" t="s">
        <v>2667</v>
      </c>
      <c r="H346" s="154">
        <v>52.008000000000003</v>
      </c>
      <c r="I346" s="155"/>
      <c r="L346" s="150"/>
      <c r="M346" s="156"/>
      <c r="T346" s="157"/>
      <c r="AT346" s="152" t="s">
        <v>302</v>
      </c>
      <c r="AU346" s="152" t="s">
        <v>85</v>
      </c>
      <c r="AV346" s="12" t="s">
        <v>85</v>
      </c>
      <c r="AW346" s="12" t="s">
        <v>32</v>
      </c>
      <c r="AX346" s="12" t="s">
        <v>83</v>
      </c>
      <c r="AY346" s="152" t="s">
        <v>293</v>
      </c>
    </row>
    <row r="347" spans="2:65" s="1" customFormat="1" ht="37.9" customHeight="1">
      <c r="B347" s="32"/>
      <c r="C347" s="174" t="s">
        <v>862</v>
      </c>
      <c r="D347" s="174" t="s">
        <v>530</v>
      </c>
      <c r="E347" s="175" t="s">
        <v>2668</v>
      </c>
      <c r="F347" s="176" t="s">
        <v>2669</v>
      </c>
      <c r="G347" s="177" t="s">
        <v>418</v>
      </c>
      <c r="H347" s="178">
        <v>627</v>
      </c>
      <c r="I347" s="179"/>
      <c r="J347" s="180">
        <f>ROUND(I347*H347,2)</f>
        <v>0</v>
      </c>
      <c r="K347" s="176" t="s">
        <v>1</v>
      </c>
      <c r="L347" s="181"/>
      <c r="M347" s="182" t="s">
        <v>1</v>
      </c>
      <c r="N347" s="183" t="s">
        <v>41</v>
      </c>
      <c r="P347" s="146">
        <f>O347*H347</f>
        <v>0</v>
      </c>
      <c r="Q347" s="146">
        <v>1E-3</v>
      </c>
      <c r="R347" s="146">
        <f>Q347*H347</f>
        <v>0.627</v>
      </c>
      <c r="S347" s="146">
        <v>0</v>
      </c>
      <c r="T347" s="147">
        <f>S347*H347</f>
        <v>0</v>
      </c>
      <c r="AR347" s="148" t="s">
        <v>787</v>
      </c>
      <c r="AT347" s="148" t="s">
        <v>530</v>
      </c>
      <c r="AU347" s="148" t="s">
        <v>85</v>
      </c>
      <c r="AY347" s="17" t="s">
        <v>293</v>
      </c>
      <c r="BE347" s="149">
        <f>IF(N347="základní",J347,0)</f>
        <v>0</v>
      </c>
      <c r="BF347" s="149">
        <f>IF(N347="snížená",J347,0)</f>
        <v>0</v>
      </c>
      <c r="BG347" s="149">
        <f>IF(N347="zákl. přenesená",J347,0)</f>
        <v>0</v>
      </c>
      <c r="BH347" s="149">
        <f>IF(N347="sníž. přenesená",J347,0)</f>
        <v>0</v>
      </c>
      <c r="BI347" s="149">
        <f>IF(N347="nulová",J347,0)</f>
        <v>0</v>
      </c>
      <c r="BJ347" s="17" t="s">
        <v>83</v>
      </c>
      <c r="BK347" s="149">
        <f>ROUND(I347*H347,2)</f>
        <v>0</v>
      </c>
      <c r="BL347" s="17" t="s">
        <v>624</v>
      </c>
      <c r="BM347" s="148" t="s">
        <v>2670</v>
      </c>
    </row>
    <row r="348" spans="2:65" s="12" customFormat="1" ht="11.25">
      <c r="B348" s="150"/>
      <c r="D348" s="151" t="s">
        <v>302</v>
      </c>
      <c r="E348" s="152" t="s">
        <v>1</v>
      </c>
      <c r="F348" s="153" t="s">
        <v>2671</v>
      </c>
      <c r="H348" s="154">
        <v>627</v>
      </c>
      <c r="I348" s="155"/>
      <c r="L348" s="150"/>
      <c r="M348" s="156"/>
      <c r="T348" s="157"/>
      <c r="AT348" s="152" t="s">
        <v>302</v>
      </c>
      <c r="AU348" s="152" t="s">
        <v>85</v>
      </c>
      <c r="AV348" s="12" t="s">
        <v>85</v>
      </c>
      <c r="AW348" s="12" t="s">
        <v>32</v>
      </c>
      <c r="AX348" s="12" t="s">
        <v>83</v>
      </c>
      <c r="AY348" s="152" t="s">
        <v>293</v>
      </c>
    </row>
    <row r="349" spans="2:65" s="1" customFormat="1" ht="37.9" customHeight="1">
      <c r="B349" s="32"/>
      <c r="C349" s="174" t="s">
        <v>890</v>
      </c>
      <c r="D349" s="174" t="s">
        <v>530</v>
      </c>
      <c r="E349" s="175" t="s">
        <v>2672</v>
      </c>
      <c r="F349" s="176" t="s">
        <v>2673</v>
      </c>
      <c r="G349" s="177" t="s">
        <v>418</v>
      </c>
      <c r="H349" s="178">
        <v>164.47200000000001</v>
      </c>
      <c r="I349" s="179"/>
      <c r="J349" s="180">
        <f>ROUND(I349*H349,2)</f>
        <v>0</v>
      </c>
      <c r="K349" s="176" t="s">
        <v>1</v>
      </c>
      <c r="L349" s="181"/>
      <c r="M349" s="182" t="s">
        <v>1</v>
      </c>
      <c r="N349" s="183" t="s">
        <v>41</v>
      </c>
      <c r="P349" s="146">
        <f>O349*H349</f>
        <v>0</v>
      </c>
      <c r="Q349" s="146">
        <v>1E-3</v>
      </c>
      <c r="R349" s="146">
        <f>Q349*H349</f>
        <v>0.16447200000000001</v>
      </c>
      <c r="S349" s="146">
        <v>0</v>
      </c>
      <c r="T349" s="147">
        <f>S349*H349</f>
        <v>0</v>
      </c>
      <c r="AR349" s="148" t="s">
        <v>787</v>
      </c>
      <c r="AT349" s="148" t="s">
        <v>530</v>
      </c>
      <c r="AU349" s="148" t="s">
        <v>85</v>
      </c>
      <c r="AY349" s="17" t="s">
        <v>293</v>
      </c>
      <c r="BE349" s="149">
        <f>IF(N349="základní",J349,0)</f>
        <v>0</v>
      </c>
      <c r="BF349" s="149">
        <f>IF(N349="snížená",J349,0)</f>
        <v>0</v>
      </c>
      <c r="BG349" s="149">
        <f>IF(N349="zákl. přenesená",J349,0)</f>
        <v>0</v>
      </c>
      <c r="BH349" s="149">
        <f>IF(N349="sníž. přenesená",J349,0)</f>
        <v>0</v>
      </c>
      <c r="BI349" s="149">
        <f>IF(N349="nulová",J349,0)</f>
        <v>0</v>
      </c>
      <c r="BJ349" s="17" t="s">
        <v>83</v>
      </c>
      <c r="BK349" s="149">
        <f>ROUND(I349*H349,2)</f>
        <v>0</v>
      </c>
      <c r="BL349" s="17" t="s">
        <v>624</v>
      </c>
      <c r="BM349" s="148" t="s">
        <v>2674</v>
      </c>
    </row>
    <row r="350" spans="2:65" s="12" customFormat="1" ht="11.25">
      <c r="B350" s="150"/>
      <c r="D350" s="151" t="s">
        <v>302</v>
      </c>
      <c r="E350" s="152" t="s">
        <v>1</v>
      </c>
      <c r="F350" s="153" t="s">
        <v>2675</v>
      </c>
      <c r="H350" s="154">
        <v>164.47200000000001</v>
      </c>
      <c r="I350" s="155"/>
      <c r="L350" s="150"/>
      <c r="M350" s="156"/>
      <c r="T350" s="157"/>
      <c r="AT350" s="152" t="s">
        <v>302</v>
      </c>
      <c r="AU350" s="152" t="s">
        <v>85</v>
      </c>
      <c r="AV350" s="12" t="s">
        <v>85</v>
      </c>
      <c r="AW350" s="12" t="s">
        <v>32</v>
      </c>
      <c r="AX350" s="12" t="s">
        <v>83</v>
      </c>
      <c r="AY350" s="152" t="s">
        <v>293</v>
      </c>
    </row>
    <row r="351" spans="2:65" s="1" customFormat="1" ht="37.9" customHeight="1">
      <c r="B351" s="32"/>
      <c r="C351" s="174" t="s">
        <v>901</v>
      </c>
      <c r="D351" s="174" t="s">
        <v>530</v>
      </c>
      <c r="E351" s="175" t="s">
        <v>2676</v>
      </c>
      <c r="F351" s="176" t="s">
        <v>2677</v>
      </c>
      <c r="G351" s="177" t="s">
        <v>418</v>
      </c>
      <c r="H351" s="178">
        <v>99.725999999999999</v>
      </c>
      <c r="I351" s="179"/>
      <c r="J351" s="180">
        <f>ROUND(I351*H351,2)</f>
        <v>0</v>
      </c>
      <c r="K351" s="176" t="s">
        <v>1</v>
      </c>
      <c r="L351" s="181"/>
      <c r="M351" s="182" t="s">
        <v>1</v>
      </c>
      <c r="N351" s="183" t="s">
        <v>41</v>
      </c>
      <c r="P351" s="146">
        <f>O351*H351</f>
        <v>0</v>
      </c>
      <c r="Q351" s="146">
        <v>1E-3</v>
      </c>
      <c r="R351" s="146">
        <f>Q351*H351</f>
        <v>9.9725999999999995E-2</v>
      </c>
      <c r="S351" s="146">
        <v>0</v>
      </c>
      <c r="T351" s="147">
        <f>S351*H351</f>
        <v>0</v>
      </c>
      <c r="AR351" s="148" t="s">
        <v>787</v>
      </c>
      <c r="AT351" s="148" t="s">
        <v>530</v>
      </c>
      <c r="AU351" s="148" t="s">
        <v>85</v>
      </c>
      <c r="AY351" s="17" t="s">
        <v>293</v>
      </c>
      <c r="BE351" s="149">
        <f>IF(N351="základní",J351,0)</f>
        <v>0</v>
      </c>
      <c r="BF351" s="149">
        <f>IF(N351="snížená",J351,0)</f>
        <v>0</v>
      </c>
      <c r="BG351" s="149">
        <f>IF(N351="zákl. přenesená",J351,0)</f>
        <v>0</v>
      </c>
      <c r="BH351" s="149">
        <f>IF(N351="sníž. přenesená",J351,0)</f>
        <v>0</v>
      </c>
      <c r="BI351" s="149">
        <f>IF(N351="nulová",J351,0)</f>
        <v>0</v>
      </c>
      <c r="BJ351" s="17" t="s">
        <v>83</v>
      </c>
      <c r="BK351" s="149">
        <f>ROUND(I351*H351,2)</f>
        <v>0</v>
      </c>
      <c r="BL351" s="17" t="s">
        <v>624</v>
      </c>
      <c r="BM351" s="148" t="s">
        <v>2678</v>
      </c>
    </row>
    <row r="352" spans="2:65" s="12" customFormat="1" ht="11.25">
      <c r="B352" s="150"/>
      <c r="D352" s="151" t="s">
        <v>302</v>
      </c>
      <c r="E352" s="152" t="s">
        <v>1</v>
      </c>
      <c r="F352" s="153" t="s">
        <v>2679</v>
      </c>
      <c r="H352" s="154">
        <v>99.725999999999999</v>
      </c>
      <c r="I352" s="155"/>
      <c r="L352" s="150"/>
      <c r="M352" s="156"/>
      <c r="T352" s="157"/>
      <c r="AT352" s="152" t="s">
        <v>302</v>
      </c>
      <c r="AU352" s="152" t="s">
        <v>85</v>
      </c>
      <c r="AV352" s="12" t="s">
        <v>85</v>
      </c>
      <c r="AW352" s="12" t="s">
        <v>32</v>
      </c>
      <c r="AX352" s="12" t="s">
        <v>83</v>
      </c>
      <c r="AY352" s="152" t="s">
        <v>293</v>
      </c>
    </row>
    <row r="353" spans="2:65" s="1" customFormat="1" ht="37.9" customHeight="1">
      <c r="B353" s="32"/>
      <c r="C353" s="174" t="s">
        <v>906</v>
      </c>
      <c r="D353" s="174" t="s">
        <v>530</v>
      </c>
      <c r="E353" s="175" t="s">
        <v>2680</v>
      </c>
      <c r="F353" s="176" t="s">
        <v>2681</v>
      </c>
      <c r="G353" s="177" t="s">
        <v>418</v>
      </c>
      <c r="H353" s="178">
        <v>173.66800000000001</v>
      </c>
      <c r="I353" s="179"/>
      <c r="J353" s="180">
        <f>ROUND(I353*H353,2)</f>
        <v>0</v>
      </c>
      <c r="K353" s="176" t="s">
        <v>1</v>
      </c>
      <c r="L353" s="181"/>
      <c r="M353" s="182" t="s">
        <v>1</v>
      </c>
      <c r="N353" s="183" t="s">
        <v>41</v>
      </c>
      <c r="P353" s="146">
        <f>O353*H353</f>
        <v>0</v>
      </c>
      <c r="Q353" s="146">
        <v>1E-3</v>
      </c>
      <c r="R353" s="146">
        <f>Q353*H353</f>
        <v>0.17366800000000002</v>
      </c>
      <c r="S353" s="146">
        <v>0</v>
      </c>
      <c r="T353" s="147">
        <f>S353*H353</f>
        <v>0</v>
      </c>
      <c r="AR353" s="148" t="s">
        <v>787</v>
      </c>
      <c r="AT353" s="148" t="s">
        <v>530</v>
      </c>
      <c r="AU353" s="148" t="s">
        <v>85</v>
      </c>
      <c r="AY353" s="17" t="s">
        <v>293</v>
      </c>
      <c r="BE353" s="149">
        <f>IF(N353="základní",J353,0)</f>
        <v>0</v>
      </c>
      <c r="BF353" s="149">
        <f>IF(N353="snížená",J353,0)</f>
        <v>0</v>
      </c>
      <c r="BG353" s="149">
        <f>IF(N353="zákl. přenesená",J353,0)</f>
        <v>0</v>
      </c>
      <c r="BH353" s="149">
        <f>IF(N353="sníž. přenesená",J353,0)</f>
        <v>0</v>
      </c>
      <c r="BI353" s="149">
        <f>IF(N353="nulová",J353,0)</f>
        <v>0</v>
      </c>
      <c r="BJ353" s="17" t="s">
        <v>83</v>
      </c>
      <c r="BK353" s="149">
        <f>ROUND(I353*H353,2)</f>
        <v>0</v>
      </c>
      <c r="BL353" s="17" t="s">
        <v>624</v>
      </c>
      <c r="BM353" s="148" t="s">
        <v>2682</v>
      </c>
    </row>
    <row r="354" spans="2:65" s="12" customFormat="1" ht="11.25">
      <c r="B354" s="150"/>
      <c r="D354" s="151" t="s">
        <v>302</v>
      </c>
      <c r="E354" s="152" t="s">
        <v>1</v>
      </c>
      <c r="F354" s="153" t="s">
        <v>2683</v>
      </c>
      <c r="H354" s="154">
        <v>173.66800000000001</v>
      </c>
      <c r="I354" s="155"/>
      <c r="L354" s="150"/>
      <c r="M354" s="156"/>
      <c r="T354" s="157"/>
      <c r="AT354" s="152" t="s">
        <v>302</v>
      </c>
      <c r="AU354" s="152" t="s">
        <v>85</v>
      </c>
      <c r="AV354" s="12" t="s">
        <v>85</v>
      </c>
      <c r="AW354" s="12" t="s">
        <v>32</v>
      </c>
      <c r="AX354" s="12" t="s">
        <v>83</v>
      </c>
      <c r="AY354" s="152" t="s">
        <v>293</v>
      </c>
    </row>
    <row r="355" spans="2:65" s="1" customFormat="1" ht="37.9" customHeight="1">
      <c r="B355" s="32"/>
      <c r="C355" s="174" t="s">
        <v>912</v>
      </c>
      <c r="D355" s="174" t="s">
        <v>530</v>
      </c>
      <c r="E355" s="175" t="s">
        <v>2684</v>
      </c>
      <c r="F355" s="176" t="s">
        <v>2685</v>
      </c>
      <c r="G355" s="177" t="s">
        <v>418</v>
      </c>
      <c r="H355" s="178">
        <v>22.077000000000002</v>
      </c>
      <c r="I355" s="179"/>
      <c r="J355" s="180">
        <f>ROUND(I355*H355,2)</f>
        <v>0</v>
      </c>
      <c r="K355" s="176" t="s">
        <v>1</v>
      </c>
      <c r="L355" s="181"/>
      <c r="M355" s="182" t="s">
        <v>1</v>
      </c>
      <c r="N355" s="183" t="s">
        <v>41</v>
      </c>
      <c r="P355" s="146">
        <f>O355*H355</f>
        <v>0</v>
      </c>
      <c r="Q355" s="146">
        <v>1E-3</v>
      </c>
      <c r="R355" s="146">
        <f>Q355*H355</f>
        <v>2.2077000000000003E-2</v>
      </c>
      <c r="S355" s="146">
        <v>0</v>
      </c>
      <c r="T355" s="147">
        <f>S355*H355</f>
        <v>0</v>
      </c>
      <c r="AR355" s="148" t="s">
        <v>787</v>
      </c>
      <c r="AT355" s="148" t="s">
        <v>530</v>
      </c>
      <c r="AU355" s="148" t="s">
        <v>85</v>
      </c>
      <c r="AY355" s="17" t="s">
        <v>293</v>
      </c>
      <c r="BE355" s="149">
        <f>IF(N355="základní",J355,0)</f>
        <v>0</v>
      </c>
      <c r="BF355" s="149">
        <f>IF(N355="snížená",J355,0)</f>
        <v>0</v>
      </c>
      <c r="BG355" s="149">
        <f>IF(N355="zákl. přenesená",J355,0)</f>
        <v>0</v>
      </c>
      <c r="BH355" s="149">
        <f>IF(N355="sníž. přenesená",J355,0)</f>
        <v>0</v>
      </c>
      <c r="BI355" s="149">
        <f>IF(N355="nulová",J355,0)</f>
        <v>0</v>
      </c>
      <c r="BJ355" s="17" t="s">
        <v>83</v>
      </c>
      <c r="BK355" s="149">
        <f>ROUND(I355*H355,2)</f>
        <v>0</v>
      </c>
      <c r="BL355" s="17" t="s">
        <v>624</v>
      </c>
      <c r="BM355" s="148" t="s">
        <v>2686</v>
      </c>
    </row>
    <row r="356" spans="2:65" s="12" customFormat="1" ht="11.25">
      <c r="B356" s="150"/>
      <c r="D356" s="151" t="s">
        <v>302</v>
      </c>
      <c r="E356" s="152" t="s">
        <v>1</v>
      </c>
      <c r="F356" s="153" t="s">
        <v>2687</v>
      </c>
      <c r="H356" s="154">
        <v>22.077000000000002</v>
      </c>
      <c r="I356" s="155"/>
      <c r="L356" s="150"/>
      <c r="M356" s="156"/>
      <c r="T356" s="157"/>
      <c r="AT356" s="152" t="s">
        <v>302</v>
      </c>
      <c r="AU356" s="152" t="s">
        <v>85</v>
      </c>
      <c r="AV356" s="12" t="s">
        <v>85</v>
      </c>
      <c r="AW356" s="12" t="s">
        <v>32</v>
      </c>
      <c r="AX356" s="12" t="s">
        <v>83</v>
      </c>
      <c r="AY356" s="152" t="s">
        <v>293</v>
      </c>
    </row>
    <row r="357" spans="2:65" s="1" customFormat="1" ht="37.9" customHeight="1">
      <c r="B357" s="32"/>
      <c r="C357" s="174" t="s">
        <v>958</v>
      </c>
      <c r="D357" s="174" t="s">
        <v>530</v>
      </c>
      <c r="E357" s="175" t="s">
        <v>2688</v>
      </c>
      <c r="F357" s="176" t="s">
        <v>2689</v>
      </c>
      <c r="G357" s="177" t="s">
        <v>418</v>
      </c>
      <c r="H357" s="178">
        <v>491.20499999999998</v>
      </c>
      <c r="I357" s="179"/>
      <c r="J357" s="180">
        <f>ROUND(I357*H357,2)</f>
        <v>0</v>
      </c>
      <c r="K357" s="176" t="s">
        <v>1</v>
      </c>
      <c r="L357" s="181"/>
      <c r="M357" s="182" t="s">
        <v>1</v>
      </c>
      <c r="N357" s="183" t="s">
        <v>41</v>
      </c>
      <c r="P357" s="146">
        <f>O357*H357</f>
        <v>0</v>
      </c>
      <c r="Q357" s="146">
        <v>1E-3</v>
      </c>
      <c r="R357" s="146">
        <f>Q357*H357</f>
        <v>0.491205</v>
      </c>
      <c r="S357" s="146">
        <v>0</v>
      </c>
      <c r="T357" s="147">
        <f>S357*H357</f>
        <v>0</v>
      </c>
      <c r="AR357" s="148" t="s">
        <v>787</v>
      </c>
      <c r="AT357" s="148" t="s">
        <v>530</v>
      </c>
      <c r="AU357" s="148" t="s">
        <v>85</v>
      </c>
      <c r="AY357" s="17" t="s">
        <v>293</v>
      </c>
      <c r="BE357" s="149">
        <f>IF(N357="základní",J357,0)</f>
        <v>0</v>
      </c>
      <c r="BF357" s="149">
        <f>IF(N357="snížená",J357,0)</f>
        <v>0</v>
      </c>
      <c r="BG357" s="149">
        <f>IF(N357="zákl. přenesená",J357,0)</f>
        <v>0</v>
      </c>
      <c r="BH357" s="149">
        <f>IF(N357="sníž. přenesená",J357,0)</f>
        <v>0</v>
      </c>
      <c r="BI357" s="149">
        <f>IF(N357="nulová",J357,0)</f>
        <v>0</v>
      </c>
      <c r="BJ357" s="17" t="s">
        <v>83</v>
      </c>
      <c r="BK357" s="149">
        <f>ROUND(I357*H357,2)</f>
        <v>0</v>
      </c>
      <c r="BL357" s="17" t="s">
        <v>624</v>
      </c>
      <c r="BM357" s="148" t="s">
        <v>2690</v>
      </c>
    </row>
    <row r="358" spans="2:65" s="12" customFormat="1" ht="11.25">
      <c r="B358" s="150"/>
      <c r="D358" s="151" t="s">
        <v>302</v>
      </c>
      <c r="E358" s="152" t="s">
        <v>1</v>
      </c>
      <c r="F358" s="153" t="s">
        <v>2691</v>
      </c>
      <c r="H358" s="154">
        <v>491.20499999999998</v>
      </c>
      <c r="I358" s="155"/>
      <c r="L358" s="150"/>
      <c r="M358" s="156"/>
      <c r="T358" s="157"/>
      <c r="AT358" s="152" t="s">
        <v>302</v>
      </c>
      <c r="AU358" s="152" t="s">
        <v>85</v>
      </c>
      <c r="AV358" s="12" t="s">
        <v>85</v>
      </c>
      <c r="AW358" s="12" t="s">
        <v>32</v>
      </c>
      <c r="AX358" s="12" t="s">
        <v>83</v>
      </c>
      <c r="AY358" s="152" t="s">
        <v>293</v>
      </c>
    </row>
    <row r="359" spans="2:65" s="1" customFormat="1" ht="37.9" customHeight="1">
      <c r="B359" s="32"/>
      <c r="C359" s="174" t="s">
        <v>975</v>
      </c>
      <c r="D359" s="174" t="s">
        <v>530</v>
      </c>
      <c r="E359" s="175" t="s">
        <v>2692</v>
      </c>
      <c r="F359" s="176" t="s">
        <v>2693</v>
      </c>
      <c r="G359" s="177" t="s">
        <v>418</v>
      </c>
      <c r="H359" s="178">
        <v>856.35</v>
      </c>
      <c r="I359" s="179"/>
      <c r="J359" s="180">
        <f>ROUND(I359*H359,2)</f>
        <v>0</v>
      </c>
      <c r="K359" s="176" t="s">
        <v>1</v>
      </c>
      <c r="L359" s="181"/>
      <c r="M359" s="182" t="s">
        <v>1</v>
      </c>
      <c r="N359" s="183" t="s">
        <v>41</v>
      </c>
      <c r="P359" s="146">
        <f>O359*H359</f>
        <v>0</v>
      </c>
      <c r="Q359" s="146">
        <v>1E-3</v>
      </c>
      <c r="R359" s="146">
        <f>Q359*H359</f>
        <v>0.85635000000000006</v>
      </c>
      <c r="S359" s="146">
        <v>0</v>
      </c>
      <c r="T359" s="147">
        <f>S359*H359</f>
        <v>0</v>
      </c>
      <c r="AR359" s="148" t="s">
        <v>787</v>
      </c>
      <c r="AT359" s="148" t="s">
        <v>530</v>
      </c>
      <c r="AU359" s="148" t="s">
        <v>85</v>
      </c>
      <c r="AY359" s="17" t="s">
        <v>293</v>
      </c>
      <c r="BE359" s="149">
        <f>IF(N359="základní",J359,0)</f>
        <v>0</v>
      </c>
      <c r="BF359" s="149">
        <f>IF(N359="snížená",J359,0)</f>
        <v>0</v>
      </c>
      <c r="BG359" s="149">
        <f>IF(N359="zákl. přenesená",J359,0)</f>
        <v>0</v>
      </c>
      <c r="BH359" s="149">
        <f>IF(N359="sníž. přenesená",J359,0)</f>
        <v>0</v>
      </c>
      <c r="BI359" s="149">
        <f>IF(N359="nulová",J359,0)</f>
        <v>0</v>
      </c>
      <c r="BJ359" s="17" t="s">
        <v>83</v>
      </c>
      <c r="BK359" s="149">
        <f>ROUND(I359*H359,2)</f>
        <v>0</v>
      </c>
      <c r="BL359" s="17" t="s">
        <v>624</v>
      </c>
      <c r="BM359" s="148" t="s">
        <v>2694</v>
      </c>
    </row>
    <row r="360" spans="2:65" s="12" customFormat="1" ht="11.25">
      <c r="B360" s="150"/>
      <c r="D360" s="151" t="s">
        <v>302</v>
      </c>
      <c r="E360" s="152" t="s">
        <v>1</v>
      </c>
      <c r="F360" s="153" t="s">
        <v>2695</v>
      </c>
      <c r="H360" s="154">
        <v>856.35</v>
      </c>
      <c r="I360" s="155"/>
      <c r="L360" s="150"/>
      <c r="M360" s="156"/>
      <c r="T360" s="157"/>
      <c r="AT360" s="152" t="s">
        <v>302</v>
      </c>
      <c r="AU360" s="152" t="s">
        <v>85</v>
      </c>
      <c r="AV360" s="12" t="s">
        <v>85</v>
      </c>
      <c r="AW360" s="12" t="s">
        <v>32</v>
      </c>
      <c r="AX360" s="12" t="s">
        <v>83</v>
      </c>
      <c r="AY360" s="152" t="s">
        <v>293</v>
      </c>
    </row>
    <row r="361" spans="2:65" s="1" customFormat="1" ht="37.9" customHeight="1">
      <c r="B361" s="32"/>
      <c r="C361" s="174" t="s">
        <v>993</v>
      </c>
      <c r="D361" s="174" t="s">
        <v>530</v>
      </c>
      <c r="E361" s="175" t="s">
        <v>2696</v>
      </c>
      <c r="F361" s="176" t="s">
        <v>2697</v>
      </c>
      <c r="G361" s="177" t="s">
        <v>418</v>
      </c>
      <c r="H361" s="178">
        <v>360.64600000000002</v>
      </c>
      <c r="I361" s="179"/>
      <c r="J361" s="180">
        <f>ROUND(I361*H361,2)</f>
        <v>0</v>
      </c>
      <c r="K361" s="176" t="s">
        <v>1</v>
      </c>
      <c r="L361" s="181"/>
      <c r="M361" s="182" t="s">
        <v>1</v>
      </c>
      <c r="N361" s="183" t="s">
        <v>41</v>
      </c>
      <c r="P361" s="146">
        <f>O361*H361</f>
        <v>0</v>
      </c>
      <c r="Q361" s="146">
        <v>1E-3</v>
      </c>
      <c r="R361" s="146">
        <f>Q361*H361</f>
        <v>0.36064600000000002</v>
      </c>
      <c r="S361" s="146">
        <v>0</v>
      </c>
      <c r="T361" s="147">
        <f>S361*H361</f>
        <v>0</v>
      </c>
      <c r="AR361" s="148" t="s">
        <v>787</v>
      </c>
      <c r="AT361" s="148" t="s">
        <v>530</v>
      </c>
      <c r="AU361" s="148" t="s">
        <v>85</v>
      </c>
      <c r="AY361" s="17" t="s">
        <v>293</v>
      </c>
      <c r="BE361" s="149">
        <f>IF(N361="základní",J361,0)</f>
        <v>0</v>
      </c>
      <c r="BF361" s="149">
        <f>IF(N361="snížená",J361,0)</f>
        <v>0</v>
      </c>
      <c r="BG361" s="149">
        <f>IF(N361="zákl. přenesená",J361,0)</f>
        <v>0</v>
      </c>
      <c r="BH361" s="149">
        <f>IF(N361="sníž. přenesená",J361,0)</f>
        <v>0</v>
      </c>
      <c r="BI361" s="149">
        <f>IF(N361="nulová",J361,0)</f>
        <v>0</v>
      </c>
      <c r="BJ361" s="17" t="s">
        <v>83</v>
      </c>
      <c r="BK361" s="149">
        <f>ROUND(I361*H361,2)</f>
        <v>0</v>
      </c>
      <c r="BL361" s="17" t="s">
        <v>624</v>
      </c>
      <c r="BM361" s="148" t="s">
        <v>2698</v>
      </c>
    </row>
    <row r="362" spans="2:65" s="12" customFormat="1" ht="11.25">
      <c r="B362" s="150"/>
      <c r="D362" s="151" t="s">
        <v>302</v>
      </c>
      <c r="E362" s="152" t="s">
        <v>1</v>
      </c>
      <c r="F362" s="153" t="s">
        <v>2699</v>
      </c>
      <c r="H362" s="154">
        <v>360.64600000000002</v>
      </c>
      <c r="I362" s="155"/>
      <c r="L362" s="150"/>
      <c r="M362" s="156"/>
      <c r="T362" s="157"/>
      <c r="AT362" s="152" t="s">
        <v>302</v>
      </c>
      <c r="AU362" s="152" t="s">
        <v>85</v>
      </c>
      <c r="AV362" s="12" t="s">
        <v>85</v>
      </c>
      <c r="AW362" s="12" t="s">
        <v>32</v>
      </c>
      <c r="AX362" s="12" t="s">
        <v>83</v>
      </c>
      <c r="AY362" s="152" t="s">
        <v>293</v>
      </c>
    </row>
    <row r="363" spans="2:65" s="1" customFormat="1" ht="37.9" customHeight="1">
      <c r="B363" s="32"/>
      <c r="C363" s="174" t="s">
        <v>1034</v>
      </c>
      <c r="D363" s="174" t="s">
        <v>530</v>
      </c>
      <c r="E363" s="175" t="s">
        <v>2700</v>
      </c>
      <c r="F363" s="176" t="s">
        <v>2701</v>
      </c>
      <c r="G363" s="177" t="s">
        <v>418</v>
      </c>
      <c r="H363" s="178">
        <v>145.44200000000001</v>
      </c>
      <c r="I363" s="179"/>
      <c r="J363" s="180">
        <f>ROUND(I363*H363,2)</f>
        <v>0</v>
      </c>
      <c r="K363" s="176" t="s">
        <v>1</v>
      </c>
      <c r="L363" s="181"/>
      <c r="M363" s="182" t="s">
        <v>1</v>
      </c>
      <c r="N363" s="183" t="s">
        <v>41</v>
      </c>
      <c r="P363" s="146">
        <f>O363*H363</f>
        <v>0</v>
      </c>
      <c r="Q363" s="146">
        <v>1E-3</v>
      </c>
      <c r="R363" s="146">
        <f>Q363*H363</f>
        <v>0.14544200000000002</v>
      </c>
      <c r="S363" s="146">
        <v>0</v>
      </c>
      <c r="T363" s="147">
        <f>S363*H363</f>
        <v>0</v>
      </c>
      <c r="AR363" s="148" t="s">
        <v>787</v>
      </c>
      <c r="AT363" s="148" t="s">
        <v>530</v>
      </c>
      <c r="AU363" s="148" t="s">
        <v>85</v>
      </c>
      <c r="AY363" s="17" t="s">
        <v>293</v>
      </c>
      <c r="BE363" s="149">
        <f>IF(N363="základní",J363,0)</f>
        <v>0</v>
      </c>
      <c r="BF363" s="149">
        <f>IF(N363="snížená",J363,0)</f>
        <v>0</v>
      </c>
      <c r="BG363" s="149">
        <f>IF(N363="zákl. přenesená",J363,0)</f>
        <v>0</v>
      </c>
      <c r="BH363" s="149">
        <f>IF(N363="sníž. přenesená",J363,0)</f>
        <v>0</v>
      </c>
      <c r="BI363" s="149">
        <f>IF(N363="nulová",J363,0)</f>
        <v>0</v>
      </c>
      <c r="BJ363" s="17" t="s">
        <v>83</v>
      </c>
      <c r="BK363" s="149">
        <f>ROUND(I363*H363,2)</f>
        <v>0</v>
      </c>
      <c r="BL363" s="17" t="s">
        <v>624</v>
      </c>
      <c r="BM363" s="148" t="s">
        <v>2702</v>
      </c>
    </row>
    <row r="364" spans="2:65" s="12" customFormat="1" ht="11.25">
      <c r="B364" s="150"/>
      <c r="D364" s="151" t="s">
        <v>302</v>
      </c>
      <c r="E364" s="152" t="s">
        <v>1</v>
      </c>
      <c r="F364" s="153" t="s">
        <v>2703</v>
      </c>
      <c r="H364" s="154">
        <v>145.44200000000001</v>
      </c>
      <c r="I364" s="155"/>
      <c r="L364" s="150"/>
      <c r="M364" s="156"/>
      <c r="T364" s="157"/>
      <c r="AT364" s="152" t="s">
        <v>302</v>
      </c>
      <c r="AU364" s="152" t="s">
        <v>85</v>
      </c>
      <c r="AV364" s="12" t="s">
        <v>85</v>
      </c>
      <c r="AW364" s="12" t="s">
        <v>32</v>
      </c>
      <c r="AX364" s="12" t="s">
        <v>83</v>
      </c>
      <c r="AY364" s="152" t="s">
        <v>293</v>
      </c>
    </row>
    <row r="365" spans="2:65" s="1" customFormat="1" ht="37.9" customHeight="1">
      <c r="B365" s="32"/>
      <c r="C365" s="174" t="s">
        <v>1053</v>
      </c>
      <c r="D365" s="174" t="s">
        <v>530</v>
      </c>
      <c r="E365" s="175" t="s">
        <v>2704</v>
      </c>
      <c r="F365" s="176" t="s">
        <v>2705</v>
      </c>
      <c r="G365" s="177" t="s">
        <v>418</v>
      </c>
      <c r="H365" s="178">
        <v>326.48</v>
      </c>
      <c r="I365" s="179"/>
      <c r="J365" s="180">
        <f>ROUND(I365*H365,2)</f>
        <v>0</v>
      </c>
      <c r="K365" s="176" t="s">
        <v>1</v>
      </c>
      <c r="L365" s="181"/>
      <c r="M365" s="182" t="s">
        <v>1</v>
      </c>
      <c r="N365" s="183" t="s">
        <v>41</v>
      </c>
      <c r="P365" s="146">
        <f>O365*H365</f>
        <v>0</v>
      </c>
      <c r="Q365" s="146">
        <v>1E-3</v>
      </c>
      <c r="R365" s="146">
        <f>Q365*H365</f>
        <v>0.32648000000000005</v>
      </c>
      <c r="S365" s="146">
        <v>0</v>
      </c>
      <c r="T365" s="147">
        <f>S365*H365</f>
        <v>0</v>
      </c>
      <c r="AR365" s="148" t="s">
        <v>787</v>
      </c>
      <c r="AT365" s="148" t="s">
        <v>530</v>
      </c>
      <c r="AU365" s="148" t="s">
        <v>85</v>
      </c>
      <c r="AY365" s="17" t="s">
        <v>293</v>
      </c>
      <c r="BE365" s="149">
        <f>IF(N365="základní",J365,0)</f>
        <v>0</v>
      </c>
      <c r="BF365" s="149">
        <f>IF(N365="snížená",J365,0)</f>
        <v>0</v>
      </c>
      <c r="BG365" s="149">
        <f>IF(N365="zákl. přenesená",J365,0)</f>
        <v>0</v>
      </c>
      <c r="BH365" s="149">
        <f>IF(N365="sníž. přenesená",J365,0)</f>
        <v>0</v>
      </c>
      <c r="BI365" s="149">
        <f>IF(N365="nulová",J365,0)</f>
        <v>0</v>
      </c>
      <c r="BJ365" s="17" t="s">
        <v>83</v>
      </c>
      <c r="BK365" s="149">
        <f>ROUND(I365*H365,2)</f>
        <v>0</v>
      </c>
      <c r="BL365" s="17" t="s">
        <v>624</v>
      </c>
      <c r="BM365" s="148" t="s">
        <v>2706</v>
      </c>
    </row>
    <row r="366" spans="2:65" s="12" customFormat="1" ht="11.25">
      <c r="B366" s="150"/>
      <c r="D366" s="151" t="s">
        <v>302</v>
      </c>
      <c r="E366" s="152" t="s">
        <v>1</v>
      </c>
      <c r="F366" s="153" t="s">
        <v>2707</v>
      </c>
      <c r="H366" s="154">
        <v>326.48</v>
      </c>
      <c r="I366" s="155"/>
      <c r="L366" s="150"/>
      <c r="M366" s="156"/>
      <c r="T366" s="157"/>
      <c r="AT366" s="152" t="s">
        <v>302</v>
      </c>
      <c r="AU366" s="152" t="s">
        <v>85</v>
      </c>
      <c r="AV366" s="12" t="s">
        <v>85</v>
      </c>
      <c r="AW366" s="12" t="s">
        <v>32</v>
      </c>
      <c r="AX366" s="12" t="s">
        <v>83</v>
      </c>
      <c r="AY366" s="152" t="s">
        <v>293</v>
      </c>
    </row>
    <row r="367" spans="2:65" s="1" customFormat="1" ht="37.9" customHeight="1">
      <c r="B367" s="32"/>
      <c r="C367" s="174" t="s">
        <v>1071</v>
      </c>
      <c r="D367" s="174" t="s">
        <v>530</v>
      </c>
      <c r="E367" s="175" t="s">
        <v>2708</v>
      </c>
      <c r="F367" s="176" t="s">
        <v>2709</v>
      </c>
      <c r="G367" s="177" t="s">
        <v>418</v>
      </c>
      <c r="H367" s="178">
        <v>92.4</v>
      </c>
      <c r="I367" s="179"/>
      <c r="J367" s="180">
        <f>ROUND(I367*H367,2)</f>
        <v>0</v>
      </c>
      <c r="K367" s="176" t="s">
        <v>1</v>
      </c>
      <c r="L367" s="181"/>
      <c r="M367" s="182" t="s">
        <v>1</v>
      </c>
      <c r="N367" s="183" t="s">
        <v>41</v>
      </c>
      <c r="P367" s="146">
        <f>O367*H367</f>
        <v>0</v>
      </c>
      <c r="Q367" s="146">
        <v>1E-3</v>
      </c>
      <c r="R367" s="146">
        <f>Q367*H367</f>
        <v>9.240000000000001E-2</v>
      </c>
      <c r="S367" s="146">
        <v>0</v>
      </c>
      <c r="T367" s="147">
        <f>S367*H367</f>
        <v>0</v>
      </c>
      <c r="AR367" s="148" t="s">
        <v>787</v>
      </c>
      <c r="AT367" s="148" t="s">
        <v>530</v>
      </c>
      <c r="AU367" s="148" t="s">
        <v>85</v>
      </c>
      <c r="AY367" s="17" t="s">
        <v>293</v>
      </c>
      <c r="BE367" s="149">
        <f>IF(N367="základní",J367,0)</f>
        <v>0</v>
      </c>
      <c r="BF367" s="149">
        <f>IF(N367="snížená",J367,0)</f>
        <v>0</v>
      </c>
      <c r="BG367" s="149">
        <f>IF(N367="zákl. přenesená",J367,0)</f>
        <v>0</v>
      </c>
      <c r="BH367" s="149">
        <f>IF(N367="sníž. přenesená",J367,0)</f>
        <v>0</v>
      </c>
      <c r="BI367" s="149">
        <f>IF(N367="nulová",J367,0)</f>
        <v>0</v>
      </c>
      <c r="BJ367" s="17" t="s">
        <v>83</v>
      </c>
      <c r="BK367" s="149">
        <f>ROUND(I367*H367,2)</f>
        <v>0</v>
      </c>
      <c r="BL367" s="17" t="s">
        <v>624</v>
      </c>
      <c r="BM367" s="148" t="s">
        <v>2710</v>
      </c>
    </row>
    <row r="368" spans="2:65" s="12" customFormat="1" ht="11.25">
      <c r="B368" s="150"/>
      <c r="D368" s="151" t="s">
        <v>302</v>
      </c>
      <c r="E368" s="152" t="s">
        <v>1</v>
      </c>
      <c r="F368" s="153" t="s">
        <v>2711</v>
      </c>
      <c r="H368" s="154">
        <v>92.4</v>
      </c>
      <c r="I368" s="155"/>
      <c r="L368" s="150"/>
      <c r="M368" s="156"/>
      <c r="T368" s="157"/>
      <c r="AT368" s="152" t="s">
        <v>302</v>
      </c>
      <c r="AU368" s="152" t="s">
        <v>85</v>
      </c>
      <c r="AV368" s="12" t="s">
        <v>85</v>
      </c>
      <c r="AW368" s="12" t="s">
        <v>32</v>
      </c>
      <c r="AX368" s="12" t="s">
        <v>83</v>
      </c>
      <c r="AY368" s="152" t="s">
        <v>293</v>
      </c>
    </row>
    <row r="369" spans="2:65" s="1" customFormat="1" ht="37.9" customHeight="1">
      <c r="B369" s="32"/>
      <c r="C369" s="174" t="s">
        <v>1089</v>
      </c>
      <c r="D369" s="174" t="s">
        <v>530</v>
      </c>
      <c r="E369" s="175" t="s">
        <v>2712</v>
      </c>
      <c r="F369" s="176" t="s">
        <v>2713</v>
      </c>
      <c r="G369" s="177" t="s">
        <v>418</v>
      </c>
      <c r="H369" s="178">
        <v>436.15</v>
      </c>
      <c r="I369" s="179"/>
      <c r="J369" s="180">
        <f>ROUND(I369*H369,2)</f>
        <v>0</v>
      </c>
      <c r="K369" s="176" t="s">
        <v>1</v>
      </c>
      <c r="L369" s="181"/>
      <c r="M369" s="182" t="s">
        <v>1</v>
      </c>
      <c r="N369" s="183" t="s">
        <v>41</v>
      </c>
      <c r="P369" s="146">
        <f>O369*H369</f>
        <v>0</v>
      </c>
      <c r="Q369" s="146">
        <v>1E-3</v>
      </c>
      <c r="R369" s="146">
        <f>Q369*H369</f>
        <v>0.43614999999999998</v>
      </c>
      <c r="S369" s="146">
        <v>0</v>
      </c>
      <c r="T369" s="147">
        <f>S369*H369</f>
        <v>0</v>
      </c>
      <c r="AR369" s="148" t="s">
        <v>787</v>
      </c>
      <c r="AT369" s="148" t="s">
        <v>530</v>
      </c>
      <c r="AU369" s="148" t="s">
        <v>85</v>
      </c>
      <c r="AY369" s="17" t="s">
        <v>293</v>
      </c>
      <c r="BE369" s="149">
        <f>IF(N369="základní",J369,0)</f>
        <v>0</v>
      </c>
      <c r="BF369" s="149">
        <f>IF(N369="snížená",J369,0)</f>
        <v>0</v>
      </c>
      <c r="BG369" s="149">
        <f>IF(N369="zákl. přenesená",J369,0)</f>
        <v>0</v>
      </c>
      <c r="BH369" s="149">
        <f>IF(N369="sníž. přenesená",J369,0)</f>
        <v>0</v>
      </c>
      <c r="BI369" s="149">
        <f>IF(N369="nulová",J369,0)</f>
        <v>0</v>
      </c>
      <c r="BJ369" s="17" t="s">
        <v>83</v>
      </c>
      <c r="BK369" s="149">
        <f>ROUND(I369*H369,2)</f>
        <v>0</v>
      </c>
      <c r="BL369" s="17" t="s">
        <v>624</v>
      </c>
      <c r="BM369" s="148" t="s">
        <v>2714</v>
      </c>
    </row>
    <row r="370" spans="2:65" s="12" customFormat="1" ht="11.25">
      <c r="B370" s="150"/>
      <c r="D370" s="151" t="s">
        <v>302</v>
      </c>
      <c r="E370" s="152" t="s">
        <v>1</v>
      </c>
      <c r="F370" s="153" t="s">
        <v>2715</v>
      </c>
      <c r="H370" s="154">
        <v>436.15</v>
      </c>
      <c r="I370" s="155"/>
      <c r="L370" s="150"/>
      <c r="M370" s="156"/>
      <c r="T370" s="157"/>
      <c r="AT370" s="152" t="s">
        <v>302</v>
      </c>
      <c r="AU370" s="152" t="s">
        <v>85</v>
      </c>
      <c r="AV370" s="12" t="s">
        <v>85</v>
      </c>
      <c r="AW370" s="12" t="s">
        <v>32</v>
      </c>
      <c r="AX370" s="12" t="s">
        <v>83</v>
      </c>
      <c r="AY370" s="152" t="s">
        <v>293</v>
      </c>
    </row>
    <row r="371" spans="2:65" s="1" customFormat="1" ht="37.9" customHeight="1">
      <c r="B371" s="32"/>
      <c r="C371" s="174" t="s">
        <v>1105</v>
      </c>
      <c r="D371" s="174" t="s">
        <v>530</v>
      </c>
      <c r="E371" s="175" t="s">
        <v>2716</v>
      </c>
      <c r="F371" s="176" t="s">
        <v>2717</v>
      </c>
      <c r="G371" s="177" t="s">
        <v>418</v>
      </c>
      <c r="H371" s="178">
        <v>578.71</v>
      </c>
      <c r="I371" s="179"/>
      <c r="J371" s="180">
        <f>ROUND(I371*H371,2)</f>
        <v>0</v>
      </c>
      <c r="K371" s="176" t="s">
        <v>1</v>
      </c>
      <c r="L371" s="181"/>
      <c r="M371" s="182" t="s">
        <v>1</v>
      </c>
      <c r="N371" s="183" t="s">
        <v>41</v>
      </c>
      <c r="P371" s="146">
        <f>O371*H371</f>
        <v>0</v>
      </c>
      <c r="Q371" s="146">
        <v>1E-3</v>
      </c>
      <c r="R371" s="146">
        <f>Q371*H371</f>
        <v>0.57871000000000006</v>
      </c>
      <c r="S371" s="146">
        <v>0</v>
      </c>
      <c r="T371" s="147">
        <f>S371*H371</f>
        <v>0</v>
      </c>
      <c r="AR371" s="148" t="s">
        <v>787</v>
      </c>
      <c r="AT371" s="148" t="s">
        <v>530</v>
      </c>
      <c r="AU371" s="148" t="s">
        <v>85</v>
      </c>
      <c r="AY371" s="17" t="s">
        <v>293</v>
      </c>
      <c r="BE371" s="149">
        <f>IF(N371="základní",J371,0)</f>
        <v>0</v>
      </c>
      <c r="BF371" s="149">
        <f>IF(N371="snížená",J371,0)</f>
        <v>0</v>
      </c>
      <c r="BG371" s="149">
        <f>IF(N371="zákl. přenesená",J371,0)</f>
        <v>0</v>
      </c>
      <c r="BH371" s="149">
        <f>IF(N371="sníž. přenesená",J371,0)</f>
        <v>0</v>
      </c>
      <c r="BI371" s="149">
        <f>IF(N371="nulová",J371,0)</f>
        <v>0</v>
      </c>
      <c r="BJ371" s="17" t="s">
        <v>83</v>
      </c>
      <c r="BK371" s="149">
        <f>ROUND(I371*H371,2)</f>
        <v>0</v>
      </c>
      <c r="BL371" s="17" t="s">
        <v>624</v>
      </c>
      <c r="BM371" s="148" t="s">
        <v>2718</v>
      </c>
    </row>
    <row r="372" spans="2:65" s="12" customFormat="1" ht="11.25">
      <c r="B372" s="150"/>
      <c r="D372" s="151" t="s">
        <v>302</v>
      </c>
      <c r="E372" s="152" t="s">
        <v>1</v>
      </c>
      <c r="F372" s="153" t="s">
        <v>2719</v>
      </c>
      <c r="H372" s="154">
        <v>578.71</v>
      </c>
      <c r="I372" s="155"/>
      <c r="L372" s="150"/>
      <c r="M372" s="156"/>
      <c r="T372" s="157"/>
      <c r="AT372" s="152" t="s">
        <v>302</v>
      </c>
      <c r="AU372" s="152" t="s">
        <v>85</v>
      </c>
      <c r="AV372" s="12" t="s">
        <v>85</v>
      </c>
      <c r="AW372" s="12" t="s">
        <v>32</v>
      </c>
      <c r="AX372" s="12" t="s">
        <v>83</v>
      </c>
      <c r="AY372" s="152" t="s">
        <v>293</v>
      </c>
    </row>
    <row r="373" spans="2:65" s="1" customFormat="1" ht="37.9" customHeight="1">
      <c r="B373" s="32"/>
      <c r="C373" s="174" t="s">
        <v>1144</v>
      </c>
      <c r="D373" s="174" t="s">
        <v>530</v>
      </c>
      <c r="E373" s="175" t="s">
        <v>2720</v>
      </c>
      <c r="F373" s="176" t="s">
        <v>2721</v>
      </c>
      <c r="G373" s="177" t="s">
        <v>418</v>
      </c>
      <c r="H373" s="178">
        <v>205.34800000000001</v>
      </c>
      <c r="I373" s="179"/>
      <c r="J373" s="180">
        <f>ROUND(I373*H373,2)</f>
        <v>0</v>
      </c>
      <c r="K373" s="176" t="s">
        <v>1</v>
      </c>
      <c r="L373" s="181"/>
      <c r="M373" s="182" t="s">
        <v>1</v>
      </c>
      <c r="N373" s="183" t="s">
        <v>41</v>
      </c>
      <c r="P373" s="146">
        <f>O373*H373</f>
        <v>0</v>
      </c>
      <c r="Q373" s="146">
        <v>1E-3</v>
      </c>
      <c r="R373" s="146">
        <f>Q373*H373</f>
        <v>0.20534800000000003</v>
      </c>
      <c r="S373" s="146">
        <v>0</v>
      </c>
      <c r="T373" s="147">
        <f>S373*H373</f>
        <v>0</v>
      </c>
      <c r="AR373" s="148" t="s">
        <v>787</v>
      </c>
      <c r="AT373" s="148" t="s">
        <v>530</v>
      </c>
      <c r="AU373" s="148" t="s">
        <v>85</v>
      </c>
      <c r="AY373" s="17" t="s">
        <v>293</v>
      </c>
      <c r="BE373" s="149">
        <f>IF(N373="základní",J373,0)</f>
        <v>0</v>
      </c>
      <c r="BF373" s="149">
        <f>IF(N373="snížená",J373,0)</f>
        <v>0</v>
      </c>
      <c r="BG373" s="149">
        <f>IF(N373="zákl. přenesená",J373,0)</f>
        <v>0</v>
      </c>
      <c r="BH373" s="149">
        <f>IF(N373="sníž. přenesená",J373,0)</f>
        <v>0</v>
      </c>
      <c r="BI373" s="149">
        <f>IF(N373="nulová",J373,0)</f>
        <v>0</v>
      </c>
      <c r="BJ373" s="17" t="s">
        <v>83</v>
      </c>
      <c r="BK373" s="149">
        <f>ROUND(I373*H373,2)</f>
        <v>0</v>
      </c>
      <c r="BL373" s="17" t="s">
        <v>624</v>
      </c>
      <c r="BM373" s="148" t="s">
        <v>2722</v>
      </c>
    </row>
    <row r="374" spans="2:65" s="12" customFormat="1" ht="11.25">
      <c r="B374" s="150"/>
      <c r="D374" s="151" t="s">
        <v>302</v>
      </c>
      <c r="E374" s="152" t="s">
        <v>1</v>
      </c>
      <c r="F374" s="153" t="s">
        <v>2723</v>
      </c>
      <c r="H374" s="154">
        <v>205.34800000000001</v>
      </c>
      <c r="I374" s="155"/>
      <c r="L374" s="150"/>
      <c r="M374" s="156"/>
      <c r="T374" s="157"/>
      <c r="AT374" s="152" t="s">
        <v>302</v>
      </c>
      <c r="AU374" s="152" t="s">
        <v>85</v>
      </c>
      <c r="AV374" s="12" t="s">
        <v>85</v>
      </c>
      <c r="AW374" s="12" t="s">
        <v>32</v>
      </c>
      <c r="AX374" s="12" t="s">
        <v>83</v>
      </c>
      <c r="AY374" s="152" t="s">
        <v>293</v>
      </c>
    </row>
    <row r="375" spans="2:65" s="1" customFormat="1" ht="37.9" customHeight="1">
      <c r="B375" s="32"/>
      <c r="C375" s="174" t="s">
        <v>1148</v>
      </c>
      <c r="D375" s="174" t="s">
        <v>530</v>
      </c>
      <c r="E375" s="175" t="s">
        <v>2724</v>
      </c>
      <c r="F375" s="176" t="s">
        <v>2725</v>
      </c>
      <c r="G375" s="177" t="s">
        <v>418</v>
      </c>
      <c r="H375" s="178">
        <v>1136.586</v>
      </c>
      <c r="I375" s="179"/>
      <c r="J375" s="180">
        <f>ROUND(I375*H375,2)</f>
        <v>0</v>
      </c>
      <c r="K375" s="176" t="s">
        <v>1</v>
      </c>
      <c r="L375" s="181"/>
      <c r="M375" s="182" t="s">
        <v>1</v>
      </c>
      <c r="N375" s="183" t="s">
        <v>41</v>
      </c>
      <c r="P375" s="146">
        <f>O375*H375</f>
        <v>0</v>
      </c>
      <c r="Q375" s="146">
        <v>1E-3</v>
      </c>
      <c r="R375" s="146">
        <f>Q375*H375</f>
        <v>1.1365860000000001</v>
      </c>
      <c r="S375" s="146">
        <v>0</v>
      </c>
      <c r="T375" s="147">
        <f>S375*H375</f>
        <v>0</v>
      </c>
      <c r="AR375" s="148" t="s">
        <v>787</v>
      </c>
      <c r="AT375" s="148" t="s">
        <v>530</v>
      </c>
      <c r="AU375" s="148" t="s">
        <v>85</v>
      </c>
      <c r="AY375" s="17" t="s">
        <v>293</v>
      </c>
      <c r="BE375" s="149">
        <f>IF(N375="základní",J375,0)</f>
        <v>0</v>
      </c>
      <c r="BF375" s="149">
        <f>IF(N375="snížená",J375,0)</f>
        <v>0</v>
      </c>
      <c r="BG375" s="149">
        <f>IF(N375="zákl. přenesená",J375,0)</f>
        <v>0</v>
      </c>
      <c r="BH375" s="149">
        <f>IF(N375="sníž. přenesená",J375,0)</f>
        <v>0</v>
      </c>
      <c r="BI375" s="149">
        <f>IF(N375="nulová",J375,0)</f>
        <v>0</v>
      </c>
      <c r="BJ375" s="17" t="s">
        <v>83</v>
      </c>
      <c r="BK375" s="149">
        <f>ROUND(I375*H375,2)</f>
        <v>0</v>
      </c>
      <c r="BL375" s="17" t="s">
        <v>624</v>
      </c>
      <c r="BM375" s="148" t="s">
        <v>2726</v>
      </c>
    </row>
    <row r="376" spans="2:65" s="12" customFormat="1" ht="11.25">
      <c r="B376" s="150"/>
      <c r="D376" s="151" t="s">
        <v>302</v>
      </c>
      <c r="E376" s="152" t="s">
        <v>1</v>
      </c>
      <c r="F376" s="153" t="s">
        <v>2727</v>
      </c>
      <c r="H376" s="154">
        <v>1136.586</v>
      </c>
      <c r="I376" s="155"/>
      <c r="L376" s="150"/>
      <c r="M376" s="156"/>
      <c r="T376" s="157"/>
      <c r="AT376" s="152" t="s">
        <v>302</v>
      </c>
      <c r="AU376" s="152" t="s">
        <v>85</v>
      </c>
      <c r="AV376" s="12" t="s">
        <v>85</v>
      </c>
      <c r="AW376" s="12" t="s">
        <v>32</v>
      </c>
      <c r="AX376" s="12" t="s">
        <v>83</v>
      </c>
      <c r="AY376" s="152" t="s">
        <v>293</v>
      </c>
    </row>
    <row r="377" spans="2:65" s="1" customFormat="1" ht="37.9" customHeight="1">
      <c r="B377" s="32"/>
      <c r="C377" s="174" t="s">
        <v>1153</v>
      </c>
      <c r="D377" s="174" t="s">
        <v>530</v>
      </c>
      <c r="E377" s="175" t="s">
        <v>2728</v>
      </c>
      <c r="F377" s="176" t="s">
        <v>2729</v>
      </c>
      <c r="G377" s="177" t="s">
        <v>418</v>
      </c>
      <c r="H377" s="178">
        <v>121.55</v>
      </c>
      <c r="I377" s="179"/>
      <c r="J377" s="180">
        <f>ROUND(I377*H377,2)</f>
        <v>0</v>
      </c>
      <c r="K377" s="176" t="s">
        <v>1</v>
      </c>
      <c r="L377" s="181"/>
      <c r="M377" s="182" t="s">
        <v>1</v>
      </c>
      <c r="N377" s="183" t="s">
        <v>41</v>
      </c>
      <c r="P377" s="146">
        <f>O377*H377</f>
        <v>0</v>
      </c>
      <c r="Q377" s="146">
        <v>1E-3</v>
      </c>
      <c r="R377" s="146">
        <f>Q377*H377</f>
        <v>0.12155000000000001</v>
      </c>
      <c r="S377" s="146">
        <v>0</v>
      </c>
      <c r="T377" s="147">
        <f>S377*H377</f>
        <v>0</v>
      </c>
      <c r="AR377" s="148" t="s">
        <v>787</v>
      </c>
      <c r="AT377" s="148" t="s">
        <v>530</v>
      </c>
      <c r="AU377" s="148" t="s">
        <v>85</v>
      </c>
      <c r="AY377" s="17" t="s">
        <v>293</v>
      </c>
      <c r="BE377" s="149">
        <f>IF(N377="základní",J377,0)</f>
        <v>0</v>
      </c>
      <c r="BF377" s="149">
        <f>IF(N377="snížená",J377,0)</f>
        <v>0</v>
      </c>
      <c r="BG377" s="149">
        <f>IF(N377="zákl. přenesená",J377,0)</f>
        <v>0</v>
      </c>
      <c r="BH377" s="149">
        <f>IF(N377="sníž. přenesená",J377,0)</f>
        <v>0</v>
      </c>
      <c r="BI377" s="149">
        <f>IF(N377="nulová",J377,0)</f>
        <v>0</v>
      </c>
      <c r="BJ377" s="17" t="s">
        <v>83</v>
      </c>
      <c r="BK377" s="149">
        <f>ROUND(I377*H377,2)</f>
        <v>0</v>
      </c>
      <c r="BL377" s="17" t="s">
        <v>624</v>
      </c>
      <c r="BM377" s="148" t="s">
        <v>2730</v>
      </c>
    </row>
    <row r="378" spans="2:65" s="12" customFormat="1" ht="11.25">
      <c r="B378" s="150"/>
      <c r="D378" s="151" t="s">
        <v>302</v>
      </c>
      <c r="E378" s="152" t="s">
        <v>1</v>
      </c>
      <c r="F378" s="153" t="s">
        <v>2731</v>
      </c>
      <c r="H378" s="154">
        <v>121.55</v>
      </c>
      <c r="I378" s="155"/>
      <c r="L378" s="150"/>
      <c r="M378" s="156"/>
      <c r="T378" s="157"/>
      <c r="AT378" s="152" t="s">
        <v>302</v>
      </c>
      <c r="AU378" s="152" t="s">
        <v>85</v>
      </c>
      <c r="AV378" s="12" t="s">
        <v>85</v>
      </c>
      <c r="AW378" s="12" t="s">
        <v>32</v>
      </c>
      <c r="AX378" s="12" t="s">
        <v>83</v>
      </c>
      <c r="AY378" s="152" t="s">
        <v>293</v>
      </c>
    </row>
    <row r="379" spans="2:65" s="1" customFormat="1" ht="37.9" customHeight="1">
      <c r="B379" s="32"/>
      <c r="C379" s="174" t="s">
        <v>1158</v>
      </c>
      <c r="D379" s="174" t="s">
        <v>530</v>
      </c>
      <c r="E379" s="175" t="s">
        <v>2732</v>
      </c>
      <c r="F379" s="176" t="s">
        <v>2733</v>
      </c>
      <c r="G379" s="177" t="s">
        <v>418</v>
      </c>
      <c r="H379" s="178">
        <v>164.90100000000001</v>
      </c>
      <c r="I379" s="179"/>
      <c r="J379" s="180">
        <f>ROUND(I379*H379,2)</f>
        <v>0</v>
      </c>
      <c r="K379" s="176" t="s">
        <v>1</v>
      </c>
      <c r="L379" s="181"/>
      <c r="M379" s="182" t="s">
        <v>1</v>
      </c>
      <c r="N379" s="183" t="s">
        <v>41</v>
      </c>
      <c r="P379" s="146">
        <f>O379*H379</f>
        <v>0</v>
      </c>
      <c r="Q379" s="146">
        <v>1E-3</v>
      </c>
      <c r="R379" s="146">
        <f>Q379*H379</f>
        <v>0.16490100000000002</v>
      </c>
      <c r="S379" s="146">
        <v>0</v>
      </c>
      <c r="T379" s="147">
        <f>S379*H379</f>
        <v>0</v>
      </c>
      <c r="AR379" s="148" t="s">
        <v>787</v>
      </c>
      <c r="AT379" s="148" t="s">
        <v>530</v>
      </c>
      <c r="AU379" s="148" t="s">
        <v>85</v>
      </c>
      <c r="AY379" s="17" t="s">
        <v>293</v>
      </c>
      <c r="BE379" s="149">
        <f>IF(N379="základní",J379,0)</f>
        <v>0</v>
      </c>
      <c r="BF379" s="149">
        <f>IF(N379="snížená",J379,0)</f>
        <v>0</v>
      </c>
      <c r="BG379" s="149">
        <f>IF(N379="zákl. přenesená",J379,0)</f>
        <v>0</v>
      </c>
      <c r="BH379" s="149">
        <f>IF(N379="sníž. přenesená",J379,0)</f>
        <v>0</v>
      </c>
      <c r="BI379" s="149">
        <f>IF(N379="nulová",J379,0)</f>
        <v>0</v>
      </c>
      <c r="BJ379" s="17" t="s">
        <v>83</v>
      </c>
      <c r="BK379" s="149">
        <f>ROUND(I379*H379,2)</f>
        <v>0</v>
      </c>
      <c r="BL379" s="17" t="s">
        <v>624</v>
      </c>
      <c r="BM379" s="148" t="s">
        <v>2734</v>
      </c>
    </row>
    <row r="380" spans="2:65" s="12" customFormat="1" ht="11.25">
      <c r="B380" s="150"/>
      <c r="D380" s="151" t="s">
        <v>302</v>
      </c>
      <c r="E380" s="152" t="s">
        <v>1</v>
      </c>
      <c r="F380" s="153" t="s">
        <v>2735</v>
      </c>
      <c r="H380" s="154">
        <v>164.90100000000001</v>
      </c>
      <c r="I380" s="155"/>
      <c r="L380" s="150"/>
      <c r="M380" s="156"/>
      <c r="T380" s="157"/>
      <c r="AT380" s="152" t="s">
        <v>302</v>
      </c>
      <c r="AU380" s="152" t="s">
        <v>85</v>
      </c>
      <c r="AV380" s="12" t="s">
        <v>85</v>
      </c>
      <c r="AW380" s="12" t="s">
        <v>32</v>
      </c>
      <c r="AX380" s="12" t="s">
        <v>83</v>
      </c>
      <c r="AY380" s="152" t="s">
        <v>293</v>
      </c>
    </row>
    <row r="381" spans="2:65" s="1" customFormat="1" ht="37.9" customHeight="1">
      <c r="B381" s="32"/>
      <c r="C381" s="174" t="s">
        <v>1163</v>
      </c>
      <c r="D381" s="174" t="s">
        <v>530</v>
      </c>
      <c r="E381" s="175" t="s">
        <v>2736</v>
      </c>
      <c r="F381" s="176" t="s">
        <v>2737</v>
      </c>
      <c r="G381" s="177" t="s">
        <v>418</v>
      </c>
      <c r="H381" s="178">
        <v>83.6</v>
      </c>
      <c r="I381" s="179"/>
      <c r="J381" s="180">
        <f>ROUND(I381*H381,2)</f>
        <v>0</v>
      </c>
      <c r="K381" s="176" t="s">
        <v>1</v>
      </c>
      <c r="L381" s="181"/>
      <c r="M381" s="182" t="s">
        <v>1</v>
      </c>
      <c r="N381" s="183" t="s">
        <v>41</v>
      </c>
      <c r="P381" s="146">
        <f>O381*H381</f>
        <v>0</v>
      </c>
      <c r="Q381" s="146">
        <v>1E-3</v>
      </c>
      <c r="R381" s="146">
        <f>Q381*H381</f>
        <v>8.3599999999999994E-2</v>
      </c>
      <c r="S381" s="146">
        <v>0</v>
      </c>
      <c r="T381" s="147">
        <f>S381*H381</f>
        <v>0</v>
      </c>
      <c r="AR381" s="148" t="s">
        <v>787</v>
      </c>
      <c r="AT381" s="148" t="s">
        <v>530</v>
      </c>
      <c r="AU381" s="148" t="s">
        <v>85</v>
      </c>
      <c r="AY381" s="17" t="s">
        <v>293</v>
      </c>
      <c r="BE381" s="149">
        <f>IF(N381="základní",J381,0)</f>
        <v>0</v>
      </c>
      <c r="BF381" s="149">
        <f>IF(N381="snížená",J381,0)</f>
        <v>0</v>
      </c>
      <c r="BG381" s="149">
        <f>IF(N381="zákl. přenesená",J381,0)</f>
        <v>0</v>
      </c>
      <c r="BH381" s="149">
        <f>IF(N381="sníž. přenesená",J381,0)</f>
        <v>0</v>
      </c>
      <c r="BI381" s="149">
        <f>IF(N381="nulová",J381,0)</f>
        <v>0</v>
      </c>
      <c r="BJ381" s="17" t="s">
        <v>83</v>
      </c>
      <c r="BK381" s="149">
        <f>ROUND(I381*H381,2)</f>
        <v>0</v>
      </c>
      <c r="BL381" s="17" t="s">
        <v>624</v>
      </c>
      <c r="BM381" s="148" t="s">
        <v>2738</v>
      </c>
    </row>
    <row r="382" spans="2:65" s="12" customFormat="1" ht="11.25">
      <c r="B382" s="150"/>
      <c r="D382" s="151" t="s">
        <v>302</v>
      </c>
      <c r="E382" s="152" t="s">
        <v>1</v>
      </c>
      <c r="F382" s="153" t="s">
        <v>2739</v>
      </c>
      <c r="H382" s="154">
        <v>83.6</v>
      </c>
      <c r="I382" s="155"/>
      <c r="L382" s="150"/>
      <c r="M382" s="156"/>
      <c r="T382" s="157"/>
      <c r="AT382" s="152" t="s">
        <v>302</v>
      </c>
      <c r="AU382" s="152" t="s">
        <v>85</v>
      </c>
      <c r="AV382" s="12" t="s">
        <v>85</v>
      </c>
      <c r="AW382" s="12" t="s">
        <v>32</v>
      </c>
      <c r="AX382" s="12" t="s">
        <v>83</v>
      </c>
      <c r="AY382" s="152" t="s">
        <v>293</v>
      </c>
    </row>
    <row r="383" spans="2:65" s="1" customFormat="1" ht="37.9" customHeight="1">
      <c r="B383" s="32"/>
      <c r="C383" s="174" t="s">
        <v>1182</v>
      </c>
      <c r="D383" s="174" t="s">
        <v>530</v>
      </c>
      <c r="E383" s="175" t="s">
        <v>2740</v>
      </c>
      <c r="F383" s="176" t="s">
        <v>2741</v>
      </c>
      <c r="G383" s="177" t="s">
        <v>418</v>
      </c>
      <c r="H383" s="178">
        <v>64.658000000000001</v>
      </c>
      <c r="I383" s="179"/>
      <c r="J383" s="180">
        <f>ROUND(I383*H383,2)</f>
        <v>0</v>
      </c>
      <c r="K383" s="176" t="s">
        <v>1</v>
      </c>
      <c r="L383" s="181"/>
      <c r="M383" s="182" t="s">
        <v>1</v>
      </c>
      <c r="N383" s="183" t="s">
        <v>41</v>
      </c>
      <c r="P383" s="146">
        <f>O383*H383</f>
        <v>0</v>
      </c>
      <c r="Q383" s="146">
        <v>1E-3</v>
      </c>
      <c r="R383" s="146">
        <f>Q383*H383</f>
        <v>6.4658000000000007E-2</v>
      </c>
      <c r="S383" s="146">
        <v>0</v>
      </c>
      <c r="T383" s="147">
        <f>S383*H383</f>
        <v>0</v>
      </c>
      <c r="AR383" s="148" t="s">
        <v>787</v>
      </c>
      <c r="AT383" s="148" t="s">
        <v>530</v>
      </c>
      <c r="AU383" s="148" t="s">
        <v>85</v>
      </c>
      <c r="AY383" s="17" t="s">
        <v>293</v>
      </c>
      <c r="BE383" s="149">
        <f>IF(N383="základní",J383,0)</f>
        <v>0</v>
      </c>
      <c r="BF383" s="149">
        <f>IF(N383="snížená",J383,0)</f>
        <v>0</v>
      </c>
      <c r="BG383" s="149">
        <f>IF(N383="zákl. přenesená",J383,0)</f>
        <v>0</v>
      </c>
      <c r="BH383" s="149">
        <f>IF(N383="sníž. přenesená",J383,0)</f>
        <v>0</v>
      </c>
      <c r="BI383" s="149">
        <f>IF(N383="nulová",J383,0)</f>
        <v>0</v>
      </c>
      <c r="BJ383" s="17" t="s">
        <v>83</v>
      </c>
      <c r="BK383" s="149">
        <f>ROUND(I383*H383,2)</f>
        <v>0</v>
      </c>
      <c r="BL383" s="17" t="s">
        <v>624</v>
      </c>
      <c r="BM383" s="148" t="s">
        <v>2742</v>
      </c>
    </row>
    <row r="384" spans="2:65" s="12" customFormat="1" ht="11.25">
      <c r="B384" s="150"/>
      <c r="D384" s="151" t="s">
        <v>302</v>
      </c>
      <c r="E384" s="152" t="s">
        <v>1</v>
      </c>
      <c r="F384" s="153" t="s">
        <v>2743</v>
      </c>
      <c r="H384" s="154">
        <v>64.658000000000001</v>
      </c>
      <c r="I384" s="155"/>
      <c r="L384" s="150"/>
      <c r="M384" s="156"/>
      <c r="T384" s="157"/>
      <c r="AT384" s="152" t="s">
        <v>302</v>
      </c>
      <c r="AU384" s="152" t="s">
        <v>85</v>
      </c>
      <c r="AV384" s="12" t="s">
        <v>85</v>
      </c>
      <c r="AW384" s="12" t="s">
        <v>32</v>
      </c>
      <c r="AX384" s="12" t="s">
        <v>83</v>
      </c>
      <c r="AY384" s="152" t="s">
        <v>293</v>
      </c>
    </row>
    <row r="385" spans="2:65" s="1" customFormat="1" ht="37.9" customHeight="1">
      <c r="B385" s="32"/>
      <c r="C385" s="174" t="s">
        <v>1201</v>
      </c>
      <c r="D385" s="174" t="s">
        <v>530</v>
      </c>
      <c r="E385" s="175" t="s">
        <v>2744</v>
      </c>
      <c r="F385" s="176" t="s">
        <v>2745</v>
      </c>
      <c r="G385" s="177" t="s">
        <v>418</v>
      </c>
      <c r="H385" s="178">
        <v>57.398000000000003</v>
      </c>
      <c r="I385" s="179"/>
      <c r="J385" s="180">
        <f>ROUND(I385*H385,2)</f>
        <v>0</v>
      </c>
      <c r="K385" s="176" t="s">
        <v>1</v>
      </c>
      <c r="L385" s="181"/>
      <c r="M385" s="182" t="s">
        <v>1</v>
      </c>
      <c r="N385" s="183" t="s">
        <v>41</v>
      </c>
      <c r="P385" s="146">
        <f>O385*H385</f>
        <v>0</v>
      </c>
      <c r="Q385" s="146">
        <v>1E-3</v>
      </c>
      <c r="R385" s="146">
        <f>Q385*H385</f>
        <v>5.7398000000000005E-2</v>
      </c>
      <c r="S385" s="146">
        <v>0</v>
      </c>
      <c r="T385" s="147">
        <f>S385*H385</f>
        <v>0</v>
      </c>
      <c r="AR385" s="148" t="s">
        <v>787</v>
      </c>
      <c r="AT385" s="148" t="s">
        <v>530</v>
      </c>
      <c r="AU385" s="148" t="s">
        <v>85</v>
      </c>
      <c r="AY385" s="17" t="s">
        <v>293</v>
      </c>
      <c r="BE385" s="149">
        <f>IF(N385="základní",J385,0)</f>
        <v>0</v>
      </c>
      <c r="BF385" s="149">
        <f>IF(N385="snížená",J385,0)</f>
        <v>0</v>
      </c>
      <c r="BG385" s="149">
        <f>IF(N385="zákl. přenesená",J385,0)</f>
        <v>0</v>
      </c>
      <c r="BH385" s="149">
        <f>IF(N385="sníž. přenesená",J385,0)</f>
        <v>0</v>
      </c>
      <c r="BI385" s="149">
        <f>IF(N385="nulová",J385,0)</f>
        <v>0</v>
      </c>
      <c r="BJ385" s="17" t="s">
        <v>83</v>
      </c>
      <c r="BK385" s="149">
        <f>ROUND(I385*H385,2)</f>
        <v>0</v>
      </c>
      <c r="BL385" s="17" t="s">
        <v>624</v>
      </c>
      <c r="BM385" s="148" t="s">
        <v>2746</v>
      </c>
    </row>
    <row r="386" spans="2:65" s="12" customFormat="1" ht="11.25">
      <c r="B386" s="150"/>
      <c r="D386" s="151" t="s">
        <v>302</v>
      </c>
      <c r="E386" s="152" t="s">
        <v>1</v>
      </c>
      <c r="F386" s="153" t="s">
        <v>2747</v>
      </c>
      <c r="H386" s="154">
        <v>57.398000000000003</v>
      </c>
      <c r="I386" s="155"/>
      <c r="L386" s="150"/>
      <c r="M386" s="156"/>
      <c r="T386" s="157"/>
      <c r="AT386" s="152" t="s">
        <v>302</v>
      </c>
      <c r="AU386" s="152" t="s">
        <v>85</v>
      </c>
      <c r="AV386" s="12" t="s">
        <v>85</v>
      </c>
      <c r="AW386" s="12" t="s">
        <v>32</v>
      </c>
      <c r="AX386" s="12" t="s">
        <v>83</v>
      </c>
      <c r="AY386" s="152" t="s">
        <v>293</v>
      </c>
    </row>
    <row r="387" spans="2:65" s="1" customFormat="1" ht="37.9" customHeight="1">
      <c r="B387" s="32"/>
      <c r="C387" s="174" t="s">
        <v>1211</v>
      </c>
      <c r="D387" s="174" t="s">
        <v>530</v>
      </c>
      <c r="E387" s="175" t="s">
        <v>2748</v>
      </c>
      <c r="F387" s="176" t="s">
        <v>2749</v>
      </c>
      <c r="G387" s="177" t="s">
        <v>418</v>
      </c>
      <c r="H387" s="178">
        <v>115.742</v>
      </c>
      <c r="I387" s="179"/>
      <c r="J387" s="180">
        <f>ROUND(I387*H387,2)</f>
        <v>0</v>
      </c>
      <c r="K387" s="176" t="s">
        <v>1</v>
      </c>
      <c r="L387" s="181"/>
      <c r="M387" s="182" t="s">
        <v>1</v>
      </c>
      <c r="N387" s="183" t="s">
        <v>41</v>
      </c>
      <c r="P387" s="146">
        <f>O387*H387</f>
        <v>0</v>
      </c>
      <c r="Q387" s="146">
        <v>1E-3</v>
      </c>
      <c r="R387" s="146">
        <f>Q387*H387</f>
        <v>0.11574200000000001</v>
      </c>
      <c r="S387" s="146">
        <v>0</v>
      </c>
      <c r="T387" s="147">
        <f>S387*H387</f>
        <v>0</v>
      </c>
      <c r="AR387" s="148" t="s">
        <v>787</v>
      </c>
      <c r="AT387" s="148" t="s">
        <v>530</v>
      </c>
      <c r="AU387" s="148" t="s">
        <v>85</v>
      </c>
      <c r="AY387" s="17" t="s">
        <v>293</v>
      </c>
      <c r="BE387" s="149">
        <f>IF(N387="základní",J387,0)</f>
        <v>0</v>
      </c>
      <c r="BF387" s="149">
        <f>IF(N387="snížená",J387,0)</f>
        <v>0</v>
      </c>
      <c r="BG387" s="149">
        <f>IF(N387="zákl. přenesená",J387,0)</f>
        <v>0</v>
      </c>
      <c r="BH387" s="149">
        <f>IF(N387="sníž. přenesená",J387,0)</f>
        <v>0</v>
      </c>
      <c r="BI387" s="149">
        <f>IF(N387="nulová",J387,0)</f>
        <v>0</v>
      </c>
      <c r="BJ387" s="17" t="s">
        <v>83</v>
      </c>
      <c r="BK387" s="149">
        <f>ROUND(I387*H387,2)</f>
        <v>0</v>
      </c>
      <c r="BL387" s="17" t="s">
        <v>624</v>
      </c>
      <c r="BM387" s="148" t="s">
        <v>2750</v>
      </c>
    </row>
    <row r="388" spans="2:65" s="12" customFormat="1" ht="11.25">
      <c r="B388" s="150"/>
      <c r="D388" s="151" t="s">
        <v>302</v>
      </c>
      <c r="E388" s="152" t="s">
        <v>1</v>
      </c>
      <c r="F388" s="153" t="s">
        <v>2751</v>
      </c>
      <c r="H388" s="154">
        <v>115.742</v>
      </c>
      <c r="I388" s="155"/>
      <c r="L388" s="150"/>
      <c r="M388" s="156"/>
      <c r="T388" s="157"/>
      <c r="AT388" s="152" t="s">
        <v>302</v>
      </c>
      <c r="AU388" s="152" t="s">
        <v>85</v>
      </c>
      <c r="AV388" s="12" t="s">
        <v>85</v>
      </c>
      <c r="AW388" s="12" t="s">
        <v>32</v>
      </c>
      <c r="AX388" s="12" t="s">
        <v>83</v>
      </c>
      <c r="AY388" s="152" t="s">
        <v>293</v>
      </c>
    </row>
    <row r="389" spans="2:65" s="1" customFormat="1" ht="37.9" customHeight="1">
      <c r="B389" s="32"/>
      <c r="C389" s="174" t="s">
        <v>1217</v>
      </c>
      <c r="D389" s="174" t="s">
        <v>530</v>
      </c>
      <c r="E389" s="175" t="s">
        <v>2752</v>
      </c>
      <c r="F389" s="176" t="s">
        <v>2753</v>
      </c>
      <c r="G389" s="177" t="s">
        <v>418</v>
      </c>
      <c r="H389" s="178">
        <v>117.83199999999999</v>
      </c>
      <c r="I389" s="179"/>
      <c r="J389" s="180">
        <f>ROUND(I389*H389,2)</f>
        <v>0</v>
      </c>
      <c r="K389" s="176" t="s">
        <v>1</v>
      </c>
      <c r="L389" s="181"/>
      <c r="M389" s="182" t="s">
        <v>1</v>
      </c>
      <c r="N389" s="183" t="s">
        <v>41</v>
      </c>
      <c r="P389" s="146">
        <f>O389*H389</f>
        <v>0</v>
      </c>
      <c r="Q389" s="146">
        <v>1E-3</v>
      </c>
      <c r="R389" s="146">
        <f>Q389*H389</f>
        <v>0.11783199999999999</v>
      </c>
      <c r="S389" s="146">
        <v>0</v>
      </c>
      <c r="T389" s="147">
        <f>S389*H389</f>
        <v>0</v>
      </c>
      <c r="AR389" s="148" t="s">
        <v>787</v>
      </c>
      <c r="AT389" s="148" t="s">
        <v>530</v>
      </c>
      <c r="AU389" s="148" t="s">
        <v>85</v>
      </c>
      <c r="AY389" s="17" t="s">
        <v>293</v>
      </c>
      <c r="BE389" s="149">
        <f>IF(N389="základní",J389,0)</f>
        <v>0</v>
      </c>
      <c r="BF389" s="149">
        <f>IF(N389="snížená",J389,0)</f>
        <v>0</v>
      </c>
      <c r="BG389" s="149">
        <f>IF(N389="zákl. přenesená",J389,0)</f>
        <v>0</v>
      </c>
      <c r="BH389" s="149">
        <f>IF(N389="sníž. přenesená",J389,0)</f>
        <v>0</v>
      </c>
      <c r="BI389" s="149">
        <f>IF(N389="nulová",J389,0)</f>
        <v>0</v>
      </c>
      <c r="BJ389" s="17" t="s">
        <v>83</v>
      </c>
      <c r="BK389" s="149">
        <f>ROUND(I389*H389,2)</f>
        <v>0</v>
      </c>
      <c r="BL389" s="17" t="s">
        <v>624</v>
      </c>
      <c r="BM389" s="148" t="s">
        <v>2754</v>
      </c>
    </row>
    <row r="390" spans="2:65" s="12" customFormat="1" ht="11.25">
      <c r="B390" s="150"/>
      <c r="D390" s="151" t="s">
        <v>302</v>
      </c>
      <c r="E390" s="152" t="s">
        <v>1</v>
      </c>
      <c r="F390" s="153" t="s">
        <v>2755</v>
      </c>
      <c r="H390" s="154">
        <v>117.83199999999999</v>
      </c>
      <c r="I390" s="155"/>
      <c r="L390" s="150"/>
      <c r="M390" s="156"/>
      <c r="T390" s="157"/>
      <c r="AT390" s="152" t="s">
        <v>302</v>
      </c>
      <c r="AU390" s="152" t="s">
        <v>85</v>
      </c>
      <c r="AV390" s="12" t="s">
        <v>85</v>
      </c>
      <c r="AW390" s="12" t="s">
        <v>32</v>
      </c>
      <c r="AX390" s="12" t="s">
        <v>83</v>
      </c>
      <c r="AY390" s="152" t="s">
        <v>293</v>
      </c>
    </row>
    <row r="391" spans="2:65" s="1" customFormat="1" ht="37.9" customHeight="1">
      <c r="B391" s="32"/>
      <c r="C391" s="174" t="s">
        <v>1222</v>
      </c>
      <c r="D391" s="174" t="s">
        <v>530</v>
      </c>
      <c r="E391" s="175" t="s">
        <v>2756</v>
      </c>
      <c r="F391" s="176" t="s">
        <v>2757</v>
      </c>
      <c r="G391" s="177" t="s">
        <v>418</v>
      </c>
      <c r="H391" s="178">
        <v>159.203</v>
      </c>
      <c r="I391" s="179"/>
      <c r="J391" s="180">
        <f>ROUND(I391*H391,2)</f>
        <v>0</v>
      </c>
      <c r="K391" s="176" t="s">
        <v>1</v>
      </c>
      <c r="L391" s="181"/>
      <c r="M391" s="182" t="s">
        <v>1</v>
      </c>
      <c r="N391" s="183" t="s">
        <v>41</v>
      </c>
      <c r="P391" s="146">
        <f>O391*H391</f>
        <v>0</v>
      </c>
      <c r="Q391" s="146">
        <v>1E-3</v>
      </c>
      <c r="R391" s="146">
        <f>Q391*H391</f>
        <v>0.15920300000000001</v>
      </c>
      <c r="S391" s="146">
        <v>0</v>
      </c>
      <c r="T391" s="147">
        <f>S391*H391</f>
        <v>0</v>
      </c>
      <c r="AR391" s="148" t="s">
        <v>787</v>
      </c>
      <c r="AT391" s="148" t="s">
        <v>530</v>
      </c>
      <c r="AU391" s="148" t="s">
        <v>85</v>
      </c>
      <c r="AY391" s="17" t="s">
        <v>293</v>
      </c>
      <c r="BE391" s="149">
        <f>IF(N391="základní",J391,0)</f>
        <v>0</v>
      </c>
      <c r="BF391" s="149">
        <f>IF(N391="snížená",J391,0)</f>
        <v>0</v>
      </c>
      <c r="BG391" s="149">
        <f>IF(N391="zákl. přenesená",J391,0)</f>
        <v>0</v>
      </c>
      <c r="BH391" s="149">
        <f>IF(N391="sníž. přenesená",J391,0)</f>
        <v>0</v>
      </c>
      <c r="BI391" s="149">
        <f>IF(N391="nulová",J391,0)</f>
        <v>0</v>
      </c>
      <c r="BJ391" s="17" t="s">
        <v>83</v>
      </c>
      <c r="BK391" s="149">
        <f>ROUND(I391*H391,2)</f>
        <v>0</v>
      </c>
      <c r="BL391" s="17" t="s">
        <v>624</v>
      </c>
      <c r="BM391" s="148" t="s">
        <v>2758</v>
      </c>
    </row>
    <row r="392" spans="2:65" s="12" customFormat="1" ht="11.25">
      <c r="B392" s="150"/>
      <c r="D392" s="151" t="s">
        <v>302</v>
      </c>
      <c r="E392" s="152" t="s">
        <v>1</v>
      </c>
      <c r="F392" s="153" t="s">
        <v>2759</v>
      </c>
      <c r="H392" s="154">
        <v>159.203</v>
      </c>
      <c r="I392" s="155"/>
      <c r="L392" s="150"/>
      <c r="M392" s="156"/>
      <c r="T392" s="157"/>
      <c r="AT392" s="152" t="s">
        <v>302</v>
      </c>
      <c r="AU392" s="152" t="s">
        <v>85</v>
      </c>
      <c r="AV392" s="12" t="s">
        <v>85</v>
      </c>
      <c r="AW392" s="12" t="s">
        <v>32</v>
      </c>
      <c r="AX392" s="12" t="s">
        <v>83</v>
      </c>
      <c r="AY392" s="152" t="s">
        <v>293</v>
      </c>
    </row>
    <row r="393" spans="2:65" s="1" customFormat="1" ht="37.9" customHeight="1">
      <c r="B393" s="32"/>
      <c r="C393" s="174" t="s">
        <v>1227</v>
      </c>
      <c r="D393" s="174" t="s">
        <v>530</v>
      </c>
      <c r="E393" s="175" t="s">
        <v>2760</v>
      </c>
      <c r="F393" s="176" t="s">
        <v>2761</v>
      </c>
      <c r="G393" s="177" t="s">
        <v>418</v>
      </c>
      <c r="H393" s="178">
        <v>312.57600000000002</v>
      </c>
      <c r="I393" s="179"/>
      <c r="J393" s="180">
        <f>ROUND(I393*H393,2)</f>
        <v>0</v>
      </c>
      <c r="K393" s="176" t="s">
        <v>1</v>
      </c>
      <c r="L393" s="181"/>
      <c r="M393" s="182" t="s">
        <v>1</v>
      </c>
      <c r="N393" s="183" t="s">
        <v>41</v>
      </c>
      <c r="P393" s="146">
        <f>O393*H393</f>
        <v>0</v>
      </c>
      <c r="Q393" s="146">
        <v>1E-3</v>
      </c>
      <c r="R393" s="146">
        <f>Q393*H393</f>
        <v>0.31257600000000002</v>
      </c>
      <c r="S393" s="146">
        <v>0</v>
      </c>
      <c r="T393" s="147">
        <f>S393*H393</f>
        <v>0</v>
      </c>
      <c r="AR393" s="148" t="s">
        <v>787</v>
      </c>
      <c r="AT393" s="148" t="s">
        <v>530</v>
      </c>
      <c r="AU393" s="148" t="s">
        <v>85</v>
      </c>
      <c r="AY393" s="17" t="s">
        <v>293</v>
      </c>
      <c r="BE393" s="149">
        <f>IF(N393="základní",J393,0)</f>
        <v>0</v>
      </c>
      <c r="BF393" s="149">
        <f>IF(N393="snížená",J393,0)</f>
        <v>0</v>
      </c>
      <c r="BG393" s="149">
        <f>IF(N393="zákl. přenesená",J393,0)</f>
        <v>0</v>
      </c>
      <c r="BH393" s="149">
        <f>IF(N393="sníž. přenesená",J393,0)</f>
        <v>0</v>
      </c>
      <c r="BI393" s="149">
        <f>IF(N393="nulová",J393,0)</f>
        <v>0</v>
      </c>
      <c r="BJ393" s="17" t="s">
        <v>83</v>
      </c>
      <c r="BK393" s="149">
        <f>ROUND(I393*H393,2)</f>
        <v>0</v>
      </c>
      <c r="BL393" s="17" t="s">
        <v>624</v>
      </c>
      <c r="BM393" s="148" t="s">
        <v>2762</v>
      </c>
    </row>
    <row r="394" spans="2:65" s="12" customFormat="1" ht="11.25">
      <c r="B394" s="150"/>
      <c r="D394" s="151" t="s">
        <v>302</v>
      </c>
      <c r="E394" s="152" t="s">
        <v>1</v>
      </c>
      <c r="F394" s="153" t="s">
        <v>2763</v>
      </c>
      <c r="H394" s="154">
        <v>312.57600000000002</v>
      </c>
      <c r="I394" s="155"/>
      <c r="L394" s="150"/>
      <c r="M394" s="156"/>
      <c r="T394" s="157"/>
      <c r="AT394" s="152" t="s">
        <v>302</v>
      </c>
      <c r="AU394" s="152" t="s">
        <v>85</v>
      </c>
      <c r="AV394" s="12" t="s">
        <v>85</v>
      </c>
      <c r="AW394" s="12" t="s">
        <v>32</v>
      </c>
      <c r="AX394" s="12" t="s">
        <v>83</v>
      </c>
      <c r="AY394" s="152" t="s">
        <v>293</v>
      </c>
    </row>
    <row r="395" spans="2:65" s="1" customFormat="1" ht="37.9" customHeight="1">
      <c r="B395" s="32"/>
      <c r="C395" s="174" t="s">
        <v>1233</v>
      </c>
      <c r="D395" s="174" t="s">
        <v>530</v>
      </c>
      <c r="E395" s="175" t="s">
        <v>2764</v>
      </c>
      <c r="F395" s="176" t="s">
        <v>2765</v>
      </c>
      <c r="G395" s="177" t="s">
        <v>418</v>
      </c>
      <c r="H395" s="178">
        <v>2366.8919999999998</v>
      </c>
      <c r="I395" s="179"/>
      <c r="J395" s="180">
        <f>ROUND(I395*H395,2)</f>
        <v>0</v>
      </c>
      <c r="K395" s="176" t="s">
        <v>1</v>
      </c>
      <c r="L395" s="181"/>
      <c r="M395" s="182" t="s">
        <v>1</v>
      </c>
      <c r="N395" s="183" t="s">
        <v>41</v>
      </c>
      <c r="P395" s="146">
        <f>O395*H395</f>
        <v>0</v>
      </c>
      <c r="Q395" s="146">
        <v>1E-3</v>
      </c>
      <c r="R395" s="146">
        <f>Q395*H395</f>
        <v>2.366892</v>
      </c>
      <c r="S395" s="146">
        <v>0</v>
      </c>
      <c r="T395" s="147">
        <f>S395*H395</f>
        <v>0</v>
      </c>
      <c r="AR395" s="148" t="s">
        <v>787</v>
      </c>
      <c r="AT395" s="148" t="s">
        <v>530</v>
      </c>
      <c r="AU395" s="148" t="s">
        <v>85</v>
      </c>
      <c r="AY395" s="17" t="s">
        <v>293</v>
      </c>
      <c r="BE395" s="149">
        <f>IF(N395="základní",J395,0)</f>
        <v>0</v>
      </c>
      <c r="BF395" s="149">
        <f>IF(N395="snížená",J395,0)</f>
        <v>0</v>
      </c>
      <c r="BG395" s="149">
        <f>IF(N395="zákl. přenesená",J395,0)</f>
        <v>0</v>
      </c>
      <c r="BH395" s="149">
        <f>IF(N395="sníž. přenesená",J395,0)</f>
        <v>0</v>
      </c>
      <c r="BI395" s="149">
        <f>IF(N395="nulová",J395,0)</f>
        <v>0</v>
      </c>
      <c r="BJ395" s="17" t="s">
        <v>83</v>
      </c>
      <c r="BK395" s="149">
        <f>ROUND(I395*H395,2)</f>
        <v>0</v>
      </c>
      <c r="BL395" s="17" t="s">
        <v>624</v>
      </c>
      <c r="BM395" s="148" t="s">
        <v>2766</v>
      </c>
    </row>
    <row r="396" spans="2:65" s="12" customFormat="1" ht="11.25">
      <c r="B396" s="150"/>
      <c r="D396" s="151" t="s">
        <v>302</v>
      </c>
      <c r="E396" s="152" t="s">
        <v>1</v>
      </c>
      <c r="F396" s="153" t="s">
        <v>2767</v>
      </c>
      <c r="H396" s="154">
        <v>2366.8919999999998</v>
      </c>
      <c r="I396" s="155"/>
      <c r="L396" s="150"/>
      <c r="M396" s="156"/>
      <c r="T396" s="157"/>
      <c r="AT396" s="152" t="s">
        <v>302</v>
      </c>
      <c r="AU396" s="152" t="s">
        <v>85</v>
      </c>
      <c r="AV396" s="12" t="s">
        <v>85</v>
      </c>
      <c r="AW396" s="12" t="s">
        <v>32</v>
      </c>
      <c r="AX396" s="12" t="s">
        <v>83</v>
      </c>
      <c r="AY396" s="152" t="s">
        <v>293</v>
      </c>
    </row>
    <row r="397" spans="2:65" s="1" customFormat="1" ht="37.9" customHeight="1">
      <c r="B397" s="32"/>
      <c r="C397" s="174" t="s">
        <v>1250</v>
      </c>
      <c r="D397" s="174" t="s">
        <v>530</v>
      </c>
      <c r="E397" s="175" t="s">
        <v>2768</v>
      </c>
      <c r="F397" s="176" t="s">
        <v>2769</v>
      </c>
      <c r="G397" s="177" t="s">
        <v>418</v>
      </c>
      <c r="H397" s="178">
        <v>454.96</v>
      </c>
      <c r="I397" s="179"/>
      <c r="J397" s="180">
        <f>ROUND(I397*H397,2)</f>
        <v>0</v>
      </c>
      <c r="K397" s="176" t="s">
        <v>1</v>
      </c>
      <c r="L397" s="181"/>
      <c r="M397" s="182" t="s">
        <v>1</v>
      </c>
      <c r="N397" s="183" t="s">
        <v>41</v>
      </c>
      <c r="P397" s="146">
        <f>O397*H397</f>
        <v>0</v>
      </c>
      <c r="Q397" s="146">
        <v>1E-3</v>
      </c>
      <c r="R397" s="146">
        <f>Q397*H397</f>
        <v>0.45495999999999998</v>
      </c>
      <c r="S397" s="146">
        <v>0</v>
      </c>
      <c r="T397" s="147">
        <f>S397*H397</f>
        <v>0</v>
      </c>
      <c r="AR397" s="148" t="s">
        <v>787</v>
      </c>
      <c r="AT397" s="148" t="s">
        <v>530</v>
      </c>
      <c r="AU397" s="148" t="s">
        <v>85</v>
      </c>
      <c r="AY397" s="17" t="s">
        <v>293</v>
      </c>
      <c r="BE397" s="149">
        <f>IF(N397="základní",J397,0)</f>
        <v>0</v>
      </c>
      <c r="BF397" s="149">
        <f>IF(N397="snížená",J397,0)</f>
        <v>0</v>
      </c>
      <c r="BG397" s="149">
        <f>IF(N397="zákl. přenesená",J397,0)</f>
        <v>0</v>
      </c>
      <c r="BH397" s="149">
        <f>IF(N397="sníž. přenesená",J397,0)</f>
        <v>0</v>
      </c>
      <c r="BI397" s="149">
        <f>IF(N397="nulová",J397,0)</f>
        <v>0</v>
      </c>
      <c r="BJ397" s="17" t="s">
        <v>83</v>
      </c>
      <c r="BK397" s="149">
        <f>ROUND(I397*H397,2)</f>
        <v>0</v>
      </c>
      <c r="BL397" s="17" t="s">
        <v>624</v>
      </c>
      <c r="BM397" s="148" t="s">
        <v>2770</v>
      </c>
    </row>
    <row r="398" spans="2:65" s="12" customFormat="1" ht="11.25">
      <c r="B398" s="150"/>
      <c r="D398" s="151" t="s">
        <v>302</v>
      </c>
      <c r="E398" s="152" t="s">
        <v>1</v>
      </c>
      <c r="F398" s="153" t="s">
        <v>2771</v>
      </c>
      <c r="H398" s="154">
        <v>454.96</v>
      </c>
      <c r="I398" s="155"/>
      <c r="L398" s="150"/>
      <c r="M398" s="156"/>
      <c r="T398" s="157"/>
      <c r="AT398" s="152" t="s">
        <v>302</v>
      </c>
      <c r="AU398" s="152" t="s">
        <v>85</v>
      </c>
      <c r="AV398" s="12" t="s">
        <v>85</v>
      </c>
      <c r="AW398" s="12" t="s">
        <v>32</v>
      </c>
      <c r="AX398" s="12" t="s">
        <v>83</v>
      </c>
      <c r="AY398" s="152" t="s">
        <v>293</v>
      </c>
    </row>
    <row r="399" spans="2:65" s="1" customFormat="1" ht="33" customHeight="1">
      <c r="B399" s="32"/>
      <c r="C399" s="174" t="s">
        <v>1255</v>
      </c>
      <c r="D399" s="174" t="s">
        <v>530</v>
      </c>
      <c r="E399" s="175" t="s">
        <v>2772</v>
      </c>
      <c r="F399" s="176" t="s">
        <v>2773</v>
      </c>
      <c r="G399" s="177" t="s">
        <v>418</v>
      </c>
      <c r="H399" s="178">
        <v>94.369</v>
      </c>
      <c r="I399" s="179"/>
      <c r="J399" s="180">
        <f>ROUND(I399*H399,2)</f>
        <v>0</v>
      </c>
      <c r="K399" s="176" t="s">
        <v>1</v>
      </c>
      <c r="L399" s="181"/>
      <c r="M399" s="182" t="s">
        <v>1</v>
      </c>
      <c r="N399" s="183" t="s">
        <v>41</v>
      </c>
      <c r="P399" s="146">
        <f>O399*H399</f>
        <v>0</v>
      </c>
      <c r="Q399" s="146">
        <v>1E-3</v>
      </c>
      <c r="R399" s="146">
        <f>Q399*H399</f>
        <v>9.4369000000000008E-2</v>
      </c>
      <c r="S399" s="146">
        <v>0</v>
      </c>
      <c r="T399" s="147">
        <f>S399*H399</f>
        <v>0</v>
      </c>
      <c r="AR399" s="148" t="s">
        <v>787</v>
      </c>
      <c r="AT399" s="148" t="s">
        <v>530</v>
      </c>
      <c r="AU399" s="148" t="s">
        <v>85</v>
      </c>
      <c r="AY399" s="17" t="s">
        <v>293</v>
      </c>
      <c r="BE399" s="149">
        <f>IF(N399="základní",J399,0)</f>
        <v>0</v>
      </c>
      <c r="BF399" s="149">
        <f>IF(N399="snížená",J399,0)</f>
        <v>0</v>
      </c>
      <c r="BG399" s="149">
        <f>IF(N399="zákl. přenesená",J399,0)</f>
        <v>0</v>
      </c>
      <c r="BH399" s="149">
        <f>IF(N399="sníž. přenesená",J399,0)</f>
        <v>0</v>
      </c>
      <c r="BI399" s="149">
        <f>IF(N399="nulová",J399,0)</f>
        <v>0</v>
      </c>
      <c r="BJ399" s="17" t="s">
        <v>83</v>
      </c>
      <c r="BK399" s="149">
        <f>ROUND(I399*H399,2)</f>
        <v>0</v>
      </c>
      <c r="BL399" s="17" t="s">
        <v>624</v>
      </c>
      <c r="BM399" s="148" t="s">
        <v>2774</v>
      </c>
    </row>
    <row r="400" spans="2:65" s="12" customFormat="1" ht="11.25">
      <c r="B400" s="150"/>
      <c r="D400" s="151" t="s">
        <v>302</v>
      </c>
      <c r="E400" s="152" t="s">
        <v>1</v>
      </c>
      <c r="F400" s="153" t="s">
        <v>2775</v>
      </c>
      <c r="H400" s="154">
        <v>94.369</v>
      </c>
      <c r="I400" s="155"/>
      <c r="L400" s="150"/>
      <c r="M400" s="156"/>
      <c r="T400" s="157"/>
      <c r="AT400" s="152" t="s">
        <v>302</v>
      </c>
      <c r="AU400" s="152" t="s">
        <v>85</v>
      </c>
      <c r="AV400" s="12" t="s">
        <v>85</v>
      </c>
      <c r="AW400" s="12" t="s">
        <v>32</v>
      </c>
      <c r="AX400" s="12" t="s">
        <v>83</v>
      </c>
      <c r="AY400" s="152" t="s">
        <v>293</v>
      </c>
    </row>
    <row r="401" spans="2:65" s="1" customFormat="1" ht="33" customHeight="1">
      <c r="B401" s="32"/>
      <c r="C401" s="174" t="s">
        <v>1261</v>
      </c>
      <c r="D401" s="174" t="s">
        <v>530</v>
      </c>
      <c r="E401" s="175" t="s">
        <v>2776</v>
      </c>
      <c r="F401" s="176" t="s">
        <v>2777</v>
      </c>
      <c r="G401" s="177" t="s">
        <v>418</v>
      </c>
      <c r="H401" s="178">
        <v>8.2059999999999995</v>
      </c>
      <c r="I401" s="179"/>
      <c r="J401" s="180">
        <f>ROUND(I401*H401,2)</f>
        <v>0</v>
      </c>
      <c r="K401" s="176" t="s">
        <v>1</v>
      </c>
      <c r="L401" s="181"/>
      <c r="M401" s="182" t="s">
        <v>1</v>
      </c>
      <c r="N401" s="183" t="s">
        <v>41</v>
      </c>
      <c r="P401" s="146">
        <f>O401*H401</f>
        <v>0</v>
      </c>
      <c r="Q401" s="146">
        <v>1E-3</v>
      </c>
      <c r="R401" s="146">
        <f>Q401*H401</f>
        <v>8.2059999999999998E-3</v>
      </c>
      <c r="S401" s="146">
        <v>0</v>
      </c>
      <c r="T401" s="147">
        <f>S401*H401</f>
        <v>0</v>
      </c>
      <c r="AR401" s="148" t="s">
        <v>787</v>
      </c>
      <c r="AT401" s="148" t="s">
        <v>530</v>
      </c>
      <c r="AU401" s="148" t="s">
        <v>85</v>
      </c>
      <c r="AY401" s="17" t="s">
        <v>293</v>
      </c>
      <c r="BE401" s="149">
        <f>IF(N401="základní",J401,0)</f>
        <v>0</v>
      </c>
      <c r="BF401" s="149">
        <f>IF(N401="snížená",J401,0)</f>
        <v>0</v>
      </c>
      <c r="BG401" s="149">
        <f>IF(N401="zákl. přenesená",J401,0)</f>
        <v>0</v>
      </c>
      <c r="BH401" s="149">
        <f>IF(N401="sníž. přenesená",J401,0)</f>
        <v>0</v>
      </c>
      <c r="BI401" s="149">
        <f>IF(N401="nulová",J401,0)</f>
        <v>0</v>
      </c>
      <c r="BJ401" s="17" t="s">
        <v>83</v>
      </c>
      <c r="BK401" s="149">
        <f>ROUND(I401*H401,2)</f>
        <v>0</v>
      </c>
      <c r="BL401" s="17" t="s">
        <v>624</v>
      </c>
      <c r="BM401" s="148" t="s">
        <v>2778</v>
      </c>
    </row>
    <row r="402" spans="2:65" s="12" customFormat="1" ht="11.25">
      <c r="B402" s="150"/>
      <c r="D402" s="151" t="s">
        <v>302</v>
      </c>
      <c r="E402" s="152" t="s">
        <v>1</v>
      </c>
      <c r="F402" s="153" t="s">
        <v>2779</v>
      </c>
      <c r="H402" s="154">
        <v>8.2059999999999995</v>
      </c>
      <c r="I402" s="155"/>
      <c r="L402" s="150"/>
      <c r="M402" s="156"/>
      <c r="T402" s="157"/>
      <c r="AT402" s="152" t="s">
        <v>302</v>
      </c>
      <c r="AU402" s="152" t="s">
        <v>85</v>
      </c>
      <c r="AV402" s="12" t="s">
        <v>85</v>
      </c>
      <c r="AW402" s="12" t="s">
        <v>32</v>
      </c>
      <c r="AX402" s="12" t="s">
        <v>83</v>
      </c>
      <c r="AY402" s="152" t="s">
        <v>293</v>
      </c>
    </row>
    <row r="403" spans="2:65" s="1" customFormat="1" ht="33" customHeight="1">
      <c r="B403" s="32"/>
      <c r="C403" s="174" t="s">
        <v>1266</v>
      </c>
      <c r="D403" s="174" t="s">
        <v>530</v>
      </c>
      <c r="E403" s="175" t="s">
        <v>2780</v>
      </c>
      <c r="F403" s="176" t="s">
        <v>2781</v>
      </c>
      <c r="G403" s="177" t="s">
        <v>418</v>
      </c>
      <c r="H403" s="178">
        <v>11.352</v>
      </c>
      <c r="I403" s="179"/>
      <c r="J403" s="180">
        <f>ROUND(I403*H403,2)</f>
        <v>0</v>
      </c>
      <c r="K403" s="176" t="s">
        <v>1</v>
      </c>
      <c r="L403" s="181"/>
      <c r="M403" s="182" t="s">
        <v>1</v>
      </c>
      <c r="N403" s="183" t="s">
        <v>41</v>
      </c>
      <c r="P403" s="146">
        <f>O403*H403</f>
        <v>0</v>
      </c>
      <c r="Q403" s="146">
        <v>1E-3</v>
      </c>
      <c r="R403" s="146">
        <f>Q403*H403</f>
        <v>1.1352000000000001E-2</v>
      </c>
      <c r="S403" s="146">
        <v>0</v>
      </c>
      <c r="T403" s="147">
        <f>S403*H403</f>
        <v>0</v>
      </c>
      <c r="AR403" s="148" t="s">
        <v>787</v>
      </c>
      <c r="AT403" s="148" t="s">
        <v>530</v>
      </c>
      <c r="AU403" s="148" t="s">
        <v>85</v>
      </c>
      <c r="AY403" s="17" t="s">
        <v>293</v>
      </c>
      <c r="BE403" s="149">
        <f>IF(N403="základní",J403,0)</f>
        <v>0</v>
      </c>
      <c r="BF403" s="149">
        <f>IF(N403="snížená",J403,0)</f>
        <v>0</v>
      </c>
      <c r="BG403" s="149">
        <f>IF(N403="zákl. přenesená",J403,0)</f>
        <v>0</v>
      </c>
      <c r="BH403" s="149">
        <f>IF(N403="sníž. přenesená",J403,0)</f>
        <v>0</v>
      </c>
      <c r="BI403" s="149">
        <f>IF(N403="nulová",J403,0)</f>
        <v>0</v>
      </c>
      <c r="BJ403" s="17" t="s">
        <v>83</v>
      </c>
      <c r="BK403" s="149">
        <f>ROUND(I403*H403,2)</f>
        <v>0</v>
      </c>
      <c r="BL403" s="17" t="s">
        <v>624</v>
      </c>
      <c r="BM403" s="148" t="s">
        <v>2782</v>
      </c>
    </row>
    <row r="404" spans="2:65" s="12" customFormat="1" ht="11.25">
      <c r="B404" s="150"/>
      <c r="D404" s="151" t="s">
        <v>302</v>
      </c>
      <c r="E404" s="152" t="s">
        <v>1</v>
      </c>
      <c r="F404" s="153" t="s">
        <v>2783</v>
      </c>
      <c r="H404" s="154">
        <v>11.352</v>
      </c>
      <c r="I404" s="155"/>
      <c r="L404" s="150"/>
      <c r="M404" s="156"/>
      <c r="T404" s="157"/>
      <c r="AT404" s="152" t="s">
        <v>302</v>
      </c>
      <c r="AU404" s="152" t="s">
        <v>85</v>
      </c>
      <c r="AV404" s="12" t="s">
        <v>85</v>
      </c>
      <c r="AW404" s="12" t="s">
        <v>32</v>
      </c>
      <c r="AX404" s="12" t="s">
        <v>83</v>
      </c>
      <c r="AY404" s="152" t="s">
        <v>293</v>
      </c>
    </row>
    <row r="405" spans="2:65" s="1" customFormat="1" ht="33" customHeight="1">
      <c r="B405" s="32"/>
      <c r="C405" s="174" t="s">
        <v>1271</v>
      </c>
      <c r="D405" s="174" t="s">
        <v>530</v>
      </c>
      <c r="E405" s="175" t="s">
        <v>2784</v>
      </c>
      <c r="F405" s="176" t="s">
        <v>2785</v>
      </c>
      <c r="G405" s="177" t="s">
        <v>418</v>
      </c>
      <c r="H405" s="178">
        <v>21.164000000000001</v>
      </c>
      <c r="I405" s="179"/>
      <c r="J405" s="180">
        <f>ROUND(I405*H405,2)</f>
        <v>0</v>
      </c>
      <c r="K405" s="176" t="s">
        <v>1</v>
      </c>
      <c r="L405" s="181"/>
      <c r="M405" s="182" t="s">
        <v>1</v>
      </c>
      <c r="N405" s="183" t="s">
        <v>41</v>
      </c>
      <c r="P405" s="146">
        <f>O405*H405</f>
        <v>0</v>
      </c>
      <c r="Q405" s="146">
        <v>1E-3</v>
      </c>
      <c r="R405" s="146">
        <f>Q405*H405</f>
        <v>2.1164000000000002E-2</v>
      </c>
      <c r="S405" s="146">
        <v>0</v>
      </c>
      <c r="T405" s="147">
        <f>S405*H405</f>
        <v>0</v>
      </c>
      <c r="AR405" s="148" t="s">
        <v>787</v>
      </c>
      <c r="AT405" s="148" t="s">
        <v>530</v>
      </c>
      <c r="AU405" s="148" t="s">
        <v>85</v>
      </c>
      <c r="AY405" s="17" t="s">
        <v>293</v>
      </c>
      <c r="BE405" s="149">
        <f>IF(N405="základní",J405,0)</f>
        <v>0</v>
      </c>
      <c r="BF405" s="149">
        <f>IF(N405="snížená",J405,0)</f>
        <v>0</v>
      </c>
      <c r="BG405" s="149">
        <f>IF(N405="zákl. přenesená",J405,0)</f>
        <v>0</v>
      </c>
      <c r="BH405" s="149">
        <f>IF(N405="sníž. přenesená",J405,0)</f>
        <v>0</v>
      </c>
      <c r="BI405" s="149">
        <f>IF(N405="nulová",J405,0)</f>
        <v>0</v>
      </c>
      <c r="BJ405" s="17" t="s">
        <v>83</v>
      </c>
      <c r="BK405" s="149">
        <f>ROUND(I405*H405,2)</f>
        <v>0</v>
      </c>
      <c r="BL405" s="17" t="s">
        <v>624</v>
      </c>
      <c r="BM405" s="148" t="s">
        <v>2786</v>
      </c>
    </row>
    <row r="406" spans="2:65" s="12" customFormat="1" ht="11.25">
      <c r="B406" s="150"/>
      <c r="D406" s="151" t="s">
        <v>302</v>
      </c>
      <c r="E406" s="152" t="s">
        <v>1</v>
      </c>
      <c r="F406" s="153" t="s">
        <v>2787</v>
      </c>
      <c r="H406" s="154">
        <v>21.164000000000001</v>
      </c>
      <c r="I406" s="155"/>
      <c r="L406" s="150"/>
      <c r="M406" s="156"/>
      <c r="T406" s="157"/>
      <c r="AT406" s="152" t="s">
        <v>302</v>
      </c>
      <c r="AU406" s="152" t="s">
        <v>85</v>
      </c>
      <c r="AV406" s="12" t="s">
        <v>85</v>
      </c>
      <c r="AW406" s="12" t="s">
        <v>32</v>
      </c>
      <c r="AX406" s="12" t="s">
        <v>83</v>
      </c>
      <c r="AY406" s="152" t="s">
        <v>293</v>
      </c>
    </row>
    <row r="407" spans="2:65" s="1" customFormat="1" ht="37.9" customHeight="1">
      <c r="B407" s="32"/>
      <c r="C407" s="174" t="s">
        <v>1276</v>
      </c>
      <c r="D407" s="174" t="s">
        <v>530</v>
      </c>
      <c r="E407" s="175" t="s">
        <v>2788</v>
      </c>
      <c r="F407" s="176" t="s">
        <v>2789</v>
      </c>
      <c r="G407" s="177" t="s">
        <v>418</v>
      </c>
      <c r="H407" s="178">
        <v>305.8</v>
      </c>
      <c r="I407" s="179"/>
      <c r="J407" s="180">
        <f>ROUND(I407*H407,2)</f>
        <v>0</v>
      </c>
      <c r="K407" s="176" t="s">
        <v>1</v>
      </c>
      <c r="L407" s="181"/>
      <c r="M407" s="182" t="s">
        <v>1</v>
      </c>
      <c r="N407" s="183" t="s">
        <v>41</v>
      </c>
      <c r="P407" s="146">
        <f>O407*H407</f>
        <v>0</v>
      </c>
      <c r="Q407" s="146">
        <v>1E-3</v>
      </c>
      <c r="R407" s="146">
        <f>Q407*H407</f>
        <v>0.30580000000000002</v>
      </c>
      <c r="S407" s="146">
        <v>0</v>
      </c>
      <c r="T407" s="147">
        <f>S407*H407</f>
        <v>0</v>
      </c>
      <c r="AR407" s="148" t="s">
        <v>787</v>
      </c>
      <c r="AT407" s="148" t="s">
        <v>530</v>
      </c>
      <c r="AU407" s="148" t="s">
        <v>85</v>
      </c>
      <c r="AY407" s="17" t="s">
        <v>293</v>
      </c>
      <c r="BE407" s="149">
        <f>IF(N407="základní",J407,0)</f>
        <v>0</v>
      </c>
      <c r="BF407" s="149">
        <f>IF(N407="snížená",J407,0)</f>
        <v>0</v>
      </c>
      <c r="BG407" s="149">
        <f>IF(N407="zákl. přenesená",J407,0)</f>
        <v>0</v>
      </c>
      <c r="BH407" s="149">
        <f>IF(N407="sníž. přenesená",J407,0)</f>
        <v>0</v>
      </c>
      <c r="BI407" s="149">
        <f>IF(N407="nulová",J407,0)</f>
        <v>0</v>
      </c>
      <c r="BJ407" s="17" t="s">
        <v>83</v>
      </c>
      <c r="BK407" s="149">
        <f>ROUND(I407*H407,2)</f>
        <v>0</v>
      </c>
      <c r="BL407" s="17" t="s">
        <v>624</v>
      </c>
      <c r="BM407" s="148" t="s">
        <v>2790</v>
      </c>
    </row>
    <row r="408" spans="2:65" s="12" customFormat="1" ht="11.25">
      <c r="B408" s="150"/>
      <c r="D408" s="151" t="s">
        <v>302</v>
      </c>
      <c r="E408" s="152" t="s">
        <v>1</v>
      </c>
      <c r="F408" s="153" t="s">
        <v>2791</v>
      </c>
      <c r="H408" s="154">
        <v>305.8</v>
      </c>
      <c r="I408" s="155"/>
      <c r="L408" s="150"/>
      <c r="M408" s="156"/>
      <c r="T408" s="157"/>
      <c r="AT408" s="152" t="s">
        <v>302</v>
      </c>
      <c r="AU408" s="152" t="s">
        <v>85</v>
      </c>
      <c r="AV408" s="12" t="s">
        <v>85</v>
      </c>
      <c r="AW408" s="12" t="s">
        <v>32</v>
      </c>
      <c r="AX408" s="12" t="s">
        <v>83</v>
      </c>
      <c r="AY408" s="152" t="s">
        <v>293</v>
      </c>
    </row>
    <row r="409" spans="2:65" s="1" customFormat="1" ht="33" customHeight="1">
      <c r="B409" s="32"/>
      <c r="C409" s="174" t="s">
        <v>1281</v>
      </c>
      <c r="D409" s="174" t="s">
        <v>530</v>
      </c>
      <c r="E409" s="175" t="s">
        <v>2792</v>
      </c>
      <c r="F409" s="176" t="s">
        <v>2793</v>
      </c>
      <c r="G409" s="177" t="s">
        <v>418</v>
      </c>
      <c r="H409" s="178">
        <v>43.12</v>
      </c>
      <c r="I409" s="179"/>
      <c r="J409" s="180">
        <f>ROUND(I409*H409,2)</f>
        <v>0</v>
      </c>
      <c r="K409" s="176" t="s">
        <v>1</v>
      </c>
      <c r="L409" s="181"/>
      <c r="M409" s="182" t="s">
        <v>1</v>
      </c>
      <c r="N409" s="183" t="s">
        <v>41</v>
      </c>
      <c r="P409" s="146">
        <f>O409*H409</f>
        <v>0</v>
      </c>
      <c r="Q409" s="146">
        <v>1E-3</v>
      </c>
      <c r="R409" s="146">
        <f>Q409*H409</f>
        <v>4.3119999999999999E-2</v>
      </c>
      <c r="S409" s="146">
        <v>0</v>
      </c>
      <c r="T409" s="147">
        <f>S409*H409</f>
        <v>0</v>
      </c>
      <c r="AR409" s="148" t="s">
        <v>787</v>
      </c>
      <c r="AT409" s="148" t="s">
        <v>530</v>
      </c>
      <c r="AU409" s="148" t="s">
        <v>85</v>
      </c>
      <c r="AY409" s="17" t="s">
        <v>293</v>
      </c>
      <c r="BE409" s="149">
        <f>IF(N409="základní",J409,0)</f>
        <v>0</v>
      </c>
      <c r="BF409" s="149">
        <f>IF(N409="snížená",J409,0)</f>
        <v>0</v>
      </c>
      <c r="BG409" s="149">
        <f>IF(N409="zákl. přenesená",J409,0)</f>
        <v>0</v>
      </c>
      <c r="BH409" s="149">
        <f>IF(N409="sníž. přenesená",J409,0)</f>
        <v>0</v>
      </c>
      <c r="BI409" s="149">
        <f>IF(N409="nulová",J409,0)</f>
        <v>0</v>
      </c>
      <c r="BJ409" s="17" t="s">
        <v>83</v>
      </c>
      <c r="BK409" s="149">
        <f>ROUND(I409*H409,2)</f>
        <v>0</v>
      </c>
      <c r="BL409" s="17" t="s">
        <v>624</v>
      </c>
      <c r="BM409" s="148" t="s">
        <v>2794</v>
      </c>
    </row>
    <row r="410" spans="2:65" s="12" customFormat="1" ht="11.25">
      <c r="B410" s="150"/>
      <c r="D410" s="151" t="s">
        <v>302</v>
      </c>
      <c r="E410" s="152" t="s">
        <v>1</v>
      </c>
      <c r="F410" s="153" t="s">
        <v>2795</v>
      </c>
      <c r="H410" s="154">
        <v>43.12</v>
      </c>
      <c r="I410" s="155"/>
      <c r="L410" s="150"/>
      <c r="M410" s="156"/>
      <c r="T410" s="157"/>
      <c r="AT410" s="152" t="s">
        <v>302</v>
      </c>
      <c r="AU410" s="152" t="s">
        <v>85</v>
      </c>
      <c r="AV410" s="12" t="s">
        <v>85</v>
      </c>
      <c r="AW410" s="12" t="s">
        <v>32</v>
      </c>
      <c r="AX410" s="12" t="s">
        <v>83</v>
      </c>
      <c r="AY410" s="152" t="s">
        <v>293</v>
      </c>
    </row>
    <row r="411" spans="2:65" s="1" customFormat="1" ht="24.2" customHeight="1">
      <c r="B411" s="32"/>
      <c r="C411" s="137" t="s">
        <v>1285</v>
      </c>
      <c r="D411" s="137" t="s">
        <v>295</v>
      </c>
      <c r="E411" s="138" t="s">
        <v>2796</v>
      </c>
      <c r="F411" s="139" t="s">
        <v>2797</v>
      </c>
      <c r="G411" s="140" t="s">
        <v>418</v>
      </c>
      <c r="H411" s="141">
        <v>1005.99</v>
      </c>
      <c r="I411" s="142"/>
      <c r="J411" s="143">
        <f>ROUND(I411*H411,2)</f>
        <v>0</v>
      </c>
      <c r="K411" s="139" t="s">
        <v>299</v>
      </c>
      <c r="L411" s="32"/>
      <c r="M411" s="144" t="s">
        <v>1</v>
      </c>
      <c r="N411" s="145" t="s">
        <v>41</v>
      </c>
      <c r="P411" s="146">
        <f>O411*H411</f>
        <v>0</v>
      </c>
      <c r="Q411" s="146">
        <v>5.0000000000000002E-5</v>
      </c>
      <c r="R411" s="146">
        <f>Q411*H411</f>
        <v>5.0299500000000004E-2</v>
      </c>
      <c r="S411" s="146">
        <v>0</v>
      </c>
      <c r="T411" s="147">
        <f>S411*H411</f>
        <v>0</v>
      </c>
      <c r="AR411" s="148" t="s">
        <v>624</v>
      </c>
      <c r="AT411" s="148" t="s">
        <v>295</v>
      </c>
      <c r="AU411" s="148" t="s">
        <v>85</v>
      </c>
      <c r="AY411" s="17" t="s">
        <v>293</v>
      </c>
      <c r="BE411" s="149">
        <f>IF(N411="základní",J411,0)</f>
        <v>0</v>
      </c>
      <c r="BF411" s="149">
        <f>IF(N411="snížená",J411,0)</f>
        <v>0</v>
      </c>
      <c r="BG411" s="149">
        <f>IF(N411="zákl. přenesená",J411,0)</f>
        <v>0</v>
      </c>
      <c r="BH411" s="149">
        <f>IF(N411="sníž. přenesená",J411,0)</f>
        <v>0</v>
      </c>
      <c r="BI411" s="149">
        <f>IF(N411="nulová",J411,0)</f>
        <v>0</v>
      </c>
      <c r="BJ411" s="17" t="s">
        <v>83</v>
      </c>
      <c r="BK411" s="149">
        <f>ROUND(I411*H411,2)</f>
        <v>0</v>
      </c>
      <c r="BL411" s="17" t="s">
        <v>624</v>
      </c>
      <c r="BM411" s="148" t="s">
        <v>2798</v>
      </c>
    </row>
    <row r="412" spans="2:65" s="12" customFormat="1" ht="11.25">
      <c r="B412" s="150"/>
      <c r="D412" s="151" t="s">
        <v>302</v>
      </c>
      <c r="E412" s="152" t="s">
        <v>1</v>
      </c>
      <c r="F412" s="153" t="s">
        <v>2799</v>
      </c>
      <c r="H412" s="154">
        <v>49.88</v>
      </c>
      <c r="I412" s="155"/>
      <c r="L412" s="150"/>
      <c r="M412" s="156"/>
      <c r="T412" s="157"/>
      <c r="AT412" s="152" t="s">
        <v>302</v>
      </c>
      <c r="AU412" s="152" t="s">
        <v>85</v>
      </c>
      <c r="AV412" s="12" t="s">
        <v>85</v>
      </c>
      <c r="AW412" s="12" t="s">
        <v>32</v>
      </c>
      <c r="AX412" s="12" t="s">
        <v>76</v>
      </c>
      <c r="AY412" s="152" t="s">
        <v>293</v>
      </c>
    </row>
    <row r="413" spans="2:65" s="12" customFormat="1" ht="11.25">
      <c r="B413" s="150"/>
      <c r="D413" s="151" t="s">
        <v>302</v>
      </c>
      <c r="E413" s="152" t="s">
        <v>1</v>
      </c>
      <c r="F413" s="153" t="s">
        <v>2800</v>
      </c>
      <c r="H413" s="154">
        <v>377.52</v>
      </c>
      <c r="I413" s="155"/>
      <c r="L413" s="150"/>
      <c r="M413" s="156"/>
      <c r="T413" s="157"/>
      <c r="AT413" s="152" t="s">
        <v>302</v>
      </c>
      <c r="AU413" s="152" t="s">
        <v>85</v>
      </c>
      <c r="AV413" s="12" t="s">
        <v>85</v>
      </c>
      <c r="AW413" s="12" t="s">
        <v>32</v>
      </c>
      <c r="AX413" s="12" t="s">
        <v>76</v>
      </c>
      <c r="AY413" s="152" t="s">
        <v>293</v>
      </c>
    </row>
    <row r="414" spans="2:65" s="12" customFormat="1" ht="11.25">
      <c r="B414" s="150"/>
      <c r="D414" s="151" t="s">
        <v>302</v>
      </c>
      <c r="E414" s="152" t="s">
        <v>1</v>
      </c>
      <c r="F414" s="153" t="s">
        <v>2801</v>
      </c>
      <c r="H414" s="154">
        <v>254.8</v>
      </c>
      <c r="I414" s="155"/>
      <c r="L414" s="150"/>
      <c r="M414" s="156"/>
      <c r="T414" s="157"/>
      <c r="AT414" s="152" t="s">
        <v>302</v>
      </c>
      <c r="AU414" s="152" t="s">
        <v>85</v>
      </c>
      <c r="AV414" s="12" t="s">
        <v>85</v>
      </c>
      <c r="AW414" s="12" t="s">
        <v>32</v>
      </c>
      <c r="AX414" s="12" t="s">
        <v>76</v>
      </c>
      <c r="AY414" s="152" t="s">
        <v>293</v>
      </c>
    </row>
    <row r="415" spans="2:65" s="12" customFormat="1" ht="11.25">
      <c r="B415" s="150"/>
      <c r="D415" s="151" t="s">
        <v>302</v>
      </c>
      <c r="E415" s="152" t="s">
        <v>1</v>
      </c>
      <c r="F415" s="153" t="s">
        <v>2802</v>
      </c>
      <c r="H415" s="154">
        <v>27.76</v>
      </c>
      <c r="I415" s="155"/>
      <c r="L415" s="150"/>
      <c r="M415" s="156"/>
      <c r="T415" s="157"/>
      <c r="AT415" s="152" t="s">
        <v>302</v>
      </c>
      <c r="AU415" s="152" t="s">
        <v>85</v>
      </c>
      <c r="AV415" s="12" t="s">
        <v>85</v>
      </c>
      <c r="AW415" s="12" t="s">
        <v>32</v>
      </c>
      <c r="AX415" s="12" t="s">
        <v>76</v>
      </c>
      <c r="AY415" s="152" t="s">
        <v>293</v>
      </c>
    </row>
    <row r="416" spans="2:65" s="12" customFormat="1" ht="11.25">
      <c r="B416" s="150"/>
      <c r="D416" s="151" t="s">
        <v>302</v>
      </c>
      <c r="E416" s="152" t="s">
        <v>1</v>
      </c>
      <c r="F416" s="153" t="s">
        <v>2803</v>
      </c>
      <c r="H416" s="154">
        <v>28.01</v>
      </c>
      <c r="I416" s="155"/>
      <c r="L416" s="150"/>
      <c r="M416" s="156"/>
      <c r="T416" s="157"/>
      <c r="AT416" s="152" t="s">
        <v>302</v>
      </c>
      <c r="AU416" s="152" t="s">
        <v>85</v>
      </c>
      <c r="AV416" s="12" t="s">
        <v>85</v>
      </c>
      <c r="AW416" s="12" t="s">
        <v>32</v>
      </c>
      <c r="AX416" s="12" t="s">
        <v>76</v>
      </c>
      <c r="AY416" s="152" t="s">
        <v>293</v>
      </c>
    </row>
    <row r="417" spans="2:65" s="12" customFormat="1" ht="11.25">
      <c r="B417" s="150"/>
      <c r="D417" s="151" t="s">
        <v>302</v>
      </c>
      <c r="E417" s="152" t="s">
        <v>1</v>
      </c>
      <c r="F417" s="153" t="s">
        <v>2804</v>
      </c>
      <c r="H417" s="154">
        <v>38.96</v>
      </c>
      <c r="I417" s="155"/>
      <c r="L417" s="150"/>
      <c r="M417" s="156"/>
      <c r="T417" s="157"/>
      <c r="AT417" s="152" t="s">
        <v>302</v>
      </c>
      <c r="AU417" s="152" t="s">
        <v>85</v>
      </c>
      <c r="AV417" s="12" t="s">
        <v>85</v>
      </c>
      <c r="AW417" s="12" t="s">
        <v>32</v>
      </c>
      <c r="AX417" s="12" t="s">
        <v>76</v>
      </c>
      <c r="AY417" s="152" t="s">
        <v>293</v>
      </c>
    </row>
    <row r="418" spans="2:65" s="12" customFormat="1" ht="11.25">
      <c r="B418" s="150"/>
      <c r="D418" s="151" t="s">
        <v>302</v>
      </c>
      <c r="E418" s="152" t="s">
        <v>1</v>
      </c>
      <c r="F418" s="153" t="s">
        <v>2805</v>
      </c>
      <c r="H418" s="154">
        <v>57.84</v>
      </c>
      <c r="I418" s="155"/>
      <c r="L418" s="150"/>
      <c r="M418" s="156"/>
      <c r="T418" s="157"/>
      <c r="AT418" s="152" t="s">
        <v>302</v>
      </c>
      <c r="AU418" s="152" t="s">
        <v>85</v>
      </c>
      <c r="AV418" s="12" t="s">
        <v>85</v>
      </c>
      <c r="AW418" s="12" t="s">
        <v>32</v>
      </c>
      <c r="AX418" s="12" t="s">
        <v>76</v>
      </c>
      <c r="AY418" s="152" t="s">
        <v>293</v>
      </c>
    </row>
    <row r="419" spans="2:65" s="12" customFormat="1" ht="11.25">
      <c r="B419" s="150"/>
      <c r="D419" s="151" t="s">
        <v>302</v>
      </c>
      <c r="E419" s="152" t="s">
        <v>1</v>
      </c>
      <c r="F419" s="153" t="s">
        <v>2806</v>
      </c>
      <c r="H419" s="154">
        <v>26.08</v>
      </c>
      <c r="I419" s="155"/>
      <c r="L419" s="150"/>
      <c r="M419" s="156"/>
      <c r="T419" s="157"/>
      <c r="AT419" s="152" t="s">
        <v>302</v>
      </c>
      <c r="AU419" s="152" t="s">
        <v>85</v>
      </c>
      <c r="AV419" s="12" t="s">
        <v>85</v>
      </c>
      <c r="AW419" s="12" t="s">
        <v>32</v>
      </c>
      <c r="AX419" s="12" t="s">
        <v>76</v>
      </c>
      <c r="AY419" s="152" t="s">
        <v>293</v>
      </c>
    </row>
    <row r="420" spans="2:65" s="12" customFormat="1" ht="11.25">
      <c r="B420" s="150"/>
      <c r="D420" s="151" t="s">
        <v>302</v>
      </c>
      <c r="E420" s="152" t="s">
        <v>1</v>
      </c>
      <c r="F420" s="153" t="s">
        <v>2807</v>
      </c>
      <c r="H420" s="154">
        <v>76.56</v>
      </c>
      <c r="I420" s="155"/>
      <c r="L420" s="150"/>
      <c r="M420" s="156"/>
      <c r="T420" s="157"/>
      <c r="AT420" s="152" t="s">
        <v>302</v>
      </c>
      <c r="AU420" s="152" t="s">
        <v>85</v>
      </c>
      <c r="AV420" s="12" t="s">
        <v>85</v>
      </c>
      <c r="AW420" s="12" t="s">
        <v>32</v>
      </c>
      <c r="AX420" s="12" t="s">
        <v>76</v>
      </c>
      <c r="AY420" s="152" t="s">
        <v>293</v>
      </c>
    </row>
    <row r="421" spans="2:65" s="12" customFormat="1" ht="11.25">
      <c r="B421" s="150"/>
      <c r="D421" s="151" t="s">
        <v>302</v>
      </c>
      <c r="E421" s="152" t="s">
        <v>1</v>
      </c>
      <c r="F421" s="153" t="s">
        <v>2808</v>
      </c>
      <c r="H421" s="154">
        <v>31.03</v>
      </c>
      <c r="I421" s="155"/>
      <c r="L421" s="150"/>
      <c r="M421" s="156"/>
      <c r="T421" s="157"/>
      <c r="AT421" s="152" t="s">
        <v>302</v>
      </c>
      <c r="AU421" s="152" t="s">
        <v>85</v>
      </c>
      <c r="AV421" s="12" t="s">
        <v>85</v>
      </c>
      <c r="AW421" s="12" t="s">
        <v>32</v>
      </c>
      <c r="AX421" s="12" t="s">
        <v>76</v>
      </c>
      <c r="AY421" s="152" t="s">
        <v>293</v>
      </c>
    </row>
    <row r="422" spans="2:65" s="12" customFormat="1" ht="11.25">
      <c r="B422" s="150"/>
      <c r="D422" s="151" t="s">
        <v>302</v>
      </c>
      <c r="E422" s="152" t="s">
        <v>1</v>
      </c>
      <c r="F422" s="153" t="s">
        <v>2809</v>
      </c>
      <c r="H422" s="154">
        <v>37.549999999999997</v>
      </c>
      <c r="I422" s="155"/>
      <c r="L422" s="150"/>
      <c r="M422" s="156"/>
      <c r="T422" s="157"/>
      <c r="AT422" s="152" t="s">
        <v>302</v>
      </c>
      <c r="AU422" s="152" t="s">
        <v>85</v>
      </c>
      <c r="AV422" s="12" t="s">
        <v>85</v>
      </c>
      <c r="AW422" s="12" t="s">
        <v>32</v>
      </c>
      <c r="AX422" s="12" t="s">
        <v>76</v>
      </c>
      <c r="AY422" s="152" t="s">
        <v>293</v>
      </c>
    </row>
    <row r="423" spans="2:65" s="14" customFormat="1" ht="11.25">
      <c r="B423" s="167"/>
      <c r="D423" s="151" t="s">
        <v>302</v>
      </c>
      <c r="E423" s="168" t="s">
        <v>1</v>
      </c>
      <c r="F423" s="169" t="s">
        <v>371</v>
      </c>
      <c r="H423" s="170">
        <v>1005.99</v>
      </c>
      <c r="I423" s="171"/>
      <c r="L423" s="167"/>
      <c r="M423" s="172"/>
      <c r="T423" s="173"/>
      <c r="AT423" s="168" t="s">
        <v>302</v>
      </c>
      <c r="AU423" s="168" t="s">
        <v>85</v>
      </c>
      <c r="AV423" s="14" t="s">
        <v>300</v>
      </c>
      <c r="AW423" s="14" t="s">
        <v>32</v>
      </c>
      <c r="AX423" s="14" t="s">
        <v>83</v>
      </c>
      <c r="AY423" s="168" t="s">
        <v>293</v>
      </c>
    </row>
    <row r="424" spans="2:65" s="1" customFormat="1" ht="37.9" customHeight="1">
      <c r="B424" s="32"/>
      <c r="C424" s="174" t="s">
        <v>1290</v>
      </c>
      <c r="D424" s="174" t="s">
        <v>530</v>
      </c>
      <c r="E424" s="175" t="s">
        <v>2810</v>
      </c>
      <c r="F424" s="176" t="s">
        <v>2811</v>
      </c>
      <c r="G424" s="177" t="s">
        <v>418</v>
      </c>
      <c r="H424" s="178">
        <v>54.868000000000002</v>
      </c>
      <c r="I424" s="179"/>
      <c r="J424" s="180">
        <f>ROUND(I424*H424,2)</f>
        <v>0</v>
      </c>
      <c r="K424" s="176" t="s">
        <v>1</v>
      </c>
      <c r="L424" s="181"/>
      <c r="M424" s="182" t="s">
        <v>1</v>
      </c>
      <c r="N424" s="183" t="s">
        <v>41</v>
      </c>
      <c r="P424" s="146">
        <f>O424*H424</f>
        <v>0</v>
      </c>
      <c r="Q424" s="146">
        <v>1E-3</v>
      </c>
      <c r="R424" s="146">
        <f>Q424*H424</f>
        <v>5.4868E-2</v>
      </c>
      <c r="S424" s="146">
        <v>0</v>
      </c>
      <c r="T424" s="147">
        <f>S424*H424</f>
        <v>0</v>
      </c>
      <c r="AR424" s="148" t="s">
        <v>787</v>
      </c>
      <c r="AT424" s="148" t="s">
        <v>530</v>
      </c>
      <c r="AU424" s="148" t="s">
        <v>85</v>
      </c>
      <c r="AY424" s="17" t="s">
        <v>293</v>
      </c>
      <c r="BE424" s="149">
        <f>IF(N424="základní",J424,0)</f>
        <v>0</v>
      </c>
      <c r="BF424" s="149">
        <f>IF(N424="snížená",J424,0)</f>
        <v>0</v>
      </c>
      <c r="BG424" s="149">
        <f>IF(N424="zákl. přenesená",J424,0)</f>
        <v>0</v>
      </c>
      <c r="BH424" s="149">
        <f>IF(N424="sníž. přenesená",J424,0)</f>
        <v>0</v>
      </c>
      <c r="BI424" s="149">
        <f>IF(N424="nulová",J424,0)</f>
        <v>0</v>
      </c>
      <c r="BJ424" s="17" t="s">
        <v>83</v>
      </c>
      <c r="BK424" s="149">
        <f>ROUND(I424*H424,2)</f>
        <v>0</v>
      </c>
      <c r="BL424" s="17" t="s">
        <v>624</v>
      </c>
      <c r="BM424" s="148" t="s">
        <v>2812</v>
      </c>
    </row>
    <row r="425" spans="2:65" s="12" customFormat="1" ht="11.25">
      <c r="B425" s="150"/>
      <c r="D425" s="151" t="s">
        <v>302</v>
      </c>
      <c r="E425" s="152" t="s">
        <v>1</v>
      </c>
      <c r="F425" s="153" t="s">
        <v>2813</v>
      </c>
      <c r="H425" s="154">
        <v>54.868000000000002</v>
      </c>
      <c r="I425" s="155"/>
      <c r="L425" s="150"/>
      <c r="M425" s="156"/>
      <c r="T425" s="157"/>
      <c r="AT425" s="152" t="s">
        <v>302</v>
      </c>
      <c r="AU425" s="152" t="s">
        <v>85</v>
      </c>
      <c r="AV425" s="12" t="s">
        <v>85</v>
      </c>
      <c r="AW425" s="12" t="s">
        <v>32</v>
      </c>
      <c r="AX425" s="12" t="s">
        <v>83</v>
      </c>
      <c r="AY425" s="152" t="s">
        <v>293</v>
      </c>
    </row>
    <row r="426" spans="2:65" s="1" customFormat="1" ht="33" customHeight="1">
      <c r="B426" s="32"/>
      <c r="C426" s="174" t="s">
        <v>1295</v>
      </c>
      <c r="D426" s="174" t="s">
        <v>530</v>
      </c>
      <c r="E426" s="175" t="s">
        <v>2814</v>
      </c>
      <c r="F426" s="176" t="s">
        <v>2815</v>
      </c>
      <c r="G426" s="177" t="s">
        <v>418</v>
      </c>
      <c r="H426" s="178">
        <v>415.27199999999999</v>
      </c>
      <c r="I426" s="179"/>
      <c r="J426" s="180">
        <f>ROUND(I426*H426,2)</f>
        <v>0</v>
      </c>
      <c r="K426" s="176" t="s">
        <v>1</v>
      </c>
      <c r="L426" s="181"/>
      <c r="M426" s="182" t="s">
        <v>1</v>
      </c>
      <c r="N426" s="183" t="s">
        <v>41</v>
      </c>
      <c r="P426" s="146">
        <f>O426*H426</f>
        <v>0</v>
      </c>
      <c r="Q426" s="146">
        <v>1E-3</v>
      </c>
      <c r="R426" s="146">
        <f>Q426*H426</f>
        <v>0.41527199999999997</v>
      </c>
      <c r="S426" s="146">
        <v>0</v>
      </c>
      <c r="T426" s="147">
        <f>S426*H426</f>
        <v>0</v>
      </c>
      <c r="AR426" s="148" t="s">
        <v>787</v>
      </c>
      <c r="AT426" s="148" t="s">
        <v>530</v>
      </c>
      <c r="AU426" s="148" t="s">
        <v>85</v>
      </c>
      <c r="AY426" s="17" t="s">
        <v>293</v>
      </c>
      <c r="BE426" s="149">
        <f>IF(N426="základní",J426,0)</f>
        <v>0</v>
      </c>
      <c r="BF426" s="149">
        <f>IF(N426="snížená",J426,0)</f>
        <v>0</v>
      </c>
      <c r="BG426" s="149">
        <f>IF(N426="zákl. přenesená",J426,0)</f>
        <v>0</v>
      </c>
      <c r="BH426" s="149">
        <f>IF(N426="sníž. přenesená",J426,0)</f>
        <v>0</v>
      </c>
      <c r="BI426" s="149">
        <f>IF(N426="nulová",J426,0)</f>
        <v>0</v>
      </c>
      <c r="BJ426" s="17" t="s">
        <v>83</v>
      </c>
      <c r="BK426" s="149">
        <f>ROUND(I426*H426,2)</f>
        <v>0</v>
      </c>
      <c r="BL426" s="17" t="s">
        <v>624</v>
      </c>
      <c r="BM426" s="148" t="s">
        <v>2816</v>
      </c>
    </row>
    <row r="427" spans="2:65" s="12" customFormat="1" ht="11.25">
      <c r="B427" s="150"/>
      <c r="D427" s="151" t="s">
        <v>302</v>
      </c>
      <c r="E427" s="152" t="s">
        <v>1</v>
      </c>
      <c r="F427" s="153" t="s">
        <v>2817</v>
      </c>
      <c r="H427" s="154">
        <v>415.27199999999999</v>
      </c>
      <c r="I427" s="155"/>
      <c r="L427" s="150"/>
      <c r="M427" s="156"/>
      <c r="T427" s="157"/>
      <c r="AT427" s="152" t="s">
        <v>302</v>
      </c>
      <c r="AU427" s="152" t="s">
        <v>85</v>
      </c>
      <c r="AV427" s="12" t="s">
        <v>85</v>
      </c>
      <c r="AW427" s="12" t="s">
        <v>32</v>
      </c>
      <c r="AX427" s="12" t="s">
        <v>83</v>
      </c>
      <c r="AY427" s="152" t="s">
        <v>293</v>
      </c>
    </row>
    <row r="428" spans="2:65" s="1" customFormat="1" ht="33" customHeight="1">
      <c r="B428" s="32"/>
      <c r="C428" s="174" t="s">
        <v>1299</v>
      </c>
      <c r="D428" s="174" t="s">
        <v>530</v>
      </c>
      <c r="E428" s="175" t="s">
        <v>2818</v>
      </c>
      <c r="F428" s="176" t="s">
        <v>2819</v>
      </c>
      <c r="G428" s="177" t="s">
        <v>418</v>
      </c>
      <c r="H428" s="178">
        <v>280.27999999999997</v>
      </c>
      <c r="I428" s="179"/>
      <c r="J428" s="180">
        <f>ROUND(I428*H428,2)</f>
        <v>0</v>
      </c>
      <c r="K428" s="176" t="s">
        <v>1</v>
      </c>
      <c r="L428" s="181"/>
      <c r="M428" s="182" t="s">
        <v>1</v>
      </c>
      <c r="N428" s="183" t="s">
        <v>41</v>
      </c>
      <c r="P428" s="146">
        <f>O428*H428</f>
        <v>0</v>
      </c>
      <c r="Q428" s="146">
        <v>1E-3</v>
      </c>
      <c r="R428" s="146">
        <f>Q428*H428</f>
        <v>0.28027999999999997</v>
      </c>
      <c r="S428" s="146">
        <v>0</v>
      </c>
      <c r="T428" s="147">
        <f>S428*H428</f>
        <v>0</v>
      </c>
      <c r="AR428" s="148" t="s">
        <v>787</v>
      </c>
      <c r="AT428" s="148" t="s">
        <v>530</v>
      </c>
      <c r="AU428" s="148" t="s">
        <v>85</v>
      </c>
      <c r="AY428" s="17" t="s">
        <v>293</v>
      </c>
      <c r="BE428" s="149">
        <f>IF(N428="základní",J428,0)</f>
        <v>0</v>
      </c>
      <c r="BF428" s="149">
        <f>IF(N428="snížená",J428,0)</f>
        <v>0</v>
      </c>
      <c r="BG428" s="149">
        <f>IF(N428="zákl. přenesená",J428,0)</f>
        <v>0</v>
      </c>
      <c r="BH428" s="149">
        <f>IF(N428="sníž. přenesená",J428,0)</f>
        <v>0</v>
      </c>
      <c r="BI428" s="149">
        <f>IF(N428="nulová",J428,0)</f>
        <v>0</v>
      </c>
      <c r="BJ428" s="17" t="s">
        <v>83</v>
      </c>
      <c r="BK428" s="149">
        <f>ROUND(I428*H428,2)</f>
        <v>0</v>
      </c>
      <c r="BL428" s="17" t="s">
        <v>624</v>
      </c>
      <c r="BM428" s="148" t="s">
        <v>2820</v>
      </c>
    </row>
    <row r="429" spans="2:65" s="12" customFormat="1" ht="11.25">
      <c r="B429" s="150"/>
      <c r="D429" s="151" t="s">
        <v>302</v>
      </c>
      <c r="E429" s="152" t="s">
        <v>1</v>
      </c>
      <c r="F429" s="153" t="s">
        <v>2821</v>
      </c>
      <c r="H429" s="154">
        <v>280.27999999999997</v>
      </c>
      <c r="I429" s="155"/>
      <c r="L429" s="150"/>
      <c r="M429" s="156"/>
      <c r="T429" s="157"/>
      <c r="AT429" s="152" t="s">
        <v>302</v>
      </c>
      <c r="AU429" s="152" t="s">
        <v>85</v>
      </c>
      <c r="AV429" s="12" t="s">
        <v>85</v>
      </c>
      <c r="AW429" s="12" t="s">
        <v>32</v>
      </c>
      <c r="AX429" s="12" t="s">
        <v>83</v>
      </c>
      <c r="AY429" s="152" t="s">
        <v>293</v>
      </c>
    </row>
    <row r="430" spans="2:65" s="1" customFormat="1" ht="33" customHeight="1">
      <c r="B430" s="32"/>
      <c r="C430" s="174" t="s">
        <v>1303</v>
      </c>
      <c r="D430" s="174" t="s">
        <v>530</v>
      </c>
      <c r="E430" s="175" t="s">
        <v>2822</v>
      </c>
      <c r="F430" s="176" t="s">
        <v>2823</v>
      </c>
      <c r="G430" s="177" t="s">
        <v>418</v>
      </c>
      <c r="H430" s="178">
        <v>30.536000000000001</v>
      </c>
      <c r="I430" s="179"/>
      <c r="J430" s="180">
        <f>ROUND(I430*H430,2)</f>
        <v>0</v>
      </c>
      <c r="K430" s="176" t="s">
        <v>1</v>
      </c>
      <c r="L430" s="181"/>
      <c r="M430" s="182" t="s">
        <v>1</v>
      </c>
      <c r="N430" s="183" t="s">
        <v>41</v>
      </c>
      <c r="P430" s="146">
        <f>O430*H430</f>
        <v>0</v>
      </c>
      <c r="Q430" s="146">
        <v>1E-3</v>
      </c>
      <c r="R430" s="146">
        <f>Q430*H430</f>
        <v>3.0536000000000001E-2</v>
      </c>
      <c r="S430" s="146">
        <v>0</v>
      </c>
      <c r="T430" s="147">
        <f>S430*H430</f>
        <v>0</v>
      </c>
      <c r="AR430" s="148" t="s">
        <v>787</v>
      </c>
      <c r="AT430" s="148" t="s">
        <v>530</v>
      </c>
      <c r="AU430" s="148" t="s">
        <v>85</v>
      </c>
      <c r="AY430" s="17" t="s">
        <v>293</v>
      </c>
      <c r="BE430" s="149">
        <f>IF(N430="základní",J430,0)</f>
        <v>0</v>
      </c>
      <c r="BF430" s="149">
        <f>IF(N430="snížená",J430,0)</f>
        <v>0</v>
      </c>
      <c r="BG430" s="149">
        <f>IF(N430="zákl. přenesená",J430,0)</f>
        <v>0</v>
      </c>
      <c r="BH430" s="149">
        <f>IF(N430="sníž. přenesená",J430,0)</f>
        <v>0</v>
      </c>
      <c r="BI430" s="149">
        <f>IF(N430="nulová",J430,0)</f>
        <v>0</v>
      </c>
      <c r="BJ430" s="17" t="s">
        <v>83</v>
      </c>
      <c r="BK430" s="149">
        <f>ROUND(I430*H430,2)</f>
        <v>0</v>
      </c>
      <c r="BL430" s="17" t="s">
        <v>624</v>
      </c>
      <c r="BM430" s="148" t="s">
        <v>2824</v>
      </c>
    </row>
    <row r="431" spans="2:65" s="12" customFormat="1" ht="11.25">
      <c r="B431" s="150"/>
      <c r="D431" s="151" t="s">
        <v>302</v>
      </c>
      <c r="E431" s="152" t="s">
        <v>1</v>
      </c>
      <c r="F431" s="153" t="s">
        <v>2825</v>
      </c>
      <c r="H431" s="154">
        <v>30.536000000000001</v>
      </c>
      <c r="I431" s="155"/>
      <c r="L431" s="150"/>
      <c r="M431" s="156"/>
      <c r="T431" s="157"/>
      <c r="AT431" s="152" t="s">
        <v>302</v>
      </c>
      <c r="AU431" s="152" t="s">
        <v>85</v>
      </c>
      <c r="AV431" s="12" t="s">
        <v>85</v>
      </c>
      <c r="AW431" s="12" t="s">
        <v>32</v>
      </c>
      <c r="AX431" s="12" t="s">
        <v>83</v>
      </c>
      <c r="AY431" s="152" t="s">
        <v>293</v>
      </c>
    </row>
    <row r="432" spans="2:65" s="1" customFormat="1" ht="33" customHeight="1">
      <c r="B432" s="32"/>
      <c r="C432" s="174" t="s">
        <v>1309</v>
      </c>
      <c r="D432" s="174" t="s">
        <v>530</v>
      </c>
      <c r="E432" s="175" t="s">
        <v>2826</v>
      </c>
      <c r="F432" s="176" t="s">
        <v>2827</v>
      </c>
      <c r="G432" s="177" t="s">
        <v>418</v>
      </c>
      <c r="H432" s="178">
        <v>30.811</v>
      </c>
      <c r="I432" s="179"/>
      <c r="J432" s="180">
        <f>ROUND(I432*H432,2)</f>
        <v>0</v>
      </c>
      <c r="K432" s="176" t="s">
        <v>1</v>
      </c>
      <c r="L432" s="181"/>
      <c r="M432" s="182" t="s">
        <v>1</v>
      </c>
      <c r="N432" s="183" t="s">
        <v>41</v>
      </c>
      <c r="P432" s="146">
        <f>O432*H432</f>
        <v>0</v>
      </c>
      <c r="Q432" s="146">
        <v>1E-3</v>
      </c>
      <c r="R432" s="146">
        <f>Q432*H432</f>
        <v>3.0811000000000002E-2</v>
      </c>
      <c r="S432" s="146">
        <v>0</v>
      </c>
      <c r="T432" s="147">
        <f>S432*H432</f>
        <v>0</v>
      </c>
      <c r="AR432" s="148" t="s">
        <v>787</v>
      </c>
      <c r="AT432" s="148" t="s">
        <v>530</v>
      </c>
      <c r="AU432" s="148" t="s">
        <v>85</v>
      </c>
      <c r="AY432" s="17" t="s">
        <v>293</v>
      </c>
      <c r="BE432" s="149">
        <f>IF(N432="základní",J432,0)</f>
        <v>0</v>
      </c>
      <c r="BF432" s="149">
        <f>IF(N432="snížená",J432,0)</f>
        <v>0</v>
      </c>
      <c r="BG432" s="149">
        <f>IF(N432="zákl. přenesená",J432,0)</f>
        <v>0</v>
      </c>
      <c r="BH432" s="149">
        <f>IF(N432="sníž. přenesená",J432,0)</f>
        <v>0</v>
      </c>
      <c r="BI432" s="149">
        <f>IF(N432="nulová",J432,0)</f>
        <v>0</v>
      </c>
      <c r="BJ432" s="17" t="s">
        <v>83</v>
      </c>
      <c r="BK432" s="149">
        <f>ROUND(I432*H432,2)</f>
        <v>0</v>
      </c>
      <c r="BL432" s="17" t="s">
        <v>624</v>
      </c>
      <c r="BM432" s="148" t="s">
        <v>2828</v>
      </c>
    </row>
    <row r="433" spans="2:65" s="12" customFormat="1" ht="11.25">
      <c r="B433" s="150"/>
      <c r="D433" s="151" t="s">
        <v>302</v>
      </c>
      <c r="E433" s="152" t="s">
        <v>1</v>
      </c>
      <c r="F433" s="153" t="s">
        <v>2829</v>
      </c>
      <c r="H433" s="154">
        <v>30.811</v>
      </c>
      <c r="I433" s="155"/>
      <c r="L433" s="150"/>
      <c r="M433" s="156"/>
      <c r="T433" s="157"/>
      <c r="AT433" s="152" t="s">
        <v>302</v>
      </c>
      <c r="AU433" s="152" t="s">
        <v>85</v>
      </c>
      <c r="AV433" s="12" t="s">
        <v>85</v>
      </c>
      <c r="AW433" s="12" t="s">
        <v>32</v>
      </c>
      <c r="AX433" s="12" t="s">
        <v>83</v>
      </c>
      <c r="AY433" s="152" t="s">
        <v>293</v>
      </c>
    </row>
    <row r="434" spans="2:65" s="1" customFormat="1" ht="33" customHeight="1">
      <c r="B434" s="32"/>
      <c r="C434" s="174" t="s">
        <v>1348</v>
      </c>
      <c r="D434" s="174" t="s">
        <v>530</v>
      </c>
      <c r="E434" s="175" t="s">
        <v>2830</v>
      </c>
      <c r="F434" s="176" t="s">
        <v>2831</v>
      </c>
      <c r="G434" s="177" t="s">
        <v>418</v>
      </c>
      <c r="H434" s="178">
        <v>42.856000000000002</v>
      </c>
      <c r="I434" s="179"/>
      <c r="J434" s="180">
        <f>ROUND(I434*H434,2)</f>
        <v>0</v>
      </c>
      <c r="K434" s="176" t="s">
        <v>1</v>
      </c>
      <c r="L434" s="181"/>
      <c r="M434" s="182" t="s">
        <v>1</v>
      </c>
      <c r="N434" s="183" t="s">
        <v>41</v>
      </c>
      <c r="P434" s="146">
        <f>O434*H434</f>
        <v>0</v>
      </c>
      <c r="Q434" s="146">
        <v>1E-3</v>
      </c>
      <c r="R434" s="146">
        <f>Q434*H434</f>
        <v>4.2856000000000005E-2</v>
      </c>
      <c r="S434" s="146">
        <v>0</v>
      </c>
      <c r="T434" s="147">
        <f>S434*H434</f>
        <v>0</v>
      </c>
      <c r="AR434" s="148" t="s">
        <v>787</v>
      </c>
      <c r="AT434" s="148" t="s">
        <v>530</v>
      </c>
      <c r="AU434" s="148" t="s">
        <v>85</v>
      </c>
      <c r="AY434" s="17" t="s">
        <v>293</v>
      </c>
      <c r="BE434" s="149">
        <f>IF(N434="základní",J434,0)</f>
        <v>0</v>
      </c>
      <c r="BF434" s="149">
        <f>IF(N434="snížená",J434,0)</f>
        <v>0</v>
      </c>
      <c r="BG434" s="149">
        <f>IF(N434="zákl. přenesená",J434,0)</f>
        <v>0</v>
      </c>
      <c r="BH434" s="149">
        <f>IF(N434="sníž. přenesená",J434,0)</f>
        <v>0</v>
      </c>
      <c r="BI434" s="149">
        <f>IF(N434="nulová",J434,0)</f>
        <v>0</v>
      </c>
      <c r="BJ434" s="17" t="s">
        <v>83</v>
      </c>
      <c r="BK434" s="149">
        <f>ROUND(I434*H434,2)</f>
        <v>0</v>
      </c>
      <c r="BL434" s="17" t="s">
        <v>624</v>
      </c>
      <c r="BM434" s="148" t="s">
        <v>2832</v>
      </c>
    </row>
    <row r="435" spans="2:65" s="12" customFormat="1" ht="11.25">
      <c r="B435" s="150"/>
      <c r="D435" s="151" t="s">
        <v>302</v>
      </c>
      <c r="E435" s="152" t="s">
        <v>1</v>
      </c>
      <c r="F435" s="153" t="s">
        <v>2833</v>
      </c>
      <c r="H435" s="154">
        <v>42.856000000000002</v>
      </c>
      <c r="I435" s="155"/>
      <c r="L435" s="150"/>
      <c r="M435" s="156"/>
      <c r="T435" s="157"/>
      <c r="AT435" s="152" t="s">
        <v>302</v>
      </c>
      <c r="AU435" s="152" t="s">
        <v>85</v>
      </c>
      <c r="AV435" s="12" t="s">
        <v>85</v>
      </c>
      <c r="AW435" s="12" t="s">
        <v>32</v>
      </c>
      <c r="AX435" s="12" t="s">
        <v>83</v>
      </c>
      <c r="AY435" s="152" t="s">
        <v>293</v>
      </c>
    </row>
    <row r="436" spans="2:65" s="1" customFormat="1" ht="33" customHeight="1">
      <c r="B436" s="32"/>
      <c r="C436" s="174" t="s">
        <v>1353</v>
      </c>
      <c r="D436" s="174" t="s">
        <v>530</v>
      </c>
      <c r="E436" s="175" t="s">
        <v>2834</v>
      </c>
      <c r="F436" s="176" t="s">
        <v>2835</v>
      </c>
      <c r="G436" s="177" t="s">
        <v>418</v>
      </c>
      <c r="H436" s="178">
        <v>63.624000000000002</v>
      </c>
      <c r="I436" s="179"/>
      <c r="J436" s="180">
        <f>ROUND(I436*H436,2)</f>
        <v>0</v>
      </c>
      <c r="K436" s="176" t="s">
        <v>1</v>
      </c>
      <c r="L436" s="181"/>
      <c r="M436" s="182" t="s">
        <v>1</v>
      </c>
      <c r="N436" s="183" t="s">
        <v>41</v>
      </c>
      <c r="P436" s="146">
        <f>O436*H436</f>
        <v>0</v>
      </c>
      <c r="Q436" s="146">
        <v>1E-3</v>
      </c>
      <c r="R436" s="146">
        <f>Q436*H436</f>
        <v>6.3624E-2</v>
      </c>
      <c r="S436" s="146">
        <v>0</v>
      </c>
      <c r="T436" s="147">
        <f>S436*H436</f>
        <v>0</v>
      </c>
      <c r="AR436" s="148" t="s">
        <v>787</v>
      </c>
      <c r="AT436" s="148" t="s">
        <v>530</v>
      </c>
      <c r="AU436" s="148" t="s">
        <v>85</v>
      </c>
      <c r="AY436" s="17" t="s">
        <v>293</v>
      </c>
      <c r="BE436" s="149">
        <f>IF(N436="základní",J436,0)</f>
        <v>0</v>
      </c>
      <c r="BF436" s="149">
        <f>IF(N436="snížená",J436,0)</f>
        <v>0</v>
      </c>
      <c r="BG436" s="149">
        <f>IF(N436="zákl. přenesená",J436,0)</f>
        <v>0</v>
      </c>
      <c r="BH436" s="149">
        <f>IF(N436="sníž. přenesená",J436,0)</f>
        <v>0</v>
      </c>
      <c r="BI436" s="149">
        <f>IF(N436="nulová",J436,0)</f>
        <v>0</v>
      </c>
      <c r="BJ436" s="17" t="s">
        <v>83</v>
      </c>
      <c r="BK436" s="149">
        <f>ROUND(I436*H436,2)</f>
        <v>0</v>
      </c>
      <c r="BL436" s="17" t="s">
        <v>624</v>
      </c>
      <c r="BM436" s="148" t="s">
        <v>2836</v>
      </c>
    </row>
    <row r="437" spans="2:65" s="12" customFormat="1" ht="11.25">
      <c r="B437" s="150"/>
      <c r="D437" s="151" t="s">
        <v>302</v>
      </c>
      <c r="E437" s="152" t="s">
        <v>1</v>
      </c>
      <c r="F437" s="153" t="s">
        <v>2837</v>
      </c>
      <c r="H437" s="154">
        <v>63.624000000000002</v>
      </c>
      <c r="I437" s="155"/>
      <c r="L437" s="150"/>
      <c r="M437" s="156"/>
      <c r="T437" s="157"/>
      <c r="AT437" s="152" t="s">
        <v>302</v>
      </c>
      <c r="AU437" s="152" t="s">
        <v>85</v>
      </c>
      <c r="AV437" s="12" t="s">
        <v>85</v>
      </c>
      <c r="AW437" s="12" t="s">
        <v>32</v>
      </c>
      <c r="AX437" s="12" t="s">
        <v>83</v>
      </c>
      <c r="AY437" s="152" t="s">
        <v>293</v>
      </c>
    </row>
    <row r="438" spans="2:65" s="1" customFormat="1" ht="33" customHeight="1">
      <c r="B438" s="32"/>
      <c r="C438" s="174" t="s">
        <v>1357</v>
      </c>
      <c r="D438" s="174" t="s">
        <v>530</v>
      </c>
      <c r="E438" s="175" t="s">
        <v>2838</v>
      </c>
      <c r="F438" s="176" t="s">
        <v>2839</v>
      </c>
      <c r="G438" s="177" t="s">
        <v>418</v>
      </c>
      <c r="H438" s="178">
        <v>28.687999999999999</v>
      </c>
      <c r="I438" s="179"/>
      <c r="J438" s="180">
        <f>ROUND(I438*H438,2)</f>
        <v>0</v>
      </c>
      <c r="K438" s="176" t="s">
        <v>1</v>
      </c>
      <c r="L438" s="181"/>
      <c r="M438" s="182" t="s">
        <v>1</v>
      </c>
      <c r="N438" s="183" t="s">
        <v>41</v>
      </c>
      <c r="P438" s="146">
        <f>O438*H438</f>
        <v>0</v>
      </c>
      <c r="Q438" s="146">
        <v>1E-3</v>
      </c>
      <c r="R438" s="146">
        <f>Q438*H438</f>
        <v>2.8687999999999998E-2</v>
      </c>
      <c r="S438" s="146">
        <v>0</v>
      </c>
      <c r="T438" s="147">
        <f>S438*H438</f>
        <v>0</v>
      </c>
      <c r="AR438" s="148" t="s">
        <v>787</v>
      </c>
      <c r="AT438" s="148" t="s">
        <v>530</v>
      </c>
      <c r="AU438" s="148" t="s">
        <v>85</v>
      </c>
      <c r="AY438" s="17" t="s">
        <v>293</v>
      </c>
      <c r="BE438" s="149">
        <f>IF(N438="základní",J438,0)</f>
        <v>0</v>
      </c>
      <c r="BF438" s="149">
        <f>IF(N438="snížená",J438,0)</f>
        <v>0</v>
      </c>
      <c r="BG438" s="149">
        <f>IF(N438="zákl. přenesená",J438,0)</f>
        <v>0</v>
      </c>
      <c r="BH438" s="149">
        <f>IF(N438="sníž. přenesená",J438,0)</f>
        <v>0</v>
      </c>
      <c r="BI438" s="149">
        <f>IF(N438="nulová",J438,0)</f>
        <v>0</v>
      </c>
      <c r="BJ438" s="17" t="s">
        <v>83</v>
      </c>
      <c r="BK438" s="149">
        <f>ROUND(I438*H438,2)</f>
        <v>0</v>
      </c>
      <c r="BL438" s="17" t="s">
        <v>624</v>
      </c>
      <c r="BM438" s="148" t="s">
        <v>2840</v>
      </c>
    </row>
    <row r="439" spans="2:65" s="12" customFormat="1" ht="11.25">
      <c r="B439" s="150"/>
      <c r="D439" s="151" t="s">
        <v>302</v>
      </c>
      <c r="E439" s="152" t="s">
        <v>1</v>
      </c>
      <c r="F439" s="153" t="s">
        <v>2841</v>
      </c>
      <c r="H439" s="154">
        <v>28.687999999999999</v>
      </c>
      <c r="I439" s="155"/>
      <c r="L439" s="150"/>
      <c r="M439" s="156"/>
      <c r="T439" s="157"/>
      <c r="AT439" s="152" t="s">
        <v>302</v>
      </c>
      <c r="AU439" s="152" t="s">
        <v>85</v>
      </c>
      <c r="AV439" s="12" t="s">
        <v>85</v>
      </c>
      <c r="AW439" s="12" t="s">
        <v>32</v>
      </c>
      <c r="AX439" s="12" t="s">
        <v>83</v>
      </c>
      <c r="AY439" s="152" t="s">
        <v>293</v>
      </c>
    </row>
    <row r="440" spans="2:65" s="1" customFormat="1" ht="33" customHeight="1">
      <c r="B440" s="32"/>
      <c r="C440" s="174" t="s">
        <v>1366</v>
      </c>
      <c r="D440" s="174" t="s">
        <v>530</v>
      </c>
      <c r="E440" s="175" t="s">
        <v>2842</v>
      </c>
      <c r="F440" s="176" t="s">
        <v>2843</v>
      </c>
      <c r="G440" s="177" t="s">
        <v>418</v>
      </c>
      <c r="H440" s="178">
        <v>84.215999999999994</v>
      </c>
      <c r="I440" s="179"/>
      <c r="J440" s="180">
        <f>ROUND(I440*H440,2)</f>
        <v>0</v>
      </c>
      <c r="K440" s="176" t="s">
        <v>1</v>
      </c>
      <c r="L440" s="181"/>
      <c r="M440" s="182" t="s">
        <v>1</v>
      </c>
      <c r="N440" s="183" t="s">
        <v>41</v>
      </c>
      <c r="P440" s="146">
        <f>O440*H440</f>
        <v>0</v>
      </c>
      <c r="Q440" s="146">
        <v>1E-3</v>
      </c>
      <c r="R440" s="146">
        <f>Q440*H440</f>
        <v>8.4215999999999999E-2</v>
      </c>
      <c r="S440" s="146">
        <v>0</v>
      </c>
      <c r="T440" s="147">
        <f>S440*H440</f>
        <v>0</v>
      </c>
      <c r="AR440" s="148" t="s">
        <v>787</v>
      </c>
      <c r="AT440" s="148" t="s">
        <v>530</v>
      </c>
      <c r="AU440" s="148" t="s">
        <v>85</v>
      </c>
      <c r="AY440" s="17" t="s">
        <v>293</v>
      </c>
      <c r="BE440" s="149">
        <f>IF(N440="základní",J440,0)</f>
        <v>0</v>
      </c>
      <c r="BF440" s="149">
        <f>IF(N440="snížená",J440,0)</f>
        <v>0</v>
      </c>
      <c r="BG440" s="149">
        <f>IF(N440="zákl. přenesená",J440,0)</f>
        <v>0</v>
      </c>
      <c r="BH440" s="149">
        <f>IF(N440="sníž. přenesená",J440,0)</f>
        <v>0</v>
      </c>
      <c r="BI440" s="149">
        <f>IF(N440="nulová",J440,0)</f>
        <v>0</v>
      </c>
      <c r="BJ440" s="17" t="s">
        <v>83</v>
      </c>
      <c r="BK440" s="149">
        <f>ROUND(I440*H440,2)</f>
        <v>0</v>
      </c>
      <c r="BL440" s="17" t="s">
        <v>624</v>
      </c>
      <c r="BM440" s="148" t="s">
        <v>2844</v>
      </c>
    </row>
    <row r="441" spans="2:65" s="12" customFormat="1" ht="11.25">
      <c r="B441" s="150"/>
      <c r="D441" s="151" t="s">
        <v>302</v>
      </c>
      <c r="E441" s="152" t="s">
        <v>1</v>
      </c>
      <c r="F441" s="153" t="s">
        <v>2845</v>
      </c>
      <c r="H441" s="154">
        <v>84.215999999999994</v>
      </c>
      <c r="I441" s="155"/>
      <c r="L441" s="150"/>
      <c r="M441" s="156"/>
      <c r="T441" s="157"/>
      <c r="AT441" s="152" t="s">
        <v>302</v>
      </c>
      <c r="AU441" s="152" t="s">
        <v>85</v>
      </c>
      <c r="AV441" s="12" t="s">
        <v>85</v>
      </c>
      <c r="AW441" s="12" t="s">
        <v>32</v>
      </c>
      <c r="AX441" s="12" t="s">
        <v>83</v>
      </c>
      <c r="AY441" s="152" t="s">
        <v>293</v>
      </c>
    </row>
    <row r="442" spans="2:65" s="1" customFormat="1" ht="33" customHeight="1">
      <c r="B442" s="32"/>
      <c r="C442" s="174" t="s">
        <v>1370</v>
      </c>
      <c r="D442" s="174" t="s">
        <v>530</v>
      </c>
      <c r="E442" s="175" t="s">
        <v>2846</v>
      </c>
      <c r="F442" s="176" t="s">
        <v>2847</v>
      </c>
      <c r="G442" s="177" t="s">
        <v>418</v>
      </c>
      <c r="H442" s="178">
        <v>34.133000000000003</v>
      </c>
      <c r="I442" s="179"/>
      <c r="J442" s="180">
        <f>ROUND(I442*H442,2)</f>
        <v>0</v>
      </c>
      <c r="K442" s="176" t="s">
        <v>1</v>
      </c>
      <c r="L442" s="181"/>
      <c r="M442" s="182" t="s">
        <v>1</v>
      </c>
      <c r="N442" s="183" t="s">
        <v>41</v>
      </c>
      <c r="P442" s="146">
        <f>O442*H442</f>
        <v>0</v>
      </c>
      <c r="Q442" s="146">
        <v>1E-3</v>
      </c>
      <c r="R442" s="146">
        <f>Q442*H442</f>
        <v>3.4133000000000004E-2</v>
      </c>
      <c r="S442" s="146">
        <v>0</v>
      </c>
      <c r="T442" s="147">
        <f>S442*H442</f>
        <v>0</v>
      </c>
      <c r="AR442" s="148" t="s">
        <v>787</v>
      </c>
      <c r="AT442" s="148" t="s">
        <v>530</v>
      </c>
      <c r="AU442" s="148" t="s">
        <v>85</v>
      </c>
      <c r="AY442" s="17" t="s">
        <v>293</v>
      </c>
      <c r="BE442" s="149">
        <f>IF(N442="základní",J442,0)</f>
        <v>0</v>
      </c>
      <c r="BF442" s="149">
        <f>IF(N442="snížená",J442,0)</f>
        <v>0</v>
      </c>
      <c r="BG442" s="149">
        <f>IF(N442="zákl. přenesená",J442,0)</f>
        <v>0</v>
      </c>
      <c r="BH442" s="149">
        <f>IF(N442="sníž. přenesená",J442,0)</f>
        <v>0</v>
      </c>
      <c r="BI442" s="149">
        <f>IF(N442="nulová",J442,0)</f>
        <v>0</v>
      </c>
      <c r="BJ442" s="17" t="s">
        <v>83</v>
      </c>
      <c r="BK442" s="149">
        <f>ROUND(I442*H442,2)</f>
        <v>0</v>
      </c>
      <c r="BL442" s="17" t="s">
        <v>624</v>
      </c>
      <c r="BM442" s="148" t="s">
        <v>2848</v>
      </c>
    </row>
    <row r="443" spans="2:65" s="12" customFormat="1" ht="11.25">
      <c r="B443" s="150"/>
      <c r="D443" s="151" t="s">
        <v>302</v>
      </c>
      <c r="E443" s="152" t="s">
        <v>1</v>
      </c>
      <c r="F443" s="153" t="s">
        <v>2849</v>
      </c>
      <c r="H443" s="154">
        <v>34.133000000000003</v>
      </c>
      <c r="I443" s="155"/>
      <c r="L443" s="150"/>
      <c r="M443" s="156"/>
      <c r="T443" s="157"/>
      <c r="AT443" s="152" t="s">
        <v>302</v>
      </c>
      <c r="AU443" s="152" t="s">
        <v>85</v>
      </c>
      <c r="AV443" s="12" t="s">
        <v>85</v>
      </c>
      <c r="AW443" s="12" t="s">
        <v>32</v>
      </c>
      <c r="AX443" s="12" t="s">
        <v>83</v>
      </c>
      <c r="AY443" s="152" t="s">
        <v>293</v>
      </c>
    </row>
    <row r="444" spans="2:65" s="1" customFormat="1" ht="33" customHeight="1">
      <c r="B444" s="32"/>
      <c r="C444" s="174" t="s">
        <v>1375</v>
      </c>
      <c r="D444" s="174" t="s">
        <v>530</v>
      </c>
      <c r="E444" s="175" t="s">
        <v>2850</v>
      </c>
      <c r="F444" s="176" t="s">
        <v>2851</v>
      </c>
      <c r="G444" s="177" t="s">
        <v>418</v>
      </c>
      <c r="H444" s="178">
        <v>41.305</v>
      </c>
      <c r="I444" s="179"/>
      <c r="J444" s="180">
        <f>ROUND(I444*H444,2)</f>
        <v>0</v>
      </c>
      <c r="K444" s="176" t="s">
        <v>1</v>
      </c>
      <c r="L444" s="181"/>
      <c r="M444" s="182" t="s">
        <v>1</v>
      </c>
      <c r="N444" s="183" t="s">
        <v>41</v>
      </c>
      <c r="P444" s="146">
        <f>O444*H444</f>
        <v>0</v>
      </c>
      <c r="Q444" s="146">
        <v>1E-3</v>
      </c>
      <c r="R444" s="146">
        <f>Q444*H444</f>
        <v>4.1305000000000001E-2</v>
      </c>
      <c r="S444" s="146">
        <v>0</v>
      </c>
      <c r="T444" s="147">
        <f>S444*H444</f>
        <v>0</v>
      </c>
      <c r="AR444" s="148" t="s">
        <v>787</v>
      </c>
      <c r="AT444" s="148" t="s">
        <v>530</v>
      </c>
      <c r="AU444" s="148" t="s">
        <v>85</v>
      </c>
      <c r="AY444" s="17" t="s">
        <v>293</v>
      </c>
      <c r="BE444" s="149">
        <f>IF(N444="základní",J444,0)</f>
        <v>0</v>
      </c>
      <c r="BF444" s="149">
        <f>IF(N444="snížená",J444,0)</f>
        <v>0</v>
      </c>
      <c r="BG444" s="149">
        <f>IF(N444="zákl. přenesená",J444,0)</f>
        <v>0</v>
      </c>
      <c r="BH444" s="149">
        <f>IF(N444="sníž. přenesená",J444,0)</f>
        <v>0</v>
      </c>
      <c r="BI444" s="149">
        <f>IF(N444="nulová",J444,0)</f>
        <v>0</v>
      </c>
      <c r="BJ444" s="17" t="s">
        <v>83</v>
      </c>
      <c r="BK444" s="149">
        <f>ROUND(I444*H444,2)</f>
        <v>0</v>
      </c>
      <c r="BL444" s="17" t="s">
        <v>624</v>
      </c>
      <c r="BM444" s="148" t="s">
        <v>2852</v>
      </c>
    </row>
    <row r="445" spans="2:65" s="12" customFormat="1" ht="11.25">
      <c r="B445" s="150"/>
      <c r="D445" s="151" t="s">
        <v>302</v>
      </c>
      <c r="E445" s="152" t="s">
        <v>1</v>
      </c>
      <c r="F445" s="153" t="s">
        <v>2853</v>
      </c>
      <c r="H445" s="154">
        <v>41.305</v>
      </c>
      <c r="I445" s="155"/>
      <c r="L445" s="150"/>
      <c r="M445" s="156"/>
      <c r="T445" s="157"/>
      <c r="AT445" s="152" t="s">
        <v>302</v>
      </c>
      <c r="AU445" s="152" t="s">
        <v>85</v>
      </c>
      <c r="AV445" s="12" t="s">
        <v>85</v>
      </c>
      <c r="AW445" s="12" t="s">
        <v>32</v>
      </c>
      <c r="AX445" s="12" t="s">
        <v>83</v>
      </c>
      <c r="AY445" s="152" t="s">
        <v>293</v>
      </c>
    </row>
    <row r="446" spans="2:65" s="1" customFormat="1" ht="24.2" customHeight="1">
      <c r="B446" s="32"/>
      <c r="C446" s="137" t="s">
        <v>1379</v>
      </c>
      <c r="D446" s="137" t="s">
        <v>295</v>
      </c>
      <c r="E446" s="138" t="s">
        <v>2854</v>
      </c>
      <c r="F446" s="139" t="s">
        <v>2855</v>
      </c>
      <c r="G446" s="140" t="s">
        <v>418</v>
      </c>
      <c r="H446" s="141">
        <v>244.69</v>
      </c>
      <c r="I446" s="142"/>
      <c r="J446" s="143">
        <f>ROUND(I446*H446,2)</f>
        <v>0</v>
      </c>
      <c r="K446" s="139" t="s">
        <v>299</v>
      </c>
      <c r="L446" s="32"/>
      <c r="M446" s="144" t="s">
        <v>1</v>
      </c>
      <c r="N446" s="145" t="s">
        <v>41</v>
      </c>
      <c r="P446" s="146">
        <f>O446*H446</f>
        <v>0</v>
      </c>
      <c r="Q446" s="146">
        <v>5.0000000000000002E-5</v>
      </c>
      <c r="R446" s="146">
        <f>Q446*H446</f>
        <v>1.2234500000000001E-2</v>
      </c>
      <c r="S446" s="146">
        <v>0</v>
      </c>
      <c r="T446" s="147">
        <f>S446*H446</f>
        <v>0</v>
      </c>
      <c r="AR446" s="148" t="s">
        <v>624</v>
      </c>
      <c r="AT446" s="148" t="s">
        <v>295</v>
      </c>
      <c r="AU446" s="148" t="s">
        <v>85</v>
      </c>
      <c r="AY446" s="17" t="s">
        <v>293</v>
      </c>
      <c r="BE446" s="149">
        <f>IF(N446="základní",J446,0)</f>
        <v>0</v>
      </c>
      <c r="BF446" s="149">
        <f>IF(N446="snížená",J446,0)</f>
        <v>0</v>
      </c>
      <c r="BG446" s="149">
        <f>IF(N446="zákl. přenesená",J446,0)</f>
        <v>0</v>
      </c>
      <c r="BH446" s="149">
        <f>IF(N446="sníž. přenesená",J446,0)</f>
        <v>0</v>
      </c>
      <c r="BI446" s="149">
        <f>IF(N446="nulová",J446,0)</f>
        <v>0</v>
      </c>
      <c r="BJ446" s="17" t="s">
        <v>83</v>
      </c>
      <c r="BK446" s="149">
        <f>ROUND(I446*H446,2)</f>
        <v>0</v>
      </c>
      <c r="BL446" s="17" t="s">
        <v>624</v>
      </c>
      <c r="BM446" s="148" t="s">
        <v>2856</v>
      </c>
    </row>
    <row r="447" spans="2:65" s="12" customFormat="1" ht="11.25">
      <c r="B447" s="150"/>
      <c r="D447" s="151" t="s">
        <v>302</v>
      </c>
      <c r="E447" s="152" t="s">
        <v>1</v>
      </c>
      <c r="F447" s="153" t="s">
        <v>2857</v>
      </c>
      <c r="H447" s="154">
        <v>54.57</v>
      </c>
      <c r="I447" s="155"/>
      <c r="L447" s="150"/>
      <c r="M447" s="156"/>
      <c r="T447" s="157"/>
      <c r="AT447" s="152" t="s">
        <v>302</v>
      </c>
      <c r="AU447" s="152" t="s">
        <v>85</v>
      </c>
      <c r="AV447" s="12" t="s">
        <v>85</v>
      </c>
      <c r="AW447" s="12" t="s">
        <v>32</v>
      </c>
      <c r="AX447" s="12" t="s">
        <v>76</v>
      </c>
      <c r="AY447" s="152" t="s">
        <v>293</v>
      </c>
    </row>
    <row r="448" spans="2:65" s="12" customFormat="1" ht="11.25">
      <c r="B448" s="150"/>
      <c r="D448" s="151" t="s">
        <v>302</v>
      </c>
      <c r="E448" s="152" t="s">
        <v>1</v>
      </c>
      <c r="F448" s="153" t="s">
        <v>2858</v>
      </c>
      <c r="H448" s="154">
        <v>51.44</v>
      </c>
      <c r="I448" s="155"/>
      <c r="L448" s="150"/>
      <c r="M448" s="156"/>
      <c r="T448" s="157"/>
      <c r="AT448" s="152" t="s">
        <v>302</v>
      </c>
      <c r="AU448" s="152" t="s">
        <v>85</v>
      </c>
      <c r="AV448" s="12" t="s">
        <v>85</v>
      </c>
      <c r="AW448" s="12" t="s">
        <v>32</v>
      </c>
      <c r="AX448" s="12" t="s">
        <v>76</v>
      </c>
      <c r="AY448" s="152" t="s">
        <v>293</v>
      </c>
    </row>
    <row r="449" spans="2:65" s="12" customFormat="1" ht="11.25">
      <c r="B449" s="150"/>
      <c r="D449" s="151" t="s">
        <v>302</v>
      </c>
      <c r="E449" s="152" t="s">
        <v>1</v>
      </c>
      <c r="F449" s="153" t="s">
        <v>2859</v>
      </c>
      <c r="H449" s="154">
        <v>60.1</v>
      </c>
      <c r="I449" s="155"/>
      <c r="L449" s="150"/>
      <c r="M449" s="156"/>
      <c r="T449" s="157"/>
      <c r="AT449" s="152" t="s">
        <v>302</v>
      </c>
      <c r="AU449" s="152" t="s">
        <v>85</v>
      </c>
      <c r="AV449" s="12" t="s">
        <v>85</v>
      </c>
      <c r="AW449" s="12" t="s">
        <v>32</v>
      </c>
      <c r="AX449" s="12" t="s">
        <v>76</v>
      </c>
      <c r="AY449" s="152" t="s">
        <v>293</v>
      </c>
    </row>
    <row r="450" spans="2:65" s="12" customFormat="1" ht="11.25">
      <c r="B450" s="150"/>
      <c r="D450" s="151" t="s">
        <v>302</v>
      </c>
      <c r="E450" s="152" t="s">
        <v>1</v>
      </c>
      <c r="F450" s="153" t="s">
        <v>2860</v>
      </c>
      <c r="H450" s="154">
        <v>78.58</v>
      </c>
      <c r="I450" s="155"/>
      <c r="L450" s="150"/>
      <c r="M450" s="156"/>
      <c r="T450" s="157"/>
      <c r="AT450" s="152" t="s">
        <v>302</v>
      </c>
      <c r="AU450" s="152" t="s">
        <v>85</v>
      </c>
      <c r="AV450" s="12" t="s">
        <v>85</v>
      </c>
      <c r="AW450" s="12" t="s">
        <v>32</v>
      </c>
      <c r="AX450" s="12" t="s">
        <v>76</v>
      </c>
      <c r="AY450" s="152" t="s">
        <v>293</v>
      </c>
    </row>
    <row r="451" spans="2:65" s="14" customFormat="1" ht="11.25">
      <c r="B451" s="167"/>
      <c r="D451" s="151" t="s">
        <v>302</v>
      </c>
      <c r="E451" s="168" t="s">
        <v>1</v>
      </c>
      <c r="F451" s="169" t="s">
        <v>371</v>
      </c>
      <c r="H451" s="170">
        <v>244.69</v>
      </c>
      <c r="I451" s="171"/>
      <c r="L451" s="167"/>
      <c r="M451" s="172"/>
      <c r="T451" s="173"/>
      <c r="AT451" s="168" t="s">
        <v>302</v>
      </c>
      <c r="AU451" s="168" t="s">
        <v>85</v>
      </c>
      <c r="AV451" s="14" t="s">
        <v>300</v>
      </c>
      <c r="AW451" s="14" t="s">
        <v>32</v>
      </c>
      <c r="AX451" s="14" t="s">
        <v>83</v>
      </c>
      <c r="AY451" s="168" t="s">
        <v>293</v>
      </c>
    </row>
    <row r="452" spans="2:65" s="1" customFormat="1" ht="33" customHeight="1">
      <c r="B452" s="32"/>
      <c r="C452" s="174" t="s">
        <v>1383</v>
      </c>
      <c r="D452" s="174" t="s">
        <v>530</v>
      </c>
      <c r="E452" s="175" t="s">
        <v>2861</v>
      </c>
      <c r="F452" s="176" t="s">
        <v>2862</v>
      </c>
      <c r="G452" s="177" t="s">
        <v>418</v>
      </c>
      <c r="H452" s="178">
        <v>60.027000000000001</v>
      </c>
      <c r="I452" s="179"/>
      <c r="J452" s="180">
        <f>ROUND(I452*H452,2)</f>
        <v>0</v>
      </c>
      <c r="K452" s="176" t="s">
        <v>1</v>
      </c>
      <c r="L452" s="181"/>
      <c r="M452" s="182" t="s">
        <v>1</v>
      </c>
      <c r="N452" s="183" t="s">
        <v>41</v>
      </c>
      <c r="P452" s="146">
        <f>O452*H452</f>
        <v>0</v>
      </c>
      <c r="Q452" s="146">
        <v>1E-3</v>
      </c>
      <c r="R452" s="146">
        <f>Q452*H452</f>
        <v>6.0027000000000004E-2</v>
      </c>
      <c r="S452" s="146">
        <v>0</v>
      </c>
      <c r="T452" s="147">
        <f>S452*H452</f>
        <v>0</v>
      </c>
      <c r="AR452" s="148" t="s">
        <v>787</v>
      </c>
      <c r="AT452" s="148" t="s">
        <v>530</v>
      </c>
      <c r="AU452" s="148" t="s">
        <v>85</v>
      </c>
      <c r="AY452" s="17" t="s">
        <v>293</v>
      </c>
      <c r="BE452" s="149">
        <f>IF(N452="základní",J452,0)</f>
        <v>0</v>
      </c>
      <c r="BF452" s="149">
        <f>IF(N452="snížená",J452,0)</f>
        <v>0</v>
      </c>
      <c r="BG452" s="149">
        <f>IF(N452="zákl. přenesená",J452,0)</f>
        <v>0</v>
      </c>
      <c r="BH452" s="149">
        <f>IF(N452="sníž. přenesená",J452,0)</f>
        <v>0</v>
      </c>
      <c r="BI452" s="149">
        <f>IF(N452="nulová",J452,0)</f>
        <v>0</v>
      </c>
      <c r="BJ452" s="17" t="s">
        <v>83</v>
      </c>
      <c r="BK452" s="149">
        <f>ROUND(I452*H452,2)</f>
        <v>0</v>
      </c>
      <c r="BL452" s="17" t="s">
        <v>624</v>
      </c>
      <c r="BM452" s="148" t="s">
        <v>2863</v>
      </c>
    </row>
    <row r="453" spans="2:65" s="12" customFormat="1" ht="11.25">
      <c r="B453" s="150"/>
      <c r="D453" s="151" t="s">
        <v>302</v>
      </c>
      <c r="E453" s="152" t="s">
        <v>1</v>
      </c>
      <c r="F453" s="153" t="s">
        <v>2864</v>
      </c>
      <c r="H453" s="154">
        <v>60.027000000000001</v>
      </c>
      <c r="I453" s="155"/>
      <c r="L453" s="150"/>
      <c r="M453" s="156"/>
      <c r="T453" s="157"/>
      <c r="AT453" s="152" t="s">
        <v>302</v>
      </c>
      <c r="AU453" s="152" t="s">
        <v>85</v>
      </c>
      <c r="AV453" s="12" t="s">
        <v>85</v>
      </c>
      <c r="AW453" s="12" t="s">
        <v>32</v>
      </c>
      <c r="AX453" s="12" t="s">
        <v>83</v>
      </c>
      <c r="AY453" s="152" t="s">
        <v>293</v>
      </c>
    </row>
    <row r="454" spans="2:65" s="1" customFormat="1" ht="33" customHeight="1">
      <c r="B454" s="32"/>
      <c r="C454" s="174" t="s">
        <v>1391</v>
      </c>
      <c r="D454" s="174" t="s">
        <v>530</v>
      </c>
      <c r="E454" s="175" t="s">
        <v>2865</v>
      </c>
      <c r="F454" s="176" t="s">
        <v>2866</v>
      </c>
      <c r="G454" s="177" t="s">
        <v>418</v>
      </c>
      <c r="H454" s="178">
        <v>56.584000000000003</v>
      </c>
      <c r="I454" s="179"/>
      <c r="J454" s="180">
        <f>ROUND(I454*H454,2)</f>
        <v>0</v>
      </c>
      <c r="K454" s="176" t="s">
        <v>1</v>
      </c>
      <c r="L454" s="181"/>
      <c r="M454" s="182" t="s">
        <v>1</v>
      </c>
      <c r="N454" s="183" t="s">
        <v>41</v>
      </c>
      <c r="P454" s="146">
        <f>O454*H454</f>
        <v>0</v>
      </c>
      <c r="Q454" s="146">
        <v>1E-3</v>
      </c>
      <c r="R454" s="146">
        <f>Q454*H454</f>
        <v>5.6584000000000002E-2</v>
      </c>
      <c r="S454" s="146">
        <v>0</v>
      </c>
      <c r="T454" s="147">
        <f>S454*H454</f>
        <v>0</v>
      </c>
      <c r="AR454" s="148" t="s">
        <v>787</v>
      </c>
      <c r="AT454" s="148" t="s">
        <v>530</v>
      </c>
      <c r="AU454" s="148" t="s">
        <v>85</v>
      </c>
      <c r="AY454" s="17" t="s">
        <v>293</v>
      </c>
      <c r="BE454" s="149">
        <f>IF(N454="základní",J454,0)</f>
        <v>0</v>
      </c>
      <c r="BF454" s="149">
        <f>IF(N454="snížená",J454,0)</f>
        <v>0</v>
      </c>
      <c r="BG454" s="149">
        <f>IF(N454="zákl. přenesená",J454,0)</f>
        <v>0</v>
      </c>
      <c r="BH454" s="149">
        <f>IF(N454="sníž. přenesená",J454,0)</f>
        <v>0</v>
      </c>
      <c r="BI454" s="149">
        <f>IF(N454="nulová",J454,0)</f>
        <v>0</v>
      </c>
      <c r="BJ454" s="17" t="s">
        <v>83</v>
      </c>
      <c r="BK454" s="149">
        <f>ROUND(I454*H454,2)</f>
        <v>0</v>
      </c>
      <c r="BL454" s="17" t="s">
        <v>624</v>
      </c>
      <c r="BM454" s="148" t="s">
        <v>2867</v>
      </c>
    </row>
    <row r="455" spans="2:65" s="12" customFormat="1" ht="11.25">
      <c r="B455" s="150"/>
      <c r="D455" s="151" t="s">
        <v>302</v>
      </c>
      <c r="E455" s="152" t="s">
        <v>1</v>
      </c>
      <c r="F455" s="153" t="s">
        <v>2868</v>
      </c>
      <c r="H455" s="154">
        <v>56.584000000000003</v>
      </c>
      <c r="I455" s="155"/>
      <c r="L455" s="150"/>
      <c r="M455" s="156"/>
      <c r="T455" s="157"/>
      <c r="AT455" s="152" t="s">
        <v>302</v>
      </c>
      <c r="AU455" s="152" t="s">
        <v>85</v>
      </c>
      <c r="AV455" s="12" t="s">
        <v>85</v>
      </c>
      <c r="AW455" s="12" t="s">
        <v>32</v>
      </c>
      <c r="AX455" s="12" t="s">
        <v>83</v>
      </c>
      <c r="AY455" s="152" t="s">
        <v>293</v>
      </c>
    </row>
    <row r="456" spans="2:65" s="1" customFormat="1" ht="33" customHeight="1">
      <c r="B456" s="32"/>
      <c r="C456" s="174" t="s">
        <v>1396</v>
      </c>
      <c r="D456" s="174" t="s">
        <v>530</v>
      </c>
      <c r="E456" s="175" t="s">
        <v>2869</v>
      </c>
      <c r="F456" s="176" t="s">
        <v>2870</v>
      </c>
      <c r="G456" s="177" t="s">
        <v>418</v>
      </c>
      <c r="H456" s="178">
        <v>66.11</v>
      </c>
      <c r="I456" s="179"/>
      <c r="J456" s="180">
        <f>ROUND(I456*H456,2)</f>
        <v>0</v>
      </c>
      <c r="K456" s="176" t="s">
        <v>1</v>
      </c>
      <c r="L456" s="181"/>
      <c r="M456" s="182" t="s">
        <v>1</v>
      </c>
      <c r="N456" s="183" t="s">
        <v>41</v>
      </c>
      <c r="P456" s="146">
        <f>O456*H456</f>
        <v>0</v>
      </c>
      <c r="Q456" s="146">
        <v>1E-3</v>
      </c>
      <c r="R456" s="146">
        <f>Q456*H456</f>
        <v>6.6110000000000002E-2</v>
      </c>
      <c r="S456" s="146">
        <v>0</v>
      </c>
      <c r="T456" s="147">
        <f>S456*H456</f>
        <v>0</v>
      </c>
      <c r="AR456" s="148" t="s">
        <v>787</v>
      </c>
      <c r="AT456" s="148" t="s">
        <v>530</v>
      </c>
      <c r="AU456" s="148" t="s">
        <v>85</v>
      </c>
      <c r="AY456" s="17" t="s">
        <v>293</v>
      </c>
      <c r="BE456" s="149">
        <f>IF(N456="základní",J456,0)</f>
        <v>0</v>
      </c>
      <c r="BF456" s="149">
        <f>IF(N456="snížená",J456,0)</f>
        <v>0</v>
      </c>
      <c r="BG456" s="149">
        <f>IF(N456="zákl. přenesená",J456,0)</f>
        <v>0</v>
      </c>
      <c r="BH456" s="149">
        <f>IF(N456="sníž. přenesená",J456,0)</f>
        <v>0</v>
      </c>
      <c r="BI456" s="149">
        <f>IF(N456="nulová",J456,0)</f>
        <v>0</v>
      </c>
      <c r="BJ456" s="17" t="s">
        <v>83</v>
      </c>
      <c r="BK456" s="149">
        <f>ROUND(I456*H456,2)</f>
        <v>0</v>
      </c>
      <c r="BL456" s="17" t="s">
        <v>624</v>
      </c>
      <c r="BM456" s="148" t="s">
        <v>2871</v>
      </c>
    </row>
    <row r="457" spans="2:65" s="12" customFormat="1" ht="11.25">
      <c r="B457" s="150"/>
      <c r="D457" s="151" t="s">
        <v>302</v>
      </c>
      <c r="E457" s="152" t="s">
        <v>1</v>
      </c>
      <c r="F457" s="153" t="s">
        <v>2872</v>
      </c>
      <c r="H457" s="154">
        <v>66.11</v>
      </c>
      <c r="I457" s="155"/>
      <c r="L457" s="150"/>
      <c r="M457" s="156"/>
      <c r="T457" s="157"/>
      <c r="AT457" s="152" t="s">
        <v>302</v>
      </c>
      <c r="AU457" s="152" t="s">
        <v>85</v>
      </c>
      <c r="AV457" s="12" t="s">
        <v>85</v>
      </c>
      <c r="AW457" s="12" t="s">
        <v>32</v>
      </c>
      <c r="AX457" s="12" t="s">
        <v>83</v>
      </c>
      <c r="AY457" s="152" t="s">
        <v>293</v>
      </c>
    </row>
    <row r="458" spans="2:65" s="1" customFormat="1" ht="33" customHeight="1">
      <c r="B458" s="32"/>
      <c r="C458" s="174" t="s">
        <v>1401</v>
      </c>
      <c r="D458" s="174" t="s">
        <v>530</v>
      </c>
      <c r="E458" s="175" t="s">
        <v>2873</v>
      </c>
      <c r="F458" s="176" t="s">
        <v>2874</v>
      </c>
      <c r="G458" s="177" t="s">
        <v>418</v>
      </c>
      <c r="H458" s="178">
        <v>86.438000000000002</v>
      </c>
      <c r="I458" s="179"/>
      <c r="J458" s="180">
        <f>ROUND(I458*H458,2)</f>
        <v>0</v>
      </c>
      <c r="K458" s="176" t="s">
        <v>1</v>
      </c>
      <c r="L458" s="181"/>
      <c r="M458" s="182" t="s">
        <v>1</v>
      </c>
      <c r="N458" s="183" t="s">
        <v>41</v>
      </c>
      <c r="P458" s="146">
        <f>O458*H458</f>
        <v>0</v>
      </c>
      <c r="Q458" s="146">
        <v>1E-3</v>
      </c>
      <c r="R458" s="146">
        <f>Q458*H458</f>
        <v>8.6438000000000001E-2</v>
      </c>
      <c r="S458" s="146">
        <v>0</v>
      </c>
      <c r="T458" s="147">
        <f>S458*H458</f>
        <v>0</v>
      </c>
      <c r="AR458" s="148" t="s">
        <v>787</v>
      </c>
      <c r="AT458" s="148" t="s">
        <v>530</v>
      </c>
      <c r="AU458" s="148" t="s">
        <v>85</v>
      </c>
      <c r="AY458" s="17" t="s">
        <v>293</v>
      </c>
      <c r="BE458" s="149">
        <f>IF(N458="základní",J458,0)</f>
        <v>0</v>
      </c>
      <c r="BF458" s="149">
        <f>IF(N458="snížená",J458,0)</f>
        <v>0</v>
      </c>
      <c r="BG458" s="149">
        <f>IF(N458="zákl. přenesená",J458,0)</f>
        <v>0</v>
      </c>
      <c r="BH458" s="149">
        <f>IF(N458="sníž. přenesená",J458,0)</f>
        <v>0</v>
      </c>
      <c r="BI458" s="149">
        <f>IF(N458="nulová",J458,0)</f>
        <v>0</v>
      </c>
      <c r="BJ458" s="17" t="s">
        <v>83</v>
      </c>
      <c r="BK458" s="149">
        <f>ROUND(I458*H458,2)</f>
        <v>0</v>
      </c>
      <c r="BL458" s="17" t="s">
        <v>624</v>
      </c>
      <c r="BM458" s="148" t="s">
        <v>2875</v>
      </c>
    </row>
    <row r="459" spans="2:65" s="12" customFormat="1" ht="11.25">
      <c r="B459" s="150"/>
      <c r="D459" s="151" t="s">
        <v>302</v>
      </c>
      <c r="E459" s="152" t="s">
        <v>1</v>
      </c>
      <c r="F459" s="153" t="s">
        <v>2876</v>
      </c>
      <c r="H459" s="154">
        <v>86.438000000000002</v>
      </c>
      <c r="I459" s="155"/>
      <c r="L459" s="150"/>
      <c r="M459" s="156"/>
      <c r="T459" s="157"/>
      <c r="AT459" s="152" t="s">
        <v>302</v>
      </c>
      <c r="AU459" s="152" t="s">
        <v>85</v>
      </c>
      <c r="AV459" s="12" t="s">
        <v>85</v>
      </c>
      <c r="AW459" s="12" t="s">
        <v>32</v>
      </c>
      <c r="AX459" s="12" t="s">
        <v>83</v>
      </c>
      <c r="AY459" s="152" t="s">
        <v>293</v>
      </c>
    </row>
    <row r="460" spans="2:65" s="1" customFormat="1" ht="24.2" customHeight="1">
      <c r="B460" s="32"/>
      <c r="C460" s="137" t="s">
        <v>1406</v>
      </c>
      <c r="D460" s="137" t="s">
        <v>295</v>
      </c>
      <c r="E460" s="138" t="s">
        <v>2877</v>
      </c>
      <c r="F460" s="139" t="s">
        <v>2878</v>
      </c>
      <c r="G460" s="140" t="s">
        <v>418</v>
      </c>
      <c r="H460" s="141">
        <v>2247.7600000000002</v>
      </c>
      <c r="I460" s="142"/>
      <c r="J460" s="143">
        <f>ROUND(I460*H460,2)</f>
        <v>0</v>
      </c>
      <c r="K460" s="139" t="s">
        <v>299</v>
      </c>
      <c r="L460" s="32"/>
      <c r="M460" s="144" t="s">
        <v>1</v>
      </c>
      <c r="N460" s="145" t="s">
        <v>41</v>
      </c>
      <c r="P460" s="146">
        <f>O460*H460</f>
        <v>0</v>
      </c>
      <c r="Q460" s="146">
        <v>5.0000000000000002E-5</v>
      </c>
      <c r="R460" s="146">
        <f>Q460*H460</f>
        <v>0.11238800000000002</v>
      </c>
      <c r="S460" s="146">
        <v>0</v>
      </c>
      <c r="T460" s="147">
        <f>S460*H460</f>
        <v>0</v>
      </c>
      <c r="AR460" s="148" t="s">
        <v>624</v>
      </c>
      <c r="AT460" s="148" t="s">
        <v>295</v>
      </c>
      <c r="AU460" s="148" t="s">
        <v>85</v>
      </c>
      <c r="AY460" s="17" t="s">
        <v>293</v>
      </c>
      <c r="BE460" s="149">
        <f>IF(N460="základní",J460,0)</f>
        <v>0</v>
      </c>
      <c r="BF460" s="149">
        <f>IF(N460="snížená",J460,0)</f>
        <v>0</v>
      </c>
      <c r="BG460" s="149">
        <f>IF(N460="zákl. přenesená",J460,0)</f>
        <v>0</v>
      </c>
      <c r="BH460" s="149">
        <f>IF(N460="sníž. přenesená",J460,0)</f>
        <v>0</v>
      </c>
      <c r="BI460" s="149">
        <f>IF(N460="nulová",J460,0)</f>
        <v>0</v>
      </c>
      <c r="BJ460" s="17" t="s">
        <v>83</v>
      </c>
      <c r="BK460" s="149">
        <f>ROUND(I460*H460,2)</f>
        <v>0</v>
      </c>
      <c r="BL460" s="17" t="s">
        <v>624</v>
      </c>
      <c r="BM460" s="148" t="s">
        <v>2879</v>
      </c>
    </row>
    <row r="461" spans="2:65" s="12" customFormat="1" ht="11.25">
      <c r="B461" s="150"/>
      <c r="D461" s="151" t="s">
        <v>302</v>
      </c>
      <c r="E461" s="152" t="s">
        <v>1</v>
      </c>
      <c r="F461" s="153" t="s">
        <v>2880</v>
      </c>
      <c r="H461" s="154">
        <v>1322.76</v>
      </c>
      <c r="I461" s="155"/>
      <c r="L461" s="150"/>
      <c r="M461" s="156"/>
      <c r="T461" s="157"/>
      <c r="AT461" s="152" t="s">
        <v>302</v>
      </c>
      <c r="AU461" s="152" t="s">
        <v>85</v>
      </c>
      <c r="AV461" s="12" t="s">
        <v>85</v>
      </c>
      <c r="AW461" s="12" t="s">
        <v>32</v>
      </c>
      <c r="AX461" s="12" t="s">
        <v>76</v>
      </c>
      <c r="AY461" s="152" t="s">
        <v>293</v>
      </c>
    </row>
    <row r="462" spans="2:65" s="12" customFormat="1" ht="11.25">
      <c r="B462" s="150"/>
      <c r="D462" s="151" t="s">
        <v>302</v>
      </c>
      <c r="E462" s="152" t="s">
        <v>1</v>
      </c>
      <c r="F462" s="153" t="s">
        <v>2881</v>
      </c>
      <c r="H462" s="154">
        <v>223.55</v>
      </c>
      <c r="I462" s="155"/>
      <c r="L462" s="150"/>
      <c r="M462" s="156"/>
      <c r="T462" s="157"/>
      <c r="AT462" s="152" t="s">
        <v>302</v>
      </c>
      <c r="AU462" s="152" t="s">
        <v>85</v>
      </c>
      <c r="AV462" s="12" t="s">
        <v>85</v>
      </c>
      <c r="AW462" s="12" t="s">
        <v>32</v>
      </c>
      <c r="AX462" s="12" t="s">
        <v>76</v>
      </c>
      <c r="AY462" s="152" t="s">
        <v>293</v>
      </c>
    </row>
    <row r="463" spans="2:65" s="12" customFormat="1" ht="11.25">
      <c r="B463" s="150"/>
      <c r="D463" s="151" t="s">
        <v>302</v>
      </c>
      <c r="E463" s="152" t="s">
        <v>1</v>
      </c>
      <c r="F463" s="153" t="s">
        <v>2882</v>
      </c>
      <c r="H463" s="154">
        <v>175.95</v>
      </c>
      <c r="I463" s="155"/>
      <c r="L463" s="150"/>
      <c r="M463" s="156"/>
      <c r="T463" s="157"/>
      <c r="AT463" s="152" t="s">
        <v>302</v>
      </c>
      <c r="AU463" s="152" t="s">
        <v>85</v>
      </c>
      <c r="AV463" s="12" t="s">
        <v>85</v>
      </c>
      <c r="AW463" s="12" t="s">
        <v>32</v>
      </c>
      <c r="AX463" s="12" t="s">
        <v>76</v>
      </c>
      <c r="AY463" s="152" t="s">
        <v>293</v>
      </c>
    </row>
    <row r="464" spans="2:65" s="12" customFormat="1" ht="11.25">
      <c r="B464" s="150"/>
      <c r="D464" s="151" t="s">
        <v>302</v>
      </c>
      <c r="E464" s="152" t="s">
        <v>1</v>
      </c>
      <c r="F464" s="153" t="s">
        <v>2883</v>
      </c>
      <c r="H464" s="154">
        <v>195.1</v>
      </c>
      <c r="I464" s="155"/>
      <c r="L464" s="150"/>
      <c r="M464" s="156"/>
      <c r="T464" s="157"/>
      <c r="AT464" s="152" t="s">
        <v>302</v>
      </c>
      <c r="AU464" s="152" t="s">
        <v>85</v>
      </c>
      <c r="AV464" s="12" t="s">
        <v>85</v>
      </c>
      <c r="AW464" s="12" t="s">
        <v>32</v>
      </c>
      <c r="AX464" s="12" t="s">
        <v>76</v>
      </c>
      <c r="AY464" s="152" t="s">
        <v>293</v>
      </c>
    </row>
    <row r="465" spans="2:65" s="12" customFormat="1" ht="11.25">
      <c r="B465" s="150"/>
      <c r="D465" s="151" t="s">
        <v>302</v>
      </c>
      <c r="E465" s="152" t="s">
        <v>1</v>
      </c>
      <c r="F465" s="153" t="s">
        <v>2884</v>
      </c>
      <c r="H465" s="154">
        <v>100.65</v>
      </c>
      <c r="I465" s="155"/>
      <c r="L465" s="150"/>
      <c r="M465" s="156"/>
      <c r="T465" s="157"/>
      <c r="AT465" s="152" t="s">
        <v>302</v>
      </c>
      <c r="AU465" s="152" t="s">
        <v>85</v>
      </c>
      <c r="AV465" s="12" t="s">
        <v>85</v>
      </c>
      <c r="AW465" s="12" t="s">
        <v>32</v>
      </c>
      <c r="AX465" s="12" t="s">
        <v>76</v>
      </c>
      <c r="AY465" s="152" t="s">
        <v>293</v>
      </c>
    </row>
    <row r="466" spans="2:65" s="12" customFormat="1" ht="11.25">
      <c r="B466" s="150"/>
      <c r="D466" s="151" t="s">
        <v>302</v>
      </c>
      <c r="E466" s="152" t="s">
        <v>1</v>
      </c>
      <c r="F466" s="153" t="s">
        <v>2885</v>
      </c>
      <c r="H466" s="154">
        <v>229.75</v>
      </c>
      <c r="I466" s="155"/>
      <c r="L466" s="150"/>
      <c r="M466" s="156"/>
      <c r="T466" s="157"/>
      <c r="AT466" s="152" t="s">
        <v>302</v>
      </c>
      <c r="AU466" s="152" t="s">
        <v>85</v>
      </c>
      <c r="AV466" s="12" t="s">
        <v>85</v>
      </c>
      <c r="AW466" s="12" t="s">
        <v>32</v>
      </c>
      <c r="AX466" s="12" t="s">
        <v>76</v>
      </c>
      <c r="AY466" s="152" t="s">
        <v>293</v>
      </c>
    </row>
    <row r="467" spans="2:65" s="14" customFormat="1" ht="11.25">
      <c r="B467" s="167"/>
      <c r="D467" s="151" t="s">
        <v>302</v>
      </c>
      <c r="E467" s="168" t="s">
        <v>1</v>
      </c>
      <c r="F467" s="169" t="s">
        <v>371</v>
      </c>
      <c r="H467" s="170">
        <v>2247.7600000000002</v>
      </c>
      <c r="I467" s="171"/>
      <c r="L467" s="167"/>
      <c r="M467" s="172"/>
      <c r="T467" s="173"/>
      <c r="AT467" s="168" t="s">
        <v>302</v>
      </c>
      <c r="AU467" s="168" t="s">
        <v>85</v>
      </c>
      <c r="AV467" s="14" t="s">
        <v>300</v>
      </c>
      <c r="AW467" s="14" t="s">
        <v>32</v>
      </c>
      <c r="AX467" s="14" t="s">
        <v>83</v>
      </c>
      <c r="AY467" s="168" t="s">
        <v>293</v>
      </c>
    </row>
    <row r="468" spans="2:65" s="1" customFormat="1" ht="37.9" customHeight="1">
      <c r="B468" s="32"/>
      <c r="C468" s="174" t="s">
        <v>1413</v>
      </c>
      <c r="D468" s="174" t="s">
        <v>530</v>
      </c>
      <c r="E468" s="175" t="s">
        <v>2886</v>
      </c>
      <c r="F468" s="176" t="s">
        <v>2887</v>
      </c>
      <c r="G468" s="177" t="s">
        <v>418</v>
      </c>
      <c r="H468" s="178">
        <v>1455.0360000000001</v>
      </c>
      <c r="I468" s="179"/>
      <c r="J468" s="180">
        <f>ROUND(I468*H468,2)</f>
        <v>0</v>
      </c>
      <c r="K468" s="176" t="s">
        <v>1</v>
      </c>
      <c r="L468" s="181"/>
      <c r="M468" s="182" t="s">
        <v>1</v>
      </c>
      <c r="N468" s="183" t="s">
        <v>41</v>
      </c>
      <c r="P468" s="146">
        <f>O468*H468</f>
        <v>0</v>
      </c>
      <c r="Q468" s="146">
        <v>1E-3</v>
      </c>
      <c r="R468" s="146">
        <f>Q468*H468</f>
        <v>1.455036</v>
      </c>
      <c r="S468" s="146">
        <v>0</v>
      </c>
      <c r="T468" s="147">
        <f>S468*H468</f>
        <v>0</v>
      </c>
      <c r="AR468" s="148" t="s">
        <v>787</v>
      </c>
      <c r="AT468" s="148" t="s">
        <v>530</v>
      </c>
      <c r="AU468" s="148" t="s">
        <v>85</v>
      </c>
      <c r="AY468" s="17" t="s">
        <v>293</v>
      </c>
      <c r="BE468" s="149">
        <f>IF(N468="základní",J468,0)</f>
        <v>0</v>
      </c>
      <c r="BF468" s="149">
        <f>IF(N468="snížená",J468,0)</f>
        <v>0</v>
      </c>
      <c r="BG468" s="149">
        <f>IF(N468="zákl. přenesená",J468,0)</f>
        <v>0</v>
      </c>
      <c r="BH468" s="149">
        <f>IF(N468="sníž. přenesená",J468,0)</f>
        <v>0</v>
      </c>
      <c r="BI468" s="149">
        <f>IF(N468="nulová",J468,0)</f>
        <v>0</v>
      </c>
      <c r="BJ468" s="17" t="s">
        <v>83</v>
      </c>
      <c r="BK468" s="149">
        <f>ROUND(I468*H468,2)</f>
        <v>0</v>
      </c>
      <c r="BL468" s="17" t="s">
        <v>624</v>
      </c>
      <c r="BM468" s="148" t="s">
        <v>2888</v>
      </c>
    </row>
    <row r="469" spans="2:65" s="12" customFormat="1" ht="11.25">
      <c r="B469" s="150"/>
      <c r="D469" s="151" t="s">
        <v>302</v>
      </c>
      <c r="E469" s="152" t="s">
        <v>1</v>
      </c>
      <c r="F469" s="153" t="s">
        <v>2889</v>
      </c>
      <c r="H469" s="154">
        <v>1455.0360000000001</v>
      </c>
      <c r="I469" s="155"/>
      <c r="L469" s="150"/>
      <c r="M469" s="156"/>
      <c r="T469" s="157"/>
      <c r="AT469" s="152" t="s">
        <v>302</v>
      </c>
      <c r="AU469" s="152" t="s">
        <v>85</v>
      </c>
      <c r="AV469" s="12" t="s">
        <v>85</v>
      </c>
      <c r="AW469" s="12" t="s">
        <v>32</v>
      </c>
      <c r="AX469" s="12" t="s">
        <v>83</v>
      </c>
      <c r="AY469" s="152" t="s">
        <v>293</v>
      </c>
    </row>
    <row r="470" spans="2:65" s="1" customFormat="1" ht="37.9" customHeight="1">
      <c r="B470" s="32"/>
      <c r="C470" s="174" t="s">
        <v>1421</v>
      </c>
      <c r="D470" s="174" t="s">
        <v>530</v>
      </c>
      <c r="E470" s="175" t="s">
        <v>2890</v>
      </c>
      <c r="F470" s="176" t="s">
        <v>2891</v>
      </c>
      <c r="G470" s="177" t="s">
        <v>418</v>
      </c>
      <c r="H470" s="178">
        <v>245.905</v>
      </c>
      <c r="I470" s="179"/>
      <c r="J470" s="180">
        <f>ROUND(I470*H470,2)</f>
        <v>0</v>
      </c>
      <c r="K470" s="176" t="s">
        <v>1</v>
      </c>
      <c r="L470" s="181"/>
      <c r="M470" s="182" t="s">
        <v>1</v>
      </c>
      <c r="N470" s="183" t="s">
        <v>41</v>
      </c>
      <c r="P470" s="146">
        <f>O470*H470</f>
        <v>0</v>
      </c>
      <c r="Q470" s="146">
        <v>1E-3</v>
      </c>
      <c r="R470" s="146">
        <f>Q470*H470</f>
        <v>0.24590500000000001</v>
      </c>
      <c r="S470" s="146">
        <v>0</v>
      </c>
      <c r="T470" s="147">
        <f>S470*H470</f>
        <v>0</v>
      </c>
      <c r="AR470" s="148" t="s">
        <v>787</v>
      </c>
      <c r="AT470" s="148" t="s">
        <v>530</v>
      </c>
      <c r="AU470" s="148" t="s">
        <v>85</v>
      </c>
      <c r="AY470" s="17" t="s">
        <v>293</v>
      </c>
      <c r="BE470" s="149">
        <f>IF(N470="základní",J470,0)</f>
        <v>0</v>
      </c>
      <c r="BF470" s="149">
        <f>IF(N470="snížená",J470,0)</f>
        <v>0</v>
      </c>
      <c r="BG470" s="149">
        <f>IF(N470="zákl. přenesená",J470,0)</f>
        <v>0</v>
      </c>
      <c r="BH470" s="149">
        <f>IF(N470="sníž. přenesená",J470,0)</f>
        <v>0</v>
      </c>
      <c r="BI470" s="149">
        <f>IF(N470="nulová",J470,0)</f>
        <v>0</v>
      </c>
      <c r="BJ470" s="17" t="s">
        <v>83</v>
      </c>
      <c r="BK470" s="149">
        <f>ROUND(I470*H470,2)</f>
        <v>0</v>
      </c>
      <c r="BL470" s="17" t="s">
        <v>624</v>
      </c>
      <c r="BM470" s="148" t="s">
        <v>2892</v>
      </c>
    </row>
    <row r="471" spans="2:65" s="12" customFormat="1" ht="11.25">
      <c r="B471" s="150"/>
      <c r="D471" s="151" t="s">
        <v>302</v>
      </c>
      <c r="E471" s="152" t="s">
        <v>1</v>
      </c>
      <c r="F471" s="153" t="s">
        <v>2893</v>
      </c>
      <c r="H471" s="154">
        <v>245.905</v>
      </c>
      <c r="I471" s="155"/>
      <c r="L471" s="150"/>
      <c r="M471" s="156"/>
      <c r="T471" s="157"/>
      <c r="AT471" s="152" t="s">
        <v>302</v>
      </c>
      <c r="AU471" s="152" t="s">
        <v>85</v>
      </c>
      <c r="AV471" s="12" t="s">
        <v>85</v>
      </c>
      <c r="AW471" s="12" t="s">
        <v>32</v>
      </c>
      <c r="AX471" s="12" t="s">
        <v>83</v>
      </c>
      <c r="AY471" s="152" t="s">
        <v>293</v>
      </c>
    </row>
    <row r="472" spans="2:65" s="1" customFormat="1" ht="37.9" customHeight="1">
      <c r="B472" s="32"/>
      <c r="C472" s="174" t="s">
        <v>1477</v>
      </c>
      <c r="D472" s="174" t="s">
        <v>530</v>
      </c>
      <c r="E472" s="175" t="s">
        <v>2894</v>
      </c>
      <c r="F472" s="176" t="s">
        <v>2895</v>
      </c>
      <c r="G472" s="177" t="s">
        <v>418</v>
      </c>
      <c r="H472" s="178">
        <v>193.54499999999999</v>
      </c>
      <c r="I472" s="179"/>
      <c r="J472" s="180">
        <f>ROUND(I472*H472,2)</f>
        <v>0</v>
      </c>
      <c r="K472" s="176" t="s">
        <v>1</v>
      </c>
      <c r="L472" s="181"/>
      <c r="M472" s="182" t="s">
        <v>1</v>
      </c>
      <c r="N472" s="183" t="s">
        <v>41</v>
      </c>
      <c r="P472" s="146">
        <f>O472*H472</f>
        <v>0</v>
      </c>
      <c r="Q472" s="146">
        <v>1E-3</v>
      </c>
      <c r="R472" s="146">
        <f>Q472*H472</f>
        <v>0.19354499999999999</v>
      </c>
      <c r="S472" s="146">
        <v>0</v>
      </c>
      <c r="T472" s="147">
        <f>S472*H472</f>
        <v>0</v>
      </c>
      <c r="AR472" s="148" t="s">
        <v>787</v>
      </c>
      <c r="AT472" s="148" t="s">
        <v>530</v>
      </c>
      <c r="AU472" s="148" t="s">
        <v>85</v>
      </c>
      <c r="AY472" s="17" t="s">
        <v>293</v>
      </c>
      <c r="BE472" s="149">
        <f>IF(N472="základní",J472,0)</f>
        <v>0</v>
      </c>
      <c r="BF472" s="149">
        <f>IF(N472="snížená",J472,0)</f>
        <v>0</v>
      </c>
      <c r="BG472" s="149">
        <f>IF(N472="zákl. přenesená",J472,0)</f>
        <v>0</v>
      </c>
      <c r="BH472" s="149">
        <f>IF(N472="sníž. přenesená",J472,0)</f>
        <v>0</v>
      </c>
      <c r="BI472" s="149">
        <f>IF(N472="nulová",J472,0)</f>
        <v>0</v>
      </c>
      <c r="BJ472" s="17" t="s">
        <v>83</v>
      </c>
      <c r="BK472" s="149">
        <f>ROUND(I472*H472,2)</f>
        <v>0</v>
      </c>
      <c r="BL472" s="17" t="s">
        <v>624</v>
      </c>
      <c r="BM472" s="148" t="s">
        <v>2896</v>
      </c>
    </row>
    <row r="473" spans="2:65" s="12" customFormat="1" ht="11.25">
      <c r="B473" s="150"/>
      <c r="D473" s="151" t="s">
        <v>302</v>
      </c>
      <c r="E473" s="152" t="s">
        <v>1</v>
      </c>
      <c r="F473" s="153" t="s">
        <v>2897</v>
      </c>
      <c r="H473" s="154">
        <v>193.54499999999999</v>
      </c>
      <c r="I473" s="155"/>
      <c r="L473" s="150"/>
      <c r="M473" s="156"/>
      <c r="T473" s="157"/>
      <c r="AT473" s="152" t="s">
        <v>302</v>
      </c>
      <c r="AU473" s="152" t="s">
        <v>85</v>
      </c>
      <c r="AV473" s="12" t="s">
        <v>85</v>
      </c>
      <c r="AW473" s="12" t="s">
        <v>32</v>
      </c>
      <c r="AX473" s="12" t="s">
        <v>83</v>
      </c>
      <c r="AY473" s="152" t="s">
        <v>293</v>
      </c>
    </row>
    <row r="474" spans="2:65" s="1" customFormat="1" ht="37.9" customHeight="1">
      <c r="B474" s="32"/>
      <c r="C474" s="174" t="s">
        <v>1534</v>
      </c>
      <c r="D474" s="174" t="s">
        <v>530</v>
      </c>
      <c r="E474" s="175" t="s">
        <v>2898</v>
      </c>
      <c r="F474" s="176" t="s">
        <v>2899</v>
      </c>
      <c r="G474" s="177" t="s">
        <v>418</v>
      </c>
      <c r="H474" s="178">
        <v>214.61</v>
      </c>
      <c r="I474" s="179"/>
      <c r="J474" s="180">
        <f>ROUND(I474*H474,2)</f>
        <v>0</v>
      </c>
      <c r="K474" s="176" t="s">
        <v>1</v>
      </c>
      <c r="L474" s="181"/>
      <c r="M474" s="182" t="s">
        <v>1</v>
      </c>
      <c r="N474" s="183" t="s">
        <v>41</v>
      </c>
      <c r="P474" s="146">
        <f>O474*H474</f>
        <v>0</v>
      </c>
      <c r="Q474" s="146">
        <v>1E-3</v>
      </c>
      <c r="R474" s="146">
        <f>Q474*H474</f>
        <v>0.21461000000000002</v>
      </c>
      <c r="S474" s="146">
        <v>0</v>
      </c>
      <c r="T474" s="147">
        <f>S474*H474</f>
        <v>0</v>
      </c>
      <c r="AR474" s="148" t="s">
        <v>787</v>
      </c>
      <c r="AT474" s="148" t="s">
        <v>530</v>
      </c>
      <c r="AU474" s="148" t="s">
        <v>85</v>
      </c>
      <c r="AY474" s="17" t="s">
        <v>293</v>
      </c>
      <c r="BE474" s="149">
        <f>IF(N474="základní",J474,0)</f>
        <v>0</v>
      </c>
      <c r="BF474" s="149">
        <f>IF(N474="snížená",J474,0)</f>
        <v>0</v>
      </c>
      <c r="BG474" s="149">
        <f>IF(N474="zákl. přenesená",J474,0)</f>
        <v>0</v>
      </c>
      <c r="BH474" s="149">
        <f>IF(N474="sníž. přenesená",J474,0)</f>
        <v>0</v>
      </c>
      <c r="BI474" s="149">
        <f>IF(N474="nulová",J474,0)</f>
        <v>0</v>
      </c>
      <c r="BJ474" s="17" t="s">
        <v>83</v>
      </c>
      <c r="BK474" s="149">
        <f>ROUND(I474*H474,2)</f>
        <v>0</v>
      </c>
      <c r="BL474" s="17" t="s">
        <v>624</v>
      </c>
      <c r="BM474" s="148" t="s">
        <v>2900</v>
      </c>
    </row>
    <row r="475" spans="2:65" s="12" customFormat="1" ht="11.25">
      <c r="B475" s="150"/>
      <c r="D475" s="151" t="s">
        <v>302</v>
      </c>
      <c r="E475" s="152" t="s">
        <v>1</v>
      </c>
      <c r="F475" s="153" t="s">
        <v>2901</v>
      </c>
      <c r="H475" s="154">
        <v>214.61</v>
      </c>
      <c r="I475" s="155"/>
      <c r="L475" s="150"/>
      <c r="M475" s="156"/>
      <c r="T475" s="157"/>
      <c r="AT475" s="152" t="s">
        <v>302</v>
      </c>
      <c r="AU475" s="152" t="s">
        <v>85</v>
      </c>
      <c r="AV475" s="12" t="s">
        <v>85</v>
      </c>
      <c r="AW475" s="12" t="s">
        <v>32</v>
      </c>
      <c r="AX475" s="12" t="s">
        <v>83</v>
      </c>
      <c r="AY475" s="152" t="s">
        <v>293</v>
      </c>
    </row>
    <row r="476" spans="2:65" s="1" customFormat="1" ht="37.9" customHeight="1">
      <c r="B476" s="32"/>
      <c r="C476" s="174" t="s">
        <v>1540</v>
      </c>
      <c r="D476" s="174" t="s">
        <v>530</v>
      </c>
      <c r="E476" s="175" t="s">
        <v>2902</v>
      </c>
      <c r="F476" s="176" t="s">
        <v>2903</v>
      </c>
      <c r="G476" s="177" t="s">
        <v>418</v>
      </c>
      <c r="H476" s="178">
        <v>110.715</v>
      </c>
      <c r="I476" s="179"/>
      <c r="J476" s="180">
        <f>ROUND(I476*H476,2)</f>
        <v>0</v>
      </c>
      <c r="K476" s="176" t="s">
        <v>1</v>
      </c>
      <c r="L476" s="181"/>
      <c r="M476" s="182" t="s">
        <v>1</v>
      </c>
      <c r="N476" s="183" t="s">
        <v>41</v>
      </c>
      <c r="P476" s="146">
        <f>O476*H476</f>
        <v>0</v>
      </c>
      <c r="Q476" s="146">
        <v>1E-3</v>
      </c>
      <c r="R476" s="146">
        <f>Q476*H476</f>
        <v>0.11071500000000001</v>
      </c>
      <c r="S476" s="146">
        <v>0</v>
      </c>
      <c r="T476" s="147">
        <f>S476*H476</f>
        <v>0</v>
      </c>
      <c r="AR476" s="148" t="s">
        <v>787</v>
      </c>
      <c r="AT476" s="148" t="s">
        <v>530</v>
      </c>
      <c r="AU476" s="148" t="s">
        <v>85</v>
      </c>
      <c r="AY476" s="17" t="s">
        <v>293</v>
      </c>
      <c r="BE476" s="149">
        <f>IF(N476="základní",J476,0)</f>
        <v>0</v>
      </c>
      <c r="BF476" s="149">
        <f>IF(N476="snížená",J476,0)</f>
        <v>0</v>
      </c>
      <c r="BG476" s="149">
        <f>IF(N476="zákl. přenesená",J476,0)</f>
        <v>0</v>
      </c>
      <c r="BH476" s="149">
        <f>IF(N476="sníž. přenesená",J476,0)</f>
        <v>0</v>
      </c>
      <c r="BI476" s="149">
        <f>IF(N476="nulová",J476,0)</f>
        <v>0</v>
      </c>
      <c r="BJ476" s="17" t="s">
        <v>83</v>
      </c>
      <c r="BK476" s="149">
        <f>ROUND(I476*H476,2)</f>
        <v>0</v>
      </c>
      <c r="BL476" s="17" t="s">
        <v>624</v>
      </c>
      <c r="BM476" s="148" t="s">
        <v>2904</v>
      </c>
    </row>
    <row r="477" spans="2:65" s="12" customFormat="1" ht="11.25">
      <c r="B477" s="150"/>
      <c r="D477" s="151" t="s">
        <v>302</v>
      </c>
      <c r="E477" s="152" t="s">
        <v>1</v>
      </c>
      <c r="F477" s="153" t="s">
        <v>2905</v>
      </c>
      <c r="H477" s="154">
        <v>110.715</v>
      </c>
      <c r="I477" s="155"/>
      <c r="L477" s="150"/>
      <c r="M477" s="156"/>
      <c r="T477" s="157"/>
      <c r="AT477" s="152" t="s">
        <v>302</v>
      </c>
      <c r="AU477" s="152" t="s">
        <v>85</v>
      </c>
      <c r="AV477" s="12" t="s">
        <v>85</v>
      </c>
      <c r="AW477" s="12" t="s">
        <v>32</v>
      </c>
      <c r="AX477" s="12" t="s">
        <v>83</v>
      </c>
      <c r="AY477" s="152" t="s">
        <v>293</v>
      </c>
    </row>
    <row r="478" spans="2:65" s="1" customFormat="1" ht="37.9" customHeight="1">
      <c r="B478" s="32"/>
      <c r="C478" s="174" t="s">
        <v>1549</v>
      </c>
      <c r="D478" s="174" t="s">
        <v>530</v>
      </c>
      <c r="E478" s="175" t="s">
        <v>2906</v>
      </c>
      <c r="F478" s="176" t="s">
        <v>2907</v>
      </c>
      <c r="G478" s="177" t="s">
        <v>418</v>
      </c>
      <c r="H478" s="178">
        <v>252.72499999999999</v>
      </c>
      <c r="I478" s="179"/>
      <c r="J478" s="180">
        <f>ROUND(I478*H478,2)</f>
        <v>0</v>
      </c>
      <c r="K478" s="176" t="s">
        <v>1</v>
      </c>
      <c r="L478" s="181"/>
      <c r="M478" s="182" t="s">
        <v>1</v>
      </c>
      <c r="N478" s="183" t="s">
        <v>41</v>
      </c>
      <c r="P478" s="146">
        <f>O478*H478</f>
        <v>0</v>
      </c>
      <c r="Q478" s="146">
        <v>1E-3</v>
      </c>
      <c r="R478" s="146">
        <f>Q478*H478</f>
        <v>0.25272499999999998</v>
      </c>
      <c r="S478" s="146">
        <v>0</v>
      </c>
      <c r="T478" s="147">
        <f>S478*H478</f>
        <v>0</v>
      </c>
      <c r="AR478" s="148" t="s">
        <v>787</v>
      </c>
      <c r="AT478" s="148" t="s">
        <v>530</v>
      </c>
      <c r="AU478" s="148" t="s">
        <v>85</v>
      </c>
      <c r="AY478" s="17" t="s">
        <v>293</v>
      </c>
      <c r="BE478" s="149">
        <f>IF(N478="základní",J478,0)</f>
        <v>0</v>
      </c>
      <c r="BF478" s="149">
        <f>IF(N478="snížená",J478,0)</f>
        <v>0</v>
      </c>
      <c r="BG478" s="149">
        <f>IF(N478="zákl. přenesená",J478,0)</f>
        <v>0</v>
      </c>
      <c r="BH478" s="149">
        <f>IF(N478="sníž. přenesená",J478,0)</f>
        <v>0</v>
      </c>
      <c r="BI478" s="149">
        <f>IF(N478="nulová",J478,0)</f>
        <v>0</v>
      </c>
      <c r="BJ478" s="17" t="s">
        <v>83</v>
      </c>
      <c r="BK478" s="149">
        <f>ROUND(I478*H478,2)</f>
        <v>0</v>
      </c>
      <c r="BL478" s="17" t="s">
        <v>624</v>
      </c>
      <c r="BM478" s="148" t="s">
        <v>2908</v>
      </c>
    </row>
    <row r="479" spans="2:65" s="12" customFormat="1" ht="11.25">
      <c r="B479" s="150"/>
      <c r="D479" s="151" t="s">
        <v>302</v>
      </c>
      <c r="E479" s="152" t="s">
        <v>1</v>
      </c>
      <c r="F479" s="153" t="s">
        <v>2909</v>
      </c>
      <c r="H479" s="154">
        <v>252.72499999999999</v>
      </c>
      <c r="I479" s="155"/>
      <c r="L479" s="150"/>
      <c r="M479" s="156"/>
      <c r="T479" s="157"/>
      <c r="AT479" s="152" t="s">
        <v>302</v>
      </c>
      <c r="AU479" s="152" t="s">
        <v>85</v>
      </c>
      <c r="AV479" s="12" t="s">
        <v>85</v>
      </c>
      <c r="AW479" s="12" t="s">
        <v>32</v>
      </c>
      <c r="AX479" s="12" t="s">
        <v>83</v>
      </c>
      <c r="AY479" s="152" t="s">
        <v>293</v>
      </c>
    </row>
    <row r="480" spans="2:65" s="1" customFormat="1" ht="24.2" customHeight="1">
      <c r="B480" s="32"/>
      <c r="C480" s="137" t="s">
        <v>1553</v>
      </c>
      <c r="D480" s="137" t="s">
        <v>295</v>
      </c>
      <c r="E480" s="138" t="s">
        <v>2910</v>
      </c>
      <c r="F480" s="139" t="s">
        <v>2911</v>
      </c>
      <c r="G480" s="140" t="s">
        <v>418</v>
      </c>
      <c r="H480" s="141">
        <v>3396.55</v>
      </c>
      <c r="I480" s="142"/>
      <c r="J480" s="143">
        <f>ROUND(I480*H480,2)</f>
        <v>0</v>
      </c>
      <c r="K480" s="139" t="s">
        <v>299</v>
      </c>
      <c r="L480" s="32"/>
      <c r="M480" s="144" t="s">
        <v>1</v>
      </c>
      <c r="N480" s="145" t="s">
        <v>41</v>
      </c>
      <c r="P480" s="146">
        <f>O480*H480</f>
        <v>0</v>
      </c>
      <c r="Q480" s="146">
        <v>5.0000000000000002E-5</v>
      </c>
      <c r="R480" s="146">
        <f>Q480*H480</f>
        <v>0.16982750000000002</v>
      </c>
      <c r="S480" s="146">
        <v>0</v>
      </c>
      <c r="T480" s="147">
        <f>S480*H480</f>
        <v>0</v>
      </c>
      <c r="AR480" s="148" t="s">
        <v>624</v>
      </c>
      <c r="AT480" s="148" t="s">
        <v>295</v>
      </c>
      <c r="AU480" s="148" t="s">
        <v>85</v>
      </c>
      <c r="AY480" s="17" t="s">
        <v>293</v>
      </c>
      <c r="BE480" s="149">
        <f>IF(N480="základní",J480,0)</f>
        <v>0</v>
      </c>
      <c r="BF480" s="149">
        <f>IF(N480="snížená",J480,0)</f>
        <v>0</v>
      </c>
      <c r="BG480" s="149">
        <f>IF(N480="zákl. přenesená",J480,0)</f>
        <v>0</v>
      </c>
      <c r="BH480" s="149">
        <f>IF(N480="sníž. přenesená",J480,0)</f>
        <v>0</v>
      </c>
      <c r="BI480" s="149">
        <f>IF(N480="nulová",J480,0)</f>
        <v>0</v>
      </c>
      <c r="BJ480" s="17" t="s">
        <v>83</v>
      </c>
      <c r="BK480" s="149">
        <f>ROUND(I480*H480,2)</f>
        <v>0</v>
      </c>
      <c r="BL480" s="17" t="s">
        <v>624</v>
      </c>
      <c r="BM480" s="148" t="s">
        <v>2912</v>
      </c>
    </row>
    <row r="481" spans="2:65" s="12" customFormat="1" ht="11.25">
      <c r="B481" s="150"/>
      <c r="D481" s="151" t="s">
        <v>302</v>
      </c>
      <c r="E481" s="152" t="s">
        <v>1</v>
      </c>
      <c r="F481" s="153" t="s">
        <v>2913</v>
      </c>
      <c r="H481" s="154">
        <v>1110.1199999999999</v>
      </c>
      <c r="I481" s="155"/>
      <c r="L481" s="150"/>
      <c r="M481" s="156"/>
      <c r="T481" s="157"/>
      <c r="AT481" s="152" t="s">
        <v>302</v>
      </c>
      <c r="AU481" s="152" t="s">
        <v>85</v>
      </c>
      <c r="AV481" s="12" t="s">
        <v>85</v>
      </c>
      <c r="AW481" s="12" t="s">
        <v>32</v>
      </c>
      <c r="AX481" s="12" t="s">
        <v>76</v>
      </c>
      <c r="AY481" s="152" t="s">
        <v>293</v>
      </c>
    </row>
    <row r="482" spans="2:65" s="12" customFormat="1" ht="11.25">
      <c r="B482" s="150"/>
      <c r="D482" s="151" t="s">
        <v>302</v>
      </c>
      <c r="E482" s="152" t="s">
        <v>1</v>
      </c>
      <c r="F482" s="153" t="s">
        <v>2914</v>
      </c>
      <c r="H482" s="154">
        <v>251.33</v>
      </c>
      <c r="I482" s="155"/>
      <c r="L482" s="150"/>
      <c r="M482" s="156"/>
      <c r="T482" s="157"/>
      <c r="AT482" s="152" t="s">
        <v>302</v>
      </c>
      <c r="AU482" s="152" t="s">
        <v>85</v>
      </c>
      <c r="AV482" s="12" t="s">
        <v>85</v>
      </c>
      <c r="AW482" s="12" t="s">
        <v>32</v>
      </c>
      <c r="AX482" s="12" t="s">
        <v>76</v>
      </c>
      <c r="AY482" s="152" t="s">
        <v>293</v>
      </c>
    </row>
    <row r="483" spans="2:65" s="12" customFormat="1" ht="11.25">
      <c r="B483" s="150"/>
      <c r="D483" s="151" t="s">
        <v>302</v>
      </c>
      <c r="E483" s="152" t="s">
        <v>1</v>
      </c>
      <c r="F483" s="153" t="s">
        <v>2915</v>
      </c>
      <c r="H483" s="154">
        <v>266.02</v>
      </c>
      <c r="I483" s="155"/>
      <c r="L483" s="150"/>
      <c r="M483" s="156"/>
      <c r="T483" s="157"/>
      <c r="AT483" s="152" t="s">
        <v>302</v>
      </c>
      <c r="AU483" s="152" t="s">
        <v>85</v>
      </c>
      <c r="AV483" s="12" t="s">
        <v>85</v>
      </c>
      <c r="AW483" s="12" t="s">
        <v>32</v>
      </c>
      <c r="AX483" s="12" t="s">
        <v>76</v>
      </c>
      <c r="AY483" s="152" t="s">
        <v>293</v>
      </c>
    </row>
    <row r="484" spans="2:65" s="12" customFormat="1" ht="11.25">
      <c r="B484" s="150"/>
      <c r="D484" s="151" t="s">
        <v>302</v>
      </c>
      <c r="E484" s="152" t="s">
        <v>1</v>
      </c>
      <c r="F484" s="153" t="s">
        <v>2916</v>
      </c>
      <c r="H484" s="154">
        <v>671.6</v>
      </c>
      <c r="I484" s="155"/>
      <c r="L484" s="150"/>
      <c r="M484" s="156"/>
      <c r="T484" s="157"/>
      <c r="AT484" s="152" t="s">
        <v>302</v>
      </c>
      <c r="AU484" s="152" t="s">
        <v>85</v>
      </c>
      <c r="AV484" s="12" t="s">
        <v>85</v>
      </c>
      <c r="AW484" s="12" t="s">
        <v>32</v>
      </c>
      <c r="AX484" s="12" t="s">
        <v>76</v>
      </c>
      <c r="AY484" s="152" t="s">
        <v>293</v>
      </c>
    </row>
    <row r="485" spans="2:65" s="12" customFormat="1" ht="11.25">
      <c r="B485" s="150"/>
      <c r="D485" s="151" t="s">
        <v>302</v>
      </c>
      <c r="E485" s="152" t="s">
        <v>1</v>
      </c>
      <c r="F485" s="153" t="s">
        <v>2917</v>
      </c>
      <c r="H485" s="154">
        <v>420.68</v>
      </c>
      <c r="I485" s="155"/>
      <c r="L485" s="150"/>
      <c r="M485" s="156"/>
      <c r="T485" s="157"/>
      <c r="AT485" s="152" t="s">
        <v>302</v>
      </c>
      <c r="AU485" s="152" t="s">
        <v>85</v>
      </c>
      <c r="AV485" s="12" t="s">
        <v>85</v>
      </c>
      <c r="AW485" s="12" t="s">
        <v>32</v>
      </c>
      <c r="AX485" s="12" t="s">
        <v>76</v>
      </c>
      <c r="AY485" s="152" t="s">
        <v>293</v>
      </c>
    </row>
    <row r="486" spans="2:65" s="12" customFormat="1" ht="11.25">
      <c r="B486" s="150"/>
      <c r="D486" s="151" t="s">
        <v>302</v>
      </c>
      <c r="E486" s="152" t="s">
        <v>1</v>
      </c>
      <c r="F486" s="153" t="s">
        <v>2918</v>
      </c>
      <c r="H486" s="154">
        <v>359.8</v>
      </c>
      <c r="I486" s="155"/>
      <c r="L486" s="150"/>
      <c r="M486" s="156"/>
      <c r="T486" s="157"/>
      <c r="AT486" s="152" t="s">
        <v>302</v>
      </c>
      <c r="AU486" s="152" t="s">
        <v>85</v>
      </c>
      <c r="AV486" s="12" t="s">
        <v>85</v>
      </c>
      <c r="AW486" s="12" t="s">
        <v>32</v>
      </c>
      <c r="AX486" s="12" t="s">
        <v>76</v>
      </c>
      <c r="AY486" s="152" t="s">
        <v>293</v>
      </c>
    </row>
    <row r="487" spans="2:65" s="12" customFormat="1" ht="11.25">
      <c r="B487" s="150"/>
      <c r="D487" s="151" t="s">
        <v>302</v>
      </c>
      <c r="E487" s="152" t="s">
        <v>1</v>
      </c>
      <c r="F487" s="153" t="s">
        <v>2919</v>
      </c>
      <c r="H487" s="154">
        <v>317</v>
      </c>
      <c r="I487" s="155"/>
      <c r="L487" s="150"/>
      <c r="M487" s="156"/>
      <c r="T487" s="157"/>
      <c r="AT487" s="152" t="s">
        <v>302</v>
      </c>
      <c r="AU487" s="152" t="s">
        <v>85</v>
      </c>
      <c r="AV487" s="12" t="s">
        <v>85</v>
      </c>
      <c r="AW487" s="12" t="s">
        <v>32</v>
      </c>
      <c r="AX487" s="12" t="s">
        <v>76</v>
      </c>
      <c r="AY487" s="152" t="s">
        <v>293</v>
      </c>
    </row>
    <row r="488" spans="2:65" s="14" customFormat="1" ht="11.25">
      <c r="B488" s="167"/>
      <c r="D488" s="151" t="s">
        <v>302</v>
      </c>
      <c r="E488" s="168" t="s">
        <v>1</v>
      </c>
      <c r="F488" s="169" t="s">
        <v>371</v>
      </c>
      <c r="H488" s="170">
        <v>3396.55</v>
      </c>
      <c r="I488" s="171"/>
      <c r="L488" s="167"/>
      <c r="M488" s="172"/>
      <c r="T488" s="173"/>
      <c r="AT488" s="168" t="s">
        <v>302</v>
      </c>
      <c r="AU488" s="168" t="s">
        <v>85</v>
      </c>
      <c r="AV488" s="14" t="s">
        <v>300</v>
      </c>
      <c r="AW488" s="14" t="s">
        <v>32</v>
      </c>
      <c r="AX488" s="14" t="s">
        <v>83</v>
      </c>
      <c r="AY488" s="168" t="s">
        <v>293</v>
      </c>
    </row>
    <row r="489" spans="2:65" s="1" customFormat="1" ht="37.9" customHeight="1">
      <c r="B489" s="32"/>
      <c r="C489" s="174" t="s">
        <v>1982</v>
      </c>
      <c r="D489" s="174" t="s">
        <v>530</v>
      </c>
      <c r="E489" s="175" t="s">
        <v>2920</v>
      </c>
      <c r="F489" s="176" t="s">
        <v>2921</v>
      </c>
      <c r="G489" s="177" t="s">
        <v>418</v>
      </c>
      <c r="H489" s="178">
        <v>1221.1320000000001</v>
      </c>
      <c r="I489" s="179"/>
      <c r="J489" s="180">
        <f>ROUND(I489*H489,2)</f>
        <v>0</v>
      </c>
      <c r="K489" s="176" t="s">
        <v>1</v>
      </c>
      <c r="L489" s="181"/>
      <c r="M489" s="182" t="s">
        <v>1</v>
      </c>
      <c r="N489" s="183" t="s">
        <v>41</v>
      </c>
      <c r="P489" s="146">
        <f>O489*H489</f>
        <v>0</v>
      </c>
      <c r="Q489" s="146">
        <v>1E-3</v>
      </c>
      <c r="R489" s="146">
        <f>Q489*H489</f>
        <v>1.2211320000000001</v>
      </c>
      <c r="S489" s="146">
        <v>0</v>
      </c>
      <c r="T489" s="147">
        <f>S489*H489</f>
        <v>0</v>
      </c>
      <c r="AR489" s="148" t="s">
        <v>787</v>
      </c>
      <c r="AT489" s="148" t="s">
        <v>530</v>
      </c>
      <c r="AU489" s="148" t="s">
        <v>85</v>
      </c>
      <c r="AY489" s="17" t="s">
        <v>293</v>
      </c>
      <c r="BE489" s="149">
        <f>IF(N489="základní",J489,0)</f>
        <v>0</v>
      </c>
      <c r="BF489" s="149">
        <f>IF(N489="snížená",J489,0)</f>
        <v>0</v>
      </c>
      <c r="BG489" s="149">
        <f>IF(N489="zákl. přenesená",J489,0)</f>
        <v>0</v>
      </c>
      <c r="BH489" s="149">
        <f>IF(N489="sníž. přenesená",J489,0)</f>
        <v>0</v>
      </c>
      <c r="BI489" s="149">
        <f>IF(N489="nulová",J489,0)</f>
        <v>0</v>
      </c>
      <c r="BJ489" s="17" t="s">
        <v>83</v>
      </c>
      <c r="BK489" s="149">
        <f>ROUND(I489*H489,2)</f>
        <v>0</v>
      </c>
      <c r="BL489" s="17" t="s">
        <v>624</v>
      </c>
      <c r="BM489" s="148" t="s">
        <v>2922</v>
      </c>
    </row>
    <row r="490" spans="2:65" s="12" customFormat="1" ht="11.25">
      <c r="B490" s="150"/>
      <c r="D490" s="151" t="s">
        <v>302</v>
      </c>
      <c r="E490" s="152" t="s">
        <v>1</v>
      </c>
      <c r="F490" s="153" t="s">
        <v>2923</v>
      </c>
      <c r="H490" s="154">
        <v>1221.1320000000001</v>
      </c>
      <c r="I490" s="155"/>
      <c r="L490" s="150"/>
      <c r="M490" s="156"/>
      <c r="T490" s="157"/>
      <c r="AT490" s="152" t="s">
        <v>302</v>
      </c>
      <c r="AU490" s="152" t="s">
        <v>85</v>
      </c>
      <c r="AV490" s="12" t="s">
        <v>85</v>
      </c>
      <c r="AW490" s="12" t="s">
        <v>32</v>
      </c>
      <c r="AX490" s="12" t="s">
        <v>83</v>
      </c>
      <c r="AY490" s="152" t="s">
        <v>293</v>
      </c>
    </row>
    <row r="491" spans="2:65" s="1" customFormat="1" ht="37.9" customHeight="1">
      <c r="B491" s="32"/>
      <c r="C491" s="174" t="s">
        <v>1987</v>
      </c>
      <c r="D491" s="174" t="s">
        <v>530</v>
      </c>
      <c r="E491" s="175" t="s">
        <v>2924</v>
      </c>
      <c r="F491" s="176" t="s">
        <v>2925</v>
      </c>
      <c r="G491" s="177" t="s">
        <v>418</v>
      </c>
      <c r="H491" s="178">
        <v>276.46300000000002</v>
      </c>
      <c r="I491" s="179"/>
      <c r="J491" s="180">
        <f>ROUND(I491*H491,2)</f>
        <v>0</v>
      </c>
      <c r="K491" s="176" t="s">
        <v>1</v>
      </c>
      <c r="L491" s="181"/>
      <c r="M491" s="182" t="s">
        <v>1</v>
      </c>
      <c r="N491" s="183" t="s">
        <v>41</v>
      </c>
      <c r="P491" s="146">
        <f>O491*H491</f>
        <v>0</v>
      </c>
      <c r="Q491" s="146">
        <v>1E-3</v>
      </c>
      <c r="R491" s="146">
        <f>Q491*H491</f>
        <v>0.27646300000000001</v>
      </c>
      <c r="S491" s="146">
        <v>0</v>
      </c>
      <c r="T491" s="147">
        <f>S491*H491</f>
        <v>0</v>
      </c>
      <c r="AR491" s="148" t="s">
        <v>787</v>
      </c>
      <c r="AT491" s="148" t="s">
        <v>530</v>
      </c>
      <c r="AU491" s="148" t="s">
        <v>85</v>
      </c>
      <c r="AY491" s="17" t="s">
        <v>293</v>
      </c>
      <c r="BE491" s="149">
        <f>IF(N491="základní",J491,0)</f>
        <v>0</v>
      </c>
      <c r="BF491" s="149">
        <f>IF(N491="snížená",J491,0)</f>
        <v>0</v>
      </c>
      <c r="BG491" s="149">
        <f>IF(N491="zákl. přenesená",J491,0)</f>
        <v>0</v>
      </c>
      <c r="BH491" s="149">
        <f>IF(N491="sníž. přenesená",J491,0)</f>
        <v>0</v>
      </c>
      <c r="BI491" s="149">
        <f>IF(N491="nulová",J491,0)</f>
        <v>0</v>
      </c>
      <c r="BJ491" s="17" t="s">
        <v>83</v>
      </c>
      <c r="BK491" s="149">
        <f>ROUND(I491*H491,2)</f>
        <v>0</v>
      </c>
      <c r="BL491" s="17" t="s">
        <v>624</v>
      </c>
      <c r="BM491" s="148" t="s">
        <v>2926</v>
      </c>
    </row>
    <row r="492" spans="2:65" s="12" customFormat="1" ht="11.25">
      <c r="B492" s="150"/>
      <c r="D492" s="151" t="s">
        <v>302</v>
      </c>
      <c r="E492" s="152" t="s">
        <v>1</v>
      </c>
      <c r="F492" s="153" t="s">
        <v>2927</v>
      </c>
      <c r="H492" s="154">
        <v>276.46300000000002</v>
      </c>
      <c r="I492" s="155"/>
      <c r="L492" s="150"/>
      <c r="M492" s="156"/>
      <c r="T492" s="157"/>
      <c r="AT492" s="152" t="s">
        <v>302</v>
      </c>
      <c r="AU492" s="152" t="s">
        <v>85</v>
      </c>
      <c r="AV492" s="12" t="s">
        <v>85</v>
      </c>
      <c r="AW492" s="12" t="s">
        <v>32</v>
      </c>
      <c r="AX492" s="12" t="s">
        <v>83</v>
      </c>
      <c r="AY492" s="152" t="s">
        <v>293</v>
      </c>
    </row>
    <row r="493" spans="2:65" s="1" customFormat="1" ht="37.9" customHeight="1">
      <c r="B493" s="32"/>
      <c r="C493" s="174" t="s">
        <v>1992</v>
      </c>
      <c r="D493" s="174" t="s">
        <v>530</v>
      </c>
      <c r="E493" s="175" t="s">
        <v>2928</v>
      </c>
      <c r="F493" s="176" t="s">
        <v>2929</v>
      </c>
      <c r="G493" s="177" t="s">
        <v>418</v>
      </c>
      <c r="H493" s="178">
        <v>292.62200000000001</v>
      </c>
      <c r="I493" s="179"/>
      <c r="J493" s="180">
        <f>ROUND(I493*H493,2)</f>
        <v>0</v>
      </c>
      <c r="K493" s="176" t="s">
        <v>1</v>
      </c>
      <c r="L493" s="181"/>
      <c r="M493" s="182" t="s">
        <v>1</v>
      </c>
      <c r="N493" s="183" t="s">
        <v>41</v>
      </c>
      <c r="P493" s="146">
        <f>O493*H493</f>
        <v>0</v>
      </c>
      <c r="Q493" s="146">
        <v>1E-3</v>
      </c>
      <c r="R493" s="146">
        <f>Q493*H493</f>
        <v>0.29262199999999999</v>
      </c>
      <c r="S493" s="146">
        <v>0</v>
      </c>
      <c r="T493" s="147">
        <f>S493*H493</f>
        <v>0</v>
      </c>
      <c r="AR493" s="148" t="s">
        <v>787</v>
      </c>
      <c r="AT493" s="148" t="s">
        <v>530</v>
      </c>
      <c r="AU493" s="148" t="s">
        <v>85</v>
      </c>
      <c r="AY493" s="17" t="s">
        <v>293</v>
      </c>
      <c r="BE493" s="149">
        <f>IF(N493="základní",J493,0)</f>
        <v>0</v>
      </c>
      <c r="BF493" s="149">
        <f>IF(N493="snížená",J493,0)</f>
        <v>0</v>
      </c>
      <c r="BG493" s="149">
        <f>IF(N493="zákl. přenesená",J493,0)</f>
        <v>0</v>
      </c>
      <c r="BH493" s="149">
        <f>IF(N493="sníž. přenesená",J493,0)</f>
        <v>0</v>
      </c>
      <c r="BI493" s="149">
        <f>IF(N493="nulová",J493,0)</f>
        <v>0</v>
      </c>
      <c r="BJ493" s="17" t="s">
        <v>83</v>
      </c>
      <c r="BK493" s="149">
        <f>ROUND(I493*H493,2)</f>
        <v>0</v>
      </c>
      <c r="BL493" s="17" t="s">
        <v>624</v>
      </c>
      <c r="BM493" s="148" t="s">
        <v>2930</v>
      </c>
    </row>
    <row r="494" spans="2:65" s="12" customFormat="1" ht="11.25">
      <c r="B494" s="150"/>
      <c r="D494" s="151" t="s">
        <v>302</v>
      </c>
      <c r="E494" s="152" t="s">
        <v>1</v>
      </c>
      <c r="F494" s="153" t="s">
        <v>2931</v>
      </c>
      <c r="H494" s="154">
        <v>292.62200000000001</v>
      </c>
      <c r="I494" s="155"/>
      <c r="L494" s="150"/>
      <c r="M494" s="156"/>
      <c r="T494" s="157"/>
      <c r="AT494" s="152" t="s">
        <v>302</v>
      </c>
      <c r="AU494" s="152" t="s">
        <v>85</v>
      </c>
      <c r="AV494" s="12" t="s">
        <v>85</v>
      </c>
      <c r="AW494" s="12" t="s">
        <v>32</v>
      </c>
      <c r="AX494" s="12" t="s">
        <v>83</v>
      </c>
      <c r="AY494" s="152" t="s">
        <v>293</v>
      </c>
    </row>
    <row r="495" spans="2:65" s="1" customFormat="1" ht="37.9" customHeight="1">
      <c r="B495" s="32"/>
      <c r="C495" s="174" t="s">
        <v>1996</v>
      </c>
      <c r="D495" s="174" t="s">
        <v>530</v>
      </c>
      <c r="E495" s="175" t="s">
        <v>2932</v>
      </c>
      <c r="F495" s="176" t="s">
        <v>2933</v>
      </c>
      <c r="G495" s="177" t="s">
        <v>418</v>
      </c>
      <c r="H495" s="178">
        <v>738.76</v>
      </c>
      <c r="I495" s="179"/>
      <c r="J495" s="180">
        <f>ROUND(I495*H495,2)</f>
        <v>0</v>
      </c>
      <c r="K495" s="176" t="s">
        <v>1</v>
      </c>
      <c r="L495" s="181"/>
      <c r="M495" s="182" t="s">
        <v>1</v>
      </c>
      <c r="N495" s="183" t="s">
        <v>41</v>
      </c>
      <c r="P495" s="146">
        <f>O495*H495</f>
        <v>0</v>
      </c>
      <c r="Q495" s="146">
        <v>1E-3</v>
      </c>
      <c r="R495" s="146">
        <f>Q495*H495</f>
        <v>0.73875999999999997</v>
      </c>
      <c r="S495" s="146">
        <v>0</v>
      </c>
      <c r="T495" s="147">
        <f>S495*H495</f>
        <v>0</v>
      </c>
      <c r="AR495" s="148" t="s">
        <v>787</v>
      </c>
      <c r="AT495" s="148" t="s">
        <v>530</v>
      </c>
      <c r="AU495" s="148" t="s">
        <v>85</v>
      </c>
      <c r="AY495" s="17" t="s">
        <v>293</v>
      </c>
      <c r="BE495" s="149">
        <f>IF(N495="základní",J495,0)</f>
        <v>0</v>
      </c>
      <c r="BF495" s="149">
        <f>IF(N495="snížená",J495,0)</f>
        <v>0</v>
      </c>
      <c r="BG495" s="149">
        <f>IF(N495="zákl. přenesená",J495,0)</f>
        <v>0</v>
      </c>
      <c r="BH495" s="149">
        <f>IF(N495="sníž. přenesená",J495,0)</f>
        <v>0</v>
      </c>
      <c r="BI495" s="149">
        <f>IF(N495="nulová",J495,0)</f>
        <v>0</v>
      </c>
      <c r="BJ495" s="17" t="s">
        <v>83</v>
      </c>
      <c r="BK495" s="149">
        <f>ROUND(I495*H495,2)</f>
        <v>0</v>
      </c>
      <c r="BL495" s="17" t="s">
        <v>624</v>
      </c>
      <c r="BM495" s="148" t="s">
        <v>2934</v>
      </c>
    </row>
    <row r="496" spans="2:65" s="12" customFormat="1" ht="11.25">
      <c r="B496" s="150"/>
      <c r="D496" s="151" t="s">
        <v>302</v>
      </c>
      <c r="E496" s="152" t="s">
        <v>1</v>
      </c>
      <c r="F496" s="153" t="s">
        <v>2935</v>
      </c>
      <c r="H496" s="154">
        <v>738.76</v>
      </c>
      <c r="I496" s="155"/>
      <c r="L496" s="150"/>
      <c r="M496" s="156"/>
      <c r="T496" s="157"/>
      <c r="AT496" s="152" t="s">
        <v>302</v>
      </c>
      <c r="AU496" s="152" t="s">
        <v>85</v>
      </c>
      <c r="AV496" s="12" t="s">
        <v>85</v>
      </c>
      <c r="AW496" s="12" t="s">
        <v>32</v>
      </c>
      <c r="AX496" s="12" t="s">
        <v>83</v>
      </c>
      <c r="AY496" s="152" t="s">
        <v>293</v>
      </c>
    </row>
    <row r="497" spans="2:65" s="1" customFormat="1" ht="37.9" customHeight="1">
      <c r="B497" s="32"/>
      <c r="C497" s="174" t="s">
        <v>2004</v>
      </c>
      <c r="D497" s="174" t="s">
        <v>530</v>
      </c>
      <c r="E497" s="175" t="s">
        <v>2936</v>
      </c>
      <c r="F497" s="176" t="s">
        <v>2937</v>
      </c>
      <c r="G497" s="177" t="s">
        <v>418</v>
      </c>
      <c r="H497" s="178">
        <v>462.74799999999999</v>
      </c>
      <c r="I497" s="179"/>
      <c r="J497" s="180">
        <f>ROUND(I497*H497,2)</f>
        <v>0</v>
      </c>
      <c r="K497" s="176" t="s">
        <v>1</v>
      </c>
      <c r="L497" s="181"/>
      <c r="M497" s="182" t="s">
        <v>1</v>
      </c>
      <c r="N497" s="183" t="s">
        <v>41</v>
      </c>
      <c r="P497" s="146">
        <f>O497*H497</f>
        <v>0</v>
      </c>
      <c r="Q497" s="146">
        <v>1E-3</v>
      </c>
      <c r="R497" s="146">
        <f>Q497*H497</f>
        <v>0.46274799999999999</v>
      </c>
      <c r="S497" s="146">
        <v>0</v>
      </c>
      <c r="T497" s="147">
        <f>S497*H497</f>
        <v>0</v>
      </c>
      <c r="AR497" s="148" t="s">
        <v>787</v>
      </c>
      <c r="AT497" s="148" t="s">
        <v>530</v>
      </c>
      <c r="AU497" s="148" t="s">
        <v>85</v>
      </c>
      <c r="AY497" s="17" t="s">
        <v>293</v>
      </c>
      <c r="BE497" s="149">
        <f>IF(N497="základní",J497,0)</f>
        <v>0</v>
      </c>
      <c r="BF497" s="149">
        <f>IF(N497="snížená",J497,0)</f>
        <v>0</v>
      </c>
      <c r="BG497" s="149">
        <f>IF(N497="zákl. přenesená",J497,0)</f>
        <v>0</v>
      </c>
      <c r="BH497" s="149">
        <f>IF(N497="sníž. přenesená",J497,0)</f>
        <v>0</v>
      </c>
      <c r="BI497" s="149">
        <f>IF(N497="nulová",J497,0)</f>
        <v>0</v>
      </c>
      <c r="BJ497" s="17" t="s">
        <v>83</v>
      </c>
      <c r="BK497" s="149">
        <f>ROUND(I497*H497,2)</f>
        <v>0</v>
      </c>
      <c r="BL497" s="17" t="s">
        <v>624</v>
      </c>
      <c r="BM497" s="148" t="s">
        <v>2938</v>
      </c>
    </row>
    <row r="498" spans="2:65" s="12" customFormat="1" ht="11.25">
      <c r="B498" s="150"/>
      <c r="D498" s="151" t="s">
        <v>302</v>
      </c>
      <c r="E498" s="152" t="s">
        <v>1</v>
      </c>
      <c r="F498" s="153" t="s">
        <v>2939</v>
      </c>
      <c r="H498" s="154">
        <v>462.74799999999999</v>
      </c>
      <c r="I498" s="155"/>
      <c r="L498" s="150"/>
      <c r="M498" s="156"/>
      <c r="T498" s="157"/>
      <c r="AT498" s="152" t="s">
        <v>302</v>
      </c>
      <c r="AU498" s="152" t="s">
        <v>85</v>
      </c>
      <c r="AV498" s="12" t="s">
        <v>85</v>
      </c>
      <c r="AW498" s="12" t="s">
        <v>32</v>
      </c>
      <c r="AX498" s="12" t="s">
        <v>83</v>
      </c>
      <c r="AY498" s="152" t="s">
        <v>293</v>
      </c>
    </row>
    <row r="499" spans="2:65" s="1" customFormat="1" ht="37.9" customHeight="1">
      <c r="B499" s="32"/>
      <c r="C499" s="174" t="s">
        <v>2009</v>
      </c>
      <c r="D499" s="174" t="s">
        <v>530</v>
      </c>
      <c r="E499" s="175" t="s">
        <v>2940</v>
      </c>
      <c r="F499" s="176" t="s">
        <v>2941</v>
      </c>
      <c r="G499" s="177" t="s">
        <v>418</v>
      </c>
      <c r="H499" s="178">
        <v>395.78</v>
      </c>
      <c r="I499" s="179"/>
      <c r="J499" s="180">
        <f>ROUND(I499*H499,2)</f>
        <v>0</v>
      </c>
      <c r="K499" s="176" t="s">
        <v>1</v>
      </c>
      <c r="L499" s="181"/>
      <c r="M499" s="182" t="s">
        <v>1</v>
      </c>
      <c r="N499" s="183" t="s">
        <v>41</v>
      </c>
      <c r="P499" s="146">
        <f>O499*H499</f>
        <v>0</v>
      </c>
      <c r="Q499" s="146">
        <v>1E-3</v>
      </c>
      <c r="R499" s="146">
        <f>Q499*H499</f>
        <v>0.39577999999999997</v>
      </c>
      <c r="S499" s="146">
        <v>0</v>
      </c>
      <c r="T499" s="147">
        <f>S499*H499</f>
        <v>0</v>
      </c>
      <c r="AR499" s="148" t="s">
        <v>787</v>
      </c>
      <c r="AT499" s="148" t="s">
        <v>530</v>
      </c>
      <c r="AU499" s="148" t="s">
        <v>85</v>
      </c>
      <c r="AY499" s="17" t="s">
        <v>293</v>
      </c>
      <c r="BE499" s="149">
        <f>IF(N499="základní",J499,0)</f>
        <v>0</v>
      </c>
      <c r="BF499" s="149">
        <f>IF(N499="snížená",J499,0)</f>
        <v>0</v>
      </c>
      <c r="BG499" s="149">
        <f>IF(N499="zákl. přenesená",J499,0)</f>
        <v>0</v>
      </c>
      <c r="BH499" s="149">
        <f>IF(N499="sníž. přenesená",J499,0)</f>
        <v>0</v>
      </c>
      <c r="BI499" s="149">
        <f>IF(N499="nulová",J499,0)</f>
        <v>0</v>
      </c>
      <c r="BJ499" s="17" t="s">
        <v>83</v>
      </c>
      <c r="BK499" s="149">
        <f>ROUND(I499*H499,2)</f>
        <v>0</v>
      </c>
      <c r="BL499" s="17" t="s">
        <v>624</v>
      </c>
      <c r="BM499" s="148" t="s">
        <v>2942</v>
      </c>
    </row>
    <row r="500" spans="2:65" s="12" customFormat="1" ht="11.25">
      <c r="B500" s="150"/>
      <c r="D500" s="151" t="s">
        <v>302</v>
      </c>
      <c r="E500" s="152" t="s">
        <v>1</v>
      </c>
      <c r="F500" s="153" t="s">
        <v>2943</v>
      </c>
      <c r="H500" s="154">
        <v>395.78</v>
      </c>
      <c r="I500" s="155"/>
      <c r="L500" s="150"/>
      <c r="M500" s="156"/>
      <c r="T500" s="157"/>
      <c r="AT500" s="152" t="s">
        <v>302</v>
      </c>
      <c r="AU500" s="152" t="s">
        <v>85</v>
      </c>
      <c r="AV500" s="12" t="s">
        <v>85</v>
      </c>
      <c r="AW500" s="12" t="s">
        <v>32</v>
      </c>
      <c r="AX500" s="12" t="s">
        <v>83</v>
      </c>
      <c r="AY500" s="152" t="s">
        <v>293</v>
      </c>
    </row>
    <row r="501" spans="2:65" s="1" customFormat="1" ht="37.9" customHeight="1">
      <c r="B501" s="32"/>
      <c r="C501" s="174" t="s">
        <v>2016</v>
      </c>
      <c r="D501" s="174" t="s">
        <v>530</v>
      </c>
      <c r="E501" s="175" t="s">
        <v>2944</v>
      </c>
      <c r="F501" s="176" t="s">
        <v>2945</v>
      </c>
      <c r="G501" s="177" t="s">
        <v>418</v>
      </c>
      <c r="H501" s="178">
        <v>348.7</v>
      </c>
      <c r="I501" s="179"/>
      <c r="J501" s="180">
        <f>ROUND(I501*H501,2)</f>
        <v>0</v>
      </c>
      <c r="K501" s="176" t="s">
        <v>1</v>
      </c>
      <c r="L501" s="181"/>
      <c r="M501" s="182" t="s">
        <v>1</v>
      </c>
      <c r="N501" s="183" t="s">
        <v>41</v>
      </c>
      <c r="P501" s="146">
        <f>O501*H501</f>
        <v>0</v>
      </c>
      <c r="Q501" s="146">
        <v>1E-3</v>
      </c>
      <c r="R501" s="146">
        <f>Q501*H501</f>
        <v>0.34870000000000001</v>
      </c>
      <c r="S501" s="146">
        <v>0</v>
      </c>
      <c r="T501" s="147">
        <f>S501*H501</f>
        <v>0</v>
      </c>
      <c r="AR501" s="148" t="s">
        <v>787</v>
      </c>
      <c r="AT501" s="148" t="s">
        <v>530</v>
      </c>
      <c r="AU501" s="148" t="s">
        <v>85</v>
      </c>
      <c r="AY501" s="17" t="s">
        <v>293</v>
      </c>
      <c r="BE501" s="149">
        <f>IF(N501="základní",J501,0)</f>
        <v>0</v>
      </c>
      <c r="BF501" s="149">
        <f>IF(N501="snížená",J501,0)</f>
        <v>0</v>
      </c>
      <c r="BG501" s="149">
        <f>IF(N501="zákl. přenesená",J501,0)</f>
        <v>0</v>
      </c>
      <c r="BH501" s="149">
        <f>IF(N501="sníž. přenesená",J501,0)</f>
        <v>0</v>
      </c>
      <c r="BI501" s="149">
        <f>IF(N501="nulová",J501,0)</f>
        <v>0</v>
      </c>
      <c r="BJ501" s="17" t="s">
        <v>83</v>
      </c>
      <c r="BK501" s="149">
        <f>ROUND(I501*H501,2)</f>
        <v>0</v>
      </c>
      <c r="BL501" s="17" t="s">
        <v>624</v>
      </c>
      <c r="BM501" s="148" t="s">
        <v>2946</v>
      </c>
    </row>
    <row r="502" spans="2:65" s="12" customFormat="1" ht="11.25">
      <c r="B502" s="150"/>
      <c r="D502" s="151" t="s">
        <v>302</v>
      </c>
      <c r="E502" s="152" t="s">
        <v>1</v>
      </c>
      <c r="F502" s="153" t="s">
        <v>2947</v>
      </c>
      <c r="H502" s="154">
        <v>348.7</v>
      </c>
      <c r="I502" s="155"/>
      <c r="L502" s="150"/>
      <c r="M502" s="156"/>
      <c r="T502" s="157"/>
      <c r="AT502" s="152" t="s">
        <v>302</v>
      </c>
      <c r="AU502" s="152" t="s">
        <v>85</v>
      </c>
      <c r="AV502" s="12" t="s">
        <v>85</v>
      </c>
      <c r="AW502" s="12" t="s">
        <v>32</v>
      </c>
      <c r="AX502" s="12" t="s">
        <v>83</v>
      </c>
      <c r="AY502" s="152" t="s">
        <v>293</v>
      </c>
    </row>
    <row r="503" spans="2:65" s="1" customFormat="1" ht="24.2" customHeight="1">
      <c r="B503" s="32"/>
      <c r="C503" s="137" t="s">
        <v>2019</v>
      </c>
      <c r="D503" s="137" t="s">
        <v>295</v>
      </c>
      <c r="E503" s="138" t="s">
        <v>2948</v>
      </c>
      <c r="F503" s="139" t="s">
        <v>2949</v>
      </c>
      <c r="G503" s="140" t="s">
        <v>533</v>
      </c>
      <c r="H503" s="141">
        <v>43.551000000000002</v>
      </c>
      <c r="I503" s="142"/>
      <c r="J503" s="143">
        <f>ROUND(I503*H503,2)</f>
        <v>0</v>
      </c>
      <c r="K503" s="139" t="s">
        <v>299</v>
      </c>
      <c r="L503" s="32"/>
      <c r="M503" s="144" t="s">
        <v>1</v>
      </c>
      <c r="N503" s="145" t="s">
        <v>41</v>
      </c>
      <c r="P503" s="146">
        <f>O503*H503</f>
        <v>0</v>
      </c>
      <c r="Q503" s="146">
        <v>0</v>
      </c>
      <c r="R503" s="146">
        <f>Q503*H503</f>
        <v>0</v>
      </c>
      <c r="S503" s="146">
        <v>0</v>
      </c>
      <c r="T503" s="147">
        <f>S503*H503</f>
        <v>0</v>
      </c>
      <c r="AR503" s="148" t="s">
        <v>624</v>
      </c>
      <c r="AT503" s="148" t="s">
        <v>295</v>
      </c>
      <c r="AU503" s="148" t="s">
        <v>85</v>
      </c>
      <c r="AY503" s="17" t="s">
        <v>293</v>
      </c>
      <c r="BE503" s="149">
        <f>IF(N503="základní",J503,0)</f>
        <v>0</v>
      </c>
      <c r="BF503" s="149">
        <f>IF(N503="snížená",J503,0)</f>
        <v>0</v>
      </c>
      <c r="BG503" s="149">
        <f>IF(N503="zákl. přenesená",J503,0)</f>
        <v>0</v>
      </c>
      <c r="BH503" s="149">
        <f>IF(N503="sníž. přenesená",J503,0)</f>
        <v>0</v>
      </c>
      <c r="BI503" s="149">
        <f>IF(N503="nulová",J503,0)</f>
        <v>0</v>
      </c>
      <c r="BJ503" s="17" t="s">
        <v>83</v>
      </c>
      <c r="BK503" s="149">
        <f>ROUND(I503*H503,2)</f>
        <v>0</v>
      </c>
      <c r="BL503" s="17" t="s">
        <v>624</v>
      </c>
      <c r="BM503" s="148" t="s">
        <v>2950</v>
      </c>
    </row>
    <row r="504" spans="2:65" s="1" customFormat="1" ht="33" customHeight="1">
      <c r="B504" s="32"/>
      <c r="C504" s="137" t="s">
        <v>2028</v>
      </c>
      <c r="D504" s="137" t="s">
        <v>295</v>
      </c>
      <c r="E504" s="138" t="s">
        <v>2951</v>
      </c>
      <c r="F504" s="139" t="s">
        <v>2952</v>
      </c>
      <c r="G504" s="140" t="s">
        <v>533</v>
      </c>
      <c r="H504" s="141">
        <v>43.551000000000002</v>
      </c>
      <c r="I504" s="142"/>
      <c r="J504" s="143">
        <f>ROUND(I504*H504,2)</f>
        <v>0</v>
      </c>
      <c r="K504" s="139" t="s">
        <v>299</v>
      </c>
      <c r="L504" s="32"/>
      <c r="M504" s="144" t="s">
        <v>1</v>
      </c>
      <c r="N504" s="145" t="s">
        <v>41</v>
      </c>
      <c r="P504" s="146">
        <f>O504*H504</f>
        <v>0</v>
      </c>
      <c r="Q504" s="146">
        <v>0</v>
      </c>
      <c r="R504" s="146">
        <f>Q504*H504</f>
        <v>0</v>
      </c>
      <c r="S504" s="146">
        <v>0</v>
      </c>
      <c r="T504" s="147">
        <f>S504*H504</f>
        <v>0</v>
      </c>
      <c r="AR504" s="148" t="s">
        <v>624</v>
      </c>
      <c r="AT504" s="148" t="s">
        <v>295</v>
      </c>
      <c r="AU504" s="148" t="s">
        <v>85</v>
      </c>
      <c r="AY504" s="17" t="s">
        <v>293</v>
      </c>
      <c r="BE504" s="149">
        <f>IF(N504="základní",J504,0)</f>
        <v>0</v>
      </c>
      <c r="BF504" s="149">
        <f>IF(N504="snížená",J504,0)</f>
        <v>0</v>
      </c>
      <c r="BG504" s="149">
        <f>IF(N504="zákl. přenesená",J504,0)</f>
        <v>0</v>
      </c>
      <c r="BH504" s="149">
        <f>IF(N504="sníž. přenesená",J504,0)</f>
        <v>0</v>
      </c>
      <c r="BI504" s="149">
        <f>IF(N504="nulová",J504,0)</f>
        <v>0</v>
      </c>
      <c r="BJ504" s="17" t="s">
        <v>83</v>
      </c>
      <c r="BK504" s="149">
        <f>ROUND(I504*H504,2)</f>
        <v>0</v>
      </c>
      <c r="BL504" s="17" t="s">
        <v>624</v>
      </c>
      <c r="BM504" s="148" t="s">
        <v>2953</v>
      </c>
    </row>
    <row r="505" spans="2:65" s="11" customFormat="1" ht="22.9" customHeight="1">
      <c r="B505" s="125"/>
      <c r="D505" s="126" t="s">
        <v>75</v>
      </c>
      <c r="E505" s="135" t="s">
        <v>2954</v>
      </c>
      <c r="F505" s="135" t="s">
        <v>2955</v>
      </c>
      <c r="I505" s="128"/>
      <c r="J505" s="136">
        <f>BK505</f>
        <v>0</v>
      </c>
      <c r="L505" s="125"/>
      <c r="M505" s="130"/>
      <c r="P505" s="131">
        <f>SUM(P506:P606)</f>
        <v>0</v>
      </c>
      <c r="R505" s="131">
        <f>SUM(R506:R606)</f>
        <v>37.323553859999997</v>
      </c>
      <c r="T505" s="132">
        <f>SUM(T506:T606)</f>
        <v>0</v>
      </c>
      <c r="AR505" s="126" t="s">
        <v>85</v>
      </c>
      <c r="AT505" s="133" t="s">
        <v>75</v>
      </c>
      <c r="AU505" s="133" t="s">
        <v>83</v>
      </c>
      <c r="AY505" s="126" t="s">
        <v>293</v>
      </c>
      <c r="BK505" s="134">
        <f>SUM(BK506:BK606)</f>
        <v>0</v>
      </c>
    </row>
    <row r="506" spans="2:65" s="1" customFormat="1" ht="24.2" customHeight="1">
      <c r="B506" s="32"/>
      <c r="C506" s="137" t="s">
        <v>2055</v>
      </c>
      <c r="D506" s="137" t="s">
        <v>295</v>
      </c>
      <c r="E506" s="138" t="s">
        <v>2956</v>
      </c>
      <c r="F506" s="139" t="s">
        <v>2957</v>
      </c>
      <c r="G506" s="140" t="s">
        <v>767</v>
      </c>
      <c r="H506" s="141">
        <v>1390.961</v>
      </c>
      <c r="I506" s="142"/>
      <c r="J506" s="143">
        <f>ROUND(I506*H506,2)</f>
        <v>0</v>
      </c>
      <c r="K506" s="139" t="s">
        <v>299</v>
      </c>
      <c r="L506" s="32"/>
      <c r="M506" s="144" t="s">
        <v>1</v>
      </c>
      <c r="N506" s="145" t="s">
        <v>41</v>
      </c>
      <c r="P506" s="146">
        <f>O506*H506</f>
        <v>0</v>
      </c>
      <c r="Q506" s="146">
        <v>0</v>
      </c>
      <c r="R506" s="146">
        <f>Q506*H506</f>
        <v>0</v>
      </c>
      <c r="S506" s="146">
        <v>0</v>
      </c>
      <c r="T506" s="147">
        <f>S506*H506</f>
        <v>0</v>
      </c>
      <c r="AR506" s="148" t="s">
        <v>624</v>
      </c>
      <c r="AT506" s="148" t="s">
        <v>295</v>
      </c>
      <c r="AU506" s="148" t="s">
        <v>85</v>
      </c>
      <c r="AY506" s="17" t="s">
        <v>293</v>
      </c>
      <c r="BE506" s="149">
        <f>IF(N506="základní",J506,0)</f>
        <v>0</v>
      </c>
      <c r="BF506" s="149">
        <f>IF(N506="snížená",J506,0)</f>
        <v>0</v>
      </c>
      <c r="BG506" s="149">
        <f>IF(N506="zákl. přenesená",J506,0)</f>
        <v>0</v>
      </c>
      <c r="BH506" s="149">
        <f>IF(N506="sníž. přenesená",J506,0)</f>
        <v>0</v>
      </c>
      <c r="BI506" s="149">
        <f>IF(N506="nulová",J506,0)</f>
        <v>0</v>
      </c>
      <c r="BJ506" s="17" t="s">
        <v>83</v>
      </c>
      <c r="BK506" s="149">
        <f>ROUND(I506*H506,2)</f>
        <v>0</v>
      </c>
      <c r="BL506" s="17" t="s">
        <v>624</v>
      </c>
      <c r="BM506" s="148" t="s">
        <v>2958</v>
      </c>
    </row>
    <row r="507" spans="2:65" s="12" customFormat="1" ht="11.25">
      <c r="B507" s="150"/>
      <c r="D507" s="151" t="s">
        <v>302</v>
      </c>
      <c r="E507" s="152" t="s">
        <v>1</v>
      </c>
      <c r="F507" s="153" t="s">
        <v>2378</v>
      </c>
      <c r="H507" s="154">
        <v>1390.961</v>
      </c>
      <c r="I507" s="155"/>
      <c r="L507" s="150"/>
      <c r="M507" s="156"/>
      <c r="T507" s="157"/>
      <c r="AT507" s="152" t="s">
        <v>302</v>
      </c>
      <c r="AU507" s="152" t="s">
        <v>85</v>
      </c>
      <c r="AV507" s="12" t="s">
        <v>85</v>
      </c>
      <c r="AW507" s="12" t="s">
        <v>32</v>
      </c>
      <c r="AX507" s="12" t="s">
        <v>83</v>
      </c>
      <c r="AY507" s="152" t="s">
        <v>293</v>
      </c>
    </row>
    <row r="508" spans="2:65" s="1" customFormat="1" ht="16.5" customHeight="1">
      <c r="B508" s="32"/>
      <c r="C508" s="174" t="s">
        <v>2061</v>
      </c>
      <c r="D508" s="174" t="s">
        <v>530</v>
      </c>
      <c r="E508" s="175" t="s">
        <v>2959</v>
      </c>
      <c r="F508" s="176" t="s">
        <v>2960</v>
      </c>
      <c r="G508" s="177" t="s">
        <v>533</v>
      </c>
      <c r="H508" s="178">
        <v>31.992000000000001</v>
      </c>
      <c r="I508" s="179"/>
      <c r="J508" s="180">
        <f>ROUND(I508*H508,2)</f>
        <v>0</v>
      </c>
      <c r="K508" s="176" t="s">
        <v>299</v>
      </c>
      <c r="L508" s="181"/>
      <c r="M508" s="182" t="s">
        <v>1</v>
      </c>
      <c r="N508" s="183" t="s">
        <v>41</v>
      </c>
      <c r="P508" s="146">
        <f>O508*H508</f>
        <v>0</v>
      </c>
      <c r="Q508" s="146">
        <v>1</v>
      </c>
      <c r="R508" s="146">
        <f>Q508*H508</f>
        <v>31.992000000000001</v>
      </c>
      <c r="S508" s="146">
        <v>0</v>
      </c>
      <c r="T508" s="147">
        <f>S508*H508</f>
        <v>0</v>
      </c>
      <c r="AR508" s="148" t="s">
        <v>787</v>
      </c>
      <c r="AT508" s="148" t="s">
        <v>530</v>
      </c>
      <c r="AU508" s="148" t="s">
        <v>85</v>
      </c>
      <c r="AY508" s="17" t="s">
        <v>293</v>
      </c>
      <c r="BE508" s="149">
        <f>IF(N508="základní",J508,0)</f>
        <v>0</v>
      </c>
      <c r="BF508" s="149">
        <f>IF(N508="snížená",J508,0)</f>
        <v>0</v>
      </c>
      <c r="BG508" s="149">
        <f>IF(N508="zákl. přenesená",J508,0)</f>
        <v>0</v>
      </c>
      <c r="BH508" s="149">
        <f>IF(N508="sníž. přenesená",J508,0)</f>
        <v>0</v>
      </c>
      <c r="BI508" s="149">
        <f>IF(N508="nulová",J508,0)</f>
        <v>0</v>
      </c>
      <c r="BJ508" s="17" t="s">
        <v>83</v>
      </c>
      <c r="BK508" s="149">
        <f>ROUND(I508*H508,2)</f>
        <v>0</v>
      </c>
      <c r="BL508" s="17" t="s">
        <v>624</v>
      </c>
      <c r="BM508" s="148" t="s">
        <v>2961</v>
      </c>
    </row>
    <row r="509" spans="2:65" s="12" customFormat="1" ht="11.25">
      <c r="B509" s="150"/>
      <c r="D509" s="151" t="s">
        <v>302</v>
      </c>
      <c r="F509" s="153" t="s">
        <v>2962</v>
      </c>
      <c r="H509" s="154">
        <v>31.992000000000001</v>
      </c>
      <c r="I509" s="155"/>
      <c r="L509" s="150"/>
      <c r="M509" s="156"/>
      <c r="T509" s="157"/>
      <c r="AT509" s="152" t="s">
        <v>302</v>
      </c>
      <c r="AU509" s="152" t="s">
        <v>85</v>
      </c>
      <c r="AV509" s="12" t="s">
        <v>85</v>
      </c>
      <c r="AW509" s="12" t="s">
        <v>4</v>
      </c>
      <c r="AX509" s="12" t="s">
        <v>83</v>
      </c>
      <c r="AY509" s="152" t="s">
        <v>293</v>
      </c>
    </row>
    <row r="510" spans="2:65" s="1" customFormat="1" ht="24.2" customHeight="1">
      <c r="B510" s="32"/>
      <c r="C510" s="137" t="s">
        <v>2034</v>
      </c>
      <c r="D510" s="137" t="s">
        <v>295</v>
      </c>
      <c r="E510" s="138" t="s">
        <v>2963</v>
      </c>
      <c r="F510" s="139" t="s">
        <v>2964</v>
      </c>
      <c r="G510" s="140" t="s">
        <v>767</v>
      </c>
      <c r="H510" s="141">
        <v>2781.922</v>
      </c>
      <c r="I510" s="142"/>
      <c r="J510" s="143">
        <f>ROUND(I510*H510,2)</f>
        <v>0</v>
      </c>
      <c r="K510" s="139" t="s">
        <v>299</v>
      </c>
      <c r="L510" s="32"/>
      <c r="M510" s="144" t="s">
        <v>1</v>
      </c>
      <c r="N510" s="145" t="s">
        <v>41</v>
      </c>
      <c r="P510" s="146">
        <f>O510*H510</f>
        <v>0</v>
      </c>
      <c r="Q510" s="146">
        <v>0</v>
      </c>
      <c r="R510" s="146">
        <f>Q510*H510</f>
        <v>0</v>
      </c>
      <c r="S510" s="146">
        <v>0</v>
      </c>
      <c r="T510" s="147">
        <f>S510*H510</f>
        <v>0</v>
      </c>
      <c r="AR510" s="148" t="s">
        <v>624</v>
      </c>
      <c r="AT510" s="148" t="s">
        <v>295</v>
      </c>
      <c r="AU510" s="148" t="s">
        <v>85</v>
      </c>
      <c r="AY510" s="17" t="s">
        <v>293</v>
      </c>
      <c r="BE510" s="149">
        <f>IF(N510="základní",J510,0)</f>
        <v>0</v>
      </c>
      <c r="BF510" s="149">
        <f>IF(N510="snížená",J510,0)</f>
        <v>0</v>
      </c>
      <c r="BG510" s="149">
        <f>IF(N510="zákl. přenesená",J510,0)</f>
        <v>0</v>
      </c>
      <c r="BH510" s="149">
        <f>IF(N510="sníž. přenesená",J510,0)</f>
        <v>0</v>
      </c>
      <c r="BI510" s="149">
        <f>IF(N510="nulová",J510,0)</f>
        <v>0</v>
      </c>
      <c r="BJ510" s="17" t="s">
        <v>83</v>
      </c>
      <c r="BK510" s="149">
        <f>ROUND(I510*H510,2)</f>
        <v>0</v>
      </c>
      <c r="BL510" s="17" t="s">
        <v>624</v>
      </c>
      <c r="BM510" s="148" t="s">
        <v>2965</v>
      </c>
    </row>
    <row r="511" spans="2:65" s="12" customFormat="1" ht="11.25">
      <c r="B511" s="150"/>
      <c r="D511" s="151" t="s">
        <v>302</v>
      </c>
      <c r="E511" s="152" t="s">
        <v>1</v>
      </c>
      <c r="F511" s="153" t="s">
        <v>2966</v>
      </c>
      <c r="H511" s="154">
        <v>2781.922</v>
      </c>
      <c r="I511" s="155"/>
      <c r="L511" s="150"/>
      <c r="M511" s="156"/>
      <c r="T511" s="157"/>
      <c r="AT511" s="152" t="s">
        <v>302</v>
      </c>
      <c r="AU511" s="152" t="s">
        <v>85</v>
      </c>
      <c r="AV511" s="12" t="s">
        <v>85</v>
      </c>
      <c r="AW511" s="12" t="s">
        <v>32</v>
      </c>
      <c r="AX511" s="12" t="s">
        <v>83</v>
      </c>
      <c r="AY511" s="152" t="s">
        <v>293</v>
      </c>
    </row>
    <row r="512" spans="2:65" s="1" customFormat="1" ht="21.75" customHeight="1">
      <c r="B512" s="32"/>
      <c r="C512" s="174" t="s">
        <v>2037</v>
      </c>
      <c r="D512" s="174" t="s">
        <v>530</v>
      </c>
      <c r="E512" s="175" t="s">
        <v>2967</v>
      </c>
      <c r="F512" s="176" t="s">
        <v>2968</v>
      </c>
      <c r="G512" s="177" t="s">
        <v>418</v>
      </c>
      <c r="H512" s="178">
        <v>973.673</v>
      </c>
      <c r="I512" s="179"/>
      <c r="J512" s="180">
        <f>ROUND(I512*H512,2)</f>
        <v>0</v>
      </c>
      <c r="K512" s="176" t="s">
        <v>299</v>
      </c>
      <c r="L512" s="181"/>
      <c r="M512" s="182" t="s">
        <v>1</v>
      </c>
      <c r="N512" s="183" t="s">
        <v>41</v>
      </c>
      <c r="P512" s="146">
        <f>O512*H512</f>
        <v>0</v>
      </c>
      <c r="Q512" s="146">
        <v>1E-3</v>
      </c>
      <c r="R512" s="146">
        <f>Q512*H512</f>
        <v>0.97367300000000001</v>
      </c>
      <c r="S512" s="146">
        <v>0</v>
      </c>
      <c r="T512" s="147">
        <f>S512*H512</f>
        <v>0</v>
      </c>
      <c r="AR512" s="148" t="s">
        <v>787</v>
      </c>
      <c r="AT512" s="148" t="s">
        <v>530</v>
      </c>
      <c r="AU512" s="148" t="s">
        <v>85</v>
      </c>
      <c r="AY512" s="17" t="s">
        <v>293</v>
      </c>
      <c r="BE512" s="149">
        <f>IF(N512="základní",J512,0)</f>
        <v>0</v>
      </c>
      <c r="BF512" s="149">
        <f>IF(N512="snížená",J512,0)</f>
        <v>0</v>
      </c>
      <c r="BG512" s="149">
        <f>IF(N512="zákl. přenesená",J512,0)</f>
        <v>0</v>
      </c>
      <c r="BH512" s="149">
        <f>IF(N512="sníž. přenesená",J512,0)</f>
        <v>0</v>
      </c>
      <c r="BI512" s="149">
        <f>IF(N512="nulová",J512,0)</f>
        <v>0</v>
      </c>
      <c r="BJ512" s="17" t="s">
        <v>83</v>
      </c>
      <c r="BK512" s="149">
        <f>ROUND(I512*H512,2)</f>
        <v>0</v>
      </c>
      <c r="BL512" s="17" t="s">
        <v>624</v>
      </c>
      <c r="BM512" s="148" t="s">
        <v>2969</v>
      </c>
    </row>
    <row r="513" spans="2:65" s="12" customFormat="1" ht="11.25">
      <c r="B513" s="150"/>
      <c r="D513" s="151" t="s">
        <v>302</v>
      </c>
      <c r="F513" s="153" t="s">
        <v>2970</v>
      </c>
      <c r="H513" s="154">
        <v>973.673</v>
      </c>
      <c r="I513" s="155"/>
      <c r="L513" s="150"/>
      <c r="M513" s="156"/>
      <c r="T513" s="157"/>
      <c r="AT513" s="152" t="s">
        <v>302</v>
      </c>
      <c r="AU513" s="152" t="s">
        <v>85</v>
      </c>
      <c r="AV513" s="12" t="s">
        <v>85</v>
      </c>
      <c r="AW513" s="12" t="s">
        <v>4</v>
      </c>
      <c r="AX513" s="12" t="s">
        <v>83</v>
      </c>
      <c r="AY513" s="152" t="s">
        <v>293</v>
      </c>
    </row>
    <row r="514" spans="2:65" s="1" customFormat="1" ht="24.2" customHeight="1">
      <c r="B514" s="32"/>
      <c r="C514" s="137" t="s">
        <v>2042</v>
      </c>
      <c r="D514" s="137" t="s">
        <v>295</v>
      </c>
      <c r="E514" s="138" t="s">
        <v>2971</v>
      </c>
      <c r="F514" s="139" t="s">
        <v>2972</v>
      </c>
      <c r="G514" s="140" t="s">
        <v>767</v>
      </c>
      <c r="H514" s="141">
        <v>1390.961</v>
      </c>
      <c r="I514" s="142"/>
      <c r="J514" s="143">
        <f>ROUND(I514*H514,2)</f>
        <v>0</v>
      </c>
      <c r="K514" s="139" t="s">
        <v>299</v>
      </c>
      <c r="L514" s="32"/>
      <c r="M514" s="144" t="s">
        <v>1</v>
      </c>
      <c r="N514" s="145" t="s">
        <v>41</v>
      </c>
      <c r="P514" s="146">
        <f>O514*H514</f>
        <v>0</v>
      </c>
      <c r="Q514" s="146">
        <v>0</v>
      </c>
      <c r="R514" s="146">
        <f>Q514*H514</f>
        <v>0</v>
      </c>
      <c r="S514" s="146">
        <v>0</v>
      </c>
      <c r="T514" s="147">
        <f>S514*H514</f>
        <v>0</v>
      </c>
      <c r="AR514" s="148" t="s">
        <v>624</v>
      </c>
      <c r="AT514" s="148" t="s">
        <v>295</v>
      </c>
      <c r="AU514" s="148" t="s">
        <v>85</v>
      </c>
      <c r="AY514" s="17" t="s">
        <v>293</v>
      </c>
      <c r="BE514" s="149">
        <f>IF(N514="základní",J514,0)</f>
        <v>0</v>
      </c>
      <c r="BF514" s="149">
        <f>IF(N514="snížená",J514,0)</f>
        <v>0</v>
      </c>
      <c r="BG514" s="149">
        <f>IF(N514="zákl. přenesená",J514,0)</f>
        <v>0</v>
      </c>
      <c r="BH514" s="149">
        <f>IF(N514="sníž. přenesená",J514,0)</f>
        <v>0</v>
      </c>
      <c r="BI514" s="149">
        <f>IF(N514="nulová",J514,0)</f>
        <v>0</v>
      </c>
      <c r="BJ514" s="17" t="s">
        <v>83</v>
      </c>
      <c r="BK514" s="149">
        <f>ROUND(I514*H514,2)</f>
        <v>0</v>
      </c>
      <c r="BL514" s="17" t="s">
        <v>624</v>
      </c>
      <c r="BM514" s="148" t="s">
        <v>2973</v>
      </c>
    </row>
    <row r="515" spans="2:65" s="12" customFormat="1" ht="11.25">
      <c r="B515" s="150"/>
      <c r="D515" s="151" t="s">
        <v>302</v>
      </c>
      <c r="E515" s="152" t="s">
        <v>1</v>
      </c>
      <c r="F515" s="153" t="s">
        <v>2378</v>
      </c>
      <c r="H515" s="154">
        <v>1390.961</v>
      </c>
      <c r="I515" s="155"/>
      <c r="L515" s="150"/>
      <c r="M515" s="156"/>
      <c r="T515" s="157"/>
      <c r="AT515" s="152" t="s">
        <v>302</v>
      </c>
      <c r="AU515" s="152" t="s">
        <v>85</v>
      </c>
      <c r="AV515" s="12" t="s">
        <v>85</v>
      </c>
      <c r="AW515" s="12" t="s">
        <v>32</v>
      </c>
      <c r="AX515" s="12" t="s">
        <v>83</v>
      </c>
      <c r="AY515" s="152" t="s">
        <v>293</v>
      </c>
    </row>
    <row r="516" spans="2:65" s="1" customFormat="1" ht="24.2" customHeight="1">
      <c r="B516" s="32"/>
      <c r="C516" s="174" t="s">
        <v>2048</v>
      </c>
      <c r="D516" s="174" t="s">
        <v>530</v>
      </c>
      <c r="E516" s="175" t="s">
        <v>2974</v>
      </c>
      <c r="F516" s="176" t="s">
        <v>2975</v>
      </c>
      <c r="G516" s="177" t="s">
        <v>418</v>
      </c>
      <c r="H516" s="178">
        <v>417.28800000000001</v>
      </c>
      <c r="I516" s="179"/>
      <c r="J516" s="180">
        <f>ROUND(I516*H516,2)</f>
        <v>0</v>
      </c>
      <c r="K516" s="176" t="s">
        <v>299</v>
      </c>
      <c r="L516" s="181"/>
      <c r="M516" s="182" t="s">
        <v>1</v>
      </c>
      <c r="N516" s="183" t="s">
        <v>41</v>
      </c>
      <c r="P516" s="146">
        <f>O516*H516</f>
        <v>0</v>
      </c>
      <c r="Q516" s="146">
        <v>1E-3</v>
      </c>
      <c r="R516" s="146">
        <f>Q516*H516</f>
        <v>0.41728799999999999</v>
      </c>
      <c r="S516" s="146">
        <v>0</v>
      </c>
      <c r="T516" s="147">
        <f>S516*H516</f>
        <v>0</v>
      </c>
      <c r="AR516" s="148" t="s">
        <v>787</v>
      </c>
      <c r="AT516" s="148" t="s">
        <v>530</v>
      </c>
      <c r="AU516" s="148" t="s">
        <v>85</v>
      </c>
      <c r="AY516" s="17" t="s">
        <v>293</v>
      </c>
      <c r="BE516" s="149">
        <f>IF(N516="základní",J516,0)</f>
        <v>0</v>
      </c>
      <c r="BF516" s="149">
        <f>IF(N516="snížená",J516,0)</f>
        <v>0</v>
      </c>
      <c r="BG516" s="149">
        <f>IF(N516="zákl. přenesená",J516,0)</f>
        <v>0</v>
      </c>
      <c r="BH516" s="149">
        <f>IF(N516="sníž. přenesená",J516,0)</f>
        <v>0</v>
      </c>
      <c r="BI516" s="149">
        <f>IF(N516="nulová",J516,0)</f>
        <v>0</v>
      </c>
      <c r="BJ516" s="17" t="s">
        <v>83</v>
      </c>
      <c r="BK516" s="149">
        <f>ROUND(I516*H516,2)</f>
        <v>0</v>
      </c>
      <c r="BL516" s="17" t="s">
        <v>624</v>
      </c>
      <c r="BM516" s="148" t="s">
        <v>2976</v>
      </c>
    </row>
    <row r="517" spans="2:65" s="12" customFormat="1" ht="11.25">
      <c r="B517" s="150"/>
      <c r="D517" s="151" t="s">
        <v>302</v>
      </c>
      <c r="F517" s="153" t="s">
        <v>2977</v>
      </c>
      <c r="H517" s="154">
        <v>417.28800000000001</v>
      </c>
      <c r="I517" s="155"/>
      <c r="L517" s="150"/>
      <c r="M517" s="156"/>
      <c r="T517" s="157"/>
      <c r="AT517" s="152" t="s">
        <v>302</v>
      </c>
      <c r="AU517" s="152" t="s">
        <v>85</v>
      </c>
      <c r="AV517" s="12" t="s">
        <v>85</v>
      </c>
      <c r="AW517" s="12" t="s">
        <v>4</v>
      </c>
      <c r="AX517" s="12" t="s">
        <v>83</v>
      </c>
      <c r="AY517" s="152" t="s">
        <v>293</v>
      </c>
    </row>
    <row r="518" spans="2:65" s="1" customFormat="1" ht="24.2" customHeight="1">
      <c r="B518" s="32"/>
      <c r="C518" s="137" t="s">
        <v>2050</v>
      </c>
      <c r="D518" s="137" t="s">
        <v>295</v>
      </c>
      <c r="E518" s="138" t="s">
        <v>2978</v>
      </c>
      <c r="F518" s="139" t="s">
        <v>2979</v>
      </c>
      <c r="G518" s="140" t="s">
        <v>767</v>
      </c>
      <c r="H518" s="141">
        <v>1390.961</v>
      </c>
      <c r="I518" s="142"/>
      <c r="J518" s="143">
        <f>ROUND(I518*H518,2)</f>
        <v>0</v>
      </c>
      <c r="K518" s="139" t="s">
        <v>299</v>
      </c>
      <c r="L518" s="32"/>
      <c r="M518" s="144" t="s">
        <v>1</v>
      </c>
      <c r="N518" s="145" t="s">
        <v>41</v>
      </c>
      <c r="P518" s="146">
        <f>O518*H518</f>
        <v>0</v>
      </c>
      <c r="Q518" s="146">
        <v>1.2600000000000001E-3</v>
      </c>
      <c r="R518" s="146">
        <f>Q518*H518</f>
        <v>1.7526108600000001</v>
      </c>
      <c r="S518" s="146">
        <v>0</v>
      </c>
      <c r="T518" s="147">
        <f>S518*H518</f>
        <v>0</v>
      </c>
      <c r="AR518" s="148" t="s">
        <v>624</v>
      </c>
      <c r="AT518" s="148" t="s">
        <v>295</v>
      </c>
      <c r="AU518" s="148" t="s">
        <v>85</v>
      </c>
      <c r="AY518" s="17" t="s">
        <v>293</v>
      </c>
      <c r="BE518" s="149">
        <f>IF(N518="základní",J518,0)</f>
        <v>0</v>
      </c>
      <c r="BF518" s="149">
        <f>IF(N518="snížená",J518,0)</f>
        <v>0</v>
      </c>
      <c r="BG518" s="149">
        <f>IF(N518="zákl. přenesená",J518,0)</f>
        <v>0</v>
      </c>
      <c r="BH518" s="149">
        <f>IF(N518="sníž. přenesená",J518,0)</f>
        <v>0</v>
      </c>
      <c r="BI518" s="149">
        <f>IF(N518="nulová",J518,0)</f>
        <v>0</v>
      </c>
      <c r="BJ518" s="17" t="s">
        <v>83</v>
      </c>
      <c r="BK518" s="149">
        <f>ROUND(I518*H518,2)</f>
        <v>0</v>
      </c>
      <c r="BL518" s="17" t="s">
        <v>624</v>
      </c>
      <c r="BM518" s="148" t="s">
        <v>2980</v>
      </c>
    </row>
    <row r="519" spans="2:65" s="12" customFormat="1" ht="11.25">
      <c r="B519" s="150"/>
      <c r="D519" s="151" t="s">
        <v>302</v>
      </c>
      <c r="E519" s="152" t="s">
        <v>1</v>
      </c>
      <c r="F519" s="153" t="s">
        <v>2981</v>
      </c>
      <c r="H519" s="154">
        <v>142.56</v>
      </c>
      <c r="I519" s="155"/>
      <c r="L519" s="150"/>
      <c r="M519" s="156"/>
      <c r="T519" s="157"/>
      <c r="AT519" s="152" t="s">
        <v>302</v>
      </c>
      <c r="AU519" s="152" t="s">
        <v>85</v>
      </c>
      <c r="AV519" s="12" t="s">
        <v>85</v>
      </c>
      <c r="AW519" s="12" t="s">
        <v>32</v>
      </c>
      <c r="AX519" s="12" t="s">
        <v>76</v>
      </c>
      <c r="AY519" s="152" t="s">
        <v>293</v>
      </c>
    </row>
    <row r="520" spans="2:65" s="12" customFormat="1" ht="11.25">
      <c r="B520" s="150"/>
      <c r="D520" s="151" t="s">
        <v>302</v>
      </c>
      <c r="E520" s="152" t="s">
        <v>1</v>
      </c>
      <c r="F520" s="153" t="s">
        <v>2982</v>
      </c>
      <c r="H520" s="154">
        <v>207.89699999999999</v>
      </c>
      <c r="I520" s="155"/>
      <c r="L520" s="150"/>
      <c r="M520" s="156"/>
      <c r="T520" s="157"/>
      <c r="AT520" s="152" t="s">
        <v>302</v>
      </c>
      <c r="AU520" s="152" t="s">
        <v>85</v>
      </c>
      <c r="AV520" s="12" t="s">
        <v>85</v>
      </c>
      <c r="AW520" s="12" t="s">
        <v>32</v>
      </c>
      <c r="AX520" s="12" t="s">
        <v>76</v>
      </c>
      <c r="AY520" s="152" t="s">
        <v>293</v>
      </c>
    </row>
    <row r="521" spans="2:65" s="12" customFormat="1" ht="11.25">
      <c r="B521" s="150"/>
      <c r="D521" s="151" t="s">
        <v>302</v>
      </c>
      <c r="E521" s="152" t="s">
        <v>1</v>
      </c>
      <c r="F521" s="153" t="s">
        <v>2983</v>
      </c>
      <c r="H521" s="154">
        <v>5.952</v>
      </c>
      <c r="I521" s="155"/>
      <c r="L521" s="150"/>
      <c r="M521" s="156"/>
      <c r="T521" s="157"/>
      <c r="AT521" s="152" t="s">
        <v>302</v>
      </c>
      <c r="AU521" s="152" t="s">
        <v>85</v>
      </c>
      <c r="AV521" s="12" t="s">
        <v>85</v>
      </c>
      <c r="AW521" s="12" t="s">
        <v>32</v>
      </c>
      <c r="AX521" s="12" t="s">
        <v>76</v>
      </c>
      <c r="AY521" s="152" t="s">
        <v>293</v>
      </c>
    </row>
    <row r="522" spans="2:65" s="12" customFormat="1" ht="11.25">
      <c r="B522" s="150"/>
      <c r="D522" s="151" t="s">
        <v>302</v>
      </c>
      <c r="E522" s="152" t="s">
        <v>1</v>
      </c>
      <c r="F522" s="153" t="s">
        <v>2984</v>
      </c>
      <c r="H522" s="154">
        <v>11.368</v>
      </c>
      <c r="I522" s="155"/>
      <c r="L522" s="150"/>
      <c r="M522" s="156"/>
      <c r="T522" s="157"/>
      <c r="AT522" s="152" t="s">
        <v>302</v>
      </c>
      <c r="AU522" s="152" t="s">
        <v>85</v>
      </c>
      <c r="AV522" s="12" t="s">
        <v>85</v>
      </c>
      <c r="AW522" s="12" t="s">
        <v>32</v>
      </c>
      <c r="AX522" s="12" t="s">
        <v>76</v>
      </c>
      <c r="AY522" s="152" t="s">
        <v>293</v>
      </c>
    </row>
    <row r="523" spans="2:65" s="12" customFormat="1" ht="11.25">
      <c r="B523" s="150"/>
      <c r="D523" s="151" t="s">
        <v>302</v>
      </c>
      <c r="E523" s="152" t="s">
        <v>1</v>
      </c>
      <c r="F523" s="153" t="s">
        <v>2985</v>
      </c>
      <c r="H523" s="154">
        <v>8.7080000000000002</v>
      </c>
      <c r="I523" s="155"/>
      <c r="L523" s="150"/>
      <c r="M523" s="156"/>
      <c r="T523" s="157"/>
      <c r="AT523" s="152" t="s">
        <v>302</v>
      </c>
      <c r="AU523" s="152" t="s">
        <v>85</v>
      </c>
      <c r="AV523" s="12" t="s">
        <v>85</v>
      </c>
      <c r="AW523" s="12" t="s">
        <v>32</v>
      </c>
      <c r="AX523" s="12" t="s">
        <v>76</v>
      </c>
      <c r="AY523" s="152" t="s">
        <v>293</v>
      </c>
    </row>
    <row r="524" spans="2:65" s="12" customFormat="1" ht="11.25">
      <c r="B524" s="150"/>
      <c r="D524" s="151" t="s">
        <v>302</v>
      </c>
      <c r="E524" s="152" t="s">
        <v>1</v>
      </c>
      <c r="F524" s="153" t="s">
        <v>2986</v>
      </c>
      <c r="H524" s="154">
        <v>9.52</v>
      </c>
      <c r="I524" s="155"/>
      <c r="L524" s="150"/>
      <c r="M524" s="156"/>
      <c r="T524" s="157"/>
      <c r="AT524" s="152" t="s">
        <v>302</v>
      </c>
      <c r="AU524" s="152" t="s">
        <v>85</v>
      </c>
      <c r="AV524" s="12" t="s">
        <v>85</v>
      </c>
      <c r="AW524" s="12" t="s">
        <v>32</v>
      </c>
      <c r="AX524" s="12" t="s">
        <v>76</v>
      </c>
      <c r="AY524" s="152" t="s">
        <v>293</v>
      </c>
    </row>
    <row r="525" spans="2:65" s="12" customFormat="1" ht="11.25">
      <c r="B525" s="150"/>
      <c r="D525" s="151" t="s">
        <v>302</v>
      </c>
      <c r="E525" s="152" t="s">
        <v>1</v>
      </c>
      <c r="F525" s="153" t="s">
        <v>2987</v>
      </c>
      <c r="H525" s="154">
        <v>5.4320000000000004</v>
      </c>
      <c r="I525" s="155"/>
      <c r="L525" s="150"/>
      <c r="M525" s="156"/>
      <c r="T525" s="157"/>
      <c r="AT525" s="152" t="s">
        <v>302</v>
      </c>
      <c r="AU525" s="152" t="s">
        <v>85</v>
      </c>
      <c r="AV525" s="12" t="s">
        <v>85</v>
      </c>
      <c r="AW525" s="12" t="s">
        <v>32</v>
      </c>
      <c r="AX525" s="12" t="s">
        <v>76</v>
      </c>
      <c r="AY525" s="152" t="s">
        <v>293</v>
      </c>
    </row>
    <row r="526" spans="2:65" s="12" customFormat="1" ht="11.25">
      <c r="B526" s="150"/>
      <c r="D526" s="151" t="s">
        <v>302</v>
      </c>
      <c r="E526" s="152" t="s">
        <v>1</v>
      </c>
      <c r="F526" s="153" t="s">
        <v>2988</v>
      </c>
      <c r="H526" s="154">
        <v>4.984</v>
      </c>
      <c r="I526" s="155"/>
      <c r="L526" s="150"/>
      <c r="M526" s="156"/>
      <c r="T526" s="157"/>
      <c r="AT526" s="152" t="s">
        <v>302</v>
      </c>
      <c r="AU526" s="152" t="s">
        <v>85</v>
      </c>
      <c r="AV526" s="12" t="s">
        <v>85</v>
      </c>
      <c r="AW526" s="12" t="s">
        <v>32</v>
      </c>
      <c r="AX526" s="12" t="s">
        <v>76</v>
      </c>
      <c r="AY526" s="152" t="s">
        <v>293</v>
      </c>
    </row>
    <row r="527" spans="2:65" s="12" customFormat="1" ht="11.25">
      <c r="B527" s="150"/>
      <c r="D527" s="151" t="s">
        <v>302</v>
      </c>
      <c r="E527" s="152" t="s">
        <v>1</v>
      </c>
      <c r="F527" s="153" t="s">
        <v>2989</v>
      </c>
      <c r="H527" s="154">
        <v>3.7050000000000001</v>
      </c>
      <c r="I527" s="155"/>
      <c r="L527" s="150"/>
      <c r="M527" s="156"/>
      <c r="T527" s="157"/>
      <c r="AT527" s="152" t="s">
        <v>302</v>
      </c>
      <c r="AU527" s="152" t="s">
        <v>85</v>
      </c>
      <c r="AV527" s="12" t="s">
        <v>85</v>
      </c>
      <c r="AW527" s="12" t="s">
        <v>32</v>
      </c>
      <c r="AX527" s="12" t="s">
        <v>76</v>
      </c>
      <c r="AY527" s="152" t="s">
        <v>293</v>
      </c>
    </row>
    <row r="528" spans="2:65" s="12" customFormat="1" ht="11.25">
      <c r="B528" s="150"/>
      <c r="D528" s="151" t="s">
        <v>302</v>
      </c>
      <c r="E528" s="152" t="s">
        <v>1</v>
      </c>
      <c r="F528" s="153" t="s">
        <v>2990</v>
      </c>
      <c r="H528" s="154">
        <v>3.008</v>
      </c>
      <c r="I528" s="155"/>
      <c r="L528" s="150"/>
      <c r="M528" s="156"/>
      <c r="T528" s="157"/>
      <c r="AT528" s="152" t="s">
        <v>302</v>
      </c>
      <c r="AU528" s="152" t="s">
        <v>85</v>
      </c>
      <c r="AV528" s="12" t="s">
        <v>85</v>
      </c>
      <c r="AW528" s="12" t="s">
        <v>32</v>
      </c>
      <c r="AX528" s="12" t="s">
        <v>76</v>
      </c>
      <c r="AY528" s="152" t="s">
        <v>293</v>
      </c>
    </row>
    <row r="529" spans="2:51" s="12" customFormat="1" ht="11.25">
      <c r="B529" s="150"/>
      <c r="D529" s="151" t="s">
        <v>302</v>
      </c>
      <c r="E529" s="152" t="s">
        <v>1</v>
      </c>
      <c r="F529" s="153" t="s">
        <v>2991</v>
      </c>
      <c r="H529" s="154">
        <v>9.8279999999999994</v>
      </c>
      <c r="I529" s="155"/>
      <c r="L529" s="150"/>
      <c r="M529" s="156"/>
      <c r="T529" s="157"/>
      <c r="AT529" s="152" t="s">
        <v>302</v>
      </c>
      <c r="AU529" s="152" t="s">
        <v>85</v>
      </c>
      <c r="AV529" s="12" t="s">
        <v>85</v>
      </c>
      <c r="AW529" s="12" t="s">
        <v>32</v>
      </c>
      <c r="AX529" s="12" t="s">
        <v>76</v>
      </c>
      <c r="AY529" s="152" t="s">
        <v>293</v>
      </c>
    </row>
    <row r="530" spans="2:51" s="12" customFormat="1" ht="11.25">
      <c r="B530" s="150"/>
      <c r="D530" s="151" t="s">
        <v>302</v>
      </c>
      <c r="E530" s="152" t="s">
        <v>1</v>
      </c>
      <c r="F530" s="153" t="s">
        <v>2992</v>
      </c>
      <c r="H530" s="154">
        <v>151.119</v>
      </c>
      <c r="I530" s="155"/>
      <c r="L530" s="150"/>
      <c r="M530" s="156"/>
      <c r="T530" s="157"/>
      <c r="AT530" s="152" t="s">
        <v>302</v>
      </c>
      <c r="AU530" s="152" t="s">
        <v>85</v>
      </c>
      <c r="AV530" s="12" t="s">
        <v>85</v>
      </c>
      <c r="AW530" s="12" t="s">
        <v>32</v>
      </c>
      <c r="AX530" s="12" t="s">
        <v>76</v>
      </c>
      <c r="AY530" s="152" t="s">
        <v>293</v>
      </c>
    </row>
    <row r="531" spans="2:51" s="12" customFormat="1" ht="11.25">
      <c r="B531" s="150"/>
      <c r="D531" s="151" t="s">
        <v>302</v>
      </c>
      <c r="E531" s="152" t="s">
        <v>1</v>
      </c>
      <c r="F531" s="153" t="s">
        <v>2993</v>
      </c>
      <c r="H531" s="154">
        <v>86</v>
      </c>
      <c r="I531" s="155"/>
      <c r="L531" s="150"/>
      <c r="M531" s="156"/>
      <c r="T531" s="157"/>
      <c r="AT531" s="152" t="s">
        <v>302</v>
      </c>
      <c r="AU531" s="152" t="s">
        <v>85</v>
      </c>
      <c r="AV531" s="12" t="s">
        <v>85</v>
      </c>
      <c r="AW531" s="12" t="s">
        <v>32</v>
      </c>
      <c r="AX531" s="12" t="s">
        <v>76</v>
      </c>
      <c r="AY531" s="152" t="s">
        <v>293</v>
      </c>
    </row>
    <row r="532" spans="2:51" s="12" customFormat="1" ht="11.25">
      <c r="B532" s="150"/>
      <c r="D532" s="151" t="s">
        <v>302</v>
      </c>
      <c r="E532" s="152" t="s">
        <v>1</v>
      </c>
      <c r="F532" s="153" t="s">
        <v>2994</v>
      </c>
      <c r="H532" s="154">
        <v>14.1</v>
      </c>
      <c r="I532" s="155"/>
      <c r="L532" s="150"/>
      <c r="M532" s="156"/>
      <c r="T532" s="157"/>
      <c r="AT532" s="152" t="s">
        <v>302</v>
      </c>
      <c r="AU532" s="152" t="s">
        <v>85</v>
      </c>
      <c r="AV532" s="12" t="s">
        <v>85</v>
      </c>
      <c r="AW532" s="12" t="s">
        <v>32</v>
      </c>
      <c r="AX532" s="12" t="s">
        <v>76</v>
      </c>
      <c r="AY532" s="152" t="s">
        <v>293</v>
      </c>
    </row>
    <row r="533" spans="2:51" s="12" customFormat="1" ht="11.25">
      <c r="B533" s="150"/>
      <c r="D533" s="151" t="s">
        <v>302</v>
      </c>
      <c r="E533" s="152" t="s">
        <v>1</v>
      </c>
      <c r="F533" s="153" t="s">
        <v>2995</v>
      </c>
      <c r="H533" s="154">
        <v>3.8159999999999998</v>
      </c>
      <c r="I533" s="155"/>
      <c r="L533" s="150"/>
      <c r="M533" s="156"/>
      <c r="T533" s="157"/>
      <c r="AT533" s="152" t="s">
        <v>302</v>
      </c>
      <c r="AU533" s="152" t="s">
        <v>85</v>
      </c>
      <c r="AV533" s="12" t="s">
        <v>85</v>
      </c>
      <c r="AW533" s="12" t="s">
        <v>32</v>
      </c>
      <c r="AX533" s="12" t="s">
        <v>76</v>
      </c>
      <c r="AY533" s="152" t="s">
        <v>293</v>
      </c>
    </row>
    <row r="534" spans="2:51" s="12" customFormat="1" ht="11.25">
      <c r="B534" s="150"/>
      <c r="D534" s="151" t="s">
        <v>302</v>
      </c>
      <c r="E534" s="152" t="s">
        <v>1</v>
      </c>
      <c r="F534" s="153" t="s">
        <v>2996</v>
      </c>
      <c r="H534" s="154">
        <v>2.1739999999999999</v>
      </c>
      <c r="I534" s="155"/>
      <c r="L534" s="150"/>
      <c r="M534" s="156"/>
      <c r="T534" s="157"/>
      <c r="AT534" s="152" t="s">
        <v>302</v>
      </c>
      <c r="AU534" s="152" t="s">
        <v>85</v>
      </c>
      <c r="AV534" s="12" t="s">
        <v>85</v>
      </c>
      <c r="AW534" s="12" t="s">
        <v>32</v>
      </c>
      <c r="AX534" s="12" t="s">
        <v>76</v>
      </c>
      <c r="AY534" s="152" t="s">
        <v>293</v>
      </c>
    </row>
    <row r="535" spans="2:51" s="12" customFormat="1" ht="11.25">
      <c r="B535" s="150"/>
      <c r="D535" s="151" t="s">
        <v>302</v>
      </c>
      <c r="E535" s="152" t="s">
        <v>1</v>
      </c>
      <c r="F535" s="153" t="s">
        <v>2997</v>
      </c>
      <c r="H535" s="154">
        <v>4.3979999999999997</v>
      </c>
      <c r="I535" s="155"/>
      <c r="L535" s="150"/>
      <c r="M535" s="156"/>
      <c r="T535" s="157"/>
      <c r="AT535" s="152" t="s">
        <v>302</v>
      </c>
      <c r="AU535" s="152" t="s">
        <v>85</v>
      </c>
      <c r="AV535" s="12" t="s">
        <v>85</v>
      </c>
      <c r="AW535" s="12" t="s">
        <v>32</v>
      </c>
      <c r="AX535" s="12" t="s">
        <v>76</v>
      </c>
      <c r="AY535" s="152" t="s">
        <v>293</v>
      </c>
    </row>
    <row r="536" spans="2:51" s="12" customFormat="1" ht="11.25">
      <c r="B536" s="150"/>
      <c r="D536" s="151" t="s">
        <v>302</v>
      </c>
      <c r="E536" s="152" t="s">
        <v>1</v>
      </c>
      <c r="F536" s="153" t="s">
        <v>2998</v>
      </c>
      <c r="H536" s="154">
        <v>8.1240000000000006</v>
      </c>
      <c r="I536" s="155"/>
      <c r="L536" s="150"/>
      <c r="M536" s="156"/>
      <c r="T536" s="157"/>
      <c r="AT536" s="152" t="s">
        <v>302</v>
      </c>
      <c r="AU536" s="152" t="s">
        <v>85</v>
      </c>
      <c r="AV536" s="12" t="s">
        <v>85</v>
      </c>
      <c r="AW536" s="12" t="s">
        <v>32</v>
      </c>
      <c r="AX536" s="12" t="s">
        <v>76</v>
      </c>
      <c r="AY536" s="152" t="s">
        <v>293</v>
      </c>
    </row>
    <row r="537" spans="2:51" s="12" customFormat="1" ht="11.25">
      <c r="B537" s="150"/>
      <c r="D537" s="151" t="s">
        <v>302</v>
      </c>
      <c r="E537" s="152" t="s">
        <v>1</v>
      </c>
      <c r="F537" s="153" t="s">
        <v>2999</v>
      </c>
      <c r="H537" s="154">
        <v>3.1320000000000001</v>
      </c>
      <c r="I537" s="155"/>
      <c r="L537" s="150"/>
      <c r="M537" s="156"/>
      <c r="T537" s="157"/>
      <c r="AT537" s="152" t="s">
        <v>302</v>
      </c>
      <c r="AU537" s="152" t="s">
        <v>85</v>
      </c>
      <c r="AV537" s="12" t="s">
        <v>85</v>
      </c>
      <c r="AW537" s="12" t="s">
        <v>32</v>
      </c>
      <c r="AX537" s="12" t="s">
        <v>76</v>
      </c>
      <c r="AY537" s="152" t="s">
        <v>293</v>
      </c>
    </row>
    <row r="538" spans="2:51" s="12" customFormat="1" ht="11.25">
      <c r="B538" s="150"/>
      <c r="D538" s="151" t="s">
        <v>302</v>
      </c>
      <c r="E538" s="152" t="s">
        <v>1</v>
      </c>
      <c r="F538" s="153" t="s">
        <v>3000</v>
      </c>
      <c r="H538" s="154">
        <v>1.5760000000000001</v>
      </c>
      <c r="I538" s="155"/>
      <c r="L538" s="150"/>
      <c r="M538" s="156"/>
      <c r="T538" s="157"/>
      <c r="AT538" s="152" t="s">
        <v>302</v>
      </c>
      <c r="AU538" s="152" t="s">
        <v>85</v>
      </c>
      <c r="AV538" s="12" t="s">
        <v>85</v>
      </c>
      <c r="AW538" s="12" t="s">
        <v>32</v>
      </c>
      <c r="AX538" s="12" t="s">
        <v>76</v>
      </c>
      <c r="AY538" s="152" t="s">
        <v>293</v>
      </c>
    </row>
    <row r="539" spans="2:51" s="12" customFormat="1" ht="11.25">
      <c r="B539" s="150"/>
      <c r="D539" s="151" t="s">
        <v>302</v>
      </c>
      <c r="E539" s="152" t="s">
        <v>1</v>
      </c>
      <c r="F539" s="153" t="s">
        <v>3001</v>
      </c>
      <c r="H539" s="154">
        <v>1.64</v>
      </c>
      <c r="I539" s="155"/>
      <c r="L539" s="150"/>
      <c r="M539" s="156"/>
      <c r="T539" s="157"/>
      <c r="AT539" s="152" t="s">
        <v>302</v>
      </c>
      <c r="AU539" s="152" t="s">
        <v>85</v>
      </c>
      <c r="AV539" s="12" t="s">
        <v>85</v>
      </c>
      <c r="AW539" s="12" t="s">
        <v>32</v>
      </c>
      <c r="AX539" s="12" t="s">
        <v>76</v>
      </c>
      <c r="AY539" s="152" t="s">
        <v>293</v>
      </c>
    </row>
    <row r="540" spans="2:51" s="12" customFormat="1" ht="11.25">
      <c r="B540" s="150"/>
      <c r="D540" s="151" t="s">
        <v>302</v>
      </c>
      <c r="E540" s="152" t="s">
        <v>1</v>
      </c>
      <c r="F540" s="153" t="s">
        <v>3002</v>
      </c>
      <c r="H540" s="154">
        <v>14.28</v>
      </c>
      <c r="I540" s="155"/>
      <c r="L540" s="150"/>
      <c r="M540" s="156"/>
      <c r="T540" s="157"/>
      <c r="AT540" s="152" t="s">
        <v>302</v>
      </c>
      <c r="AU540" s="152" t="s">
        <v>85</v>
      </c>
      <c r="AV540" s="12" t="s">
        <v>85</v>
      </c>
      <c r="AW540" s="12" t="s">
        <v>32</v>
      </c>
      <c r="AX540" s="12" t="s">
        <v>76</v>
      </c>
      <c r="AY540" s="152" t="s">
        <v>293</v>
      </c>
    </row>
    <row r="541" spans="2:51" s="12" customFormat="1" ht="11.25">
      <c r="B541" s="150"/>
      <c r="D541" s="151" t="s">
        <v>302</v>
      </c>
      <c r="E541" s="152" t="s">
        <v>1</v>
      </c>
      <c r="F541" s="153" t="s">
        <v>3003</v>
      </c>
      <c r="H541" s="154">
        <v>3.8759999999999999</v>
      </c>
      <c r="I541" s="155"/>
      <c r="L541" s="150"/>
      <c r="M541" s="156"/>
      <c r="T541" s="157"/>
      <c r="AT541" s="152" t="s">
        <v>302</v>
      </c>
      <c r="AU541" s="152" t="s">
        <v>85</v>
      </c>
      <c r="AV541" s="12" t="s">
        <v>85</v>
      </c>
      <c r="AW541" s="12" t="s">
        <v>32</v>
      </c>
      <c r="AX541" s="12" t="s">
        <v>76</v>
      </c>
      <c r="AY541" s="152" t="s">
        <v>293</v>
      </c>
    </row>
    <row r="542" spans="2:51" s="12" customFormat="1" ht="11.25">
      <c r="B542" s="150"/>
      <c r="D542" s="151" t="s">
        <v>302</v>
      </c>
      <c r="E542" s="152" t="s">
        <v>1</v>
      </c>
      <c r="F542" s="153" t="s">
        <v>3004</v>
      </c>
      <c r="H542" s="154">
        <v>2.5859999999999999</v>
      </c>
      <c r="I542" s="155"/>
      <c r="L542" s="150"/>
      <c r="M542" s="156"/>
      <c r="T542" s="157"/>
      <c r="AT542" s="152" t="s">
        <v>302</v>
      </c>
      <c r="AU542" s="152" t="s">
        <v>85</v>
      </c>
      <c r="AV542" s="12" t="s">
        <v>85</v>
      </c>
      <c r="AW542" s="12" t="s">
        <v>32</v>
      </c>
      <c r="AX542" s="12" t="s">
        <v>76</v>
      </c>
      <c r="AY542" s="152" t="s">
        <v>293</v>
      </c>
    </row>
    <row r="543" spans="2:51" s="12" customFormat="1" ht="11.25">
      <c r="B543" s="150"/>
      <c r="D543" s="151" t="s">
        <v>302</v>
      </c>
      <c r="E543" s="152" t="s">
        <v>1</v>
      </c>
      <c r="F543" s="153" t="s">
        <v>3005</v>
      </c>
      <c r="H543" s="154">
        <v>4.1639999999999997</v>
      </c>
      <c r="I543" s="155"/>
      <c r="L543" s="150"/>
      <c r="M543" s="156"/>
      <c r="T543" s="157"/>
      <c r="AT543" s="152" t="s">
        <v>302</v>
      </c>
      <c r="AU543" s="152" t="s">
        <v>85</v>
      </c>
      <c r="AV543" s="12" t="s">
        <v>85</v>
      </c>
      <c r="AW543" s="12" t="s">
        <v>32</v>
      </c>
      <c r="AX543" s="12" t="s">
        <v>76</v>
      </c>
      <c r="AY543" s="152" t="s">
        <v>293</v>
      </c>
    </row>
    <row r="544" spans="2:51" s="12" customFormat="1" ht="11.25">
      <c r="B544" s="150"/>
      <c r="D544" s="151" t="s">
        <v>302</v>
      </c>
      <c r="E544" s="152" t="s">
        <v>1</v>
      </c>
      <c r="F544" s="153" t="s">
        <v>3006</v>
      </c>
      <c r="H544" s="154">
        <v>0.51500000000000001</v>
      </c>
      <c r="I544" s="155"/>
      <c r="L544" s="150"/>
      <c r="M544" s="156"/>
      <c r="T544" s="157"/>
      <c r="AT544" s="152" t="s">
        <v>302</v>
      </c>
      <c r="AU544" s="152" t="s">
        <v>85</v>
      </c>
      <c r="AV544" s="12" t="s">
        <v>85</v>
      </c>
      <c r="AW544" s="12" t="s">
        <v>32</v>
      </c>
      <c r="AX544" s="12" t="s">
        <v>76</v>
      </c>
      <c r="AY544" s="152" t="s">
        <v>293</v>
      </c>
    </row>
    <row r="545" spans="2:51" s="12" customFormat="1" ht="11.25">
      <c r="B545" s="150"/>
      <c r="D545" s="151" t="s">
        <v>302</v>
      </c>
      <c r="E545" s="152" t="s">
        <v>1</v>
      </c>
      <c r="F545" s="153" t="s">
        <v>3007</v>
      </c>
      <c r="H545" s="154">
        <v>11.67</v>
      </c>
      <c r="I545" s="155"/>
      <c r="L545" s="150"/>
      <c r="M545" s="156"/>
      <c r="T545" s="157"/>
      <c r="AT545" s="152" t="s">
        <v>302</v>
      </c>
      <c r="AU545" s="152" t="s">
        <v>85</v>
      </c>
      <c r="AV545" s="12" t="s">
        <v>85</v>
      </c>
      <c r="AW545" s="12" t="s">
        <v>32</v>
      </c>
      <c r="AX545" s="12" t="s">
        <v>76</v>
      </c>
      <c r="AY545" s="152" t="s">
        <v>293</v>
      </c>
    </row>
    <row r="546" spans="2:51" s="12" customFormat="1" ht="11.25">
      <c r="B546" s="150"/>
      <c r="D546" s="151" t="s">
        <v>302</v>
      </c>
      <c r="E546" s="152" t="s">
        <v>1</v>
      </c>
      <c r="F546" s="153" t="s">
        <v>3008</v>
      </c>
      <c r="H546" s="154">
        <v>18.63</v>
      </c>
      <c r="I546" s="155"/>
      <c r="L546" s="150"/>
      <c r="M546" s="156"/>
      <c r="T546" s="157"/>
      <c r="AT546" s="152" t="s">
        <v>302</v>
      </c>
      <c r="AU546" s="152" t="s">
        <v>85</v>
      </c>
      <c r="AV546" s="12" t="s">
        <v>85</v>
      </c>
      <c r="AW546" s="12" t="s">
        <v>32</v>
      </c>
      <c r="AX546" s="12" t="s">
        <v>76</v>
      </c>
      <c r="AY546" s="152" t="s">
        <v>293</v>
      </c>
    </row>
    <row r="547" spans="2:51" s="12" customFormat="1" ht="11.25">
      <c r="B547" s="150"/>
      <c r="D547" s="151" t="s">
        <v>302</v>
      </c>
      <c r="E547" s="152" t="s">
        <v>1</v>
      </c>
      <c r="F547" s="153" t="s">
        <v>3009</v>
      </c>
      <c r="H547" s="154">
        <v>7.7089999999999996</v>
      </c>
      <c r="I547" s="155"/>
      <c r="L547" s="150"/>
      <c r="M547" s="156"/>
      <c r="T547" s="157"/>
      <c r="AT547" s="152" t="s">
        <v>302</v>
      </c>
      <c r="AU547" s="152" t="s">
        <v>85</v>
      </c>
      <c r="AV547" s="12" t="s">
        <v>85</v>
      </c>
      <c r="AW547" s="12" t="s">
        <v>32</v>
      </c>
      <c r="AX547" s="12" t="s">
        <v>76</v>
      </c>
      <c r="AY547" s="152" t="s">
        <v>293</v>
      </c>
    </row>
    <row r="548" spans="2:51" s="12" customFormat="1" ht="11.25">
      <c r="B548" s="150"/>
      <c r="D548" s="151" t="s">
        <v>302</v>
      </c>
      <c r="E548" s="152" t="s">
        <v>1</v>
      </c>
      <c r="F548" s="153" t="s">
        <v>3010</v>
      </c>
      <c r="H548" s="154">
        <v>3.234</v>
      </c>
      <c r="I548" s="155"/>
      <c r="L548" s="150"/>
      <c r="M548" s="156"/>
      <c r="T548" s="157"/>
      <c r="AT548" s="152" t="s">
        <v>302</v>
      </c>
      <c r="AU548" s="152" t="s">
        <v>85</v>
      </c>
      <c r="AV548" s="12" t="s">
        <v>85</v>
      </c>
      <c r="AW548" s="12" t="s">
        <v>32</v>
      </c>
      <c r="AX548" s="12" t="s">
        <v>76</v>
      </c>
      <c r="AY548" s="152" t="s">
        <v>293</v>
      </c>
    </row>
    <row r="549" spans="2:51" s="12" customFormat="1" ht="11.25">
      <c r="B549" s="150"/>
      <c r="D549" s="151" t="s">
        <v>302</v>
      </c>
      <c r="E549" s="152" t="s">
        <v>1</v>
      </c>
      <c r="F549" s="153" t="s">
        <v>3011</v>
      </c>
      <c r="H549" s="154">
        <v>6.8959999999999999</v>
      </c>
      <c r="I549" s="155"/>
      <c r="L549" s="150"/>
      <c r="M549" s="156"/>
      <c r="T549" s="157"/>
      <c r="AT549" s="152" t="s">
        <v>302</v>
      </c>
      <c r="AU549" s="152" t="s">
        <v>85</v>
      </c>
      <c r="AV549" s="12" t="s">
        <v>85</v>
      </c>
      <c r="AW549" s="12" t="s">
        <v>32</v>
      </c>
      <c r="AX549" s="12" t="s">
        <v>76</v>
      </c>
      <c r="AY549" s="152" t="s">
        <v>293</v>
      </c>
    </row>
    <row r="550" spans="2:51" s="12" customFormat="1" ht="11.25">
      <c r="B550" s="150"/>
      <c r="D550" s="151" t="s">
        <v>302</v>
      </c>
      <c r="E550" s="152" t="s">
        <v>1</v>
      </c>
      <c r="F550" s="153" t="s">
        <v>3012</v>
      </c>
      <c r="H550" s="154">
        <v>2.0339999999999998</v>
      </c>
      <c r="I550" s="155"/>
      <c r="L550" s="150"/>
      <c r="M550" s="156"/>
      <c r="T550" s="157"/>
      <c r="AT550" s="152" t="s">
        <v>302</v>
      </c>
      <c r="AU550" s="152" t="s">
        <v>85</v>
      </c>
      <c r="AV550" s="12" t="s">
        <v>85</v>
      </c>
      <c r="AW550" s="12" t="s">
        <v>32</v>
      </c>
      <c r="AX550" s="12" t="s">
        <v>76</v>
      </c>
      <c r="AY550" s="152" t="s">
        <v>293</v>
      </c>
    </row>
    <row r="551" spans="2:51" s="12" customFormat="1" ht="11.25">
      <c r="B551" s="150"/>
      <c r="D551" s="151" t="s">
        <v>302</v>
      </c>
      <c r="E551" s="152" t="s">
        <v>1</v>
      </c>
      <c r="F551" s="153" t="s">
        <v>3013</v>
      </c>
      <c r="H551" s="154">
        <v>9.2690000000000001</v>
      </c>
      <c r="I551" s="155"/>
      <c r="L551" s="150"/>
      <c r="M551" s="156"/>
      <c r="T551" s="157"/>
      <c r="AT551" s="152" t="s">
        <v>302</v>
      </c>
      <c r="AU551" s="152" t="s">
        <v>85</v>
      </c>
      <c r="AV551" s="12" t="s">
        <v>85</v>
      </c>
      <c r="AW551" s="12" t="s">
        <v>32</v>
      </c>
      <c r="AX551" s="12" t="s">
        <v>76</v>
      </c>
      <c r="AY551" s="152" t="s">
        <v>293</v>
      </c>
    </row>
    <row r="552" spans="2:51" s="12" customFormat="1" ht="11.25">
      <c r="B552" s="150"/>
      <c r="D552" s="151" t="s">
        <v>302</v>
      </c>
      <c r="E552" s="152" t="s">
        <v>1</v>
      </c>
      <c r="F552" s="153" t="s">
        <v>3014</v>
      </c>
      <c r="H552" s="154">
        <v>12.23</v>
      </c>
      <c r="I552" s="155"/>
      <c r="L552" s="150"/>
      <c r="M552" s="156"/>
      <c r="T552" s="157"/>
      <c r="AT552" s="152" t="s">
        <v>302</v>
      </c>
      <c r="AU552" s="152" t="s">
        <v>85</v>
      </c>
      <c r="AV552" s="12" t="s">
        <v>85</v>
      </c>
      <c r="AW552" s="12" t="s">
        <v>32</v>
      </c>
      <c r="AX552" s="12" t="s">
        <v>76</v>
      </c>
      <c r="AY552" s="152" t="s">
        <v>293</v>
      </c>
    </row>
    <row r="553" spans="2:51" s="12" customFormat="1" ht="11.25">
      <c r="B553" s="150"/>
      <c r="D553" s="151" t="s">
        <v>302</v>
      </c>
      <c r="E553" s="152" t="s">
        <v>1</v>
      </c>
      <c r="F553" s="153" t="s">
        <v>3015</v>
      </c>
      <c r="H553" s="154">
        <v>4.3559999999999999</v>
      </c>
      <c r="I553" s="155"/>
      <c r="L553" s="150"/>
      <c r="M553" s="156"/>
      <c r="T553" s="157"/>
      <c r="AT553" s="152" t="s">
        <v>302</v>
      </c>
      <c r="AU553" s="152" t="s">
        <v>85</v>
      </c>
      <c r="AV553" s="12" t="s">
        <v>85</v>
      </c>
      <c r="AW553" s="12" t="s">
        <v>32</v>
      </c>
      <c r="AX553" s="12" t="s">
        <v>76</v>
      </c>
      <c r="AY553" s="152" t="s">
        <v>293</v>
      </c>
    </row>
    <row r="554" spans="2:51" s="12" customFormat="1" ht="11.25">
      <c r="B554" s="150"/>
      <c r="D554" s="151" t="s">
        <v>302</v>
      </c>
      <c r="E554" s="152" t="s">
        <v>1</v>
      </c>
      <c r="F554" s="153" t="s">
        <v>3016</v>
      </c>
      <c r="H554" s="154">
        <v>23.579000000000001</v>
      </c>
      <c r="I554" s="155"/>
      <c r="L554" s="150"/>
      <c r="M554" s="156"/>
      <c r="T554" s="157"/>
      <c r="AT554" s="152" t="s">
        <v>302</v>
      </c>
      <c r="AU554" s="152" t="s">
        <v>85</v>
      </c>
      <c r="AV554" s="12" t="s">
        <v>85</v>
      </c>
      <c r="AW554" s="12" t="s">
        <v>32</v>
      </c>
      <c r="AX554" s="12" t="s">
        <v>76</v>
      </c>
      <c r="AY554" s="152" t="s">
        <v>293</v>
      </c>
    </row>
    <row r="555" spans="2:51" s="12" customFormat="1" ht="11.25">
      <c r="B555" s="150"/>
      <c r="D555" s="151" t="s">
        <v>302</v>
      </c>
      <c r="E555" s="152" t="s">
        <v>1</v>
      </c>
      <c r="F555" s="153" t="s">
        <v>3017</v>
      </c>
      <c r="H555" s="154">
        <v>2.5659999999999998</v>
      </c>
      <c r="I555" s="155"/>
      <c r="L555" s="150"/>
      <c r="M555" s="156"/>
      <c r="T555" s="157"/>
      <c r="AT555" s="152" t="s">
        <v>302</v>
      </c>
      <c r="AU555" s="152" t="s">
        <v>85</v>
      </c>
      <c r="AV555" s="12" t="s">
        <v>85</v>
      </c>
      <c r="AW555" s="12" t="s">
        <v>32</v>
      </c>
      <c r="AX555" s="12" t="s">
        <v>76</v>
      </c>
      <c r="AY555" s="152" t="s">
        <v>293</v>
      </c>
    </row>
    <row r="556" spans="2:51" s="12" customFormat="1" ht="11.25">
      <c r="B556" s="150"/>
      <c r="D556" s="151" t="s">
        <v>302</v>
      </c>
      <c r="E556" s="152" t="s">
        <v>1</v>
      </c>
      <c r="F556" s="153" t="s">
        <v>3018</v>
      </c>
      <c r="H556" s="154">
        <v>3.492</v>
      </c>
      <c r="I556" s="155"/>
      <c r="L556" s="150"/>
      <c r="M556" s="156"/>
      <c r="T556" s="157"/>
      <c r="AT556" s="152" t="s">
        <v>302</v>
      </c>
      <c r="AU556" s="152" t="s">
        <v>85</v>
      </c>
      <c r="AV556" s="12" t="s">
        <v>85</v>
      </c>
      <c r="AW556" s="12" t="s">
        <v>32</v>
      </c>
      <c r="AX556" s="12" t="s">
        <v>76</v>
      </c>
      <c r="AY556" s="152" t="s">
        <v>293</v>
      </c>
    </row>
    <row r="557" spans="2:51" s="12" customFormat="1" ht="11.25">
      <c r="B557" s="150"/>
      <c r="D557" s="151" t="s">
        <v>302</v>
      </c>
      <c r="E557" s="152" t="s">
        <v>1</v>
      </c>
      <c r="F557" s="153" t="s">
        <v>3019</v>
      </c>
      <c r="H557" s="154">
        <v>1.804</v>
      </c>
      <c r="I557" s="155"/>
      <c r="L557" s="150"/>
      <c r="M557" s="156"/>
      <c r="T557" s="157"/>
      <c r="AT557" s="152" t="s">
        <v>302</v>
      </c>
      <c r="AU557" s="152" t="s">
        <v>85</v>
      </c>
      <c r="AV557" s="12" t="s">
        <v>85</v>
      </c>
      <c r="AW557" s="12" t="s">
        <v>32</v>
      </c>
      <c r="AX557" s="12" t="s">
        <v>76</v>
      </c>
      <c r="AY557" s="152" t="s">
        <v>293</v>
      </c>
    </row>
    <row r="558" spans="2:51" s="12" customFormat="1" ht="11.25">
      <c r="B558" s="150"/>
      <c r="D558" s="151" t="s">
        <v>302</v>
      </c>
      <c r="E558" s="152" t="s">
        <v>1</v>
      </c>
      <c r="F558" s="153" t="s">
        <v>3020</v>
      </c>
      <c r="H558" s="154">
        <v>1.454</v>
      </c>
      <c r="I558" s="155"/>
      <c r="L558" s="150"/>
      <c r="M558" s="156"/>
      <c r="T558" s="157"/>
      <c r="AT558" s="152" t="s">
        <v>302</v>
      </c>
      <c r="AU558" s="152" t="s">
        <v>85</v>
      </c>
      <c r="AV558" s="12" t="s">
        <v>85</v>
      </c>
      <c r="AW558" s="12" t="s">
        <v>32</v>
      </c>
      <c r="AX558" s="12" t="s">
        <v>76</v>
      </c>
      <c r="AY558" s="152" t="s">
        <v>293</v>
      </c>
    </row>
    <row r="559" spans="2:51" s="12" customFormat="1" ht="11.25">
      <c r="B559" s="150"/>
      <c r="D559" s="151" t="s">
        <v>302</v>
      </c>
      <c r="E559" s="152" t="s">
        <v>1</v>
      </c>
      <c r="F559" s="153" t="s">
        <v>3021</v>
      </c>
      <c r="H559" s="154">
        <v>1.304</v>
      </c>
      <c r="I559" s="155"/>
      <c r="L559" s="150"/>
      <c r="M559" s="156"/>
      <c r="T559" s="157"/>
      <c r="AT559" s="152" t="s">
        <v>302</v>
      </c>
      <c r="AU559" s="152" t="s">
        <v>85</v>
      </c>
      <c r="AV559" s="12" t="s">
        <v>85</v>
      </c>
      <c r="AW559" s="12" t="s">
        <v>32</v>
      </c>
      <c r="AX559" s="12" t="s">
        <v>76</v>
      </c>
      <c r="AY559" s="152" t="s">
        <v>293</v>
      </c>
    </row>
    <row r="560" spans="2:51" s="12" customFormat="1" ht="11.25">
      <c r="B560" s="150"/>
      <c r="D560" s="151" t="s">
        <v>302</v>
      </c>
      <c r="E560" s="152" t="s">
        <v>1</v>
      </c>
      <c r="F560" s="153" t="s">
        <v>3022</v>
      </c>
      <c r="H560" s="154">
        <v>2.4460000000000002</v>
      </c>
      <c r="I560" s="155"/>
      <c r="L560" s="150"/>
      <c r="M560" s="156"/>
      <c r="T560" s="157"/>
      <c r="AT560" s="152" t="s">
        <v>302</v>
      </c>
      <c r="AU560" s="152" t="s">
        <v>85</v>
      </c>
      <c r="AV560" s="12" t="s">
        <v>85</v>
      </c>
      <c r="AW560" s="12" t="s">
        <v>32</v>
      </c>
      <c r="AX560" s="12" t="s">
        <v>76</v>
      </c>
      <c r="AY560" s="152" t="s">
        <v>293</v>
      </c>
    </row>
    <row r="561" spans="2:51" s="12" customFormat="1" ht="11.25">
      <c r="B561" s="150"/>
      <c r="D561" s="151" t="s">
        <v>302</v>
      </c>
      <c r="E561" s="152" t="s">
        <v>1</v>
      </c>
      <c r="F561" s="153" t="s">
        <v>3023</v>
      </c>
      <c r="H561" s="154">
        <v>2.536</v>
      </c>
      <c r="I561" s="155"/>
      <c r="L561" s="150"/>
      <c r="M561" s="156"/>
      <c r="T561" s="157"/>
      <c r="AT561" s="152" t="s">
        <v>302</v>
      </c>
      <c r="AU561" s="152" t="s">
        <v>85</v>
      </c>
      <c r="AV561" s="12" t="s">
        <v>85</v>
      </c>
      <c r="AW561" s="12" t="s">
        <v>32</v>
      </c>
      <c r="AX561" s="12" t="s">
        <v>76</v>
      </c>
      <c r="AY561" s="152" t="s">
        <v>293</v>
      </c>
    </row>
    <row r="562" spans="2:51" s="12" customFormat="1" ht="11.25">
      <c r="B562" s="150"/>
      <c r="D562" s="151" t="s">
        <v>302</v>
      </c>
      <c r="E562" s="152" t="s">
        <v>1</v>
      </c>
      <c r="F562" s="153" t="s">
        <v>3024</v>
      </c>
      <c r="H562" s="154">
        <v>7.2160000000000002</v>
      </c>
      <c r="I562" s="155"/>
      <c r="L562" s="150"/>
      <c r="M562" s="156"/>
      <c r="T562" s="157"/>
      <c r="AT562" s="152" t="s">
        <v>302</v>
      </c>
      <c r="AU562" s="152" t="s">
        <v>85</v>
      </c>
      <c r="AV562" s="12" t="s">
        <v>85</v>
      </c>
      <c r="AW562" s="12" t="s">
        <v>32</v>
      </c>
      <c r="AX562" s="12" t="s">
        <v>76</v>
      </c>
      <c r="AY562" s="152" t="s">
        <v>293</v>
      </c>
    </row>
    <row r="563" spans="2:51" s="12" customFormat="1" ht="11.25">
      <c r="B563" s="150"/>
      <c r="D563" s="151" t="s">
        <v>302</v>
      </c>
      <c r="E563" s="152" t="s">
        <v>1</v>
      </c>
      <c r="F563" s="153" t="s">
        <v>3025</v>
      </c>
      <c r="H563" s="154">
        <v>12.992000000000001</v>
      </c>
      <c r="I563" s="155"/>
      <c r="L563" s="150"/>
      <c r="M563" s="156"/>
      <c r="T563" s="157"/>
      <c r="AT563" s="152" t="s">
        <v>302</v>
      </c>
      <c r="AU563" s="152" t="s">
        <v>85</v>
      </c>
      <c r="AV563" s="12" t="s">
        <v>85</v>
      </c>
      <c r="AW563" s="12" t="s">
        <v>32</v>
      </c>
      <c r="AX563" s="12" t="s">
        <v>76</v>
      </c>
      <c r="AY563" s="152" t="s">
        <v>293</v>
      </c>
    </row>
    <row r="564" spans="2:51" s="12" customFormat="1" ht="11.25">
      <c r="B564" s="150"/>
      <c r="D564" s="151" t="s">
        <v>302</v>
      </c>
      <c r="E564" s="152" t="s">
        <v>1</v>
      </c>
      <c r="F564" s="153" t="s">
        <v>3026</v>
      </c>
      <c r="H564" s="154">
        <v>100.08</v>
      </c>
      <c r="I564" s="155"/>
      <c r="L564" s="150"/>
      <c r="M564" s="156"/>
      <c r="T564" s="157"/>
      <c r="AT564" s="152" t="s">
        <v>302</v>
      </c>
      <c r="AU564" s="152" t="s">
        <v>85</v>
      </c>
      <c r="AV564" s="12" t="s">
        <v>85</v>
      </c>
      <c r="AW564" s="12" t="s">
        <v>32</v>
      </c>
      <c r="AX564" s="12" t="s">
        <v>76</v>
      </c>
      <c r="AY564" s="152" t="s">
        <v>293</v>
      </c>
    </row>
    <row r="565" spans="2:51" s="12" customFormat="1" ht="11.25">
      <c r="B565" s="150"/>
      <c r="D565" s="151" t="s">
        <v>302</v>
      </c>
      <c r="E565" s="152" t="s">
        <v>1</v>
      </c>
      <c r="F565" s="153" t="s">
        <v>3027</v>
      </c>
      <c r="H565" s="154">
        <v>18.893999999999998</v>
      </c>
      <c r="I565" s="155"/>
      <c r="L565" s="150"/>
      <c r="M565" s="156"/>
      <c r="T565" s="157"/>
      <c r="AT565" s="152" t="s">
        <v>302</v>
      </c>
      <c r="AU565" s="152" t="s">
        <v>85</v>
      </c>
      <c r="AV565" s="12" t="s">
        <v>85</v>
      </c>
      <c r="AW565" s="12" t="s">
        <v>32</v>
      </c>
      <c r="AX565" s="12" t="s">
        <v>76</v>
      </c>
      <c r="AY565" s="152" t="s">
        <v>293</v>
      </c>
    </row>
    <row r="566" spans="2:51" s="12" customFormat="1" ht="11.25">
      <c r="B566" s="150"/>
      <c r="D566" s="151" t="s">
        <v>302</v>
      </c>
      <c r="E566" s="152" t="s">
        <v>1</v>
      </c>
      <c r="F566" s="153" t="s">
        <v>3028</v>
      </c>
      <c r="H566" s="154">
        <v>2.9209999999999998</v>
      </c>
      <c r="I566" s="155"/>
      <c r="L566" s="150"/>
      <c r="M566" s="156"/>
      <c r="T566" s="157"/>
      <c r="AT566" s="152" t="s">
        <v>302</v>
      </c>
      <c r="AU566" s="152" t="s">
        <v>85</v>
      </c>
      <c r="AV566" s="12" t="s">
        <v>85</v>
      </c>
      <c r="AW566" s="12" t="s">
        <v>32</v>
      </c>
      <c r="AX566" s="12" t="s">
        <v>76</v>
      </c>
      <c r="AY566" s="152" t="s">
        <v>293</v>
      </c>
    </row>
    <row r="567" spans="2:51" s="12" customFormat="1" ht="11.25">
      <c r="B567" s="150"/>
      <c r="D567" s="151" t="s">
        <v>302</v>
      </c>
      <c r="E567" s="152" t="s">
        <v>1</v>
      </c>
      <c r="F567" s="153" t="s">
        <v>3029</v>
      </c>
      <c r="H567" s="154">
        <v>0.254</v>
      </c>
      <c r="I567" s="155"/>
      <c r="L567" s="150"/>
      <c r="M567" s="156"/>
      <c r="T567" s="157"/>
      <c r="AT567" s="152" t="s">
        <v>302</v>
      </c>
      <c r="AU567" s="152" t="s">
        <v>85</v>
      </c>
      <c r="AV567" s="12" t="s">
        <v>85</v>
      </c>
      <c r="AW567" s="12" t="s">
        <v>32</v>
      </c>
      <c r="AX567" s="12" t="s">
        <v>76</v>
      </c>
      <c r="AY567" s="152" t="s">
        <v>293</v>
      </c>
    </row>
    <row r="568" spans="2:51" s="12" customFormat="1" ht="11.25">
      <c r="B568" s="150"/>
      <c r="D568" s="151" t="s">
        <v>302</v>
      </c>
      <c r="E568" s="152" t="s">
        <v>1</v>
      </c>
      <c r="F568" s="153" t="s">
        <v>3030</v>
      </c>
      <c r="H568" s="154">
        <v>0.48</v>
      </c>
      <c r="I568" s="155"/>
      <c r="L568" s="150"/>
      <c r="M568" s="156"/>
      <c r="T568" s="157"/>
      <c r="AT568" s="152" t="s">
        <v>302</v>
      </c>
      <c r="AU568" s="152" t="s">
        <v>85</v>
      </c>
      <c r="AV568" s="12" t="s">
        <v>85</v>
      </c>
      <c r="AW568" s="12" t="s">
        <v>32</v>
      </c>
      <c r="AX568" s="12" t="s">
        <v>76</v>
      </c>
      <c r="AY568" s="152" t="s">
        <v>293</v>
      </c>
    </row>
    <row r="569" spans="2:51" s="12" customFormat="1" ht="11.25">
      <c r="B569" s="150"/>
      <c r="D569" s="151" t="s">
        <v>302</v>
      </c>
      <c r="E569" s="152" t="s">
        <v>1</v>
      </c>
      <c r="F569" s="153" t="s">
        <v>3031</v>
      </c>
      <c r="H569" s="154">
        <v>0.65200000000000002</v>
      </c>
      <c r="I569" s="155"/>
      <c r="L569" s="150"/>
      <c r="M569" s="156"/>
      <c r="T569" s="157"/>
      <c r="AT569" s="152" t="s">
        <v>302</v>
      </c>
      <c r="AU569" s="152" t="s">
        <v>85</v>
      </c>
      <c r="AV569" s="12" t="s">
        <v>85</v>
      </c>
      <c r="AW569" s="12" t="s">
        <v>32</v>
      </c>
      <c r="AX569" s="12" t="s">
        <v>76</v>
      </c>
      <c r="AY569" s="152" t="s">
        <v>293</v>
      </c>
    </row>
    <row r="570" spans="2:51" s="12" customFormat="1" ht="11.25">
      <c r="B570" s="150"/>
      <c r="D570" s="151" t="s">
        <v>302</v>
      </c>
      <c r="E570" s="152" t="s">
        <v>1</v>
      </c>
      <c r="F570" s="153" t="s">
        <v>3032</v>
      </c>
      <c r="H570" s="154">
        <v>10.044</v>
      </c>
      <c r="I570" s="155"/>
      <c r="L570" s="150"/>
      <c r="M570" s="156"/>
      <c r="T570" s="157"/>
      <c r="AT570" s="152" t="s">
        <v>302</v>
      </c>
      <c r="AU570" s="152" t="s">
        <v>85</v>
      </c>
      <c r="AV570" s="12" t="s">
        <v>85</v>
      </c>
      <c r="AW570" s="12" t="s">
        <v>32</v>
      </c>
      <c r="AX570" s="12" t="s">
        <v>76</v>
      </c>
      <c r="AY570" s="152" t="s">
        <v>293</v>
      </c>
    </row>
    <row r="571" spans="2:51" s="12" customFormat="1" ht="11.25">
      <c r="B571" s="150"/>
      <c r="D571" s="151" t="s">
        <v>302</v>
      </c>
      <c r="E571" s="152" t="s">
        <v>1</v>
      </c>
      <c r="F571" s="153" t="s">
        <v>3033</v>
      </c>
      <c r="H571" s="154">
        <v>4.33</v>
      </c>
      <c r="I571" s="155"/>
      <c r="L571" s="150"/>
      <c r="M571" s="156"/>
      <c r="T571" s="157"/>
      <c r="AT571" s="152" t="s">
        <v>302</v>
      </c>
      <c r="AU571" s="152" t="s">
        <v>85</v>
      </c>
      <c r="AV571" s="12" t="s">
        <v>85</v>
      </c>
      <c r="AW571" s="12" t="s">
        <v>32</v>
      </c>
      <c r="AX571" s="12" t="s">
        <v>76</v>
      </c>
      <c r="AY571" s="152" t="s">
        <v>293</v>
      </c>
    </row>
    <row r="572" spans="2:51" s="12" customFormat="1" ht="11.25">
      <c r="B572" s="150"/>
      <c r="D572" s="151" t="s">
        <v>302</v>
      </c>
      <c r="E572" s="152" t="s">
        <v>1</v>
      </c>
      <c r="F572" s="153" t="s">
        <v>3034</v>
      </c>
      <c r="H572" s="154">
        <v>93.840999999999994</v>
      </c>
      <c r="I572" s="155"/>
      <c r="L572" s="150"/>
      <c r="M572" s="156"/>
      <c r="T572" s="157"/>
      <c r="AT572" s="152" t="s">
        <v>302</v>
      </c>
      <c r="AU572" s="152" t="s">
        <v>85</v>
      </c>
      <c r="AV572" s="12" t="s">
        <v>85</v>
      </c>
      <c r="AW572" s="12" t="s">
        <v>32</v>
      </c>
      <c r="AX572" s="12" t="s">
        <v>76</v>
      </c>
      <c r="AY572" s="152" t="s">
        <v>293</v>
      </c>
    </row>
    <row r="573" spans="2:51" s="12" customFormat="1" ht="11.25">
      <c r="B573" s="150"/>
      <c r="D573" s="151" t="s">
        <v>302</v>
      </c>
      <c r="E573" s="152" t="s">
        <v>1</v>
      </c>
      <c r="F573" s="153" t="s">
        <v>3035</v>
      </c>
      <c r="H573" s="154">
        <v>8.0220000000000002</v>
      </c>
      <c r="I573" s="155"/>
      <c r="L573" s="150"/>
      <c r="M573" s="156"/>
      <c r="T573" s="157"/>
      <c r="AT573" s="152" t="s">
        <v>302</v>
      </c>
      <c r="AU573" s="152" t="s">
        <v>85</v>
      </c>
      <c r="AV573" s="12" t="s">
        <v>85</v>
      </c>
      <c r="AW573" s="12" t="s">
        <v>32</v>
      </c>
      <c r="AX573" s="12" t="s">
        <v>76</v>
      </c>
      <c r="AY573" s="152" t="s">
        <v>293</v>
      </c>
    </row>
    <row r="574" spans="2:51" s="12" customFormat="1" ht="11.25">
      <c r="B574" s="150"/>
      <c r="D574" s="151" t="s">
        <v>302</v>
      </c>
      <c r="E574" s="152" t="s">
        <v>1</v>
      </c>
      <c r="F574" s="153" t="s">
        <v>3036</v>
      </c>
      <c r="H574" s="154">
        <v>7.6</v>
      </c>
      <c r="I574" s="155"/>
      <c r="L574" s="150"/>
      <c r="M574" s="156"/>
      <c r="T574" s="157"/>
      <c r="AT574" s="152" t="s">
        <v>302</v>
      </c>
      <c r="AU574" s="152" t="s">
        <v>85</v>
      </c>
      <c r="AV574" s="12" t="s">
        <v>85</v>
      </c>
      <c r="AW574" s="12" t="s">
        <v>32</v>
      </c>
      <c r="AX574" s="12" t="s">
        <v>76</v>
      </c>
      <c r="AY574" s="152" t="s">
        <v>293</v>
      </c>
    </row>
    <row r="575" spans="2:51" s="12" customFormat="1" ht="11.25">
      <c r="B575" s="150"/>
      <c r="D575" s="151" t="s">
        <v>302</v>
      </c>
      <c r="E575" s="152" t="s">
        <v>1</v>
      </c>
      <c r="F575" s="153" t="s">
        <v>3037</v>
      </c>
      <c r="H575" s="154">
        <v>1.48</v>
      </c>
      <c r="I575" s="155"/>
      <c r="L575" s="150"/>
      <c r="M575" s="156"/>
      <c r="T575" s="157"/>
      <c r="AT575" s="152" t="s">
        <v>302</v>
      </c>
      <c r="AU575" s="152" t="s">
        <v>85</v>
      </c>
      <c r="AV575" s="12" t="s">
        <v>85</v>
      </c>
      <c r="AW575" s="12" t="s">
        <v>32</v>
      </c>
      <c r="AX575" s="12" t="s">
        <v>76</v>
      </c>
      <c r="AY575" s="152" t="s">
        <v>293</v>
      </c>
    </row>
    <row r="576" spans="2:51" s="12" customFormat="1" ht="11.25">
      <c r="B576" s="150"/>
      <c r="D576" s="151" t="s">
        <v>302</v>
      </c>
      <c r="E576" s="152" t="s">
        <v>1</v>
      </c>
      <c r="F576" s="153" t="s">
        <v>3038</v>
      </c>
      <c r="H576" s="154">
        <v>49.48</v>
      </c>
      <c r="I576" s="155"/>
      <c r="L576" s="150"/>
      <c r="M576" s="156"/>
      <c r="T576" s="157"/>
      <c r="AT576" s="152" t="s">
        <v>302</v>
      </c>
      <c r="AU576" s="152" t="s">
        <v>85</v>
      </c>
      <c r="AV576" s="12" t="s">
        <v>85</v>
      </c>
      <c r="AW576" s="12" t="s">
        <v>32</v>
      </c>
      <c r="AX576" s="12" t="s">
        <v>76</v>
      </c>
      <c r="AY576" s="152" t="s">
        <v>293</v>
      </c>
    </row>
    <row r="577" spans="2:51" s="12" customFormat="1" ht="11.25">
      <c r="B577" s="150"/>
      <c r="D577" s="151" t="s">
        <v>302</v>
      </c>
      <c r="E577" s="152" t="s">
        <v>1</v>
      </c>
      <c r="F577" s="153" t="s">
        <v>3039</v>
      </c>
      <c r="H577" s="154">
        <v>11.3</v>
      </c>
      <c r="I577" s="155"/>
      <c r="L577" s="150"/>
      <c r="M577" s="156"/>
      <c r="T577" s="157"/>
      <c r="AT577" s="152" t="s">
        <v>302</v>
      </c>
      <c r="AU577" s="152" t="s">
        <v>85</v>
      </c>
      <c r="AV577" s="12" t="s">
        <v>85</v>
      </c>
      <c r="AW577" s="12" t="s">
        <v>32</v>
      </c>
      <c r="AX577" s="12" t="s">
        <v>76</v>
      </c>
      <c r="AY577" s="152" t="s">
        <v>293</v>
      </c>
    </row>
    <row r="578" spans="2:51" s="12" customFormat="1" ht="11.25">
      <c r="B578" s="150"/>
      <c r="D578" s="151" t="s">
        <v>302</v>
      </c>
      <c r="E578" s="152" t="s">
        <v>1</v>
      </c>
      <c r="F578" s="153" t="s">
        <v>3040</v>
      </c>
      <c r="H578" s="154">
        <v>11.851000000000001</v>
      </c>
      <c r="I578" s="155"/>
      <c r="L578" s="150"/>
      <c r="M578" s="156"/>
      <c r="T578" s="157"/>
      <c r="AT578" s="152" t="s">
        <v>302</v>
      </c>
      <c r="AU578" s="152" t="s">
        <v>85</v>
      </c>
      <c r="AV578" s="12" t="s">
        <v>85</v>
      </c>
      <c r="AW578" s="12" t="s">
        <v>32</v>
      </c>
      <c r="AX578" s="12" t="s">
        <v>76</v>
      </c>
      <c r="AY578" s="152" t="s">
        <v>293</v>
      </c>
    </row>
    <row r="579" spans="2:51" s="12" customFormat="1" ht="11.25">
      <c r="B579" s="150"/>
      <c r="D579" s="151" t="s">
        <v>302</v>
      </c>
      <c r="E579" s="152" t="s">
        <v>1</v>
      </c>
      <c r="F579" s="153" t="s">
        <v>3041</v>
      </c>
      <c r="H579" s="154">
        <v>58.655999999999999</v>
      </c>
      <c r="I579" s="155"/>
      <c r="L579" s="150"/>
      <c r="M579" s="156"/>
      <c r="T579" s="157"/>
      <c r="AT579" s="152" t="s">
        <v>302</v>
      </c>
      <c r="AU579" s="152" t="s">
        <v>85</v>
      </c>
      <c r="AV579" s="12" t="s">
        <v>85</v>
      </c>
      <c r="AW579" s="12" t="s">
        <v>32</v>
      </c>
      <c r="AX579" s="12" t="s">
        <v>76</v>
      </c>
      <c r="AY579" s="152" t="s">
        <v>293</v>
      </c>
    </row>
    <row r="580" spans="2:51" s="12" customFormat="1" ht="11.25">
      <c r="B580" s="150"/>
      <c r="D580" s="151" t="s">
        <v>302</v>
      </c>
      <c r="E580" s="152" t="s">
        <v>1</v>
      </c>
      <c r="F580" s="153" t="s">
        <v>3042</v>
      </c>
      <c r="H580" s="154">
        <v>9.9939999999999998</v>
      </c>
      <c r="I580" s="155"/>
      <c r="L580" s="150"/>
      <c r="M580" s="156"/>
      <c r="T580" s="157"/>
      <c r="AT580" s="152" t="s">
        <v>302</v>
      </c>
      <c r="AU580" s="152" t="s">
        <v>85</v>
      </c>
      <c r="AV580" s="12" t="s">
        <v>85</v>
      </c>
      <c r="AW580" s="12" t="s">
        <v>32</v>
      </c>
      <c r="AX580" s="12" t="s">
        <v>76</v>
      </c>
      <c r="AY580" s="152" t="s">
        <v>293</v>
      </c>
    </row>
    <row r="581" spans="2:51" s="12" customFormat="1" ht="11.25">
      <c r="B581" s="150"/>
      <c r="D581" s="151" t="s">
        <v>302</v>
      </c>
      <c r="E581" s="152" t="s">
        <v>1</v>
      </c>
      <c r="F581" s="153" t="s">
        <v>3043</v>
      </c>
      <c r="H581" s="154">
        <v>7.391</v>
      </c>
      <c r="I581" s="155"/>
      <c r="L581" s="150"/>
      <c r="M581" s="156"/>
      <c r="T581" s="157"/>
      <c r="AT581" s="152" t="s">
        <v>302</v>
      </c>
      <c r="AU581" s="152" t="s">
        <v>85</v>
      </c>
      <c r="AV581" s="12" t="s">
        <v>85</v>
      </c>
      <c r="AW581" s="12" t="s">
        <v>32</v>
      </c>
      <c r="AX581" s="12" t="s">
        <v>76</v>
      </c>
      <c r="AY581" s="152" t="s">
        <v>293</v>
      </c>
    </row>
    <row r="582" spans="2:51" s="12" customFormat="1" ht="11.25">
      <c r="B582" s="150"/>
      <c r="D582" s="151" t="s">
        <v>302</v>
      </c>
      <c r="E582" s="152" t="s">
        <v>1</v>
      </c>
      <c r="F582" s="153" t="s">
        <v>3044</v>
      </c>
      <c r="H582" s="154">
        <v>26.58</v>
      </c>
      <c r="I582" s="155"/>
      <c r="L582" s="150"/>
      <c r="M582" s="156"/>
      <c r="T582" s="157"/>
      <c r="AT582" s="152" t="s">
        <v>302</v>
      </c>
      <c r="AU582" s="152" t="s">
        <v>85</v>
      </c>
      <c r="AV582" s="12" t="s">
        <v>85</v>
      </c>
      <c r="AW582" s="12" t="s">
        <v>32</v>
      </c>
      <c r="AX582" s="12" t="s">
        <v>76</v>
      </c>
      <c r="AY582" s="152" t="s">
        <v>293</v>
      </c>
    </row>
    <row r="583" spans="2:51" s="12" customFormat="1" ht="11.25">
      <c r="B583" s="150"/>
      <c r="D583" s="151" t="s">
        <v>302</v>
      </c>
      <c r="E583" s="152" t="s">
        <v>1</v>
      </c>
      <c r="F583" s="153" t="s">
        <v>3045</v>
      </c>
      <c r="H583" s="154">
        <v>7.42</v>
      </c>
      <c r="I583" s="155"/>
      <c r="L583" s="150"/>
      <c r="M583" s="156"/>
      <c r="T583" s="157"/>
      <c r="AT583" s="152" t="s">
        <v>302</v>
      </c>
      <c r="AU583" s="152" t="s">
        <v>85</v>
      </c>
      <c r="AV583" s="12" t="s">
        <v>85</v>
      </c>
      <c r="AW583" s="12" t="s">
        <v>32</v>
      </c>
      <c r="AX583" s="12" t="s">
        <v>76</v>
      </c>
      <c r="AY583" s="152" t="s">
        <v>293</v>
      </c>
    </row>
    <row r="584" spans="2:51" s="12" customFormat="1" ht="11.25">
      <c r="B584" s="150"/>
      <c r="D584" s="151" t="s">
        <v>302</v>
      </c>
      <c r="E584" s="152" t="s">
        <v>1</v>
      </c>
      <c r="F584" s="153" t="s">
        <v>3046</v>
      </c>
      <c r="H584" s="154">
        <v>3.738</v>
      </c>
      <c r="I584" s="155"/>
      <c r="L584" s="150"/>
      <c r="M584" s="156"/>
      <c r="T584" s="157"/>
      <c r="AT584" s="152" t="s">
        <v>302</v>
      </c>
      <c r="AU584" s="152" t="s">
        <v>85</v>
      </c>
      <c r="AV584" s="12" t="s">
        <v>85</v>
      </c>
      <c r="AW584" s="12" t="s">
        <v>32</v>
      </c>
      <c r="AX584" s="12" t="s">
        <v>76</v>
      </c>
      <c r="AY584" s="152" t="s">
        <v>293</v>
      </c>
    </row>
    <row r="585" spans="2:51" s="12" customFormat="1" ht="11.25">
      <c r="B585" s="150"/>
      <c r="D585" s="151" t="s">
        <v>302</v>
      </c>
      <c r="E585" s="152" t="s">
        <v>1</v>
      </c>
      <c r="F585" s="153" t="s">
        <v>3047</v>
      </c>
      <c r="H585" s="154">
        <v>15.608000000000001</v>
      </c>
      <c r="I585" s="155"/>
      <c r="L585" s="150"/>
      <c r="M585" s="156"/>
      <c r="T585" s="157"/>
      <c r="AT585" s="152" t="s">
        <v>302</v>
      </c>
      <c r="AU585" s="152" t="s">
        <v>85</v>
      </c>
      <c r="AV585" s="12" t="s">
        <v>85</v>
      </c>
      <c r="AW585" s="12" t="s">
        <v>32</v>
      </c>
      <c r="AX585" s="12" t="s">
        <v>76</v>
      </c>
      <c r="AY585" s="152" t="s">
        <v>293</v>
      </c>
    </row>
    <row r="586" spans="2:51" s="12" customFormat="1" ht="11.25">
      <c r="B586" s="150"/>
      <c r="D586" s="151" t="s">
        <v>302</v>
      </c>
      <c r="E586" s="152" t="s">
        <v>1</v>
      </c>
      <c r="F586" s="153" t="s">
        <v>3048</v>
      </c>
      <c r="H586" s="154">
        <v>8.4369999999999994</v>
      </c>
      <c r="I586" s="155"/>
      <c r="L586" s="150"/>
      <c r="M586" s="156"/>
      <c r="T586" s="157"/>
      <c r="AT586" s="152" t="s">
        <v>302</v>
      </c>
      <c r="AU586" s="152" t="s">
        <v>85</v>
      </c>
      <c r="AV586" s="12" t="s">
        <v>85</v>
      </c>
      <c r="AW586" s="12" t="s">
        <v>32</v>
      </c>
      <c r="AX586" s="12" t="s">
        <v>76</v>
      </c>
      <c r="AY586" s="152" t="s">
        <v>293</v>
      </c>
    </row>
    <row r="587" spans="2:51" s="12" customFormat="1" ht="11.25">
      <c r="B587" s="150"/>
      <c r="D587" s="151" t="s">
        <v>302</v>
      </c>
      <c r="E587" s="152" t="s">
        <v>1</v>
      </c>
      <c r="F587" s="153" t="s">
        <v>3049</v>
      </c>
      <c r="H587" s="154">
        <v>13.032999999999999</v>
      </c>
      <c r="I587" s="155"/>
      <c r="L587" s="150"/>
      <c r="M587" s="156"/>
      <c r="T587" s="157"/>
      <c r="AT587" s="152" t="s">
        <v>302</v>
      </c>
      <c r="AU587" s="152" t="s">
        <v>85</v>
      </c>
      <c r="AV587" s="12" t="s">
        <v>85</v>
      </c>
      <c r="AW587" s="12" t="s">
        <v>32</v>
      </c>
      <c r="AX587" s="12" t="s">
        <v>76</v>
      </c>
      <c r="AY587" s="152" t="s">
        <v>293</v>
      </c>
    </row>
    <row r="588" spans="2:51" s="12" customFormat="1" ht="11.25">
      <c r="B588" s="150"/>
      <c r="D588" s="151" t="s">
        <v>302</v>
      </c>
      <c r="E588" s="152" t="s">
        <v>1</v>
      </c>
      <c r="F588" s="153" t="s">
        <v>3050</v>
      </c>
      <c r="H588" s="154">
        <v>14.117000000000001</v>
      </c>
      <c r="I588" s="155"/>
      <c r="L588" s="150"/>
      <c r="M588" s="156"/>
      <c r="T588" s="157"/>
      <c r="AT588" s="152" t="s">
        <v>302</v>
      </c>
      <c r="AU588" s="152" t="s">
        <v>85</v>
      </c>
      <c r="AV588" s="12" t="s">
        <v>85</v>
      </c>
      <c r="AW588" s="12" t="s">
        <v>32</v>
      </c>
      <c r="AX588" s="12" t="s">
        <v>76</v>
      </c>
      <c r="AY588" s="152" t="s">
        <v>293</v>
      </c>
    </row>
    <row r="589" spans="2:51" s="12" customFormat="1" ht="11.25">
      <c r="B589" s="150"/>
      <c r="D589" s="151" t="s">
        <v>302</v>
      </c>
      <c r="E589" s="152" t="s">
        <v>1</v>
      </c>
      <c r="F589" s="153" t="s">
        <v>3051</v>
      </c>
      <c r="H589" s="154">
        <v>2.2250000000000001</v>
      </c>
      <c r="I589" s="155"/>
      <c r="L589" s="150"/>
      <c r="M589" s="156"/>
      <c r="T589" s="157"/>
      <c r="AT589" s="152" t="s">
        <v>302</v>
      </c>
      <c r="AU589" s="152" t="s">
        <v>85</v>
      </c>
      <c r="AV589" s="12" t="s">
        <v>85</v>
      </c>
      <c r="AW589" s="12" t="s">
        <v>32</v>
      </c>
      <c r="AX589" s="12" t="s">
        <v>76</v>
      </c>
      <c r="AY589" s="152" t="s">
        <v>293</v>
      </c>
    </row>
    <row r="590" spans="2:51" s="12" customFormat="1" ht="11.25">
      <c r="B590" s="150"/>
      <c r="D590" s="151" t="s">
        <v>302</v>
      </c>
      <c r="E590" s="152" t="s">
        <v>1</v>
      </c>
      <c r="F590" s="153" t="s">
        <v>3052</v>
      </c>
      <c r="H590" s="154">
        <v>16.419</v>
      </c>
      <c r="I590" s="155"/>
      <c r="L590" s="150"/>
      <c r="M590" s="156"/>
      <c r="T590" s="157"/>
      <c r="AT590" s="152" t="s">
        <v>302</v>
      </c>
      <c r="AU590" s="152" t="s">
        <v>85</v>
      </c>
      <c r="AV590" s="12" t="s">
        <v>85</v>
      </c>
      <c r="AW590" s="12" t="s">
        <v>32</v>
      </c>
      <c r="AX590" s="12" t="s">
        <v>76</v>
      </c>
      <c r="AY590" s="152" t="s">
        <v>293</v>
      </c>
    </row>
    <row r="591" spans="2:51" s="12" customFormat="1" ht="11.25">
      <c r="B591" s="150"/>
      <c r="D591" s="151" t="s">
        <v>302</v>
      </c>
      <c r="E591" s="152" t="s">
        <v>1</v>
      </c>
      <c r="F591" s="153" t="s">
        <v>3053</v>
      </c>
      <c r="H591" s="154">
        <v>11.28</v>
      </c>
      <c r="I591" s="155"/>
      <c r="L591" s="150"/>
      <c r="M591" s="156"/>
      <c r="T591" s="157"/>
      <c r="AT591" s="152" t="s">
        <v>302</v>
      </c>
      <c r="AU591" s="152" t="s">
        <v>85</v>
      </c>
      <c r="AV591" s="12" t="s">
        <v>85</v>
      </c>
      <c r="AW591" s="12" t="s">
        <v>32</v>
      </c>
      <c r="AX591" s="12" t="s">
        <v>76</v>
      </c>
      <c r="AY591" s="152" t="s">
        <v>293</v>
      </c>
    </row>
    <row r="592" spans="2:51" s="12" customFormat="1" ht="11.25">
      <c r="B592" s="150"/>
      <c r="D592" s="151" t="s">
        <v>302</v>
      </c>
      <c r="E592" s="152" t="s">
        <v>1</v>
      </c>
      <c r="F592" s="153" t="s">
        <v>3054</v>
      </c>
      <c r="H592" s="154">
        <v>1.1970000000000001</v>
      </c>
      <c r="I592" s="155"/>
      <c r="L592" s="150"/>
      <c r="M592" s="156"/>
      <c r="T592" s="157"/>
      <c r="AT592" s="152" t="s">
        <v>302</v>
      </c>
      <c r="AU592" s="152" t="s">
        <v>85</v>
      </c>
      <c r="AV592" s="12" t="s">
        <v>85</v>
      </c>
      <c r="AW592" s="12" t="s">
        <v>32</v>
      </c>
      <c r="AX592" s="12" t="s">
        <v>76</v>
      </c>
      <c r="AY592" s="152" t="s">
        <v>293</v>
      </c>
    </row>
    <row r="593" spans="2:65" s="12" customFormat="1" ht="11.25">
      <c r="B593" s="150"/>
      <c r="D593" s="151" t="s">
        <v>302</v>
      </c>
      <c r="E593" s="152" t="s">
        <v>1</v>
      </c>
      <c r="F593" s="153" t="s">
        <v>3055</v>
      </c>
      <c r="H593" s="154">
        <v>1.212</v>
      </c>
      <c r="I593" s="155"/>
      <c r="L593" s="150"/>
      <c r="M593" s="156"/>
      <c r="T593" s="157"/>
      <c r="AT593" s="152" t="s">
        <v>302</v>
      </c>
      <c r="AU593" s="152" t="s">
        <v>85</v>
      </c>
      <c r="AV593" s="12" t="s">
        <v>85</v>
      </c>
      <c r="AW593" s="12" t="s">
        <v>32</v>
      </c>
      <c r="AX593" s="12" t="s">
        <v>76</v>
      </c>
      <c r="AY593" s="152" t="s">
        <v>293</v>
      </c>
    </row>
    <row r="594" spans="2:65" s="12" customFormat="1" ht="11.25">
      <c r="B594" s="150"/>
      <c r="D594" s="151" t="s">
        <v>302</v>
      </c>
      <c r="E594" s="152" t="s">
        <v>1</v>
      </c>
      <c r="F594" s="153" t="s">
        <v>3056</v>
      </c>
      <c r="H594" s="154">
        <v>1.748</v>
      </c>
      <c r="I594" s="155"/>
      <c r="L594" s="150"/>
      <c r="M594" s="156"/>
      <c r="T594" s="157"/>
      <c r="AT594" s="152" t="s">
        <v>302</v>
      </c>
      <c r="AU594" s="152" t="s">
        <v>85</v>
      </c>
      <c r="AV594" s="12" t="s">
        <v>85</v>
      </c>
      <c r="AW594" s="12" t="s">
        <v>32</v>
      </c>
      <c r="AX594" s="12" t="s">
        <v>76</v>
      </c>
      <c r="AY594" s="152" t="s">
        <v>293</v>
      </c>
    </row>
    <row r="595" spans="2:65" s="12" customFormat="1" ht="11.25">
      <c r="B595" s="150"/>
      <c r="D595" s="151" t="s">
        <v>302</v>
      </c>
      <c r="E595" s="152" t="s">
        <v>1</v>
      </c>
      <c r="F595" s="153" t="s">
        <v>3057</v>
      </c>
      <c r="H595" s="154">
        <v>2.2850000000000001</v>
      </c>
      <c r="I595" s="155"/>
      <c r="L595" s="150"/>
      <c r="M595" s="156"/>
      <c r="T595" s="157"/>
      <c r="AT595" s="152" t="s">
        <v>302</v>
      </c>
      <c r="AU595" s="152" t="s">
        <v>85</v>
      </c>
      <c r="AV595" s="12" t="s">
        <v>85</v>
      </c>
      <c r="AW595" s="12" t="s">
        <v>32</v>
      </c>
      <c r="AX595" s="12" t="s">
        <v>76</v>
      </c>
      <c r="AY595" s="152" t="s">
        <v>293</v>
      </c>
    </row>
    <row r="596" spans="2:65" s="12" customFormat="1" ht="11.25">
      <c r="B596" s="150"/>
      <c r="D596" s="151" t="s">
        <v>302</v>
      </c>
      <c r="E596" s="152" t="s">
        <v>1</v>
      </c>
      <c r="F596" s="153" t="s">
        <v>3058</v>
      </c>
      <c r="H596" s="154">
        <v>2.6240000000000001</v>
      </c>
      <c r="I596" s="155"/>
      <c r="L596" s="150"/>
      <c r="M596" s="156"/>
      <c r="T596" s="157"/>
      <c r="AT596" s="152" t="s">
        <v>302</v>
      </c>
      <c r="AU596" s="152" t="s">
        <v>85</v>
      </c>
      <c r="AV596" s="12" t="s">
        <v>85</v>
      </c>
      <c r="AW596" s="12" t="s">
        <v>32</v>
      </c>
      <c r="AX596" s="12" t="s">
        <v>76</v>
      </c>
      <c r="AY596" s="152" t="s">
        <v>293</v>
      </c>
    </row>
    <row r="597" spans="2:65" s="12" customFormat="1" ht="11.25">
      <c r="B597" s="150"/>
      <c r="D597" s="151" t="s">
        <v>302</v>
      </c>
      <c r="E597" s="152" t="s">
        <v>1</v>
      </c>
      <c r="F597" s="153" t="s">
        <v>3059</v>
      </c>
      <c r="H597" s="154">
        <v>1.1930000000000001</v>
      </c>
      <c r="I597" s="155"/>
      <c r="L597" s="150"/>
      <c r="M597" s="156"/>
      <c r="T597" s="157"/>
      <c r="AT597" s="152" t="s">
        <v>302</v>
      </c>
      <c r="AU597" s="152" t="s">
        <v>85</v>
      </c>
      <c r="AV597" s="12" t="s">
        <v>85</v>
      </c>
      <c r="AW597" s="12" t="s">
        <v>32</v>
      </c>
      <c r="AX597" s="12" t="s">
        <v>76</v>
      </c>
      <c r="AY597" s="152" t="s">
        <v>293</v>
      </c>
    </row>
    <row r="598" spans="2:65" s="12" customFormat="1" ht="11.25">
      <c r="B598" s="150"/>
      <c r="D598" s="151" t="s">
        <v>302</v>
      </c>
      <c r="E598" s="152" t="s">
        <v>1</v>
      </c>
      <c r="F598" s="153" t="s">
        <v>3060</v>
      </c>
      <c r="H598" s="154">
        <v>2.1509999999999998</v>
      </c>
      <c r="I598" s="155"/>
      <c r="L598" s="150"/>
      <c r="M598" s="156"/>
      <c r="T598" s="157"/>
      <c r="AT598" s="152" t="s">
        <v>302</v>
      </c>
      <c r="AU598" s="152" t="s">
        <v>85</v>
      </c>
      <c r="AV598" s="12" t="s">
        <v>85</v>
      </c>
      <c r="AW598" s="12" t="s">
        <v>32</v>
      </c>
      <c r="AX598" s="12" t="s">
        <v>76</v>
      </c>
      <c r="AY598" s="152" t="s">
        <v>293</v>
      </c>
    </row>
    <row r="599" spans="2:65" s="12" customFormat="1" ht="11.25">
      <c r="B599" s="150"/>
      <c r="D599" s="151" t="s">
        <v>302</v>
      </c>
      <c r="E599" s="152" t="s">
        <v>1</v>
      </c>
      <c r="F599" s="153" t="s">
        <v>3061</v>
      </c>
      <c r="H599" s="154">
        <v>3.4260000000000002</v>
      </c>
      <c r="I599" s="155"/>
      <c r="L599" s="150"/>
      <c r="M599" s="156"/>
      <c r="T599" s="157"/>
      <c r="AT599" s="152" t="s">
        <v>302</v>
      </c>
      <c r="AU599" s="152" t="s">
        <v>85</v>
      </c>
      <c r="AV599" s="12" t="s">
        <v>85</v>
      </c>
      <c r="AW599" s="12" t="s">
        <v>32</v>
      </c>
      <c r="AX599" s="12" t="s">
        <v>76</v>
      </c>
      <c r="AY599" s="152" t="s">
        <v>293</v>
      </c>
    </row>
    <row r="600" spans="2:65" s="12" customFormat="1" ht="11.25">
      <c r="B600" s="150"/>
      <c r="D600" s="151" t="s">
        <v>302</v>
      </c>
      <c r="E600" s="152" t="s">
        <v>1</v>
      </c>
      <c r="F600" s="153" t="s">
        <v>3062</v>
      </c>
      <c r="H600" s="154">
        <v>2.593</v>
      </c>
      <c r="I600" s="155"/>
      <c r="L600" s="150"/>
      <c r="M600" s="156"/>
      <c r="T600" s="157"/>
      <c r="AT600" s="152" t="s">
        <v>302</v>
      </c>
      <c r="AU600" s="152" t="s">
        <v>85</v>
      </c>
      <c r="AV600" s="12" t="s">
        <v>85</v>
      </c>
      <c r="AW600" s="12" t="s">
        <v>32</v>
      </c>
      <c r="AX600" s="12" t="s">
        <v>76</v>
      </c>
      <c r="AY600" s="152" t="s">
        <v>293</v>
      </c>
    </row>
    <row r="601" spans="2:65" s="12" customFormat="1" ht="11.25">
      <c r="B601" s="150"/>
      <c r="D601" s="151" t="s">
        <v>302</v>
      </c>
      <c r="E601" s="152" t="s">
        <v>1</v>
      </c>
      <c r="F601" s="153" t="s">
        <v>3063</v>
      </c>
      <c r="H601" s="154">
        <v>1.3939999999999999</v>
      </c>
      <c r="I601" s="155"/>
      <c r="L601" s="150"/>
      <c r="M601" s="156"/>
      <c r="T601" s="157"/>
      <c r="AT601" s="152" t="s">
        <v>302</v>
      </c>
      <c r="AU601" s="152" t="s">
        <v>85</v>
      </c>
      <c r="AV601" s="12" t="s">
        <v>85</v>
      </c>
      <c r="AW601" s="12" t="s">
        <v>32</v>
      </c>
      <c r="AX601" s="12" t="s">
        <v>76</v>
      </c>
      <c r="AY601" s="152" t="s">
        <v>293</v>
      </c>
    </row>
    <row r="602" spans="2:65" s="12" customFormat="1" ht="11.25">
      <c r="B602" s="150"/>
      <c r="D602" s="151" t="s">
        <v>302</v>
      </c>
      <c r="E602" s="152" t="s">
        <v>1</v>
      </c>
      <c r="F602" s="153" t="s">
        <v>3064</v>
      </c>
      <c r="H602" s="154">
        <v>1.7050000000000001</v>
      </c>
      <c r="I602" s="155"/>
      <c r="L602" s="150"/>
      <c r="M602" s="156"/>
      <c r="T602" s="157"/>
      <c r="AT602" s="152" t="s">
        <v>302</v>
      </c>
      <c r="AU602" s="152" t="s">
        <v>85</v>
      </c>
      <c r="AV602" s="12" t="s">
        <v>85</v>
      </c>
      <c r="AW602" s="12" t="s">
        <v>32</v>
      </c>
      <c r="AX602" s="12" t="s">
        <v>76</v>
      </c>
      <c r="AY602" s="152" t="s">
        <v>293</v>
      </c>
    </row>
    <row r="603" spans="2:65" s="12" customFormat="1" ht="11.25">
      <c r="B603" s="150"/>
      <c r="D603" s="151" t="s">
        <v>302</v>
      </c>
      <c r="E603" s="152" t="s">
        <v>1</v>
      </c>
      <c r="F603" s="153" t="s">
        <v>3065</v>
      </c>
      <c r="H603" s="154">
        <v>3.427</v>
      </c>
      <c r="I603" s="155"/>
      <c r="L603" s="150"/>
      <c r="M603" s="156"/>
      <c r="T603" s="157"/>
      <c r="AT603" s="152" t="s">
        <v>302</v>
      </c>
      <c r="AU603" s="152" t="s">
        <v>85</v>
      </c>
      <c r="AV603" s="12" t="s">
        <v>85</v>
      </c>
      <c r="AW603" s="12" t="s">
        <v>32</v>
      </c>
      <c r="AX603" s="12" t="s">
        <v>76</v>
      </c>
      <c r="AY603" s="152" t="s">
        <v>293</v>
      </c>
    </row>
    <row r="604" spans="2:65" s="14" customFormat="1" ht="11.25">
      <c r="B604" s="167"/>
      <c r="D604" s="151" t="s">
        <v>302</v>
      </c>
      <c r="E604" s="168" t="s">
        <v>2378</v>
      </c>
      <c r="F604" s="169" t="s">
        <v>371</v>
      </c>
      <c r="H604" s="170">
        <v>1390.961</v>
      </c>
      <c r="I604" s="171"/>
      <c r="L604" s="167"/>
      <c r="M604" s="172"/>
      <c r="T604" s="173"/>
      <c r="AT604" s="168" t="s">
        <v>302</v>
      </c>
      <c r="AU604" s="168" t="s">
        <v>85</v>
      </c>
      <c r="AV604" s="14" t="s">
        <v>300</v>
      </c>
      <c r="AW604" s="14" t="s">
        <v>32</v>
      </c>
      <c r="AX604" s="14" t="s">
        <v>83</v>
      </c>
      <c r="AY604" s="168" t="s">
        <v>293</v>
      </c>
    </row>
    <row r="605" spans="2:65" s="1" customFormat="1" ht="16.5" customHeight="1">
      <c r="B605" s="32"/>
      <c r="C605" s="174" t="s">
        <v>2053</v>
      </c>
      <c r="D605" s="174" t="s">
        <v>530</v>
      </c>
      <c r="E605" s="175" t="s">
        <v>3066</v>
      </c>
      <c r="F605" s="176" t="s">
        <v>3067</v>
      </c>
      <c r="G605" s="177" t="s">
        <v>418</v>
      </c>
      <c r="H605" s="178">
        <v>2187.982</v>
      </c>
      <c r="I605" s="179"/>
      <c r="J605" s="180">
        <f>ROUND(I605*H605,2)</f>
        <v>0</v>
      </c>
      <c r="K605" s="176" t="s">
        <v>299</v>
      </c>
      <c r="L605" s="181"/>
      <c r="M605" s="182" t="s">
        <v>1</v>
      </c>
      <c r="N605" s="183" t="s">
        <v>41</v>
      </c>
      <c r="P605" s="146">
        <f>O605*H605</f>
        <v>0</v>
      </c>
      <c r="Q605" s="146">
        <v>1E-3</v>
      </c>
      <c r="R605" s="146">
        <f>Q605*H605</f>
        <v>2.1879819999999999</v>
      </c>
      <c r="S605" s="146">
        <v>0</v>
      </c>
      <c r="T605" s="147">
        <f>S605*H605</f>
        <v>0</v>
      </c>
      <c r="AR605" s="148" t="s">
        <v>787</v>
      </c>
      <c r="AT605" s="148" t="s">
        <v>530</v>
      </c>
      <c r="AU605" s="148" t="s">
        <v>85</v>
      </c>
      <c r="AY605" s="17" t="s">
        <v>293</v>
      </c>
      <c r="BE605" s="149">
        <f>IF(N605="základní",J605,0)</f>
        <v>0</v>
      </c>
      <c r="BF605" s="149">
        <f>IF(N605="snížená",J605,0)</f>
        <v>0</v>
      </c>
      <c r="BG605" s="149">
        <f>IF(N605="zákl. přenesená",J605,0)</f>
        <v>0</v>
      </c>
      <c r="BH605" s="149">
        <f>IF(N605="sníž. přenesená",J605,0)</f>
        <v>0</v>
      </c>
      <c r="BI605" s="149">
        <f>IF(N605="nulová",J605,0)</f>
        <v>0</v>
      </c>
      <c r="BJ605" s="17" t="s">
        <v>83</v>
      </c>
      <c r="BK605" s="149">
        <f>ROUND(I605*H605,2)</f>
        <v>0</v>
      </c>
      <c r="BL605" s="17" t="s">
        <v>624</v>
      </c>
      <c r="BM605" s="148" t="s">
        <v>3068</v>
      </c>
    </row>
    <row r="606" spans="2:65" s="12" customFormat="1" ht="11.25">
      <c r="B606" s="150"/>
      <c r="D606" s="151" t="s">
        <v>302</v>
      </c>
      <c r="E606" s="152" t="s">
        <v>1</v>
      </c>
      <c r="F606" s="153" t="s">
        <v>3069</v>
      </c>
      <c r="H606" s="154">
        <v>2187.982</v>
      </c>
      <c r="I606" s="155"/>
      <c r="L606" s="150"/>
      <c r="M606" s="199"/>
      <c r="N606" s="200"/>
      <c r="O606" s="200"/>
      <c r="P606" s="200"/>
      <c r="Q606" s="200"/>
      <c r="R606" s="200"/>
      <c r="S606" s="200"/>
      <c r="T606" s="201"/>
      <c r="AT606" s="152" t="s">
        <v>302</v>
      </c>
      <c r="AU606" s="152" t="s">
        <v>85</v>
      </c>
      <c r="AV606" s="12" t="s">
        <v>85</v>
      </c>
      <c r="AW606" s="12" t="s">
        <v>32</v>
      </c>
      <c r="AX606" s="12" t="s">
        <v>83</v>
      </c>
      <c r="AY606" s="152" t="s">
        <v>293</v>
      </c>
    </row>
    <row r="607" spans="2:65" s="1" customFormat="1" ht="6.95" customHeight="1">
      <c r="B607" s="44"/>
      <c r="C607" s="45"/>
      <c r="D607" s="45"/>
      <c r="E607" s="45"/>
      <c r="F607" s="45"/>
      <c r="G607" s="45"/>
      <c r="H607" s="45"/>
      <c r="I607" s="45"/>
      <c r="J607" s="45"/>
      <c r="K607" s="45"/>
      <c r="L607" s="32"/>
    </row>
  </sheetData>
  <sheetProtection algorithmName="SHA-512" hashValue="+mIFuCJnWnHetQptbZNd/s76wztluvJ10z+xdoka/1JKF+algMgjMQwcVJEYUtuo6BmosCjJCM0ABB/v2uSu1A==" saltValue="e2BPKi3JWiIYc+IV/oAB+815jfF+IrMFhIf+hM8XEMTPyO+kfI98LL+zlKlBbHAbXMlpPspNzNTOMKbZpUmo9w==" spinCount="100000" sheet="1" objects="1" scenarios="1" formatColumns="0" formatRows="0" autoFilter="0"/>
  <autoFilter ref="C125:K606" xr:uid="{00000000-0009-0000-0000-000004000000}"/>
  <mergeCells count="12">
    <mergeCell ref="E118:H118"/>
    <mergeCell ref="L2:V2"/>
    <mergeCell ref="E85:H85"/>
    <mergeCell ref="E87:H87"/>
    <mergeCell ref="E89:H89"/>
    <mergeCell ref="E114:H114"/>
    <mergeCell ref="E116:H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196"/>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56" ht="36.950000000000003" customHeight="1">
      <c r="L2" s="217"/>
      <c r="M2" s="217"/>
      <c r="N2" s="217"/>
      <c r="O2" s="217"/>
      <c r="P2" s="217"/>
      <c r="Q2" s="217"/>
      <c r="R2" s="217"/>
      <c r="S2" s="217"/>
      <c r="T2" s="217"/>
      <c r="U2" s="217"/>
      <c r="V2" s="217"/>
      <c r="AT2" s="17" t="s">
        <v>102</v>
      </c>
      <c r="AZ2" s="93" t="s">
        <v>3070</v>
      </c>
      <c r="BA2" s="93" t="s">
        <v>1</v>
      </c>
      <c r="BB2" s="93" t="s">
        <v>1</v>
      </c>
      <c r="BC2" s="93" t="s">
        <v>3071</v>
      </c>
      <c r="BD2" s="93" t="s">
        <v>85</v>
      </c>
    </row>
    <row r="3" spans="2:56" ht="6.95" customHeight="1">
      <c r="B3" s="18"/>
      <c r="C3" s="19"/>
      <c r="D3" s="19"/>
      <c r="E3" s="19"/>
      <c r="F3" s="19"/>
      <c r="G3" s="19"/>
      <c r="H3" s="19"/>
      <c r="I3" s="19"/>
      <c r="J3" s="19"/>
      <c r="K3" s="19"/>
      <c r="L3" s="20"/>
      <c r="AT3" s="17" t="s">
        <v>85</v>
      </c>
      <c r="AZ3" s="93" t="s">
        <v>1561</v>
      </c>
      <c r="BA3" s="93" t="s">
        <v>1</v>
      </c>
      <c r="BB3" s="93" t="s">
        <v>1</v>
      </c>
      <c r="BC3" s="93" t="s">
        <v>3072</v>
      </c>
      <c r="BD3" s="93" t="s">
        <v>85</v>
      </c>
    </row>
    <row r="4" spans="2:56" ht="24.95" customHeight="1">
      <c r="B4" s="20"/>
      <c r="D4" s="21" t="s">
        <v>216</v>
      </c>
      <c r="L4" s="20"/>
      <c r="M4" s="94" t="s">
        <v>10</v>
      </c>
      <c r="AT4" s="17" t="s">
        <v>4</v>
      </c>
      <c r="AZ4" s="93" t="s">
        <v>3073</v>
      </c>
      <c r="BA4" s="93" t="s">
        <v>1</v>
      </c>
      <c r="BB4" s="93" t="s">
        <v>1</v>
      </c>
      <c r="BC4" s="93" t="s">
        <v>3074</v>
      </c>
      <c r="BD4" s="93" t="s">
        <v>85</v>
      </c>
    </row>
    <row r="5" spans="2:56" ht="6.95" customHeight="1">
      <c r="B5" s="20"/>
      <c r="L5" s="20"/>
    </row>
    <row r="6" spans="2:56" ht="12" customHeight="1">
      <c r="B6" s="20"/>
      <c r="D6" s="27" t="s">
        <v>16</v>
      </c>
      <c r="L6" s="20"/>
    </row>
    <row r="7" spans="2:56" ht="16.5" customHeight="1">
      <c r="B7" s="20"/>
      <c r="E7" s="256" t="str">
        <f>'Rekapitulace stavby'!K6</f>
        <v>Stavba sekundárního kolektoru Česká-Středova - 2024</v>
      </c>
      <c r="F7" s="257"/>
      <c r="G7" s="257"/>
      <c r="H7" s="257"/>
      <c r="L7" s="20"/>
    </row>
    <row r="8" spans="2:56" ht="12" customHeight="1">
      <c r="B8" s="20"/>
      <c r="D8" s="27" t="s">
        <v>225</v>
      </c>
      <c r="L8" s="20"/>
    </row>
    <row r="9" spans="2:56" s="1" customFormat="1" ht="16.5" customHeight="1">
      <c r="B9" s="32"/>
      <c r="E9" s="256" t="s">
        <v>228</v>
      </c>
      <c r="F9" s="258"/>
      <c r="G9" s="258"/>
      <c r="H9" s="258"/>
      <c r="L9" s="32"/>
    </row>
    <row r="10" spans="2:56" s="1" customFormat="1" ht="12" customHeight="1">
      <c r="B10" s="32"/>
      <c r="D10" s="27" t="s">
        <v>231</v>
      </c>
      <c r="L10" s="32"/>
    </row>
    <row r="11" spans="2:56" s="1" customFormat="1" ht="16.5" customHeight="1">
      <c r="B11" s="32"/>
      <c r="E11" s="238" t="s">
        <v>3075</v>
      </c>
      <c r="F11" s="258"/>
      <c r="G11" s="258"/>
      <c r="H11" s="258"/>
      <c r="L11" s="32"/>
    </row>
    <row r="12" spans="2:56" s="1" customFormat="1" ht="11.25">
      <c r="B12" s="32"/>
      <c r="L12" s="32"/>
    </row>
    <row r="13" spans="2:56" s="1" customFormat="1" ht="12" customHeight="1">
      <c r="B13" s="32"/>
      <c r="D13" s="27" t="s">
        <v>18</v>
      </c>
      <c r="F13" s="25" t="s">
        <v>1</v>
      </c>
      <c r="I13" s="27" t="s">
        <v>19</v>
      </c>
      <c r="J13" s="25" t="s">
        <v>1</v>
      </c>
      <c r="L13" s="32"/>
    </row>
    <row r="14" spans="2:56" s="1" customFormat="1" ht="12" customHeight="1">
      <c r="B14" s="32"/>
      <c r="D14" s="27" t="s">
        <v>20</v>
      </c>
      <c r="F14" s="25" t="s">
        <v>21</v>
      </c>
      <c r="I14" s="27" t="s">
        <v>22</v>
      </c>
      <c r="J14" s="52" t="str">
        <f>'Rekapitulace stavby'!AN8</f>
        <v>8. 8. 2024</v>
      </c>
      <c r="L14" s="32"/>
    </row>
    <row r="15" spans="2:56" s="1" customFormat="1" ht="10.9" customHeight="1">
      <c r="B15" s="32"/>
      <c r="L15" s="32"/>
    </row>
    <row r="16" spans="2:5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ROUND(J126,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ROUND((SUM(BE126:BE195)),  2)</f>
        <v>0</v>
      </c>
      <c r="I35" s="97">
        <v>0.21</v>
      </c>
      <c r="J35" s="86">
        <f>ROUND(((SUM(BE126:BE195))*I35),  2)</f>
        <v>0</v>
      </c>
      <c r="L35" s="32"/>
    </row>
    <row r="36" spans="2:12" s="1" customFormat="1" ht="14.45" customHeight="1">
      <c r="B36" s="32"/>
      <c r="E36" s="27" t="s">
        <v>42</v>
      </c>
      <c r="F36" s="86">
        <f>ROUND((SUM(BF126:BF195)),  2)</f>
        <v>0</v>
      </c>
      <c r="I36" s="97">
        <v>0.12</v>
      </c>
      <c r="J36" s="86">
        <f>ROUND(((SUM(BF126:BF195))*I36),  2)</f>
        <v>0</v>
      </c>
      <c r="L36" s="32"/>
    </row>
    <row r="37" spans="2:12" s="1" customFormat="1" ht="14.45" hidden="1" customHeight="1">
      <c r="B37" s="32"/>
      <c r="E37" s="27" t="s">
        <v>43</v>
      </c>
      <c r="F37" s="86">
        <f>ROUND((SUM(BG126:BG195)),  2)</f>
        <v>0</v>
      </c>
      <c r="I37" s="97">
        <v>0.21</v>
      </c>
      <c r="J37" s="86">
        <f>0</f>
        <v>0</v>
      </c>
      <c r="L37" s="32"/>
    </row>
    <row r="38" spans="2:12" s="1" customFormat="1" ht="14.45" hidden="1" customHeight="1">
      <c r="B38" s="32"/>
      <c r="E38" s="27" t="s">
        <v>44</v>
      </c>
      <c r="F38" s="86">
        <f>ROUND((SUM(BH126:BH195)),  2)</f>
        <v>0</v>
      </c>
      <c r="I38" s="97">
        <v>0.12</v>
      </c>
      <c r="J38" s="86">
        <f>0</f>
        <v>0</v>
      </c>
      <c r="L38" s="32"/>
    </row>
    <row r="39" spans="2:12" s="1" customFormat="1" ht="14.45" hidden="1" customHeight="1">
      <c r="B39" s="32"/>
      <c r="E39" s="27" t="s">
        <v>45</v>
      </c>
      <c r="F39" s="86">
        <f>ROUND((SUM(BI126:BI195)),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228</v>
      </c>
      <c r="F87" s="258"/>
      <c r="G87" s="258"/>
      <c r="H87" s="258"/>
      <c r="L87" s="32"/>
    </row>
    <row r="88" spans="2:12" s="1" customFormat="1" ht="12" customHeight="1">
      <c r="B88" s="32"/>
      <c r="C88" s="27" t="s">
        <v>231</v>
      </c>
      <c r="L88" s="32"/>
    </row>
    <row r="89" spans="2:12" s="1" customFormat="1" ht="16.5" customHeight="1">
      <c r="B89" s="32"/>
      <c r="E89" s="238" t="str">
        <f>E11</f>
        <v>SO 210 - Zajištění povrchu a stávající zástavby</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J126</f>
        <v>0</v>
      </c>
      <c r="L98" s="32"/>
      <c r="AU98" s="17" t="s">
        <v>264</v>
      </c>
    </row>
    <row r="99" spans="2:47" s="8" customFormat="1" ht="24.95" customHeight="1">
      <c r="B99" s="109"/>
      <c r="D99" s="110" t="s">
        <v>265</v>
      </c>
      <c r="E99" s="111"/>
      <c r="F99" s="111"/>
      <c r="G99" s="111"/>
      <c r="H99" s="111"/>
      <c r="I99" s="111"/>
      <c r="J99" s="112">
        <f>J127</f>
        <v>0</v>
      </c>
      <c r="L99" s="109"/>
    </row>
    <row r="100" spans="2:47" s="9" customFormat="1" ht="19.899999999999999" customHeight="1">
      <c r="B100" s="113"/>
      <c r="D100" s="114" t="s">
        <v>266</v>
      </c>
      <c r="E100" s="115"/>
      <c r="F100" s="115"/>
      <c r="G100" s="115"/>
      <c r="H100" s="115"/>
      <c r="I100" s="115"/>
      <c r="J100" s="116">
        <f>J128</f>
        <v>0</v>
      </c>
      <c r="L100" s="113"/>
    </row>
    <row r="101" spans="2:47" s="9" customFormat="1" ht="19.899999999999999" customHeight="1">
      <c r="B101" s="113"/>
      <c r="D101" s="114" t="s">
        <v>267</v>
      </c>
      <c r="E101" s="115"/>
      <c r="F101" s="115"/>
      <c r="G101" s="115"/>
      <c r="H101" s="115"/>
      <c r="I101" s="115"/>
      <c r="J101" s="116">
        <f>J148</f>
        <v>0</v>
      </c>
      <c r="L101" s="113"/>
    </row>
    <row r="102" spans="2:47" s="9" customFormat="1" ht="19.899999999999999" customHeight="1">
      <c r="B102" s="113"/>
      <c r="D102" s="114" t="s">
        <v>268</v>
      </c>
      <c r="E102" s="115"/>
      <c r="F102" s="115"/>
      <c r="G102" s="115"/>
      <c r="H102" s="115"/>
      <c r="I102" s="115"/>
      <c r="J102" s="116">
        <f>J180</f>
        <v>0</v>
      </c>
      <c r="L102" s="113"/>
    </row>
    <row r="103" spans="2:47" s="9" customFormat="1" ht="19.899999999999999" customHeight="1">
      <c r="B103" s="113"/>
      <c r="D103" s="114" t="s">
        <v>272</v>
      </c>
      <c r="E103" s="115"/>
      <c r="F103" s="115"/>
      <c r="G103" s="115"/>
      <c r="H103" s="115"/>
      <c r="I103" s="115"/>
      <c r="J103" s="116">
        <f>J187</f>
        <v>0</v>
      </c>
      <c r="L103" s="113"/>
    </row>
    <row r="104" spans="2:47" s="9" customFormat="1" ht="19.899999999999999" customHeight="1">
      <c r="B104" s="113"/>
      <c r="D104" s="114" t="s">
        <v>274</v>
      </c>
      <c r="E104" s="115"/>
      <c r="F104" s="115"/>
      <c r="G104" s="115"/>
      <c r="H104" s="115"/>
      <c r="I104" s="115"/>
      <c r="J104" s="116">
        <f>J194</f>
        <v>0</v>
      </c>
      <c r="L104" s="113"/>
    </row>
    <row r="105" spans="2:47" s="1" customFormat="1" ht="21.75" customHeight="1">
      <c r="B105" s="32"/>
      <c r="L105" s="32"/>
    </row>
    <row r="106" spans="2:47" s="1" customFormat="1" ht="6.95" customHeight="1">
      <c r="B106" s="44"/>
      <c r="C106" s="45"/>
      <c r="D106" s="45"/>
      <c r="E106" s="45"/>
      <c r="F106" s="45"/>
      <c r="G106" s="45"/>
      <c r="H106" s="45"/>
      <c r="I106" s="45"/>
      <c r="J106" s="45"/>
      <c r="K106" s="45"/>
      <c r="L106" s="32"/>
    </row>
    <row r="110" spans="2:47" s="1" customFormat="1" ht="6.95" customHeight="1">
      <c r="B110" s="46"/>
      <c r="C110" s="47"/>
      <c r="D110" s="47"/>
      <c r="E110" s="47"/>
      <c r="F110" s="47"/>
      <c r="G110" s="47"/>
      <c r="H110" s="47"/>
      <c r="I110" s="47"/>
      <c r="J110" s="47"/>
      <c r="K110" s="47"/>
      <c r="L110" s="32"/>
    </row>
    <row r="111" spans="2:47" s="1" customFormat="1" ht="24.95" customHeight="1">
      <c r="B111" s="32"/>
      <c r="C111" s="21" t="s">
        <v>278</v>
      </c>
      <c r="L111" s="32"/>
    </row>
    <row r="112" spans="2:47" s="1" customFormat="1" ht="6.95" customHeight="1">
      <c r="B112" s="32"/>
      <c r="L112" s="32"/>
    </row>
    <row r="113" spans="2:63" s="1" customFormat="1" ht="12" customHeight="1">
      <c r="B113" s="32"/>
      <c r="C113" s="27" t="s">
        <v>16</v>
      </c>
      <c r="L113" s="32"/>
    </row>
    <row r="114" spans="2:63" s="1" customFormat="1" ht="16.5" customHeight="1">
      <c r="B114" s="32"/>
      <c r="E114" s="256" t="str">
        <f>E7</f>
        <v>Stavba sekundárního kolektoru Česká-Středova - 2024</v>
      </c>
      <c r="F114" s="257"/>
      <c r="G114" s="257"/>
      <c r="H114" s="257"/>
      <c r="L114" s="32"/>
    </row>
    <row r="115" spans="2:63" ht="12" customHeight="1">
      <c r="B115" s="20"/>
      <c r="C115" s="27" t="s">
        <v>225</v>
      </c>
      <c r="L115" s="20"/>
    </row>
    <row r="116" spans="2:63" s="1" customFormat="1" ht="16.5" customHeight="1">
      <c r="B116" s="32"/>
      <c r="E116" s="256" t="s">
        <v>228</v>
      </c>
      <c r="F116" s="258"/>
      <c r="G116" s="258"/>
      <c r="H116" s="258"/>
      <c r="L116" s="32"/>
    </row>
    <row r="117" spans="2:63" s="1" customFormat="1" ht="12" customHeight="1">
      <c r="B117" s="32"/>
      <c r="C117" s="27" t="s">
        <v>231</v>
      </c>
      <c r="L117" s="32"/>
    </row>
    <row r="118" spans="2:63" s="1" customFormat="1" ht="16.5" customHeight="1">
      <c r="B118" s="32"/>
      <c r="E118" s="238" t="str">
        <f>E11</f>
        <v>SO 210 - Zajištění povrchu a stávající zástavby</v>
      </c>
      <c r="F118" s="258"/>
      <c r="G118" s="258"/>
      <c r="H118" s="258"/>
      <c r="L118" s="32"/>
    </row>
    <row r="119" spans="2:63" s="1" customFormat="1" ht="6.95" customHeight="1">
      <c r="B119" s="32"/>
      <c r="L119" s="32"/>
    </row>
    <row r="120" spans="2:63" s="1" customFormat="1" ht="12" customHeight="1">
      <c r="B120" s="32"/>
      <c r="C120" s="27" t="s">
        <v>20</v>
      </c>
      <c r="F120" s="25" t="str">
        <f>F14</f>
        <v>Brno</v>
      </c>
      <c r="I120" s="27" t="s">
        <v>22</v>
      </c>
      <c r="J120" s="52" t="str">
        <f>IF(J14="","",J14)</f>
        <v>8. 8. 2024</v>
      </c>
      <c r="L120" s="32"/>
    </row>
    <row r="121" spans="2:63" s="1" customFormat="1" ht="6.95" customHeight="1">
      <c r="B121" s="32"/>
      <c r="L121" s="32"/>
    </row>
    <row r="122" spans="2:63" s="1" customFormat="1" ht="15.2" customHeight="1">
      <c r="B122" s="32"/>
      <c r="C122" s="27" t="s">
        <v>24</v>
      </c>
      <c r="F122" s="25" t="str">
        <f>E17</f>
        <v>Statutární město Brno</v>
      </c>
      <c r="I122" s="27" t="s">
        <v>30</v>
      </c>
      <c r="J122" s="30" t="str">
        <f>E23</f>
        <v>INGUTIS, spol. s r.o.</v>
      </c>
      <c r="L122" s="32"/>
    </row>
    <row r="123" spans="2:63" s="1" customFormat="1" ht="15.2" customHeight="1">
      <c r="B123" s="32"/>
      <c r="C123" s="27" t="s">
        <v>28</v>
      </c>
      <c r="F123" s="25" t="str">
        <f>IF(E20="","",E20)</f>
        <v>Vyplň údaj</v>
      </c>
      <c r="I123" s="27" t="s">
        <v>33</v>
      </c>
      <c r="J123" s="30" t="str">
        <f>E26</f>
        <v>Ing. J. Duben</v>
      </c>
      <c r="L123" s="32"/>
    </row>
    <row r="124" spans="2:63" s="1" customFormat="1" ht="10.35" customHeight="1">
      <c r="B124" s="32"/>
      <c r="L124" s="32"/>
    </row>
    <row r="125" spans="2:63" s="10" customFormat="1" ht="29.25" customHeight="1">
      <c r="B125" s="117"/>
      <c r="C125" s="118" t="s">
        <v>279</v>
      </c>
      <c r="D125" s="119" t="s">
        <v>61</v>
      </c>
      <c r="E125" s="119" t="s">
        <v>57</v>
      </c>
      <c r="F125" s="119" t="s">
        <v>58</v>
      </c>
      <c r="G125" s="119" t="s">
        <v>280</v>
      </c>
      <c r="H125" s="119" t="s">
        <v>281</v>
      </c>
      <c r="I125" s="119" t="s">
        <v>282</v>
      </c>
      <c r="J125" s="119" t="s">
        <v>262</v>
      </c>
      <c r="K125" s="120" t="s">
        <v>283</v>
      </c>
      <c r="L125" s="117"/>
      <c r="M125" s="59" t="s">
        <v>1</v>
      </c>
      <c r="N125" s="60" t="s">
        <v>40</v>
      </c>
      <c r="O125" s="60" t="s">
        <v>284</v>
      </c>
      <c r="P125" s="60" t="s">
        <v>285</v>
      </c>
      <c r="Q125" s="60" t="s">
        <v>286</v>
      </c>
      <c r="R125" s="60" t="s">
        <v>287</v>
      </c>
      <c r="S125" s="60" t="s">
        <v>288</v>
      </c>
      <c r="T125" s="61" t="s">
        <v>289</v>
      </c>
    </row>
    <row r="126" spans="2:63" s="1" customFormat="1" ht="22.9" customHeight="1">
      <c r="B126" s="32"/>
      <c r="C126" s="64" t="s">
        <v>290</v>
      </c>
      <c r="J126" s="121">
        <f>BK126</f>
        <v>0</v>
      </c>
      <c r="L126" s="32"/>
      <c r="M126" s="62"/>
      <c r="N126" s="53"/>
      <c r="O126" s="53"/>
      <c r="P126" s="122">
        <f>P127</f>
        <v>0</v>
      </c>
      <c r="Q126" s="53"/>
      <c r="R126" s="122">
        <f>R127</f>
        <v>7024.5738646999998</v>
      </c>
      <c r="S126" s="53"/>
      <c r="T126" s="123">
        <f>T127</f>
        <v>0</v>
      </c>
      <c r="AT126" s="17" t="s">
        <v>75</v>
      </c>
      <c r="AU126" s="17" t="s">
        <v>264</v>
      </c>
      <c r="BK126" s="124">
        <f>BK127</f>
        <v>0</v>
      </c>
    </row>
    <row r="127" spans="2:63" s="11" customFormat="1" ht="25.9" customHeight="1">
      <c r="B127" s="125"/>
      <c r="D127" s="126" t="s">
        <v>75</v>
      </c>
      <c r="E127" s="127" t="s">
        <v>291</v>
      </c>
      <c r="F127" s="127" t="s">
        <v>292</v>
      </c>
      <c r="I127" s="128"/>
      <c r="J127" s="129">
        <f>BK127</f>
        <v>0</v>
      </c>
      <c r="L127" s="125"/>
      <c r="M127" s="130"/>
      <c r="P127" s="131">
        <f>P128+P148+P180+P187+P194</f>
        <v>0</v>
      </c>
      <c r="R127" s="131">
        <f>R128+R148+R180+R187+R194</f>
        <v>7024.5738646999998</v>
      </c>
      <c r="T127" s="132">
        <f>T128+T148+T180+T187+T194</f>
        <v>0</v>
      </c>
      <c r="AR127" s="126" t="s">
        <v>83</v>
      </c>
      <c r="AT127" s="133" t="s">
        <v>75</v>
      </c>
      <c r="AU127" s="133" t="s">
        <v>76</v>
      </c>
      <c r="AY127" s="126" t="s">
        <v>293</v>
      </c>
      <c r="BK127" s="134">
        <f>BK128+BK148+BK180+BK187+BK194</f>
        <v>0</v>
      </c>
    </row>
    <row r="128" spans="2:63" s="11" customFormat="1" ht="22.9" customHeight="1">
      <c r="B128" s="125"/>
      <c r="D128" s="126" t="s">
        <v>75</v>
      </c>
      <c r="E128" s="135" t="s">
        <v>83</v>
      </c>
      <c r="F128" s="135" t="s">
        <v>294</v>
      </c>
      <c r="I128" s="128"/>
      <c r="J128" s="136">
        <f>BK128</f>
        <v>0</v>
      </c>
      <c r="L128" s="125"/>
      <c r="M128" s="130"/>
      <c r="P128" s="131">
        <f>SUM(P129:P147)</f>
        <v>0</v>
      </c>
      <c r="R128" s="131">
        <f>SUM(R129:R147)</f>
        <v>15.7286272</v>
      </c>
      <c r="T128" s="132">
        <f>SUM(T129:T147)</f>
        <v>0</v>
      </c>
      <c r="AR128" s="126" t="s">
        <v>83</v>
      </c>
      <c r="AT128" s="133" t="s">
        <v>75</v>
      </c>
      <c r="AU128" s="133" t="s">
        <v>83</v>
      </c>
      <c r="AY128" s="126" t="s">
        <v>293</v>
      </c>
      <c r="BK128" s="134">
        <f>SUM(BK129:BK147)</f>
        <v>0</v>
      </c>
    </row>
    <row r="129" spans="2:65" s="1" customFormat="1" ht="24.2" customHeight="1">
      <c r="B129" s="32"/>
      <c r="C129" s="137" t="s">
        <v>83</v>
      </c>
      <c r="D129" s="137" t="s">
        <v>295</v>
      </c>
      <c r="E129" s="138" t="s">
        <v>1605</v>
      </c>
      <c r="F129" s="139" t="s">
        <v>1606</v>
      </c>
      <c r="G129" s="140" t="s">
        <v>311</v>
      </c>
      <c r="H129" s="141">
        <v>400</v>
      </c>
      <c r="I129" s="142"/>
      <c r="J129" s="143">
        <f>ROUND(I129*H129,2)</f>
        <v>0</v>
      </c>
      <c r="K129" s="139" t="s">
        <v>299</v>
      </c>
      <c r="L129" s="32"/>
      <c r="M129" s="144" t="s">
        <v>1</v>
      </c>
      <c r="N129" s="145" t="s">
        <v>41</v>
      </c>
      <c r="P129" s="146">
        <f>O129*H129</f>
        <v>0</v>
      </c>
      <c r="Q129" s="146">
        <v>0</v>
      </c>
      <c r="R129" s="146">
        <f>Q129*H129</f>
        <v>0</v>
      </c>
      <c r="S129" s="146">
        <v>0</v>
      </c>
      <c r="T129" s="147">
        <f>S129*H129</f>
        <v>0</v>
      </c>
      <c r="AR129" s="148" t="s">
        <v>300</v>
      </c>
      <c r="AT129" s="148" t="s">
        <v>295</v>
      </c>
      <c r="AU129" s="148" t="s">
        <v>85</v>
      </c>
      <c r="AY129" s="17" t="s">
        <v>293</v>
      </c>
      <c r="BE129" s="149">
        <f>IF(N129="základní",J129,0)</f>
        <v>0</v>
      </c>
      <c r="BF129" s="149">
        <f>IF(N129="snížená",J129,0)</f>
        <v>0</v>
      </c>
      <c r="BG129" s="149">
        <f>IF(N129="zákl. přenesená",J129,0)</f>
        <v>0</v>
      </c>
      <c r="BH129" s="149">
        <f>IF(N129="sníž. přenesená",J129,0)</f>
        <v>0</v>
      </c>
      <c r="BI129" s="149">
        <f>IF(N129="nulová",J129,0)</f>
        <v>0</v>
      </c>
      <c r="BJ129" s="17" t="s">
        <v>83</v>
      </c>
      <c r="BK129" s="149">
        <f>ROUND(I129*H129,2)</f>
        <v>0</v>
      </c>
      <c r="BL129" s="17" t="s">
        <v>300</v>
      </c>
      <c r="BM129" s="148" t="s">
        <v>3076</v>
      </c>
    </row>
    <row r="130" spans="2:65" s="13" customFormat="1" ht="11.25">
      <c r="B130" s="158"/>
      <c r="D130" s="151" t="s">
        <v>302</v>
      </c>
      <c r="E130" s="159" t="s">
        <v>1</v>
      </c>
      <c r="F130" s="160" t="s">
        <v>3077</v>
      </c>
      <c r="H130" s="159" t="s">
        <v>1</v>
      </c>
      <c r="I130" s="161"/>
      <c r="L130" s="158"/>
      <c r="M130" s="162"/>
      <c r="T130" s="163"/>
      <c r="AT130" s="159" t="s">
        <v>302</v>
      </c>
      <c r="AU130" s="159" t="s">
        <v>85</v>
      </c>
      <c r="AV130" s="13" t="s">
        <v>83</v>
      </c>
      <c r="AW130" s="13" t="s">
        <v>32</v>
      </c>
      <c r="AX130" s="13" t="s">
        <v>76</v>
      </c>
      <c r="AY130" s="159" t="s">
        <v>293</v>
      </c>
    </row>
    <row r="131" spans="2:65" s="12" customFormat="1" ht="11.25">
      <c r="B131" s="150"/>
      <c r="D131" s="151" t="s">
        <v>302</v>
      </c>
      <c r="E131" s="152" t="s">
        <v>1561</v>
      </c>
      <c r="F131" s="153" t="s">
        <v>3078</v>
      </c>
      <c r="H131" s="154">
        <v>400</v>
      </c>
      <c r="I131" s="155"/>
      <c r="L131" s="150"/>
      <c r="M131" s="156"/>
      <c r="T131" s="157"/>
      <c r="AT131" s="152" t="s">
        <v>302</v>
      </c>
      <c r="AU131" s="152" t="s">
        <v>85</v>
      </c>
      <c r="AV131" s="12" t="s">
        <v>85</v>
      </c>
      <c r="AW131" s="12" t="s">
        <v>32</v>
      </c>
      <c r="AX131" s="12" t="s">
        <v>83</v>
      </c>
      <c r="AY131" s="152" t="s">
        <v>293</v>
      </c>
    </row>
    <row r="132" spans="2:65" s="1" customFormat="1" ht="24.2" customHeight="1">
      <c r="B132" s="32"/>
      <c r="C132" s="137" t="s">
        <v>85</v>
      </c>
      <c r="D132" s="137" t="s">
        <v>295</v>
      </c>
      <c r="E132" s="138" t="s">
        <v>3079</v>
      </c>
      <c r="F132" s="139" t="s">
        <v>3080</v>
      </c>
      <c r="G132" s="140" t="s">
        <v>311</v>
      </c>
      <c r="H132" s="141">
        <v>26.44</v>
      </c>
      <c r="I132" s="142"/>
      <c r="J132" s="143">
        <f>ROUND(I132*H132,2)</f>
        <v>0</v>
      </c>
      <c r="K132" s="139" t="s">
        <v>299</v>
      </c>
      <c r="L132" s="32"/>
      <c r="M132" s="144" t="s">
        <v>1</v>
      </c>
      <c r="N132" s="145" t="s">
        <v>41</v>
      </c>
      <c r="P132" s="146">
        <f>O132*H132</f>
        <v>0</v>
      </c>
      <c r="Q132" s="146">
        <v>0.59487999999999996</v>
      </c>
      <c r="R132" s="146">
        <f>Q132*H132</f>
        <v>15.7286272</v>
      </c>
      <c r="S132" s="146">
        <v>0</v>
      </c>
      <c r="T132" s="147">
        <f>S132*H132</f>
        <v>0</v>
      </c>
      <c r="AR132" s="148" t="s">
        <v>300</v>
      </c>
      <c r="AT132" s="148" t="s">
        <v>295</v>
      </c>
      <c r="AU132" s="148" t="s">
        <v>85</v>
      </c>
      <c r="AY132" s="17" t="s">
        <v>293</v>
      </c>
      <c r="BE132" s="149">
        <f>IF(N132="základní",J132,0)</f>
        <v>0</v>
      </c>
      <c r="BF132" s="149">
        <f>IF(N132="snížená",J132,0)</f>
        <v>0</v>
      </c>
      <c r="BG132" s="149">
        <f>IF(N132="zákl. přenesená",J132,0)</f>
        <v>0</v>
      </c>
      <c r="BH132" s="149">
        <f>IF(N132="sníž. přenesená",J132,0)</f>
        <v>0</v>
      </c>
      <c r="BI132" s="149">
        <f>IF(N132="nulová",J132,0)</f>
        <v>0</v>
      </c>
      <c r="BJ132" s="17" t="s">
        <v>83</v>
      </c>
      <c r="BK132" s="149">
        <f>ROUND(I132*H132,2)</f>
        <v>0</v>
      </c>
      <c r="BL132" s="17" t="s">
        <v>300</v>
      </c>
      <c r="BM132" s="148" t="s">
        <v>3081</v>
      </c>
    </row>
    <row r="133" spans="2:65" s="13" customFormat="1" ht="11.25">
      <c r="B133" s="158"/>
      <c r="D133" s="151" t="s">
        <v>302</v>
      </c>
      <c r="E133" s="159" t="s">
        <v>1</v>
      </c>
      <c r="F133" s="160" t="s">
        <v>3082</v>
      </c>
      <c r="H133" s="159" t="s">
        <v>1</v>
      </c>
      <c r="I133" s="161"/>
      <c r="L133" s="158"/>
      <c r="M133" s="162"/>
      <c r="T133" s="163"/>
      <c r="AT133" s="159" t="s">
        <v>302</v>
      </c>
      <c r="AU133" s="159" t="s">
        <v>85</v>
      </c>
      <c r="AV133" s="13" t="s">
        <v>83</v>
      </c>
      <c r="AW133" s="13" t="s">
        <v>32</v>
      </c>
      <c r="AX133" s="13" t="s">
        <v>76</v>
      </c>
      <c r="AY133" s="159" t="s">
        <v>293</v>
      </c>
    </row>
    <row r="134" spans="2:65" s="12" customFormat="1" ht="11.25">
      <c r="B134" s="150"/>
      <c r="D134" s="151" t="s">
        <v>302</v>
      </c>
      <c r="E134" s="152" t="s">
        <v>1</v>
      </c>
      <c r="F134" s="153" t="s">
        <v>3083</v>
      </c>
      <c r="H134" s="154">
        <v>13.22</v>
      </c>
      <c r="I134" s="155"/>
      <c r="L134" s="150"/>
      <c r="M134" s="156"/>
      <c r="T134" s="157"/>
      <c r="AT134" s="152" t="s">
        <v>302</v>
      </c>
      <c r="AU134" s="152" t="s">
        <v>85</v>
      </c>
      <c r="AV134" s="12" t="s">
        <v>85</v>
      </c>
      <c r="AW134" s="12" t="s">
        <v>32</v>
      </c>
      <c r="AX134" s="12" t="s">
        <v>76</v>
      </c>
      <c r="AY134" s="152" t="s">
        <v>293</v>
      </c>
    </row>
    <row r="135" spans="2:65" s="13" customFormat="1" ht="11.25">
      <c r="B135" s="158"/>
      <c r="D135" s="151" t="s">
        <v>302</v>
      </c>
      <c r="E135" s="159" t="s">
        <v>1</v>
      </c>
      <c r="F135" s="160" t="s">
        <v>3084</v>
      </c>
      <c r="H135" s="159" t="s">
        <v>1</v>
      </c>
      <c r="I135" s="161"/>
      <c r="L135" s="158"/>
      <c r="M135" s="162"/>
      <c r="T135" s="163"/>
      <c r="AT135" s="159" t="s">
        <v>302</v>
      </c>
      <c r="AU135" s="159" t="s">
        <v>85</v>
      </c>
      <c r="AV135" s="13" t="s">
        <v>83</v>
      </c>
      <c r="AW135" s="13" t="s">
        <v>32</v>
      </c>
      <c r="AX135" s="13" t="s">
        <v>76</v>
      </c>
      <c r="AY135" s="159" t="s">
        <v>293</v>
      </c>
    </row>
    <row r="136" spans="2:65" s="12" customFormat="1" ht="11.25">
      <c r="B136" s="150"/>
      <c r="D136" s="151" t="s">
        <v>302</v>
      </c>
      <c r="E136" s="152" t="s">
        <v>1</v>
      </c>
      <c r="F136" s="153" t="s">
        <v>3083</v>
      </c>
      <c r="H136" s="154">
        <v>13.22</v>
      </c>
      <c r="I136" s="155"/>
      <c r="L136" s="150"/>
      <c r="M136" s="156"/>
      <c r="T136" s="157"/>
      <c r="AT136" s="152" t="s">
        <v>302</v>
      </c>
      <c r="AU136" s="152" t="s">
        <v>85</v>
      </c>
      <c r="AV136" s="12" t="s">
        <v>85</v>
      </c>
      <c r="AW136" s="12" t="s">
        <v>32</v>
      </c>
      <c r="AX136" s="12" t="s">
        <v>76</v>
      </c>
      <c r="AY136" s="152" t="s">
        <v>293</v>
      </c>
    </row>
    <row r="137" spans="2:65" s="14" customFormat="1" ht="11.25">
      <c r="B137" s="167"/>
      <c r="D137" s="151" t="s">
        <v>302</v>
      </c>
      <c r="E137" s="168" t="s">
        <v>1</v>
      </c>
      <c r="F137" s="169" t="s">
        <v>371</v>
      </c>
      <c r="H137" s="170">
        <v>26.44</v>
      </c>
      <c r="I137" s="171"/>
      <c r="L137" s="167"/>
      <c r="M137" s="172"/>
      <c r="T137" s="173"/>
      <c r="AT137" s="168" t="s">
        <v>302</v>
      </c>
      <c r="AU137" s="168" t="s">
        <v>85</v>
      </c>
      <c r="AV137" s="14" t="s">
        <v>300</v>
      </c>
      <c r="AW137" s="14" t="s">
        <v>32</v>
      </c>
      <c r="AX137" s="14" t="s">
        <v>83</v>
      </c>
      <c r="AY137" s="168" t="s">
        <v>293</v>
      </c>
    </row>
    <row r="138" spans="2:65" s="1" customFormat="1" ht="24.2" customHeight="1">
      <c r="B138" s="32"/>
      <c r="C138" s="137" t="s">
        <v>156</v>
      </c>
      <c r="D138" s="137" t="s">
        <v>295</v>
      </c>
      <c r="E138" s="138" t="s">
        <v>3085</v>
      </c>
      <c r="F138" s="139" t="s">
        <v>3086</v>
      </c>
      <c r="G138" s="140" t="s">
        <v>311</v>
      </c>
      <c r="H138" s="141">
        <v>26.44</v>
      </c>
      <c r="I138" s="142"/>
      <c r="J138" s="143">
        <f>ROUND(I138*H138,2)</f>
        <v>0</v>
      </c>
      <c r="K138" s="139" t="s">
        <v>299</v>
      </c>
      <c r="L138" s="32"/>
      <c r="M138" s="144" t="s">
        <v>1</v>
      </c>
      <c r="N138" s="145" t="s">
        <v>41</v>
      </c>
      <c r="P138" s="146">
        <f>O138*H138</f>
        <v>0</v>
      </c>
      <c r="Q138" s="146">
        <v>0</v>
      </c>
      <c r="R138" s="146">
        <f>Q138*H138</f>
        <v>0</v>
      </c>
      <c r="S138" s="146">
        <v>0</v>
      </c>
      <c r="T138" s="147">
        <f>S138*H138</f>
        <v>0</v>
      </c>
      <c r="AR138" s="148" t="s">
        <v>300</v>
      </c>
      <c r="AT138" s="148" t="s">
        <v>295</v>
      </c>
      <c r="AU138" s="148" t="s">
        <v>85</v>
      </c>
      <c r="AY138" s="17" t="s">
        <v>293</v>
      </c>
      <c r="BE138" s="149">
        <f>IF(N138="základní",J138,0)</f>
        <v>0</v>
      </c>
      <c r="BF138" s="149">
        <f>IF(N138="snížená",J138,0)</f>
        <v>0</v>
      </c>
      <c r="BG138" s="149">
        <f>IF(N138="zákl. přenesená",J138,0)</f>
        <v>0</v>
      </c>
      <c r="BH138" s="149">
        <f>IF(N138="sníž. přenesená",J138,0)</f>
        <v>0</v>
      </c>
      <c r="BI138" s="149">
        <f>IF(N138="nulová",J138,0)</f>
        <v>0</v>
      </c>
      <c r="BJ138" s="17" t="s">
        <v>83</v>
      </c>
      <c r="BK138" s="149">
        <f>ROUND(I138*H138,2)</f>
        <v>0</v>
      </c>
      <c r="BL138" s="17" t="s">
        <v>300</v>
      </c>
      <c r="BM138" s="148" t="s">
        <v>3087</v>
      </c>
    </row>
    <row r="139" spans="2:65" s="1" customFormat="1" ht="37.9" customHeight="1">
      <c r="B139" s="32"/>
      <c r="C139" s="137" t="s">
        <v>300</v>
      </c>
      <c r="D139" s="137" t="s">
        <v>295</v>
      </c>
      <c r="E139" s="138" t="s">
        <v>3088</v>
      </c>
      <c r="F139" s="139" t="s">
        <v>3089</v>
      </c>
      <c r="G139" s="140" t="s">
        <v>311</v>
      </c>
      <c r="H139" s="141">
        <v>800</v>
      </c>
      <c r="I139" s="142"/>
      <c r="J139" s="143">
        <f>ROUND(I139*H139,2)</f>
        <v>0</v>
      </c>
      <c r="K139" s="139" t="s">
        <v>299</v>
      </c>
      <c r="L139" s="32"/>
      <c r="M139" s="144" t="s">
        <v>1</v>
      </c>
      <c r="N139" s="145" t="s">
        <v>41</v>
      </c>
      <c r="P139" s="146">
        <f>O139*H139</f>
        <v>0</v>
      </c>
      <c r="Q139" s="146">
        <v>0</v>
      </c>
      <c r="R139" s="146">
        <f>Q139*H139</f>
        <v>0</v>
      </c>
      <c r="S139" s="146">
        <v>0</v>
      </c>
      <c r="T139" s="147">
        <f>S139*H139</f>
        <v>0</v>
      </c>
      <c r="AR139" s="148" t="s">
        <v>300</v>
      </c>
      <c r="AT139" s="148" t="s">
        <v>295</v>
      </c>
      <c r="AU139" s="148" t="s">
        <v>85</v>
      </c>
      <c r="AY139" s="17" t="s">
        <v>293</v>
      </c>
      <c r="BE139" s="149">
        <f>IF(N139="základní",J139,0)</f>
        <v>0</v>
      </c>
      <c r="BF139" s="149">
        <f>IF(N139="snížená",J139,0)</f>
        <v>0</v>
      </c>
      <c r="BG139" s="149">
        <f>IF(N139="zákl. přenesená",J139,0)</f>
        <v>0</v>
      </c>
      <c r="BH139" s="149">
        <f>IF(N139="sníž. přenesená",J139,0)</f>
        <v>0</v>
      </c>
      <c r="BI139" s="149">
        <f>IF(N139="nulová",J139,0)</f>
        <v>0</v>
      </c>
      <c r="BJ139" s="17" t="s">
        <v>83</v>
      </c>
      <c r="BK139" s="149">
        <f>ROUND(I139*H139,2)</f>
        <v>0</v>
      </c>
      <c r="BL139" s="17" t="s">
        <v>300</v>
      </c>
      <c r="BM139" s="148" t="s">
        <v>3090</v>
      </c>
    </row>
    <row r="140" spans="2:65" s="13" customFormat="1" ht="11.25">
      <c r="B140" s="158"/>
      <c r="D140" s="151" t="s">
        <v>302</v>
      </c>
      <c r="E140" s="159" t="s">
        <v>1</v>
      </c>
      <c r="F140" s="160" t="s">
        <v>3091</v>
      </c>
      <c r="H140" s="159" t="s">
        <v>1</v>
      </c>
      <c r="I140" s="161"/>
      <c r="L140" s="158"/>
      <c r="M140" s="162"/>
      <c r="T140" s="163"/>
      <c r="AT140" s="159" t="s">
        <v>302</v>
      </c>
      <c r="AU140" s="159" t="s">
        <v>85</v>
      </c>
      <c r="AV140" s="13" t="s">
        <v>83</v>
      </c>
      <c r="AW140" s="13" t="s">
        <v>32</v>
      </c>
      <c r="AX140" s="13" t="s">
        <v>76</v>
      </c>
      <c r="AY140" s="159" t="s">
        <v>293</v>
      </c>
    </row>
    <row r="141" spans="2:65" s="12" customFormat="1" ht="11.25">
      <c r="B141" s="150"/>
      <c r="D141" s="151" t="s">
        <v>302</v>
      </c>
      <c r="E141" s="152" t="s">
        <v>1</v>
      </c>
      <c r="F141" s="153" t="s">
        <v>3092</v>
      </c>
      <c r="H141" s="154">
        <v>800</v>
      </c>
      <c r="I141" s="155"/>
      <c r="L141" s="150"/>
      <c r="M141" s="156"/>
      <c r="T141" s="157"/>
      <c r="AT141" s="152" t="s">
        <v>302</v>
      </c>
      <c r="AU141" s="152" t="s">
        <v>85</v>
      </c>
      <c r="AV141" s="12" t="s">
        <v>85</v>
      </c>
      <c r="AW141" s="12" t="s">
        <v>32</v>
      </c>
      <c r="AX141" s="12" t="s">
        <v>83</v>
      </c>
      <c r="AY141" s="152" t="s">
        <v>293</v>
      </c>
    </row>
    <row r="142" spans="2:65" s="1" customFormat="1" ht="24.2" customHeight="1">
      <c r="B142" s="32"/>
      <c r="C142" s="137" t="s">
        <v>320</v>
      </c>
      <c r="D142" s="137" t="s">
        <v>295</v>
      </c>
      <c r="E142" s="138" t="s">
        <v>3093</v>
      </c>
      <c r="F142" s="139" t="s">
        <v>3094</v>
      </c>
      <c r="G142" s="140" t="s">
        <v>311</v>
      </c>
      <c r="H142" s="141">
        <v>400</v>
      </c>
      <c r="I142" s="142"/>
      <c r="J142" s="143">
        <f>ROUND(I142*H142,2)</f>
        <v>0</v>
      </c>
      <c r="K142" s="139" t="s">
        <v>299</v>
      </c>
      <c r="L142" s="32"/>
      <c r="M142" s="144" t="s">
        <v>1</v>
      </c>
      <c r="N142" s="145" t="s">
        <v>41</v>
      </c>
      <c r="P142" s="146">
        <f>O142*H142</f>
        <v>0</v>
      </c>
      <c r="Q142" s="146">
        <v>0</v>
      </c>
      <c r="R142" s="146">
        <f>Q142*H142</f>
        <v>0</v>
      </c>
      <c r="S142" s="146">
        <v>0</v>
      </c>
      <c r="T142" s="147">
        <f>S142*H142</f>
        <v>0</v>
      </c>
      <c r="AR142" s="148" t="s">
        <v>300</v>
      </c>
      <c r="AT142" s="148" t="s">
        <v>295</v>
      </c>
      <c r="AU142" s="148" t="s">
        <v>85</v>
      </c>
      <c r="AY142" s="17" t="s">
        <v>293</v>
      </c>
      <c r="BE142" s="149">
        <f>IF(N142="základní",J142,0)</f>
        <v>0</v>
      </c>
      <c r="BF142" s="149">
        <f>IF(N142="snížená",J142,0)</f>
        <v>0</v>
      </c>
      <c r="BG142" s="149">
        <f>IF(N142="zákl. přenesená",J142,0)</f>
        <v>0</v>
      </c>
      <c r="BH142" s="149">
        <f>IF(N142="sníž. přenesená",J142,0)</f>
        <v>0</v>
      </c>
      <c r="BI142" s="149">
        <f>IF(N142="nulová",J142,0)</f>
        <v>0</v>
      </c>
      <c r="BJ142" s="17" t="s">
        <v>83</v>
      </c>
      <c r="BK142" s="149">
        <f>ROUND(I142*H142,2)</f>
        <v>0</v>
      </c>
      <c r="BL142" s="17" t="s">
        <v>300</v>
      </c>
      <c r="BM142" s="148" t="s">
        <v>3095</v>
      </c>
    </row>
    <row r="143" spans="2:65" s="13" customFormat="1" ht="11.25">
      <c r="B143" s="158"/>
      <c r="D143" s="151" t="s">
        <v>302</v>
      </c>
      <c r="E143" s="159" t="s">
        <v>1</v>
      </c>
      <c r="F143" s="160" t="s">
        <v>3096</v>
      </c>
      <c r="H143" s="159" t="s">
        <v>1</v>
      </c>
      <c r="I143" s="161"/>
      <c r="L143" s="158"/>
      <c r="M143" s="162"/>
      <c r="T143" s="163"/>
      <c r="AT143" s="159" t="s">
        <v>302</v>
      </c>
      <c r="AU143" s="159" t="s">
        <v>85</v>
      </c>
      <c r="AV143" s="13" t="s">
        <v>83</v>
      </c>
      <c r="AW143" s="13" t="s">
        <v>32</v>
      </c>
      <c r="AX143" s="13" t="s">
        <v>76</v>
      </c>
      <c r="AY143" s="159" t="s">
        <v>293</v>
      </c>
    </row>
    <row r="144" spans="2:65" s="12" customFormat="1" ht="11.25">
      <c r="B144" s="150"/>
      <c r="D144" s="151" t="s">
        <v>302</v>
      </c>
      <c r="E144" s="152" t="s">
        <v>1</v>
      </c>
      <c r="F144" s="153" t="s">
        <v>1561</v>
      </c>
      <c r="H144" s="154">
        <v>400</v>
      </c>
      <c r="I144" s="155"/>
      <c r="L144" s="150"/>
      <c r="M144" s="156"/>
      <c r="T144" s="157"/>
      <c r="AT144" s="152" t="s">
        <v>302</v>
      </c>
      <c r="AU144" s="152" t="s">
        <v>85</v>
      </c>
      <c r="AV144" s="12" t="s">
        <v>85</v>
      </c>
      <c r="AW144" s="12" t="s">
        <v>32</v>
      </c>
      <c r="AX144" s="12" t="s">
        <v>83</v>
      </c>
      <c r="AY144" s="152" t="s">
        <v>293</v>
      </c>
    </row>
    <row r="145" spans="2:65" s="1" customFormat="1" ht="16.5" customHeight="1">
      <c r="B145" s="32"/>
      <c r="C145" s="137" t="s">
        <v>327</v>
      </c>
      <c r="D145" s="137" t="s">
        <v>295</v>
      </c>
      <c r="E145" s="138" t="s">
        <v>705</v>
      </c>
      <c r="F145" s="139" t="s">
        <v>706</v>
      </c>
      <c r="G145" s="140" t="s">
        <v>311</v>
      </c>
      <c r="H145" s="141">
        <v>400</v>
      </c>
      <c r="I145" s="142"/>
      <c r="J145" s="143">
        <f>ROUND(I145*H145,2)</f>
        <v>0</v>
      </c>
      <c r="K145" s="139" t="s">
        <v>299</v>
      </c>
      <c r="L145" s="32"/>
      <c r="M145" s="144" t="s">
        <v>1</v>
      </c>
      <c r="N145" s="145" t="s">
        <v>41</v>
      </c>
      <c r="P145" s="146">
        <f>O145*H145</f>
        <v>0</v>
      </c>
      <c r="Q145" s="146">
        <v>0</v>
      </c>
      <c r="R145" s="146">
        <f>Q145*H145</f>
        <v>0</v>
      </c>
      <c r="S145" s="146">
        <v>0</v>
      </c>
      <c r="T145" s="147">
        <f>S145*H145</f>
        <v>0</v>
      </c>
      <c r="AR145" s="148" t="s">
        <v>300</v>
      </c>
      <c r="AT145" s="148" t="s">
        <v>295</v>
      </c>
      <c r="AU145" s="148" t="s">
        <v>85</v>
      </c>
      <c r="AY145" s="17" t="s">
        <v>293</v>
      </c>
      <c r="BE145" s="149">
        <f>IF(N145="základní",J145,0)</f>
        <v>0</v>
      </c>
      <c r="BF145" s="149">
        <f>IF(N145="snížená",J145,0)</f>
        <v>0</v>
      </c>
      <c r="BG145" s="149">
        <f>IF(N145="zákl. přenesená",J145,0)</f>
        <v>0</v>
      </c>
      <c r="BH145" s="149">
        <f>IF(N145="sníž. přenesená",J145,0)</f>
        <v>0</v>
      </c>
      <c r="BI145" s="149">
        <f>IF(N145="nulová",J145,0)</f>
        <v>0</v>
      </c>
      <c r="BJ145" s="17" t="s">
        <v>83</v>
      </c>
      <c r="BK145" s="149">
        <f>ROUND(I145*H145,2)</f>
        <v>0</v>
      </c>
      <c r="BL145" s="17" t="s">
        <v>300</v>
      </c>
      <c r="BM145" s="148" t="s">
        <v>3097</v>
      </c>
    </row>
    <row r="146" spans="2:65" s="13" customFormat="1" ht="11.25">
      <c r="B146" s="158"/>
      <c r="D146" s="151" t="s">
        <v>302</v>
      </c>
      <c r="E146" s="159" t="s">
        <v>1</v>
      </c>
      <c r="F146" s="160" t="s">
        <v>3098</v>
      </c>
      <c r="H146" s="159" t="s">
        <v>1</v>
      </c>
      <c r="I146" s="161"/>
      <c r="L146" s="158"/>
      <c r="M146" s="162"/>
      <c r="T146" s="163"/>
      <c r="AT146" s="159" t="s">
        <v>302</v>
      </c>
      <c r="AU146" s="159" t="s">
        <v>85</v>
      </c>
      <c r="AV146" s="13" t="s">
        <v>83</v>
      </c>
      <c r="AW146" s="13" t="s">
        <v>32</v>
      </c>
      <c r="AX146" s="13" t="s">
        <v>76</v>
      </c>
      <c r="AY146" s="159" t="s">
        <v>293</v>
      </c>
    </row>
    <row r="147" spans="2:65" s="12" customFormat="1" ht="11.25">
      <c r="B147" s="150"/>
      <c r="D147" s="151" t="s">
        <v>302</v>
      </c>
      <c r="E147" s="152" t="s">
        <v>1</v>
      </c>
      <c r="F147" s="153" t="s">
        <v>1561</v>
      </c>
      <c r="H147" s="154">
        <v>400</v>
      </c>
      <c r="I147" s="155"/>
      <c r="L147" s="150"/>
      <c r="M147" s="156"/>
      <c r="T147" s="157"/>
      <c r="AT147" s="152" t="s">
        <v>302</v>
      </c>
      <c r="AU147" s="152" t="s">
        <v>85</v>
      </c>
      <c r="AV147" s="12" t="s">
        <v>85</v>
      </c>
      <c r="AW147" s="12" t="s">
        <v>32</v>
      </c>
      <c r="AX147" s="12" t="s">
        <v>83</v>
      </c>
      <c r="AY147" s="152" t="s">
        <v>293</v>
      </c>
    </row>
    <row r="148" spans="2:65" s="11" customFormat="1" ht="22.9" customHeight="1">
      <c r="B148" s="125"/>
      <c r="D148" s="126" t="s">
        <v>75</v>
      </c>
      <c r="E148" s="135" t="s">
        <v>85</v>
      </c>
      <c r="F148" s="135" t="s">
        <v>763</v>
      </c>
      <c r="I148" s="128"/>
      <c r="J148" s="136">
        <f>BK148</f>
        <v>0</v>
      </c>
      <c r="L148" s="125"/>
      <c r="M148" s="130"/>
      <c r="P148" s="131">
        <f>SUM(P149:P179)</f>
        <v>0</v>
      </c>
      <c r="R148" s="131">
        <f>SUM(R149:R179)</f>
        <v>7008.7846175000004</v>
      </c>
      <c r="T148" s="132">
        <f>SUM(T149:T179)</f>
        <v>0</v>
      </c>
      <c r="AR148" s="126" t="s">
        <v>83</v>
      </c>
      <c r="AT148" s="133" t="s">
        <v>75</v>
      </c>
      <c r="AU148" s="133" t="s">
        <v>83</v>
      </c>
      <c r="AY148" s="126" t="s">
        <v>293</v>
      </c>
      <c r="BK148" s="134">
        <f>SUM(BK149:BK179)</f>
        <v>0</v>
      </c>
    </row>
    <row r="149" spans="2:65" s="1" customFormat="1" ht="24.2" customHeight="1">
      <c r="B149" s="32"/>
      <c r="C149" s="137" t="s">
        <v>372</v>
      </c>
      <c r="D149" s="137" t="s">
        <v>295</v>
      </c>
      <c r="E149" s="138" t="s">
        <v>810</v>
      </c>
      <c r="F149" s="139" t="s">
        <v>811</v>
      </c>
      <c r="G149" s="140" t="s">
        <v>711</v>
      </c>
      <c r="H149" s="141">
        <v>9075</v>
      </c>
      <c r="I149" s="142"/>
      <c r="J149" s="143">
        <f>ROUND(I149*H149,2)</f>
        <v>0</v>
      </c>
      <c r="K149" s="139" t="s">
        <v>299</v>
      </c>
      <c r="L149" s="32"/>
      <c r="M149" s="144" t="s">
        <v>1</v>
      </c>
      <c r="N149" s="145" t="s">
        <v>41</v>
      </c>
      <c r="P149" s="146">
        <f>O149*H149</f>
        <v>0</v>
      </c>
      <c r="Q149" s="146">
        <v>1.4999999999999999E-4</v>
      </c>
      <c r="R149" s="146">
        <f>Q149*H149</f>
        <v>1.3612499999999998</v>
      </c>
      <c r="S149" s="146">
        <v>0</v>
      </c>
      <c r="T149" s="147">
        <f>S149*H149</f>
        <v>0</v>
      </c>
      <c r="AR149" s="148" t="s">
        <v>300</v>
      </c>
      <c r="AT149" s="148" t="s">
        <v>295</v>
      </c>
      <c r="AU149" s="148" t="s">
        <v>85</v>
      </c>
      <c r="AY149" s="17" t="s">
        <v>293</v>
      </c>
      <c r="BE149" s="149">
        <f>IF(N149="základní",J149,0)</f>
        <v>0</v>
      </c>
      <c r="BF149" s="149">
        <f>IF(N149="snížená",J149,0)</f>
        <v>0</v>
      </c>
      <c r="BG149" s="149">
        <f>IF(N149="zákl. přenesená",J149,0)</f>
        <v>0</v>
      </c>
      <c r="BH149" s="149">
        <f>IF(N149="sníž. přenesená",J149,0)</f>
        <v>0</v>
      </c>
      <c r="BI149" s="149">
        <f>IF(N149="nulová",J149,0)</f>
        <v>0</v>
      </c>
      <c r="BJ149" s="17" t="s">
        <v>83</v>
      </c>
      <c r="BK149" s="149">
        <f>ROUND(I149*H149,2)</f>
        <v>0</v>
      </c>
      <c r="BL149" s="17" t="s">
        <v>300</v>
      </c>
      <c r="BM149" s="148" t="s">
        <v>3099</v>
      </c>
    </row>
    <row r="150" spans="2:65" s="13" customFormat="1" ht="11.25">
      <c r="B150" s="158"/>
      <c r="D150" s="151" t="s">
        <v>302</v>
      </c>
      <c r="E150" s="159" t="s">
        <v>1</v>
      </c>
      <c r="F150" s="160" t="s">
        <v>3100</v>
      </c>
      <c r="H150" s="159" t="s">
        <v>1</v>
      </c>
      <c r="I150" s="161"/>
      <c r="L150" s="158"/>
      <c r="M150" s="162"/>
      <c r="T150" s="163"/>
      <c r="AT150" s="159" t="s">
        <v>302</v>
      </c>
      <c r="AU150" s="159" t="s">
        <v>85</v>
      </c>
      <c r="AV150" s="13" t="s">
        <v>83</v>
      </c>
      <c r="AW150" s="13" t="s">
        <v>32</v>
      </c>
      <c r="AX150" s="13" t="s">
        <v>76</v>
      </c>
      <c r="AY150" s="159" t="s">
        <v>293</v>
      </c>
    </row>
    <row r="151" spans="2:65" s="12" customFormat="1" ht="11.25">
      <c r="B151" s="150"/>
      <c r="D151" s="151" t="s">
        <v>302</v>
      </c>
      <c r="E151" s="152" t="s">
        <v>1</v>
      </c>
      <c r="F151" s="153" t="s">
        <v>3070</v>
      </c>
      <c r="H151" s="154">
        <v>9075</v>
      </c>
      <c r="I151" s="155"/>
      <c r="L151" s="150"/>
      <c r="M151" s="156"/>
      <c r="T151" s="157"/>
      <c r="AT151" s="152" t="s">
        <v>302</v>
      </c>
      <c r="AU151" s="152" t="s">
        <v>85</v>
      </c>
      <c r="AV151" s="12" t="s">
        <v>85</v>
      </c>
      <c r="AW151" s="12" t="s">
        <v>32</v>
      </c>
      <c r="AX151" s="12" t="s">
        <v>83</v>
      </c>
      <c r="AY151" s="152" t="s">
        <v>293</v>
      </c>
    </row>
    <row r="152" spans="2:65" s="1" customFormat="1" ht="33" customHeight="1">
      <c r="B152" s="32"/>
      <c r="C152" s="137" t="s">
        <v>396</v>
      </c>
      <c r="D152" s="137" t="s">
        <v>295</v>
      </c>
      <c r="E152" s="138" t="s">
        <v>3101</v>
      </c>
      <c r="F152" s="139" t="s">
        <v>3102</v>
      </c>
      <c r="G152" s="140" t="s">
        <v>711</v>
      </c>
      <c r="H152" s="141">
        <v>2899</v>
      </c>
      <c r="I152" s="142"/>
      <c r="J152" s="143">
        <f>ROUND(I152*H152,2)</f>
        <v>0</v>
      </c>
      <c r="K152" s="139" t="s">
        <v>299</v>
      </c>
      <c r="L152" s="32"/>
      <c r="M152" s="144" t="s">
        <v>1</v>
      </c>
      <c r="N152" s="145" t="s">
        <v>41</v>
      </c>
      <c r="P152" s="146">
        <f>O152*H152</f>
        <v>0</v>
      </c>
      <c r="Q152" s="146">
        <v>3.8999999999999999E-4</v>
      </c>
      <c r="R152" s="146">
        <f>Q152*H152</f>
        <v>1.1306099999999999</v>
      </c>
      <c r="S152" s="146">
        <v>0</v>
      </c>
      <c r="T152" s="147">
        <f>S152*H152</f>
        <v>0</v>
      </c>
      <c r="AR152" s="148" t="s">
        <v>300</v>
      </c>
      <c r="AT152" s="148" t="s">
        <v>295</v>
      </c>
      <c r="AU152" s="148" t="s">
        <v>85</v>
      </c>
      <c r="AY152" s="17" t="s">
        <v>293</v>
      </c>
      <c r="BE152" s="149">
        <f>IF(N152="základní",J152,0)</f>
        <v>0</v>
      </c>
      <c r="BF152" s="149">
        <f>IF(N152="snížená",J152,0)</f>
        <v>0</v>
      </c>
      <c r="BG152" s="149">
        <f>IF(N152="zákl. přenesená",J152,0)</f>
        <v>0</v>
      </c>
      <c r="BH152" s="149">
        <f>IF(N152="sníž. přenesená",J152,0)</f>
        <v>0</v>
      </c>
      <c r="BI152" s="149">
        <f>IF(N152="nulová",J152,0)</f>
        <v>0</v>
      </c>
      <c r="BJ152" s="17" t="s">
        <v>83</v>
      </c>
      <c r="BK152" s="149">
        <f>ROUND(I152*H152,2)</f>
        <v>0</v>
      </c>
      <c r="BL152" s="17" t="s">
        <v>300</v>
      </c>
      <c r="BM152" s="148" t="s">
        <v>3103</v>
      </c>
    </row>
    <row r="153" spans="2:65" s="13" customFormat="1" ht="11.25">
      <c r="B153" s="158"/>
      <c r="D153" s="151" t="s">
        <v>302</v>
      </c>
      <c r="E153" s="159" t="s">
        <v>1</v>
      </c>
      <c r="F153" s="160" t="s">
        <v>3104</v>
      </c>
      <c r="H153" s="159" t="s">
        <v>1</v>
      </c>
      <c r="I153" s="161"/>
      <c r="L153" s="158"/>
      <c r="M153" s="162"/>
      <c r="T153" s="163"/>
      <c r="AT153" s="159" t="s">
        <v>302</v>
      </c>
      <c r="AU153" s="159" t="s">
        <v>85</v>
      </c>
      <c r="AV153" s="13" t="s">
        <v>83</v>
      </c>
      <c r="AW153" s="13" t="s">
        <v>32</v>
      </c>
      <c r="AX153" s="13" t="s">
        <v>76</v>
      </c>
      <c r="AY153" s="159" t="s">
        <v>293</v>
      </c>
    </row>
    <row r="154" spans="2:65" s="12" customFormat="1" ht="11.25">
      <c r="B154" s="150"/>
      <c r="D154" s="151" t="s">
        <v>302</v>
      </c>
      <c r="E154" s="152" t="s">
        <v>1</v>
      </c>
      <c r="F154" s="153" t="s">
        <v>3073</v>
      </c>
      <c r="H154" s="154">
        <v>2899</v>
      </c>
      <c r="I154" s="155"/>
      <c r="L154" s="150"/>
      <c r="M154" s="156"/>
      <c r="T154" s="157"/>
      <c r="AT154" s="152" t="s">
        <v>302</v>
      </c>
      <c r="AU154" s="152" t="s">
        <v>85</v>
      </c>
      <c r="AV154" s="12" t="s">
        <v>85</v>
      </c>
      <c r="AW154" s="12" t="s">
        <v>32</v>
      </c>
      <c r="AX154" s="12" t="s">
        <v>83</v>
      </c>
      <c r="AY154" s="152" t="s">
        <v>293</v>
      </c>
    </row>
    <row r="155" spans="2:65" s="1" customFormat="1" ht="37.9" customHeight="1">
      <c r="B155" s="32"/>
      <c r="C155" s="137" t="s">
        <v>415</v>
      </c>
      <c r="D155" s="137" t="s">
        <v>295</v>
      </c>
      <c r="E155" s="138" t="s">
        <v>3105</v>
      </c>
      <c r="F155" s="139" t="s">
        <v>3106</v>
      </c>
      <c r="G155" s="140" t="s">
        <v>298</v>
      </c>
      <c r="H155" s="141">
        <v>1361.25</v>
      </c>
      <c r="I155" s="142"/>
      <c r="J155" s="143">
        <f>ROUND(I155*H155,2)</f>
        <v>0</v>
      </c>
      <c r="K155" s="139" t="s">
        <v>299</v>
      </c>
      <c r="L155" s="32"/>
      <c r="M155" s="144" t="s">
        <v>1</v>
      </c>
      <c r="N155" s="145" t="s">
        <v>41</v>
      </c>
      <c r="P155" s="146">
        <f>O155*H155</f>
        <v>0</v>
      </c>
      <c r="Q155" s="146">
        <v>1.4999999999999999E-4</v>
      </c>
      <c r="R155" s="146">
        <f>Q155*H155</f>
        <v>0.20418749999999999</v>
      </c>
      <c r="S155" s="146">
        <v>0</v>
      </c>
      <c r="T155" s="147">
        <f>S155*H155</f>
        <v>0</v>
      </c>
      <c r="AR155" s="148" t="s">
        <v>300</v>
      </c>
      <c r="AT155" s="148" t="s">
        <v>295</v>
      </c>
      <c r="AU155" s="148" t="s">
        <v>85</v>
      </c>
      <c r="AY155" s="17" t="s">
        <v>293</v>
      </c>
      <c r="BE155" s="149">
        <f>IF(N155="základní",J155,0)</f>
        <v>0</v>
      </c>
      <c r="BF155" s="149">
        <f>IF(N155="snížená",J155,0)</f>
        <v>0</v>
      </c>
      <c r="BG155" s="149">
        <f>IF(N155="zákl. přenesená",J155,0)</f>
        <v>0</v>
      </c>
      <c r="BH155" s="149">
        <f>IF(N155="sníž. přenesená",J155,0)</f>
        <v>0</v>
      </c>
      <c r="BI155" s="149">
        <f>IF(N155="nulová",J155,0)</f>
        <v>0</v>
      </c>
      <c r="BJ155" s="17" t="s">
        <v>83</v>
      </c>
      <c r="BK155" s="149">
        <f>ROUND(I155*H155,2)</f>
        <v>0</v>
      </c>
      <c r="BL155" s="17" t="s">
        <v>300</v>
      </c>
      <c r="BM155" s="148" t="s">
        <v>3107</v>
      </c>
    </row>
    <row r="156" spans="2:65" s="13" customFormat="1" ht="11.25">
      <c r="B156" s="158"/>
      <c r="D156" s="151" t="s">
        <v>302</v>
      </c>
      <c r="E156" s="159" t="s">
        <v>1</v>
      </c>
      <c r="F156" s="160" t="s">
        <v>3108</v>
      </c>
      <c r="H156" s="159" t="s">
        <v>1</v>
      </c>
      <c r="I156" s="161"/>
      <c r="L156" s="158"/>
      <c r="M156" s="162"/>
      <c r="T156" s="163"/>
      <c r="AT156" s="159" t="s">
        <v>302</v>
      </c>
      <c r="AU156" s="159" t="s">
        <v>85</v>
      </c>
      <c r="AV156" s="13" t="s">
        <v>83</v>
      </c>
      <c r="AW156" s="13" t="s">
        <v>32</v>
      </c>
      <c r="AX156" s="13" t="s">
        <v>76</v>
      </c>
      <c r="AY156" s="159" t="s">
        <v>293</v>
      </c>
    </row>
    <row r="157" spans="2:65" s="12" customFormat="1" ht="11.25">
      <c r="B157" s="150"/>
      <c r="D157" s="151" t="s">
        <v>302</v>
      </c>
      <c r="E157" s="152" t="s">
        <v>1</v>
      </c>
      <c r="F157" s="153" t="s">
        <v>3109</v>
      </c>
      <c r="H157" s="154">
        <v>2505</v>
      </c>
      <c r="I157" s="155"/>
      <c r="L157" s="150"/>
      <c r="M157" s="156"/>
      <c r="T157" s="157"/>
      <c r="AT157" s="152" t="s">
        <v>302</v>
      </c>
      <c r="AU157" s="152" t="s">
        <v>85</v>
      </c>
      <c r="AV157" s="12" t="s">
        <v>85</v>
      </c>
      <c r="AW157" s="12" t="s">
        <v>32</v>
      </c>
      <c r="AX157" s="12" t="s">
        <v>76</v>
      </c>
      <c r="AY157" s="152" t="s">
        <v>293</v>
      </c>
    </row>
    <row r="158" spans="2:65" s="12" customFormat="1" ht="11.25">
      <c r="B158" s="150"/>
      <c r="D158" s="151" t="s">
        <v>302</v>
      </c>
      <c r="E158" s="152" t="s">
        <v>1</v>
      </c>
      <c r="F158" s="153" t="s">
        <v>3110</v>
      </c>
      <c r="H158" s="154">
        <v>485</v>
      </c>
      <c r="I158" s="155"/>
      <c r="L158" s="150"/>
      <c r="M158" s="156"/>
      <c r="T158" s="157"/>
      <c r="AT158" s="152" t="s">
        <v>302</v>
      </c>
      <c r="AU158" s="152" t="s">
        <v>85</v>
      </c>
      <c r="AV158" s="12" t="s">
        <v>85</v>
      </c>
      <c r="AW158" s="12" t="s">
        <v>32</v>
      </c>
      <c r="AX158" s="12" t="s">
        <v>76</v>
      </c>
      <c r="AY158" s="152" t="s">
        <v>293</v>
      </c>
    </row>
    <row r="159" spans="2:65" s="12" customFormat="1" ht="11.25">
      <c r="B159" s="150"/>
      <c r="D159" s="151" t="s">
        <v>302</v>
      </c>
      <c r="E159" s="152" t="s">
        <v>1</v>
      </c>
      <c r="F159" s="153" t="s">
        <v>3111</v>
      </c>
      <c r="H159" s="154">
        <v>550</v>
      </c>
      <c r="I159" s="155"/>
      <c r="L159" s="150"/>
      <c r="M159" s="156"/>
      <c r="T159" s="157"/>
      <c r="AT159" s="152" t="s">
        <v>302</v>
      </c>
      <c r="AU159" s="152" t="s">
        <v>85</v>
      </c>
      <c r="AV159" s="12" t="s">
        <v>85</v>
      </c>
      <c r="AW159" s="12" t="s">
        <v>32</v>
      </c>
      <c r="AX159" s="12" t="s">
        <v>76</v>
      </c>
      <c r="AY159" s="152" t="s">
        <v>293</v>
      </c>
    </row>
    <row r="160" spans="2:65" s="12" customFormat="1" ht="11.25">
      <c r="B160" s="150"/>
      <c r="D160" s="151" t="s">
        <v>302</v>
      </c>
      <c r="E160" s="152" t="s">
        <v>1</v>
      </c>
      <c r="F160" s="153" t="s">
        <v>3112</v>
      </c>
      <c r="H160" s="154">
        <v>575</v>
      </c>
      <c r="I160" s="155"/>
      <c r="L160" s="150"/>
      <c r="M160" s="156"/>
      <c r="T160" s="157"/>
      <c r="AT160" s="152" t="s">
        <v>302</v>
      </c>
      <c r="AU160" s="152" t="s">
        <v>85</v>
      </c>
      <c r="AV160" s="12" t="s">
        <v>85</v>
      </c>
      <c r="AW160" s="12" t="s">
        <v>32</v>
      </c>
      <c r="AX160" s="12" t="s">
        <v>76</v>
      </c>
      <c r="AY160" s="152" t="s">
        <v>293</v>
      </c>
    </row>
    <row r="161" spans="2:65" s="12" customFormat="1" ht="11.25">
      <c r="B161" s="150"/>
      <c r="D161" s="151" t="s">
        <v>302</v>
      </c>
      <c r="E161" s="152" t="s">
        <v>1</v>
      </c>
      <c r="F161" s="153" t="s">
        <v>3113</v>
      </c>
      <c r="H161" s="154">
        <v>905</v>
      </c>
      <c r="I161" s="155"/>
      <c r="L161" s="150"/>
      <c r="M161" s="156"/>
      <c r="T161" s="157"/>
      <c r="AT161" s="152" t="s">
        <v>302</v>
      </c>
      <c r="AU161" s="152" t="s">
        <v>85</v>
      </c>
      <c r="AV161" s="12" t="s">
        <v>85</v>
      </c>
      <c r="AW161" s="12" t="s">
        <v>32</v>
      </c>
      <c r="AX161" s="12" t="s">
        <v>76</v>
      </c>
      <c r="AY161" s="152" t="s">
        <v>293</v>
      </c>
    </row>
    <row r="162" spans="2:65" s="12" customFormat="1" ht="11.25">
      <c r="B162" s="150"/>
      <c r="D162" s="151" t="s">
        <v>302</v>
      </c>
      <c r="E162" s="152" t="s">
        <v>1</v>
      </c>
      <c r="F162" s="153" t="s">
        <v>3114</v>
      </c>
      <c r="H162" s="154">
        <v>485</v>
      </c>
      <c r="I162" s="155"/>
      <c r="L162" s="150"/>
      <c r="M162" s="156"/>
      <c r="T162" s="157"/>
      <c r="AT162" s="152" t="s">
        <v>302</v>
      </c>
      <c r="AU162" s="152" t="s">
        <v>85</v>
      </c>
      <c r="AV162" s="12" t="s">
        <v>85</v>
      </c>
      <c r="AW162" s="12" t="s">
        <v>32</v>
      </c>
      <c r="AX162" s="12" t="s">
        <v>76</v>
      </c>
      <c r="AY162" s="152" t="s">
        <v>293</v>
      </c>
    </row>
    <row r="163" spans="2:65" s="12" customFormat="1" ht="11.25">
      <c r="B163" s="150"/>
      <c r="D163" s="151" t="s">
        <v>302</v>
      </c>
      <c r="E163" s="152" t="s">
        <v>1</v>
      </c>
      <c r="F163" s="153" t="s">
        <v>3115</v>
      </c>
      <c r="H163" s="154">
        <v>820</v>
      </c>
      <c r="I163" s="155"/>
      <c r="L163" s="150"/>
      <c r="M163" s="156"/>
      <c r="T163" s="157"/>
      <c r="AT163" s="152" t="s">
        <v>302</v>
      </c>
      <c r="AU163" s="152" t="s">
        <v>85</v>
      </c>
      <c r="AV163" s="12" t="s">
        <v>85</v>
      </c>
      <c r="AW163" s="12" t="s">
        <v>32</v>
      </c>
      <c r="AX163" s="12" t="s">
        <v>76</v>
      </c>
      <c r="AY163" s="152" t="s">
        <v>293</v>
      </c>
    </row>
    <row r="164" spans="2:65" s="12" customFormat="1" ht="11.25">
      <c r="B164" s="150"/>
      <c r="D164" s="151" t="s">
        <v>302</v>
      </c>
      <c r="E164" s="152" t="s">
        <v>1</v>
      </c>
      <c r="F164" s="153" t="s">
        <v>3116</v>
      </c>
      <c r="H164" s="154">
        <v>2750</v>
      </c>
      <c r="I164" s="155"/>
      <c r="L164" s="150"/>
      <c r="M164" s="156"/>
      <c r="T164" s="157"/>
      <c r="AT164" s="152" t="s">
        <v>302</v>
      </c>
      <c r="AU164" s="152" t="s">
        <v>85</v>
      </c>
      <c r="AV164" s="12" t="s">
        <v>85</v>
      </c>
      <c r="AW164" s="12" t="s">
        <v>32</v>
      </c>
      <c r="AX164" s="12" t="s">
        <v>76</v>
      </c>
      <c r="AY164" s="152" t="s">
        <v>293</v>
      </c>
    </row>
    <row r="165" spans="2:65" s="14" customFormat="1" ht="11.25">
      <c r="B165" s="167"/>
      <c r="D165" s="151" t="s">
        <v>302</v>
      </c>
      <c r="E165" s="168" t="s">
        <v>3070</v>
      </c>
      <c r="F165" s="169" t="s">
        <v>371</v>
      </c>
      <c r="H165" s="170">
        <v>9075</v>
      </c>
      <c r="I165" s="171"/>
      <c r="L165" s="167"/>
      <c r="M165" s="172"/>
      <c r="T165" s="173"/>
      <c r="AT165" s="168" t="s">
        <v>302</v>
      </c>
      <c r="AU165" s="168" t="s">
        <v>85</v>
      </c>
      <c r="AV165" s="14" t="s">
        <v>300</v>
      </c>
      <c r="AW165" s="14" t="s">
        <v>32</v>
      </c>
      <c r="AX165" s="14" t="s">
        <v>76</v>
      </c>
      <c r="AY165" s="168" t="s">
        <v>293</v>
      </c>
    </row>
    <row r="166" spans="2:65" s="12" customFormat="1" ht="11.25">
      <c r="B166" s="150"/>
      <c r="D166" s="151" t="s">
        <v>302</v>
      </c>
      <c r="E166" s="152" t="s">
        <v>1</v>
      </c>
      <c r="F166" s="153" t="s">
        <v>3117</v>
      </c>
      <c r="H166" s="154">
        <v>1361.25</v>
      </c>
      <c r="I166" s="155"/>
      <c r="L166" s="150"/>
      <c r="M166" s="156"/>
      <c r="T166" s="157"/>
      <c r="AT166" s="152" t="s">
        <v>302</v>
      </c>
      <c r="AU166" s="152" t="s">
        <v>85</v>
      </c>
      <c r="AV166" s="12" t="s">
        <v>85</v>
      </c>
      <c r="AW166" s="12" t="s">
        <v>32</v>
      </c>
      <c r="AX166" s="12" t="s">
        <v>83</v>
      </c>
      <c r="AY166" s="152" t="s">
        <v>293</v>
      </c>
    </row>
    <row r="167" spans="2:65" s="1" customFormat="1" ht="16.5" customHeight="1">
      <c r="B167" s="32"/>
      <c r="C167" s="174" t="s">
        <v>449</v>
      </c>
      <c r="D167" s="174" t="s">
        <v>530</v>
      </c>
      <c r="E167" s="175" t="s">
        <v>3118</v>
      </c>
      <c r="F167" s="176" t="s">
        <v>3119</v>
      </c>
      <c r="G167" s="177" t="s">
        <v>533</v>
      </c>
      <c r="H167" s="178">
        <v>158.81299999999999</v>
      </c>
      <c r="I167" s="179"/>
      <c r="J167" s="180">
        <f>ROUND(I167*H167,2)</f>
        <v>0</v>
      </c>
      <c r="K167" s="176" t="s">
        <v>1</v>
      </c>
      <c r="L167" s="181"/>
      <c r="M167" s="182" t="s">
        <v>1</v>
      </c>
      <c r="N167" s="183" t="s">
        <v>41</v>
      </c>
      <c r="P167" s="146">
        <f>O167*H167</f>
        <v>0</v>
      </c>
      <c r="Q167" s="146">
        <v>1</v>
      </c>
      <c r="R167" s="146">
        <f>Q167*H167</f>
        <v>158.81299999999999</v>
      </c>
      <c r="S167" s="146">
        <v>0</v>
      </c>
      <c r="T167" s="147">
        <f>S167*H167</f>
        <v>0</v>
      </c>
      <c r="AR167" s="148" t="s">
        <v>396</v>
      </c>
      <c r="AT167" s="148" t="s">
        <v>530</v>
      </c>
      <c r="AU167" s="148" t="s">
        <v>85</v>
      </c>
      <c r="AY167" s="17" t="s">
        <v>293</v>
      </c>
      <c r="BE167" s="149">
        <f>IF(N167="základní",J167,0)</f>
        <v>0</v>
      </c>
      <c r="BF167" s="149">
        <f>IF(N167="snížená",J167,0)</f>
        <v>0</v>
      </c>
      <c r="BG167" s="149">
        <f>IF(N167="zákl. přenesená",J167,0)</f>
        <v>0</v>
      </c>
      <c r="BH167" s="149">
        <f>IF(N167="sníž. přenesená",J167,0)</f>
        <v>0</v>
      </c>
      <c r="BI167" s="149">
        <f>IF(N167="nulová",J167,0)</f>
        <v>0</v>
      </c>
      <c r="BJ167" s="17" t="s">
        <v>83</v>
      </c>
      <c r="BK167" s="149">
        <f>ROUND(I167*H167,2)</f>
        <v>0</v>
      </c>
      <c r="BL167" s="17" t="s">
        <v>300</v>
      </c>
      <c r="BM167" s="148" t="s">
        <v>3120</v>
      </c>
    </row>
    <row r="168" spans="2:65" s="12" customFormat="1" ht="11.25">
      <c r="B168" s="150"/>
      <c r="D168" s="151" t="s">
        <v>302</v>
      </c>
      <c r="E168" s="152" t="s">
        <v>1</v>
      </c>
      <c r="F168" s="153" t="s">
        <v>3121</v>
      </c>
      <c r="H168" s="154">
        <v>158.81299999999999</v>
      </c>
      <c r="I168" s="155"/>
      <c r="L168" s="150"/>
      <c r="M168" s="156"/>
      <c r="T168" s="157"/>
      <c r="AT168" s="152" t="s">
        <v>302</v>
      </c>
      <c r="AU168" s="152" t="s">
        <v>85</v>
      </c>
      <c r="AV168" s="12" t="s">
        <v>85</v>
      </c>
      <c r="AW168" s="12" t="s">
        <v>32</v>
      </c>
      <c r="AX168" s="12" t="s">
        <v>83</v>
      </c>
      <c r="AY168" s="152" t="s">
        <v>293</v>
      </c>
    </row>
    <row r="169" spans="2:65" s="1" customFormat="1" ht="24.2" customHeight="1">
      <c r="B169" s="32"/>
      <c r="C169" s="137" t="s">
        <v>529</v>
      </c>
      <c r="D169" s="137" t="s">
        <v>295</v>
      </c>
      <c r="E169" s="138" t="s">
        <v>3122</v>
      </c>
      <c r="F169" s="139" t="s">
        <v>3123</v>
      </c>
      <c r="G169" s="140" t="s">
        <v>711</v>
      </c>
      <c r="H169" s="141">
        <v>2899</v>
      </c>
      <c r="I169" s="142"/>
      <c r="J169" s="143">
        <f>ROUND(I169*H169,2)</f>
        <v>0</v>
      </c>
      <c r="K169" s="139" t="s">
        <v>299</v>
      </c>
      <c r="L169" s="32"/>
      <c r="M169" s="144" t="s">
        <v>1</v>
      </c>
      <c r="N169" s="145" t="s">
        <v>41</v>
      </c>
      <c r="P169" s="146">
        <f>O169*H169</f>
        <v>0</v>
      </c>
      <c r="Q169" s="146">
        <v>1.23E-3</v>
      </c>
      <c r="R169" s="146">
        <f>Q169*H169</f>
        <v>3.5657700000000001</v>
      </c>
      <c r="S169" s="146">
        <v>0</v>
      </c>
      <c r="T169" s="147">
        <f>S169*H169</f>
        <v>0</v>
      </c>
      <c r="AR169" s="148" t="s">
        <v>300</v>
      </c>
      <c r="AT169" s="148" t="s">
        <v>295</v>
      </c>
      <c r="AU169" s="148" t="s">
        <v>85</v>
      </c>
      <c r="AY169" s="17" t="s">
        <v>293</v>
      </c>
      <c r="BE169" s="149">
        <f>IF(N169="základní",J169,0)</f>
        <v>0</v>
      </c>
      <c r="BF169" s="149">
        <f>IF(N169="snížená",J169,0)</f>
        <v>0</v>
      </c>
      <c r="BG169" s="149">
        <f>IF(N169="zákl. přenesená",J169,0)</f>
        <v>0</v>
      </c>
      <c r="BH169" s="149">
        <f>IF(N169="sníž. přenesená",J169,0)</f>
        <v>0</v>
      </c>
      <c r="BI169" s="149">
        <f>IF(N169="nulová",J169,0)</f>
        <v>0</v>
      </c>
      <c r="BJ169" s="17" t="s">
        <v>83</v>
      </c>
      <c r="BK169" s="149">
        <f>ROUND(I169*H169,2)</f>
        <v>0</v>
      </c>
      <c r="BL169" s="17" t="s">
        <v>300</v>
      </c>
      <c r="BM169" s="148" t="s">
        <v>3124</v>
      </c>
    </row>
    <row r="170" spans="2:65" s="13" customFormat="1" ht="11.25">
      <c r="B170" s="158"/>
      <c r="D170" s="151" t="s">
        <v>302</v>
      </c>
      <c r="E170" s="159" t="s">
        <v>1</v>
      </c>
      <c r="F170" s="160" t="s">
        <v>3125</v>
      </c>
      <c r="H170" s="159" t="s">
        <v>1</v>
      </c>
      <c r="I170" s="161"/>
      <c r="L170" s="158"/>
      <c r="M170" s="162"/>
      <c r="T170" s="163"/>
      <c r="AT170" s="159" t="s">
        <v>302</v>
      </c>
      <c r="AU170" s="159" t="s">
        <v>85</v>
      </c>
      <c r="AV170" s="13" t="s">
        <v>83</v>
      </c>
      <c r="AW170" s="13" t="s">
        <v>32</v>
      </c>
      <c r="AX170" s="13" t="s">
        <v>76</v>
      </c>
      <c r="AY170" s="159" t="s">
        <v>293</v>
      </c>
    </row>
    <row r="171" spans="2:65" s="12" customFormat="1" ht="11.25">
      <c r="B171" s="150"/>
      <c r="D171" s="151" t="s">
        <v>302</v>
      </c>
      <c r="E171" s="152" t="s">
        <v>1</v>
      </c>
      <c r="F171" s="153" t="s">
        <v>3126</v>
      </c>
      <c r="H171" s="154">
        <v>2899</v>
      </c>
      <c r="I171" s="155"/>
      <c r="L171" s="150"/>
      <c r="M171" s="156"/>
      <c r="T171" s="157"/>
      <c r="AT171" s="152" t="s">
        <v>302</v>
      </c>
      <c r="AU171" s="152" t="s">
        <v>85</v>
      </c>
      <c r="AV171" s="12" t="s">
        <v>85</v>
      </c>
      <c r="AW171" s="12" t="s">
        <v>32</v>
      </c>
      <c r="AX171" s="12" t="s">
        <v>76</v>
      </c>
      <c r="AY171" s="152" t="s">
        <v>293</v>
      </c>
    </row>
    <row r="172" spans="2:65" s="14" customFormat="1" ht="11.25">
      <c r="B172" s="167"/>
      <c r="D172" s="151" t="s">
        <v>302</v>
      </c>
      <c r="E172" s="168" t="s">
        <v>3073</v>
      </c>
      <c r="F172" s="169" t="s">
        <v>371</v>
      </c>
      <c r="H172" s="170">
        <v>2899</v>
      </c>
      <c r="I172" s="171"/>
      <c r="L172" s="167"/>
      <c r="M172" s="172"/>
      <c r="T172" s="173"/>
      <c r="AT172" s="168" t="s">
        <v>302</v>
      </c>
      <c r="AU172" s="168" t="s">
        <v>85</v>
      </c>
      <c r="AV172" s="14" t="s">
        <v>300</v>
      </c>
      <c r="AW172" s="14" t="s">
        <v>32</v>
      </c>
      <c r="AX172" s="14" t="s">
        <v>83</v>
      </c>
      <c r="AY172" s="168" t="s">
        <v>293</v>
      </c>
    </row>
    <row r="173" spans="2:65" s="1" customFormat="1" ht="16.5" customHeight="1">
      <c r="B173" s="32"/>
      <c r="C173" s="174" t="s">
        <v>8</v>
      </c>
      <c r="D173" s="174" t="s">
        <v>530</v>
      </c>
      <c r="E173" s="175" t="s">
        <v>3127</v>
      </c>
      <c r="F173" s="176" t="s">
        <v>3128</v>
      </c>
      <c r="G173" s="177" t="s">
        <v>533</v>
      </c>
      <c r="H173" s="178">
        <v>6827.1450000000004</v>
      </c>
      <c r="I173" s="179"/>
      <c r="J173" s="180">
        <f>ROUND(I173*H173,2)</f>
        <v>0</v>
      </c>
      <c r="K173" s="176" t="s">
        <v>1</v>
      </c>
      <c r="L173" s="181"/>
      <c r="M173" s="182" t="s">
        <v>1</v>
      </c>
      <c r="N173" s="183" t="s">
        <v>41</v>
      </c>
      <c r="P173" s="146">
        <f>O173*H173</f>
        <v>0</v>
      </c>
      <c r="Q173" s="146">
        <v>1</v>
      </c>
      <c r="R173" s="146">
        <f>Q173*H173</f>
        <v>6827.1450000000004</v>
      </c>
      <c r="S173" s="146">
        <v>0</v>
      </c>
      <c r="T173" s="147">
        <f>S173*H173</f>
        <v>0</v>
      </c>
      <c r="AR173" s="148" t="s">
        <v>396</v>
      </c>
      <c r="AT173" s="148" t="s">
        <v>530</v>
      </c>
      <c r="AU173" s="148" t="s">
        <v>85</v>
      </c>
      <c r="AY173" s="17" t="s">
        <v>293</v>
      </c>
      <c r="BE173" s="149">
        <f>IF(N173="základní",J173,0)</f>
        <v>0</v>
      </c>
      <c r="BF173" s="149">
        <f>IF(N173="snížená",J173,0)</f>
        <v>0</v>
      </c>
      <c r="BG173" s="149">
        <f>IF(N173="zákl. přenesená",J173,0)</f>
        <v>0</v>
      </c>
      <c r="BH173" s="149">
        <f>IF(N173="sníž. přenesená",J173,0)</f>
        <v>0</v>
      </c>
      <c r="BI173" s="149">
        <f>IF(N173="nulová",J173,0)</f>
        <v>0</v>
      </c>
      <c r="BJ173" s="17" t="s">
        <v>83</v>
      </c>
      <c r="BK173" s="149">
        <f>ROUND(I173*H173,2)</f>
        <v>0</v>
      </c>
      <c r="BL173" s="17" t="s">
        <v>300</v>
      </c>
      <c r="BM173" s="148" t="s">
        <v>3129</v>
      </c>
    </row>
    <row r="174" spans="2:65" s="13" customFormat="1" ht="11.25">
      <c r="B174" s="158"/>
      <c r="D174" s="151" t="s">
        <v>302</v>
      </c>
      <c r="E174" s="159" t="s">
        <v>1</v>
      </c>
      <c r="F174" s="160" t="s">
        <v>3125</v>
      </c>
      <c r="H174" s="159" t="s">
        <v>1</v>
      </c>
      <c r="I174" s="161"/>
      <c r="L174" s="158"/>
      <c r="M174" s="162"/>
      <c r="T174" s="163"/>
      <c r="AT174" s="159" t="s">
        <v>302</v>
      </c>
      <c r="AU174" s="159" t="s">
        <v>85</v>
      </c>
      <c r="AV174" s="13" t="s">
        <v>83</v>
      </c>
      <c r="AW174" s="13" t="s">
        <v>32</v>
      </c>
      <c r="AX174" s="13" t="s">
        <v>76</v>
      </c>
      <c r="AY174" s="159" t="s">
        <v>293</v>
      </c>
    </row>
    <row r="175" spans="2:65" s="12" customFormat="1" ht="11.25">
      <c r="B175" s="150"/>
      <c r="D175" s="151" t="s">
        <v>302</v>
      </c>
      <c r="E175" s="152" t="s">
        <v>1</v>
      </c>
      <c r="F175" s="153" t="s">
        <v>3130</v>
      </c>
      <c r="H175" s="154">
        <v>6827.1450000000004</v>
      </c>
      <c r="I175" s="155"/>
      <c r="L175" s="150"/>
      <c r="M175" s="156"/>
      <c r="T175" s="157"/>
      <c r="AT175" s="152" t="s">
        <v>302</v>
      </c>
      <c r="AU175" s="152" t="s">
        <v>85</v>
      </c>
      <c r="AV175" s="12" t="s">
        <v>85</v>
      </c>
      <c r="AW175" s="12" t="s">
        <v>32</v>
      </c>
      <c r="AX175" s="12" t="s">
        <v>83</v>
      </c>
      <c r="AY175" s="152" t="s">
        <v>293</v>
      </c>
    </row>
    <row r="176" spans="2:65" s="1" customFormat="1" ht="24.2" customHeight="1">
      <c r="B176" s="32"/>
      <c r="C176" s="137" t="s">
        <v>573</v>
      </c>
      <c r="D176" s="137" t="s">
        <v>295</v>
      </c>
      <c r="E176" s="138" t="s">
        <v>3131</v>
      </c>
      <c r="F176" s="139" t="s">
        <v>3132</v>
      </c>
      <c r="G176" s="140" t="s">
        <v>711</v>
      </c>
      <c r="H176" s="141">
        <v>290</v>
      </c>
      <c r="I176" s="142"/>
      <c r="J176" s="143">
        <f>ROUND(I176*H176,2)</f>
        <v>0</v>
      </c>
      <c r="K176" s="139" t="s">
        <v>299</v>
      </c>
      <c r="L176" s="32"/>
      <c r="M176" s="144" t="s">
        <v>1</v>
      </c>
      <c r="N176" s="145" t="s">
        <v>41</v>
      </c>
      <c r="P176" s="146">
        <f>O176*H176</f>
        <v>0</v>
      </c>
      <c r="Q176" s="146">
        <v>3.739E-2</v>
      </c>
      <c r="R176" s="146">
        <f>Q176*H176</f>
        <v>10.8431</v>
      </c>
      <c r="S176" s="146">
        <v>0</v>
      </c>
      <c r="T176" s="147">
        <f>S176*H176</f>
        <v>0</v>
      </c>
      <c r="AR176" s="148" t="s">
        <v>300</v>
      </c>
      <c r="AT176" s="148" t="s">
        <v>295</v>
      </c>
      <c r="AU176" s="148" t="s">
        <v>85</v>
      </c>
      <c r="AY176" s="17" t="s">
        <v>293</v>
      </c>
      <c r="BE176" s="149">
        <f>IF(N176="základní",J176,0)</f>
        <v>0</v>
      </c>
      <c r="BF176" s="149">
        <f>IF(N176="snížená",J176,0)</f>
        <v>0</v>
      </c>
      <c r="BG176" s="149">
        <f>IF(N176="zákl. přenesená",J176,0)</f>
        <v>0</v>
      </c>
      <c r="BH176" s="149">
        <f>IF(N176="sníž. přenesená",J176,0)</f>
        <v>0</v>
      </c>
      <c r="BI176" s="149">
        <f>IF(N176="nulová",J176,0)</f>
        <v>0</v>
      </c>
      <c r="BJ176" s="17" t="s">
        <v>83</v>
      </c>
      <c r="BK176" s="149">
        <f>ROUND(I176*H176,2)</f>
        <v>0</v>
      </c>
      <c r="BL176" s="17" t="s">
        <v>300</v>
      </c>
      <c r="BM176" s="148" t="s">
        <v>3133</v>
      </c>
    </row>
    <row r="177" spans="2:65" s="13" customFormat="1" ht="11.25">
      <c r="B177" s="158"/>
      <c r="D177" s="151" t="s">
        <v>302</v>
      </c>
      <c r="E177" s="159" t="s">
        <v>1</v>
      </c>
      <c r="F177" s="160" t="s">
        <v>3134</v>
      </c>
      <c r="H177" s="159" t="s">
        <v>1</v>
      </c>
      <c r="I177" s="161"/>
      <c r="L177" s="158"/>
      <c r="M177" s="162"/>
      <c r="T177" s="163"/>
      <c r="AT177" s="159" t="s">
        <v>302</v>
      </c>
      <c r="AU177" s="159" t="s">
        <v>85</v>
      </c>
      <c r="AV177" s="13" t="s">
        <v>83</v>
      </c>
      <c r="AW177" s="13" t="s">
        <v>32</v>
      </c>
      <c r="AX177" s="13" t="s">
        <v>76</v>
      </c>
      <c r="AY177" s="159" t="s">
        <v>293</v>
      </c>
    </row>
    <row r="178" spans="2:65" s="12" customFormat="1" ht="11.25">
      <c r="B178" s="150"/>
      <c r="D178" s="151" t="s">
        <v>302</v>
      </c>
      <c r="E178" s="152" t="s">
        <v>1</v>
      </c>
      <c r="F178" s="153" t="s">
        <v>3135</v>
      </c>
      <c r="H178" s="154">
        <v>290</v>
      </c>
      <c r="I178" s="155"/>
      <c r="L178" s="150"/>
      <c r="M178" s="156"/>
      <c r="T178" s="157"/>
      <c r="AT178" s="152" t="s">
        <v>302</v>
      </c>
      <c r="AU178" s="152" t="s">
        <v>85</v>
      </c>
      <c r="AV178" s="12" t="s">
        <v>85</v>
      </c>
      <c r="AW178" s="12" t="s">
        <v>32</v>
      </c>
      <c r="AX178" s="12" t="s">
        <v>83</v>
      </c>
      <c r="AY178" s="152" t="s">
        <v>293</v>
      </c>
    </row>
    <row r="179" spans="2:65" s="1" customFormat="1" ht="24.2" customHeight="1">
      <c r="B179" s="32"/>
      <c r="C179" s="174" t="s">
        <v>584</v>
      </c>
      <c r="D179" s="174" t="s">
        <v>530</v>
      </c>
      <c r="E179" s="175" t="s">
        <v>3136</v>
      </c>
      <c r="F179" s="176" t="s">
        <v>3137</v>
      </c>
      <c r="G179" s="177" t="s">
        <v>711</v>
      </c>
      <c r="H179" s="178">
        <v>290</v>
      </c>
      <c r="I179" s="179"/>
      <c r="J179" s="180">
        <f>ROUND(I179*H179,2)</f>
        <v>0</v>
      </c>
      <c r="K179" s="176" t="s">
        <v>1</v>
      </c>
      <c r="L179" s="181"/>
      <c r="M179" s="182" t="s">
        <v>1</v>
      </c>
      <c r="N179" s="183" t="s">
        <v>41</v>
      </c>
      <c r="P179" s="146">
        <f>O179*H179</f>
        <v>0</v>
      </c>
      <c r="Q179" s="146">
        <v>1.9730000000000001E-2</v>
      </c>
      <c r="R179" s="146">
        <f>Q179*H179</f>
        <v>5.7217000000000002</v>
      </c>
      <c r="S179" s="146">
        <v>0</v>
      </c>
      <c r="T179" s="147">
        <f>S179*H179</f>
        <v>0</v>
      </c>
      <c r="AR179" s="148" t="s">
        <v>396</v>
      </c>
      <c r="AT179" s="148" t="s">
        <v>530</v>
      </c>
      <c r="AU179" s="148" t="s">
        <v>85</v>
      </c>
      <c r="AY179" s="17" t="s">
        <v>293</v>
      </c>
      <c r="BE179" s="149">
        <f>IF(N179="základní",J179,0)</f>
        <v>0</v>
      </c>
      <c r="BF179" s="149">
        <f>IF(N179="snížená",J179,0)</f>
        <v>0</v>
      </c>
      <c r="BG179" s="149">
        <f>IF(N179="zákl. přenesená",J179,0)</f>
        <v>0</v>
      </c>
      <c r="BH179" s="149">
        <f>IF(N179="sníž. přenesená",J179,0)</f>
        <v>0</v>
      </c>
      <c r="BI179" s="149">
        <f>IF(N179="nulová",J179,0)</f>
        <v>0</v>
      </c>
      <c r="BJ179" s="17" t="s">
        <v>83</v>
      </c>
      <c r="BK179" s="149">
        <f>ROUND(I179*H179,2)</f>
        <v>0</v>
      </c>
      <c r="BL179" s="17" t="s">
        <v>300</v>
      </c>
      <c r="BM179" s="148" t="s">
        <v>3138</v>
      </c>
    </row>
    <row r="180" spans="2:65" s="11" customFormat="1" ht="22.9" customHeight="1">
      <c r="B180" s="125"/>
      <c r="D180" s="126" t="s">
        <v>75</v>
      </c>
      <c r="E180" s="135" t="s">
        <v>156</v>
      </c>
      <c r="F180" s="135" t="s">
        <v>905</v>
      </c>
      <c r="I180" s="128"/>
      <c r="J180" s="136">
        <f>BK180</f>
        <v>0</v>
      </c>
      <c r="L180" s="125"/>
      <c r="M180" s="130"/>
      <c r="P180" s="131">
        <f>SUM(P181:P186)</f>
        <v>0</v>
      </c>
      <c r="R180" s="131">
        <f>SUM(R181:R186)</f>
        <v>4.4979999999999999E-2</v>
      </c>
      <c r="T180" s="132">
        <f>SUM(T181:T186)</f>
        <v>0</v>
      </c>
      <c r="AR180" s="126" t="s">
        <v>83</v>
      </c>
      <c r="AT180" s="133" t="s">
        <v>75</v>
      </c>
      <c r="AU180" s="133" t="s">
        <v>83</v>
      </c>
      <c r="AY180" s="126" t="s">
        <v>293</v>
      </c>
      <c r="BK180" s="134">
        <f>SUM(BK181:BK186)</f>
        <v>0</v>
      </c>
    </row>
    <row r="181" spans="2:65" s="1" customFormat="1" ht="37.9" customHeight="1">
      <c r="B181" s="32"/>
      <c r="C181" s="137" t="s">
        <v>606</v>
      </c>
      <c r="D181" s="137" t="s">
        <v>295</v>
      </c>
      <c r="E181" s="138" t="s">
        <v>1035</v>
      </c>
      <c r="F181" s="139" t="s">
        <v>1036</v>
      </c>
      <c r="G181" s="140" t="s">
        <v>767</v>
      </c>
      <c r="H181" s="141">
        <v>2.6</v>
      </c>
      <c r="I181" s="142"/>
      <c r="J181" s="143">
        <f>ROUND(I181*H181,2)</f>
        <v>0</v>
      </c>
      <c r="K181" s="139" t="s">
        <v>1</v>
      </c>
      <c r="L181" s="32"/>
      <c r="M181" s="144" t="s">
        <v>1</v>
      </c>
      <c r="N181" s="145" t="s">
        <v>41</v>
      </c>
      <c r="P181" s="146">
        <f>O181*H181</f>
        <v>0</v>
      </c>
      <c r="Q181" s="146">
        <v>0</v>
      </c>
      <c r="R181" s="146">
        <f>Q181*H181</f>
        <v>0</v>
      </c>
      <c r="S181" s="146">
        <v>0</v>
      </c>
      <c r="T181" s="147">
        <f>S181*H181</f>
        <v>0</v>
      </c>
      <c r="AR181" s="148" t="s">
        <v>300</v>
      </c>
      <c r="AT181" s="148" t="s">
        <v>295</v>
      </c>
      <c r="AU181" s="148" t="s">
        <v>85</v>
      </c>
      <c r="AY181" s="17" t="s">
        <v>293</v>
      </c>
      <c r="BE181" s="149">
        <f>IF(N181="základní",J181,0)</f>
        <v>0</v>
      </c>
      <c r="BF181" s="149">
        <f>IF(N181="snížená",J181,0)</f>
        <v>0</v>
      </c>
      <c r="BG181" s="149">
        <f>IF(N181="zákl. přenesená",J181,0)</f>
        <v>0</v>
      </c>
      <c r="BH181" s="149">
        <f>IF(N181="sníž. přenesená",J181,0)</f>
        <v>0</v>
      </c>
      <c r="BI181" s="149">
        <f>IF(N181="nulová",J181,0)</f>
        <v>0</v>
      </c>
      <c r="BJ181" s="17" t="s">
        <v>83</v>
      </c>
      <c r="BK181" s="149">
        <f>ROUND(I181*H181,2)</f>
        <v>0</v>
      </c>
      <c r="BL181" s="17" t="s">
        <v>300</v>
      </c>
      <c r="BM181" s="148" t="s">
        <v>3139</v>
      </c>
    </row>
    <row r="182" spans="2:65" s="13" customFormat="1" ht="11.25">
      <c r="B182" s="158"/>
      <c r="D182" s="151" t="s">
        <v>302</v>
      </c>
      <c r="E182" s="159" t="s">
        <v>1</v>
      </c>
      <c r="F182" s="160" t="s">
        <v>3082</v>
      </c>
      <c r="H182" s="159" t="s">
        <v>1</v>
      </c>
      <c r="I182" s="161"/>
      <c r="L182" s="158"/>
      <c r="M182" s="162"/>
      <c r="T182" s="163"/>
      <c r="AT182" s="159" t="s">
        <v>302</v>
      </c>
      <c r="AU182" s="159" t="s">
        <v>85</v>
      </c>
      <c r="AV182" s="13" t="s">
        <v>83</v>
      </c>
      <c r="AW182" s="13" t="s">
        <v>32</v>
      </c>
      <c r="AX182" s="13" t="s">
        <v>76</v>
      </c>
      <c r="AY182" s="159" t="s">
        <v>293</v>
      </c>
    </row>
    <row r="183" spans="2:65" s="12" customFormat="1" ht="11.25">
      <c r="B183" s="150"/>
      <c r="D183" s="151" t="s">
        <v>302</v>
      </c>
      <c r="E183" s="152" t="s">
        <v>1</v>
      </c>
      <c r="F183" s="153" t="s">
        <v>3140</v>
      </c>
      <c r="H183" s="154">
        <v>2.6</v>
      </c>
      <c r="I183" s="155"/>
      <c r="L183" s="150"/>
      <c r="M183" s="156"/>
      <c r="T183" s="157"/>
      <c r="AT183" s="152" t="s">
        <v>302</v>
      </c>
      <c r="AU183" s="152" t="s">
        <v>85</v>
      </c>
      <c r="AV183" s="12" t="s">
        <v>85</v>
      </c>
      <c r="AW183" s="12" t="s">
        <v>32</v>
      </c>
      <c r="AX183" s="12" t="s">
        <v>83</v>
      </c>
      <c r="AY183" s="152" t="s">
        <v>293</v>
      </c>
    </row>
    <row r="184" spans="2:65" s="1" customFormat="1" ht="24.2" customHeight="1">
      <c r="B184" s="32"/>
      <c r="C184" s="137" t="s">
        <v>624</v>
      </c>
      <c r="D184" s="137" t="s">
        <v>295</v>
      </c>
      <c r="E184" s="138" t="s">
        <v>1159</v>
      </c>
      <c r="F184" s="139" t="s">
        <v>1160</v>
      </c>
      <c r="G184" s="140" t="s">
        <v>767</v>
      </c>
      <c r="H184" s="141">
        <v>5.2</v>
      </c>
      <c r="I184" s="142"/>
      <c r="J184" s="143">
        <f>ROUND(I184*H184,2)</f>
        <v>0</v>
      </c>
      <c r="K184" s="139" t="s">
        <v>299</v>
      </c>
      <c r="L184" s="32"/>
      <c r="M184" s="144" t="s">
        <v>1</v>
      </c>
      <c r="N184" s="145" t="s">
        <v>41</v>
      </c>
      <c r="P184" s="146">
        <f>O184*H184</f>
        <v>0</v>
      </c>
      <c r="Q184" s="146">
        <v>8.6499999999999997E-3</v>
      </c>
      <c r="R184" s="146">
        <f>Q184*H184</f>
        <v>4.4979999999999999E-2</v>
      </c>
      <c r="S184" s="146">
        <v>0</v>
      </c>
      <c r="T184" s="147">
        <f>S184*H184</f>
        <v>0</v>
      </c>
      <c r="AR184" s="148" t="s">
        <v>300</v>
      </c>
      <c r="AT184" s="148" t="s">
        <v>295</v>
      </c>
      <c r="AU184" s="148" t="s">
        <v>85</v>
      </c>
      <c r="AY184" s="17" t="s">
        <v>293</v>
      </c>
      <c r="BE184" s="149">
        <f>IF(N184="základní",J184,0)</f>
        <v>0</v>
      </c>
      <c r="BF184" s="149">
        <f>IF(N184="snížená",J184,0)</f>
        <v>0</v>
      </c>
      <c r="BG184" s="149">
        <f>IF(N184="zákl. přenesená",J184,0)</f>
        <v>0</v>
      </c>
      <c r="BH184" s="149">
        <f>IF(N184="sníž. přenesená",J184,0)</f>
        <v>0</v>
      </c>
      <c r="BI184" s="149">
        <f>IF(N184="nulová",J184,0)</f>
        <v>0</v>
      </c>
      <c r="BJ184" s="17" t="s">
        <v>83</v>
      </c>
      <c r="BK184" s="149">
        <f>ROUND(I184*H184,2)</f>
        <v>0</v>
      </c>
      <c r="BL184" s="17" t="s">
        <v>300</v>
      </c>
      <c r="BM184" s="148" t="s">
        <v>3141</v>
      </c>
    </row>
    <row r="185" spans="2:65" s="13" customFormat="1" ht="11.25">
      <c r="B185" s="158"/>
      <c r="D185" s="151" t="s">
        <v>302</v>
      </c>
      <c r="E185" s="159" t="s">
        <v>1</v>
      </c>
      <c r="F185" s="160" t="s">
        <v>3082</v>
      </c>
      <c r="H185" s="159" t="s">
        <v>1</v>
      </c>
      <c r="I185" s="161"/>
      <c r="L185" s="158"/>
      <c r="M185" s="162"/>
      <c r="T185" s="163"/>
      <c r="AT185" s="159" t="s">
        <v>302</v>
      </c>
      <c r="AU185" s="159" t="s">
        <v>85</v>
      </c>
      <c r="AV185" s="13" t="s">
        <v>83</v>
      </c>
      <c r="AW185" s="13" t="s">
        <v>32</v>
      </c>
      <c r="AX185" s="13" t="s">
        <v>76</v>
      </c>
      <c r="AY185" s="159" t="s">
        <v>293</v>
      </c>
    </row>
    <row r="186" spans="2:65" s="12" customFormat="1" ht="11.25">
      <c r="B186" s="150"/>
      <c r="D186" s="151" t="s">
        <v>302</v>
      </c>
      <c r="E186" s="152" t="s">
        <v>1</v>
      </c>
      <c r="F186" s="153" t="s">
        <v>3142</v>
      </c>
      <c r="H186" s="154">
        <v>5.2</v>
      </c>
      <c r="I186" s="155"/>
      <c r="L186" s="150"/>
      <c r="M186" s="156"/>
      <c r="T186" s="157"/>
      <c r="AT186" s="152" t="s">
        <v>302</v>
      </c>
      <c r="AU186" s="152" t="s">
        <v>85</v>
      </c>
      <c r="AV186" s="12" t="s">
        <v>85</v>
      </c>
      <c r="AW186" s="12" t="s">
        <v>32</v>
      </c>
      <c r="AX186" s="12" t="s">
        <v>83</v>
      </c>
      <c r="AY186" s="152" t="s">
        <v>293</v>
      </c>
    </row>
    <row r="187" spans="2:65" s="11" customFormat="1" ht="22.9" customHeight="1">
      <c r="B187" s="125"/>
      <c r="D187" s="126" t="s">
        <v>75</v>
      </c>
      <c r="E187" s="135" t="s">
        <v>415</v>
      </c>
      <c r="F187" s="135" t="s">
        <v>1289</v>
      </c>
      <c r="I187" s="128"/>
      <c r="J187" s="136">
        <f>BK187</f>
        <v>0</v>
      </c>
      <c r="L187" s="125"/>
      <c r="M187" s="130"/>
      <c r="P187" s="131">
        <f>SUM(P188:P193)</f>
        <v>0</v>
      </c>
      <c r="R187" s="131">
        <f>SUM(R188:R193)</f>
        <v>1.5640000000000001E-2</v>
      </c>
      <c r="T187" s="132">
        <f>SUM(T188:T193)</f>
        <v>0</v>
      </c>
      <c r="AR187" s="126" t="s">
        <v>83</v>
      </c>
      <c r="AT187" s="133" t="s">
        <v>75</v>
      </c>
      <c r="AU187" s="133" t="s">
        <v>83</v>
      </c>
      <c r="AY187" s="126" t="s">
        <v>293</v>
      </c>
      <c r="BK187" s="134">
        <f>SUM(BK188:BK193)</f>
        <v>0</v>
      </c>
    </row>
    <row r="188" spans="2:65" s="1" customFormat="1" ht="24.2" customHeight="1">
      <c r="B188" s="32"/>
      <c r="C188" s="137" t="s">
        <v>645</v>
      </c>
      <c r="D188" s="137" t="s">
        <v>295</v>
      </c>
      <c r="E188" s="138" t="s">
        <v>3143</v>
      </c>
      <c r="F188" s="139" t="s">
        <v>3144</v>
      </c>
      <c r="G188" s="140" t="s">
        <v>909</v>
      </c>
      <c r="H188" s="141">
        <v>34</v>
      </c>
      <c r="I188" s="142"/>
      <c r="J188" s="143">
        <f>ROUND(I188*H188,2)</f>
        <v>0</v>
      </c>
      <c r="K188" s="139" t="s">
        <v>299</v>
      </c>
      <c r="L188" s="32"/>
      <c r="M188" s="144" t="s">
        <v>1</v>
      </c>
      <c r="N188" s="145" t="s">
        <v>41</v>
      </c>
      <c r="P188" s="146">
        <f>O188*H188</f>
        <v>0</v>
      </c>
      <c r="Q188" s="146">
        <v>4.0000000000000003E-5</v>
      </c>
      <c r="R188" s="146">
        <f>Q188*H188</f>
        <v>1.3600000000000001E-3</v>
      </c>
      <c r="S188" s="146">
        <v>0</v>
      </c>
      <c r="T188" s="147">
        <f>S188*H188</f>
        <v>0</v>
      </c>
      <c r="AR188" s="148" t="s">
        <v>300</v>
      </c>
      <c r="AT188" s="148" t="s">
        <v>295</v>
      </c>
      <c r="AU188" s="148" t="s">
        <v>85</v>
      </c>
      <c r="AY188" s="17" t="s">
        <v>293</v>
      </c>
      <c r="BE188" s="149">
        <f>IF(N188="základní",J188,0)</f>
        <v>0</v>
      </c>
      <c r="BF188" s="149">
        <f>IF(N188="snížená",J188,0)</f>
        <v>0</v>
      </c>
      <c r="BG188" s="149">
        <f>IF(N188="zákl. přenesená",J188,0)</f>
        <v>0</v>
      </c>
      <c r="BH188" s="149">
        <f>IF(N188="sníž. přenesená",J188,0)</f>
        <v>0</v>
      </c>
      <c r="BI188" s="149">
        <f>IF(N188="nulová",J188,0)</f>
        <v>0</v>
      </c>
      <c r="BJ188" s="17" t="s">
        <v>83</v>
      </c>
      <c r="BK188" s="149">
        <f>ROUND(I188*H188,2)</f>
        <v>0</v>
      </c>
      <c r="BL188" s="17" t="s">
        <v>300</v>
      </c>
      <c r="BM188" s="148" t="s">
        <v>3145</v>
      </c>
    </row>
    <row r="189" spans="2:65" s="13" customFormat="1" ht="11.25">
      <c r="B189" s="158"/>
      <c r="D189" s="151" t="s">
        <v>302</v>
      </c>
      <c r="E189" s="159" t="s">
        <v>1</v>
      </c>
      <c r="F189" s="160" t="s">
        <v>3146</v>
      </c>
      <c r="H189" s="159" t="s">
        <v>1</v>
      </c>
      <c r="I189" s="161"/>
      <c r="L189" s="158"/>
      <c r="M189" s="162"/>
      <c r="T189" s="163"/>
      <c r="AT189" s="159" t="s">
        <v>302</v>
      </c>
      <c r="AU189" s="159" t="s">
        <v>85</v>
      </c>
      <c r="AV189" s="13" t="s">
        <v>83</v>
      </c>
      <c r="AW189" s="13" t="s">
        <v>32</v>
      </c>
      <c r="AX189" s="13" t="s">
        <v>76</v>
      </c>
      <c r="AY189" s="159" t="s">
        <v>293</v>
      </c>
    </row>
    <row r="190" spans="2:65" s="12" customFormat="1" ht="11.25">
      <c r="B190" s="150"/>
      <c r="D190" s="151" t="s">
        <v>302</v>
      </c>
      <c r="E190" s="152" t="s">
        <v>1</v>
      </c>
      <c r="F190" s="153" t="s">
        <v>809</v>
      </c>
      <c r="H190" s="154">
        <v>34</v>
      </c>
      <c r="I190" s="155"/>
      <c r="L190" s="150"/>
      <c r="M190" s="156"/>
      <c r="T190" s="157"/>
      <c r="AT190" s="152" t="s">
        <v>302</v>
      </c>
      <c r="AU190" s="152" t="s">
        <v>85</v>
      </c>
      <c r="AV190" s="12" t="s">
        <v>85</v>
      </c>
      <c r="AW190" s="12" t="s">
        <v>32</v>
      </c>
      <c r="AX190" s="12" t="s">
        <v>83</v>
      </c>
      <c r="AY190" s="152" t="s">
        <v>293</v>
      </c>
    </row>
    <row r="191" spans="2:65" s="1" customFormat="1" ht="21.75" customHeight="1">
      <c r="B191" s="32"/>
      <c r="C191" s="137" t="s">
        <v>660</v>
      </c>
      <c r="D191" s="137" t="s">
        <v>295</v>
      </c>
      <c r="E191" s="138" t="s">
        <v>3147</v>
      </c>
      <c r="F191" s="139" t="s">
        <v>3148</v>
      </c>
      <c r="G191" s="140" t="s">
        <v>909</v>
      </c>
      <c r="H191" s="141">
        <v>34</v>
      </c>
      <c r="I191" s="142"/>
      <c r="J191" s="143">
        <f>ROUND(I191*H191,2)</f>
        <v>0</v>
      </c>
      <c r="K191" s="139" t="s">
        <v>299</v>
      </c>
      <c r="L191" s="32"/>
      <c r="M191" s="144" t="s">
        <v>1</v>
      </c>
      <c r="N191" s="145" t="s">
        <v>41</v>
      </c>
      <c r="P191" s="146">
        <f>O191*H191</f>
        <v>0</v>
      </c>
      <c r="Q191" s="146">
        <v>4.2000000000000002E-4</v>
      </c>
      <c r="R191" s="146">
        <f>Q191*H191</f>
        <v>1.4280000000000001E-2</v>
      </c>
      <c r="S191" s="146">
        <v>0</v>
      </c>
      <c r="T191" s="147">
        <f>S191*H191</f>
        <v>0</v>
      </c>
      <c r="AR191" s="148" t="s">
        <v>300</v>
      </c>
      <c r="AT191" s="148" t="s">
        <v>295</v>
      </c>
      <c r="AU191" s="148" t="s">
        <v>85</v>
      </c>
      <c r="AY191" s="17" t="s">
        <v>293</v>
      </c>
      <c r="BE191" s="149">
        <f>IF(N191="základní",J191,0)</f>
        <v>0</v>
      </c>
      <c r="BF191" s="149">
        <f>IF(N191="snížená",J191,0)</f>
        <v>0</v>
      </c>
      <c r="BG191" s="149">
        <f>IF(N191="zákl. přenesená",J191,0)</f>
        <v>0</v>
      </c>
      <c r="BH191" s="149">
        <f>IF(N191="sníž. přenesená",J191,0)</f>
        <v>0</v>
      </c>
      <c r="BI191" s="149">
        <f>IF(N191="nulová",J191,0)</f>
        <v>0</v>
      </c>
      <c r="BJ191" s="17" t="s">
        <v>83</v>
      </c>
      <c r="BK191" s="149">
        <f>ROUND(I191*H191,2)</f>
        <v>0</v>
      </c>
      <c r="BL191" s="17" t="s">
        <v>300</v>
      </c>
      <c r="BM191" s="148" t="s">
        <v>3149</v>
      </c>
    </row>
    <row r="192" spans="2:65" s="13" customFormat="1" ht="11.25">
      <c r="B192" s="158"/>
      <c r="D192" s="151" t="s">
        <v>302</v>
      </c>
      <c r="E192" s="159" t="s">
        <v>1</v>
      </c>
      <c r="F192" s="160" t="s">
        <v>3150</v>
      </c>
      <c r="H192" s="159" t="s">
        <v>1</v>
      </c>
      <c r="I192" s="161"/>
      <c r="L192" s="158"/>
      <c r="M192" s="162"/>
      <c r="T192" s="163"/>
      <c r="AT192" s="159" t="s">
        <v>302</v>
      </c>
      <c r="AU192" s="159" t="s">
        <v>85</v>
      </c>
      <c r="AV192" s="13" t="s">
        <v>83</v>
      </c>
      <c r="AW192" s="13" t="s">
        <v>32</v>
      </c>
      <c r="AX192" s="13" t="s">
        <v>76</v>
      </c>
      <c r="AY192" s="159" t="s">
        <v>293</v>
      </c>
    </row>
    <row r="193" spans="2:65" s="12" customFormat="1" ht="11.25">
      <c r="B193" s="150"/>
      <c r="D193" s="151" t="s">
        <v>302</v>
      </c>
      <c r="E193" s="152" t="s">
        <v>1</v>
      </c>
      <c r="F193" s="153" t="s">
        <v>809</v>
      </c>
      <c r="H193" s="154">
        <v>34</v>
      </c>
      <c r="I193" s="155"/>
      <c r="L193" s="150"/>
      <c r="M193" s="156"/>
      <c r="T193" s="157"/>
      <c r="AT193" s="152" t="s">
        <v>302</v>
      </c>
      <c r="AU193" s="152" t="s">
        <v>85</v>
      </c>
      <c r="AV193" s="12" t="s">
        <v>85</v>
      </c>
      <c r="AW193" s="12" t="s">
        <v>32</v>
      </c>
      <c r="AX193" s="12" t="s">
        <v>83</v>
      </c>
      <c r="AY193" s="152" t="s">
        <v>293</v>
      </c>
    </row>
    <row r="194" spans="2:65" s="11" customFormat="1" ht="22.9" customHeight="1">
      <c r="B194" s="125"/>
      <c r="D194" s="126" t="s">
        <v>75</v>
      </c>
      <c r="E194" s="135" t="s">
        <v>1411</v>
      </c>
      <c r="F194" s="135" t="s">
        <v>1412</v>
      </c>
      <c r="I194" s="128"/>
      <c r="J194" s="136">
        <f>BK194</f>
        <v>0</v>
      </c>
      <c r="L194" s="125"/>
      <c r="M194" s="130"/>
      <c r="P194" s="131">
        <f>P195</f>
        <v>0</v>
      </c>
      <c r="R194" s="131">
        <f>R195</f>
        <v>0</v>
      </c>
      <c r="T194" s="132">
        <f>T195</f>
        <v>0</v>
      </c>
      <c r="AR194" s="126" t="s">
        <v>83</v>
      </c>
      <c r="AT194" s="133" t="s">
        <v>75</v>
      </c>
      <c r="AU194" s="133" t="s">
        <v>83</v>
      </c>
      <c r="AY194" s="126" t="s">
        <v>293</v>
      </c>
      <c r="BK194" s="134">
        <f>BK195</f>
        <v>0</v>
      </c>
    </row>
    <row r="195" spans="2:65" s="1" customFormat="1" ht="16.5" customHeight="1">
      <c r="B195" s="32"/>
      <c r="C195" s="137" t="s">
        <v>680</v>
      </c>
      <c r="D195" s="137" t="s">
        <v>295</v>
      </c>
      <c r="E195" s="138" t="s">
        <v>3151</v>
      </c>
      <c r="F195" s="139" t="s">
        <v>3152</v>
      </c>
      <c r="G195" s="140" t="s">
        <v>533</v>
      </c>
      <c r="H195" s="141">
        <v>7024.5739999999996</v>
      </c>
      <c r="I195" s="142"/>
      <c r="J195" s="143">
        <f>ROUND(I195*H195,2)</f>
        <v>0</v>
      </c>
      <c r="K195" s="139" t="s">
        <v>299</v>
      </c>
      <c r="L195" s="32"/>
      <c r="M195" s="192" t="s">
        <v>1</v>
      </c>
      <c r="N195" s="193" t="s">
        <v>41</v>
      </c>
      <c r="O195" s="194"/>
      <c r="P195" s="195">
        <f>O195*H195</f>
        <v>0</v>
      </c>
      <c r="Q195" s="195">
        <v>0</v>
      </c>
      <c r="R195" s="195">
        <f>Q195*H195</f>
        <v>0</v>
      </c>
      <c r="S195" s="195">
        <v>0</v>
      </c>
      <c r="T195" s="196">
        <f>S195*H195</f>
        <v>0</v>
      </c>
      <c r="AR195" s="148" t="s">
        <v>300</v>
      </c>
      <c r="AT195" s="148" t="s">
        <v>295</v>
      </c>
      <c r="AU195" s="148" t="s">
        <v>85</v>
      </c>
      <c r="AY195" s="17" t="s">
        <v>293</v>
      </c>
      <c r="BE195" s="149">
        <f>IF(N195="základní",J195,0)</f>
        <v>0</v>
      </c>
      <c r="BF195" s="149">
        <f>IF(N195="snížená",J195,0)</f>
        <v>0</v>
      </c>
      <c r="BG195" s="149">
        <f>IF(N195="zákl. přenesená",J195,0)</f>
        <v>0</v>
      </c>
      <c r="BH195" s="149">
        <f>IF(N195="sníž. přenesená",J195,0)</f>
        <v>0</v>
      </c>
      <c r="BI195" s="149">
        <f>IF(N195="nulová",J195,0)</f>
        <v>0</v>
      </c>
      <c r="BJ195" s="17" t="s">
        <v>83</v>
      </c>
      <c r="BK195" s="149">
        <f>ROUND(I195*H195,2)</f>
        <v>0</v>
      </c>
      <c r="BL195" s="17" t="s">
        <v>300</v>
      </c>
      <c r="BM195" s="148" t="s">
        <v>3153</v>
      </c>
    </row>
    <row r="196" spans="2:65" s="1" customFormat="1" ht="6.95" customHeight="1">
      <c r="B196" s="44"/>
      <c r="C196" s="45"/>
      <c r="D196" s="45"/>
      <c r="E196" s="45"/>
      <c r="F196" s="45"/>
      <c r="G196" s="45"/>
      <c r="H196" s="45"/>
      <c r="I196" s="45"/>
      <c r="J196" s="45"/>
      <c r="K196" s="45"/>
      <c r="L196" s="32"/>
    </row>
  </sheetData>
  <sheetProtection algorithmName="SHA-512" hashValue="9TFe0lDw3fD5EWfutS65+wq7JCOBmZeFLO6/cQBOIlJ6nWY2Gw5ioStNjT4K1POqWTcCEUJ37diPScugJm3Rjw==" saltValue="8EKPCIHSmRgxlyGm5jnYC5W5UbR3ijK4lo0ouO+vjSBk21+eaXRmfGKqOkKnqP/nBNYdgC8kgBCWM8qppeKFKQ==" spinCount="100000" sheet="1" objects="1" scenarios="1" formatColumns="0" formatRows="0" autoFilter="0"/>
  <autoFilter ref="C125:K195" xr:uid="{00000000-0009-0000-0000-000005000000}"/>
  <mergeCells count="12">
    <mergeCell ref="E118:H118"/>
    <mergeCell ref="L2:V2"/>
    <mergeCell ref="E85:H85"/>
    <mergeCell ref="E87:H87"/>
    <mergeCell ref="E89:H89"/>
    <mergeCell ref="E114:H114"/>
    <mergeCell ref="E116:H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246"/>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105</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228</v>
      </c>
      <c r="F9" s="258"/>
      <c r="G9" s="258"/>
      <c r="H9" s="258"/>
      <c r="L9" s="32"/>
    </row>
    <row r="10" spans="2:46" s="1" customFormat="1" ht="12" customHeight="1">
      <c r="B10" s="32"/>
      <c r="D10" s="27" t="s">
        <v>231</v>
      </c>
      <c r="L10" s="32"/>
    </row>
    <row r="11" spans="2:46" s="1" customFormat="1" ht="16.5" customHeight="1">
      <c r="B11" s="32"/>
      <c r="E11" s="238" t="s">
        <v>3154</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ROUND(J131,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ROUND((SUM(BE131:BE245)),  2)</f>
        <v>0</v>
      </c>
      <c r="I35" s="97">
        <v>0.21</v>
      </c>
      <c r="J35" s="86">
        <f>ROUND(((SUM(BE131:BE245))*I35),  2)</f>
        <v>0</v>
      </c>
      <c r="L35" s="32"/>
    </row>
    <row r="36" spans="2:12" s="1" customFormat="1" ht="14.45" customHeight="1">
      <c r="B36" s="32"/>
      <c r="E36" s="27" t="s">
        <v>42</v>
      </c>
      <c r="F36" s="86">
        <f>ROUND((SUM(BF131:BF245)),  2)</f>
        <v>0</v>
      </c>
      <c r="I36" s="97">
        <v>0.12</v>
      </c>
      <c r="J36" s="86">
        <f>ROUND(((SUM(BF131:BF245))*I36),  2)</f>
        <v>0</v>
      </c>
      <c r="L36" s="32"/>
    </row>
    <row r="37" spans="2:12" s="1" customFormat="1" ht="14.45" hidden="1" customHeight="1">
      <c r="B37" s="32"/>
      <c r="E37" s="27" t="s">
        <v>43</v>
      </c>
      <c r="F37" s="86">
        <f>ROUND((SUM(BG131:BG245)),  2)</f>
        <v>0</v>
      </c>
      <c r="I37" s="97">
        <v>0.21</v>
      </c>
      <c r="J37" s="86">
        <f>0</f>
        <v>0</v>
      </c>
      <c r="L37" s="32"/>
    </row>
    <row r="38" spans="2:12" s="1" customFormat="1" ht="14.45" hidden="1" customHeight="1">
      <c r="B38" s="32"/>
      <c r="E38" s="27" t="s">
        <v>44</v>
      </c>
      <c r="F38" s="86">
        <f>ROUND((SUM(BH131:BH245)),  2)</f>
        <v>0</v>
      </c>
      <c r="I38" s="97">
        <v>0.12</v>
      </c>
      <c r="J38" s="86">
        <f>0</f>
        <v>0</v>
      </c>
      <c r="L38" s="32"/>
    </row>
    <row r="39" spans="2:12" s="1" customFormat="1" ht="14.45" hidden="1" customHeight="1">
      <c r="B39" s="32"/>
      <c r="E39" s="27" t="s">
        <v>45</v>
      </c>
      <c r="F39" s="86">
        <f>ROUND((SUM(BI131:BI245)),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228</v>
      </c>
      <c r="F87" s="258"/>
      <c r="G87" s="258"/>
      <c r="H87" s="258"/>
      <c r="L87" s="32"/>
    </row>
    <row r="88" spans="2:12" s="1" customFormat="1" ht="12" customHeight="1">
      <c r="B88" s="32"/>
      <c r="C88" s="27" t="s">
        <v>231</v>
      </c>
      <c r="L88" s="32"/>
    </row>
    <row r="89" spans="2:12" s="1" customFormat="1" ht="16.5" customHeight="1">
      <c r="B89" s="32"/>
      <c r="E89" s="238" t="str">
        <f>E11</f>
        <v>SO 220 - Stavební úpravy stávající zástavby</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J131</f>
        <v>0</v>
      </c>
      <c r="L98" s="32"/>
      <c r="AU98" s="17" t="s">
        <v>264</v>
      </c>
    </row>
    <row r="99" spans="2:47" s="8" customFormat="1" ht="24.95" customHeight="1">
      <c r="B99" s="109"/>
      <c r="D99" s="110" t="s">
        <v>265</v>
      </c>
      <c r="E99" s="111"/>
      <c r="F99" s="111"/>
      <c r="G99" s="111"/>
      <c r="H99" s="111"/>
      <c r="I99" s="111"/>
      <c r="J99" s="112">
        <f>J132</f>
        <v>0</v>
      </c>
      <c r="L99" s="109"/>
    </row>
    <row r="100" spans="2:47" s="9" customFormat="1" ht="19.899999999999999" customHeight="1">
      <c r="B100" s="113"/>
      <c r="D100" s="114" t="s">
        <v>267</v>
      </c>
      <c r="E100" s="115"/>
      <c r="F100" s="115"/>
      <c r="G100" s="115"/>
      <c r="H100" s="115"/>
      <c r="I100" s="115"/>
      <c r="J100" s="116">
        <f>J133</f>
        <v>0</v>
      </c>
      <c r="L100" s="113"/>
    </row>
    <row r="101" spans="2:47" s="9" customFormat="1" ht="19.899999999999999" customHeight="1">
      <c r="B101" s="113"/>
      <c r="D101" s="114" t="s">
        <v>268</v>
      </c>
      <c r="E101" s="115"/>
      <c r="F101" s="115"/>
      <c r="G101" s="115"/>
      <c r="H101" s="115"/>
      <c r="I101" s="115"/>
      <c r="J101" s="116">
        <f>J137</f>
        <v>0</v>
      </c>
      <c r="L101" s="113"/>
    </row>
    <row r="102" spans="2:47" s="9" customFormat="1" ht="19.899999999999999" customHeight="1">
      <c r="B102" s="113"/>
      <c r="D102" s="114" t="s">
        <v>269</v>
      </c>
      <c r="E102" s="115"/>
      <c r="F102" s="115"/>
      <c r="G102" s="115"/>
      <c r="H102" s="115"/>
      <c r="I102" s="115"/>
      <c r="J102" s="116">
        <f>J156</f>
        <v>0</v>
      </c>
      <c r="L102" s="113"/>
    </row>
    <row r="103" spans="2:47" s="9" customFormat="1" ht="19.899999999999999" customHeight="1">
      <c r="B103" s="113"/>
      <c r="D103" s="114" t="s">
        <v>270</v>
      </c>
      <c r="E103" s="115"/>
      <c r="F103" s="115"/>
      <c r="G103" s="115"/>
      <c r="H103" s="115"/>
      <c r="I103" s="115"/>
      <c r="J103" s="116">
        <f>J160</f>
        <v>0</v>
      </c>
      <c r="L103" s="113"/>
    </row>
    <row r="104" spans="2:47" s="9" customFormat="1" ht="19.899999999999999" customHeight="1">
      <c r="B104" s="113"/>
      <c r="D104" s="114" t="s">
        <v>272</v>
      </c>
      <c r="E104" s="115"/>
      <c r="F104" s="115"/>
      <c r="G104" s="115"/>
      <c r="H104" s="115"/>
      <c r="I104" s="115"/>
      <c r="J104" s="116">
        <f>J178</f>
        <v>0</v>
      </c>
      <c r="L104" s="113"/>
    </row>
    <row r="105" spans="2:47" s="9" customFormat="1" ht="19.899999999999999" customHeight="1">
      <c r="B105" s="113"/>
      <c r="D105" s="114" t="s">
        <v>273</v>
      </c>
      <c r="E105" s="115"/>
      <c r="F105" s="115"/>
      <c r="G105" s="115"/>
      <c r="H105" s="115"/>
      <c r="I105" s="115"/>
      <c r="J105" s="116">
        <f>J195</f>
        <v>0</v>
      </c>
      <c r="L105" s="113"/>
    </row>
    <row r="106" spans="2:47" s="9" customFormat="1" ht="19.899999999999999" customHeight="1">
      <c r="B106" s="113"/>
      <c r="D106" s="114" t="s">
        <v>274</v>
      </c>
      <c r="E106" s="115"/>
      <c r="F106" s="115"/>
      <c r="G106" s="115"/>
      <c r="H106" s="115"/>
      <c r="I106" s="115"/>
      <c r="J106" s="116">
        <f>J201</f>
        <v>0</v>
      </c>
      <c r="L106" s="113"/>
    </row>
    <row r="107" spans="2:47" s="8" customFormat="1" ht="24.95" customHeight="1">
      <c r="B107" s="109"/>
      <c r="D107" s="110" t="s">
        <v>275</v>
      </c>
      <c r="E107" s="111"/>
      <c r="F107" s="111"/>
      <c r="G107" s="111"/>
      <c r="H107" s="111"/>
      <c r="I107" s="111"/>
      <c r="J107" s="112">
        <f>J203</f>
        <v>0</v>
      </c>
      <c r="L107" s="109"/>
    </row>
    <row r="108" spans="2:47" s="9" customFormat="1" ht="19.899999999999999" customHeight="1">
      <c r="B108" s="113"/>
      <c r="D108" s="114" t="s">
        <v>3155</v>
      </c>
      <c r="E108" s="115"/>
      <c r="F108" s="115"/>
      <c r="G108" s="115"/>
      <c r="H108" s="115"/>
      <c r="I108" s="115"/>
      <c r="J108" s="116">
        <f>J204</f>
        <v>0</v>
      </c>
      <c r="L108" s="113"/>
    </row>
    <row r="109" spans="2:47" s="9" customFormat="1" ht="19.899999999999999" customHeight="1">
      <c r="B109" s="113"/>
      <c r="D109" s="114" t="s">
        <v>2382</v>
      </c>
      <c r="E109" s="115"/>
      <c r="F109" s="115"/>
      <c r="G109" s="115"/>
      <c r="H109" s="115"/>
      <c r="I109" s="115"/>
      <c r="J109" s="116">
        <f>J209</f>
        <v>0</v>
      </c>
      <c r="L109" s="113"/>
    </row>
    <row r="110" spans="2:47" s="1" customFormat="1" ht="21.75" customHeight="1">
      <c r="B110" s="32"/>
      <c r="L110" s="32"/>
    </row>
    <row r="111" spans="2:47" s="1" customFormat="1" ht="6.95" customHeight="1">
      <c r="B111" s="44"/>
      <c r="C111" s="45"/>
      <c r="D111" s="45"/>
      <c r="E111" s="45"/>
      <c r="F111" s="45"/>
      <c r="G111" s="45"/>
      <c r="H111" s="45"/>
      <c r="I111" s="45"/>
      <c r="J111" s="45"/>
      <c r="K111" s="45"/>
      <c r="L111" s="32"/>
    </row>
    <row r="115" spans="2:12" s="1" customFormat="1" ht="6.95" customHeight="1">
      <c r="B115" s="46"/>
      <c r="C115" s="47"/>
      <c r="D115" s="47"/>
      <c r="E115" s="47"/>
      <c r="F115" s="47"/>
      <c r="G115" s="47"/>
      <c r="H115" s="47"/>
      <c r="I115" s="47"/>
      <c r="J115" s="47"/>
      <c r="K115" s="47"/>
      <c r="L115" s="32"/>
    </row>
    <row r="116" spans="2:12" s="1" customFormat="1" ht="24.95" customHeight="1">
      <c r="B116" s="32"/>
      <c r="C116" s="21" t="s">
        <v>278</v>
      </c>
      <c r="L116" s="32"/>
    </row>
    <row r="117" spans="2:12" s="1" customFormat="1" ht="6.95" customHeight="1">
      <c r="B117" s="32"/>
      <c r="L117" s="32"/>
    </row>
    <row r="118" spans="2:12" s="1" customFormat="1" ht="12" customHeight="1">
      <c r="B118" s="32"/>
      <c r="C118" s="27" t="s">
        <v>16</v>
      </c>
      <c r="L118" s="32"/>
    </row>
    <row r="119" spans="2:12" s="1" customFormat="1" ht="16.5" customHeight="1">
      <c r="B119" s="32"/>
      <c r="E119" s="256" t="str">
        <f>E7</f>
        <v>Stavba sekundárního kolektoru Česká-Středova - 2024</v>
      </c>
      <c r="F119" s="257"/>
      <c r="G119" s="257"/>
      <c r="H119" s="257"/>
      <c r="L119" s="32"/>
    </row>
    <row r="120" spans="2:12" ht="12" customHeight="1">
      <c r="B120" s="20"/>
      <c r="C120" s="27" t="s">
        <v>225</v>
      </c>
      <c r="L120" s="20"/>
    </row>
    <row r="121" spans="2:12" s="1" customFormat="1" ht="16.5" customHeight="1">
      <c r="B121" s="32"/>
      <c r="E121" s="256" t="s">
        <v>228</v>
      </c>
      <c r="F121" s="258"/>
      <c r="G121" s="258"/>
      <c r="H121" s="258"/>
      <c r="L121" s="32"/>
    </row>
    <row r="122" spans="2:12" s="1" customFormat="1" ht="12" customHeight="1">
      <c r="B122" s="32"/>
      <c r="C122" s="27" t="s">
        <v>231</v>
      </c>
      <c r="L122" s="32"/>
    </row>
    <row r="123" spans="2:12" s="1" customFormat="1" ht="16.5" customHeight="1">
      <c r="B123" s="32"/>
      <c r="E123" s="238" t="str">
        <f>E11</f>
        <v>SO 220 - Stavební úpravy stávající zástavby</v>
      </c>
      <c r="F123" s="258"/>
      <c r="G123" s="258"/>
      <c r="H123" s="258"/>
      <c r="L123" s="32"/>
    </row>
    <row r="124" spans="2:12" s="1" customFormat="1" ht="6.95" customHeight="1">
      <c r="B124" s="32"/>
      <c r="L124" s="32"/>
    </row>
    <row r="125" spans="2:12" s="1" customFormat="1" ht="12" customHeight="1">
      <c r="B125" s="32"/>
      <c r="C125" s="27" t="s">
        <v>20</v>
      </c>
      <c r="F125" s="25" t="str">
        <f>F14</f>
        <v>Brno</v>
      </c>
      <c r="I125" s="27" t="s">
        <v>22</v>
      </c>
      <c r="J125" s="52" t="str">
        <f>IF(J14="","",J14)</f>
        <v>8. 8. 2024</v>
      </c>
      <c r="L125" s="32"/>
    </row>
    <row r="126" spans="2:12" s="1" customFormat="1" ht="6.95" customHeight="1">
      <c r="B126" s="32"/>
      <c r="L126" s="32"/>
    </row>
    <row r="127" spans="2:12" s="1" customFormat="1" ht="15.2" customHeight="1">
      <c r="B127" s="32"/>
      <c r="C127" s="27" t="s">
        <v>24</v>
      </c>
      <c r="F127" s="25" t="str">
        <f>E17</f>
        <v>Statutární město Brno</v>
      </c>
      <c r="I127" s="27" t="s">
        <v>30</v>
      </c>
      <c r="J127" s="30" t="str">
        <f>E23</f>
        <v>INGUTIS, spol. s r.o.</v>
      </c>
      <c r="L127" s="32"/>
    </row>
    <row r="128" spans="2:12" s="1" customFormat="1" ht="15.2" customHeight="1">
      <c r="B128" s="32"/>
      <c r="C128" s="27" t="s">
        <v>28</v>
      </c>
      <c r="F128" s="25" t="str">
        <f>IF(E20="","",E20)</f>
        <v>Vyplň údaj</v>
      </c>
      <c r="I128" s="27" t="s">
        <v>33</v>
      </c>
      <c r="J128" s="30" t="str">
        <f>E26</f>
        <v>Ing. J. Duben</v>
      </c>
      <c r="L128" s="32"/>
    </row>
    <row r="129" spans="2:65" s="1" customFormat="1" ht="10.35" customHeight="1">
      <c r="B129" s="32"/>
      <c r="L129" s="32"/>
    </row>
    <row r="130" spans="2:65" s="10" customFormat="1" ht="29.25" customHeight="1">
      <c r="B130" s="117"/>
      <c r="C130" s="118" t="s">
        <v>279</v>
      </c>
      <c r="D130" s="119" t="s">
        <v>61</v>
      </c>
      <c r="E130" s="119" t="s">
        <v>57</v>
      </c>
      <c r="F130" s="119" t="s">
        <v>58</v>
      </c>
      <c r="G130" s="119" t="s">
        <v>280</v>
      </c>
      <c r="H130" s="119" t="s">
        <v>281</v>
      </c>
      <c r="I130" s="119" t="s">
        <v>282</v>
      </c>
      <c r="J130" s="119" t="s">
        <v>262</v>
      </c>
      <c r="K130" s="120" t="s">
        <v>283</v>
      </c>
      <c r="L130" s="117"/>
      <c r="M130" s="59" t="s">
        <v>1</v>
      </c>
      <c r="N130" s="60" t="s">
        <v>40</v>
      </c>
      <c r="O130" s="60" t="s">
        <v>284</v>
      </c>
      <c r="P130" s="60" t="s">
        <v>285</v>
      </c>
      <c r="Q130" s="60" t="s">
        <v>286</v>
      </c>
      <c r="R130" s="60" t="s">
        <v>287</v>
      </c>
      <c r="S130" s="60" t="s">
        <v>288</v>
      </c>
      <c r="T130" s="61" t="s">
        <v>289</v>
      </c>
    </row>
    <row r="131" spans="2:65" s="1" customFormat="1" ht="22.9" customHeight="1">
      <c r="B131" s="32"/>
      <c r="C131" s="64" t="s">
        <v>290</v>
      </c>
      <c r="J131" s="121">
        <f>BK131</f>
        <v>0</v>
      </c>
      <c r="L131" s="32"/>
      <c r="M131" s="62"/>
      <c r="N131" s="53"/>
      <c r="O131" s="53"/>
      <c r="P131" s="122">
        <f>P132+P203</f>
        <v>0</v>
      </c>
      <c r="Q131" s="53"/>
      <c r="R131" s="122">
        <f>R132+R203</f>
        <v>37.812707860000003</v>
      </c>
      <c r="S131" s="53"/>
      <c r="T131" s="123">
        <f>T132+T203</f>
        <v>43.721916</v>
      </c>
      <c r="AT131" s="17" t="s">
        <v>75</v>
      </c>
      <c r="AU131" s="17" t="s">
        <v>264</v>
      </c>
      <c r="BK131" s="124">
        <f>BK132+BK203</f>
        <v>0</v>
      </c>
    </row>
    <row r="132" spans="2:65" s="11" customFormat="1" ht="25.9" customHeight="1">
      <c r="B132" s="125"/>
      <c r="D132" s="126" t="s">
        <v>75</v>
      </c>
      <c r="E132" s="127" t="s">
        <v>291</v>
      </c>
      <c r="F132" s="127" t="s">
        <v>292</v>
      </c>
      <c r="I132" s="128"/>
      <c r="J132" s="129">
        <f>BK132</f>
        <v>0</v>
      </c>
      <c r="L132" s="125"/>
      <c r="M132" s="130"/>
      <c r="P132" s="131">
        <f>P133+P137+P156+P160+P178+P195+P201</f>
        <v>0</v>
      </c>
      <c r="R132" s="131">
        <f>R133+R137+R156+R160+R178+R195+R201</f>
        <v>34.341289860000003</v>
      </c>
      <c r="T132" s="132">
        <f>T133+T137+T156+T160+T178+T195+T201</f>
        <v>43.503599999999999</v>
      </c>
      <c r="AR132" s="126" t="s">
        <v>83</v>
      </c>
      <c r="AT132" s="133" t="s">
        <v>75</v>
      </c>
      <c r="AU132" s="133" t="s">
        <v>76</v>
      </c>
      <c r="AY132" s="126" t="s">
        <v>293</v>
      </c>
      <c r="BK132" s="134">
        <f>BK133+BK137+BK156+BK160+BK178+BK195+BK201</f>
        <v>0</v>
      </c>
    </row>
    <row r="133" spans="2:65" s="11" customFormat="1" ht="22.9" customHeight="1">
      <c r="B133" s="125"/>
      <c r="D133" s="126" t="s">
        <v>75</v>
      </c>
      <c r="E133" s="135" t="s">
        <v>85</v>
      </c>
      <c r="F133" s="135" t="s">
        <v>763</v>
      </c>
      <c r="I133" s="128"/>
      <c r="J133" s="136">
        <f>BK133</f>
        <v>0</v>
      </c>
      <c r="L133" s="125"/>
      <c r="M133" s="130"/>
      <c r="P133" s="131">
        <f>SUM(P134:P136)</f>
        <v>0</v>
      </c>
      <c r="R133" s="131">
        <f>SUM(R134:R136)</f>
        <v>3.4320000000000002E-3</v>
      </c>
      <c r="T133" s="132">
        <f>SUM(T134:T136)</f>
        <v>0</v>
      </c>
      <c r="AR133" s="126" t="s">
        <v>83</v>
      </c>
      <c r="AT133" s="133" t="s">
        <v>75</v>
      </c>
      <c r="AU133" s="133" t="s">
        <v>83</v>
      </c>
      <c r="AY133" s="126" t="s">
        <v>293</v>
      </c>
      <c r="BK133" s="134">
        <f>SUM(BK134:BK136)</f>
        <v>0</v>
      </c>
    </row>
    <row r="134" spans="2:65" s="1" customFormat="1" ht="24.2" customHeight="1">
      <c r="B134" s="32"/>
      <c r="C134" s="137" t="s">
        <v>83</v>
      </c>
      <c r="D134" s="137" t="s">
        <v>295</v>
      </c>
      <c r="E134" s="138" t="s">
        <v>3156</v>
      </c>
      <c r="F134" s="139" t="s">
        <v>3157</v>
      </c>
      <c r="G134" s="140" t="s">
        <v>711</v>
      </c>
      <c r="H134" s="141">
        <v>8.8000000000000007</v>
      </c>
      <c r="I134" s="142"/>
      <c r="J134" s="143">
        <f>ROUND(I134*H134,2)</f>
        <v>0</v>
      </c>
      <c r="K134" s="139" t="s">
        <v>299</v>
      </c>
      <c r="L134" s="32"/>
      <c r="M134" s="144" t="s">
        <v>1</v>
      </c>
      <c r="N134" s="145" t="s">
        <v>41</v>
      </c>
      <c r="P134" s="146">
        <f>O134*H134</f>
        <v>0</v>
      </c>
      <c r="Q134" s="146">
        <v>3.8999999999999999E-4</v>
      </c>
      <c r="R134" s="146">
        <f>Q134*H134</f>
        <v>3.4320000000000002E-3</v>
      </c>
      <c r="S134" s="146">
        <v>0</v>
      </c>
      <c r="T134" s="147">
        <f>S134*H134</f>
        <v>0</v>
      </c>
      <c r="AR134" s="148" t="s">
        <v>300</v>
      </c>
      <c r="AT134" s="148" t="s">
        <v>295</v>
      </c>
      <c r="AU134" s="148" t="s">
        <v>85</v>
      </c>
      <c r="AY134" s="17" t="s">
        <v>293</v>
      </c>
      <c r="BE134" s="149">
        <f>IF(N134="základní",J134,0)</f>
        <v>0</v>
      </c>
      <c r="BF134" s="149">
        <f>IF(N134="snížená",J134,0)</f>
        <v>0</v>
      </c>
      <c r="BG134" s="149">
        <f>IF(N134="zákl. přenesená",J134,0)</f>
        <v>0</v>
      </c>
      <c r="BH134" s="149">
        <f>IF(N134="sníž. přenesená",J134,0)</f>
        <v>0</v>
      </c>
      <c r="BI134" s="149">
        <f>IF(N134="nulová",J134,0)</f>
        <v>0</v>
      </c>
      <c r="BJ134" s="17" t="s">
        <v>83</v>
      </c>
      <c r="BK134" s="149">
        <f>ROUND(I134*H134,2)</f>
        <v>0</v>
      </c>
      <c r="BL134" s="17" t="s">
        <v>300</v>
      </c>
      <c r="BM134" s="148" t="s">
        <v>3158</v>
      </c>
    </row>
    <row r="135" spans="2:65" s="13" customFormat="1" ht="11.25">
      <c r="B135" s="158"/>
      <c r="D135" s="151" t="s">
        <v>302</v>
      </c>
      <c r="E135" s="159" t="s">
        <v>1</v>
      </c>
      <c r="F135" s="160" t="s">
        <v>3159</v>
      </c>
      <c r="H135" s="159" t="s">
        <v>1</v>
      </c>
      <c r="I135" s="161"/>
      <c r="L135" s="158"/>
      <c r="M135" s="162"/>
      <c r="T135" s="163"/>
      <c r="AT135" s="159" t="s">
        <v>302</v>
      </c>
      <c r="AU135" s="159" t="s">
        <v>85</v>
      </c>
      <c r="AV135" s="13" t="s">
        <v>83</v>
      </c>
      <c r="AW135" s="13" t="s">
        <v>32</v>
      </c>
      <c r="AX135" s="13" t="s">
        <v>76</v>
      </c>
      <c r="AY135" s="159" t="s">
        <v>293</v>
      </c>
    </row>
    <row r="136" spans="2:65" s="12" customFormat="1" ht="11.25">
      <c r="B136" s="150"/>
      <c r="D136" s="151" t="s">
        <v>302</v>
      </c>
      <c r="E136" s="152" t="s">
        <v>1</v>
      </c>
      <c r="F136" s="153" t="s">
        <v>3160</v>
      </c>
      <c r="H136" s="154">
        <v>8.8000000000000007</v>
      </c>
      <c r="I136" s="155"/>
      <c r="L136" s="150"/>
      <c r="M136" s="156"/>
      <c r="T136" s="157"/>
      <c r="AT136" s="152" t="s">
        <v>302</v>
      </c>
      <c r="AU136" s="152" t="s">
        <v>85</v>
      </c>
      <c r="AV136" s="12" t="s">
        <v>85</v>
      </c>
      <c r="AW136" s="12" t="s">
        <v>32</v>
      </c>
      <c r="AX136" s="12" t="s">
        <v>83</v>
      </c>
      <c r="AY136" s="152" t="s">
        <v>293</v>
      </c>
    </row>
    <row r="137" spans="2:65" s="11" customFormat="1" ht="22.9" customHeight="1">
      <c r="B137" s="125"/>
      <c r="D137" s="126" t="s">
        <v>75</v>
      </c>
      <c r="E137" s="135" t="s">
        <v>156</v>
      </c>
      <c r="F137" s="135" t="s">
        <v>905</v>
      </c>
      <c r="I137" s="128"/>
      <c r="J137" s="136">
        <f>BK137</f>
        <v>0</v>
      </c>
      <c r="L137" s="125"/>
      <c r="M137" s="130"/>
      <c r="P137" s="131">
        <f>SUM(P138:P155)</f>
        <v>0</v>
      </c>
      <c r="R137" s="131">
        <f>SUM(R138:R155)</f>
        <v>10.898881959999999</v>
      </c>
      <c r="T137" s="132">
        <f>SUM(T138:T155)</f>
        <v>0</v>
      </c>
      <c r="AR137" s="126" t="s">
        <v>83</v>
      </c>
      <c r="AT137" s="133" t="s">
        <v>75</v>
      </c>
      <c r="AU137" s="133" t="s">
        <v>83</v>
      </c>
      <c r="AY137" s="126" t="s">
        <v>293</v>
      </c>
      <c r="BK137" s="134">
        <f>SUM(BK138:BK155)</f>
        <v>0</v>
      </c>
    </row>
    <row r="138" spans="2:65" s="1" customFormat="1" ht="16.5" customHeight="1">
      <c r="B138" s="32"/>
      <c r="C138" s="137" t="s">
        <v>85</v>
      </c>
      <c r="D138" s="137" t="s">
        <v>295</v>
      </c>
      <c r="E138" s="138" t="s">
        <v>3161</v>
      </c>
      <c r="F138" s="139" t="s">
        <v>3162</v>
      </c>
      <c r="G138" s="140" t="s">
        <v>311</v>
      </c>
      <c r="H138" s="141">
        <v>0.29299999999999998</v>
      </c>
      <c r="I138" s="142"/>
      <c r="J138" s="143">
        <f>ROUND(I138*H138,2)</f>
        <v>0</v>
      </c>
      <c r="K138" s="139" t="s">
        <v>299</v>
      </c>
      <c r="L138" s="32"/>
      <c r="M138" s="144" t="s">
        <v>1</v>
      </c>
      <c r="N138" s="145" t="s">
        <v>41</v>
      </c>
      <c r="P138" s="146">
        <f>O138*H138</f>
        <v>0</v>
      </c>
      <c r="Q138" s="146">
        <v>2.5018699999999998</v>
      </c>
      <c r="R138" s="146">
        <f>Q138*H138</f>
        <v>0.73304790999999991</v>
      </c>
      <c r="S138" s="146">
        <v>0</v>
      </c>
      <c r="T138" s="147">
        <f>S138*H138</f>
        <v>0</v>
      </c>
      <c r="AR138" s="148" t="s">
        <v>300</v>
      </c>
      <c r="AT138" s="148" t="s">
        <v>295</v>
      </c>
      <c r="AU138" s="148" t="s">
        <v>85</v>
      </c>
      <c r="AY138" s="17" t="s">
        <v>293</v>
      </c>
      <c r="BE138" s="149">
        <f>IF(N138="základní",J138,0)</f>
        <v>0</v>
      </c>
      <c r="BF138" s="149">
        <f>IF(N138="snížená",J138,0)</f>
        <v>0</v>
      </c>
      <c r="BG138" s="149">
        <f>IF(N138="zákl. přenesená",J138,0)</f>
        <v>0</v>
      </c>
      <c r="BH138" s="149">
        <f>IF(N138="sníž. přenesená",J138,0)</f>
        <v>0</v>
      </c>
      <c r="BI138" s="149">
        <f>IF(N138="nulová",J138,0)</f>
        <v>0</v>
      </c>
      <c r="BJ138" s="17" t="s">
        <v>83</v>
      </c>
      <c r="BK138" s="149">
        <f>ROUND(I138*H138,2)</f>
        <v>0</v>
      </c>
      <c r="BL138" s="17" t="s">
        <v>300</v>
      </c>
      <c r="BM138" s="148" t="s">
        <v>3163</v>
      </c>
    </row>
    <row r="139" spans="2:65" s="12" customFormat="1" ht="22.5">
      <c r="B139" s="150"/>
      <c r="D139" s="151" t="s">
        <v>302</v>
      </c>
      <c r="E139" s="152" t="s">
        <v>1</v>
      </c>
      <c r="F139" s="153" t="s">
        <v>3164</v>
      </c>
      <c r="H139" s="154">
        <v>0.29299999999999998</v>
      </c>
      <c r="I139" s="155"/>
      <c r="L139" s="150"/>
      <c r="M139" s="156"/>
      <c r="T139" s="157"/>
      <c r="AT139" s="152" t="s">
        <v>302</v>
      </c>
      <c r="AU139" s="152" t="s">
        <v>85</v>
      </c>
      <c r="AV139" s="12" t="s">
        <v>85</v>
      </c>
      <c r="AW139" s="12" t="s">
        <v>32</v>
      </c>
      <c r="AX139" s="12" t="s">
        <v>83</v>
      </c>
      <c r="AY139" s="152" t="s">
        <v>293</v>
      </c>
    </row>
    <row r="140" spans="2:65" s="1" customFormat="1" ht="16.5" customHeight="1">
      <c r="B140" s="32"/>
      <c r="C140" s="137" t="s">
        <v>156</v>
      </c>
      <c r="D140" s="137" t="s">
        <v>295</v>
      </c>
      <c r="E140" s="138" t="s">
        <v>3165</v>
      </c>
      <c r="F140" s="139" t="s">
        <v>3166</v>
      </c>
      <c r="G140" s="140" t="s">
        <v>311</v>
      </c>
      <c r="H140" s="141">
        <v>1.1180000000000001</v>
      </c>
      <c r="I140" s="142"/>
      <c r="J140" s="143">
        <f>ROUND(I140*H140,2)</f>
        <v>0</v>
      </c>
      <c r="K140" s="139" t="s">
        <v>299</v>
      </c>
      <c r="L140" s="32"/>
      <c r="M140" s="144" t="s">
        <v>1</v>
      </c>
      <c r="N140" s="145" t="s">
        <v>41</v>
      </c>
      <c r="P140" s="146">
        <f>O140*H140</f>
        <v>0</v>
      </c>
      <c r="Q140" s="146">
        <v>2.5018699999999998</v>
      </c>
      <c r="R140" s="146">
        <f>Q140*H140</f>
        <v>2.7970906599999998</v>
      </c>
      <c r="S140" s="146">
        <v>0</v>
      </c>
      <c r="T140" s="147">
        <f>S140*H140</f>
        <v>0</v>
      </c>
      <c r="AR140" s="148" t="s">
        <v>300</v>
      </c>
      <c r="AT140" s="148" t="s">
        <v>295</v>
      </c>
      <c r="AU140" s="148" t="s">
        <v>85</v>
      </c>
      <c r="AY140" s="17" t="s">
        <v>293</v>
      </c>
      <c r="BE140" s="149">
        <f>IF(N140="základní",J140,0)</f>
        <v>0</v>
      </c>
      <c r="BF140" s="149">
        <f>IF(N140="snížená",J140,0)</f>
        <v>0</v>
      </c>
      <c r="BG140" s="149">
        <f>IF(N140="zákl. přenesená",J140,0)</f>
        <v>0</v>
      </c>
      <c r="BH140" s="149">
        <f>IF(N140="sníž. přenesená",J140,0)</f>
        <v>0</v>
      </c>
      <c r="BI140" s="149">
        <f>IF(N140="nulová",J140,0)</f>
        <v>0</v>
      </c>
      <c r="BJ140" s="17" t="s">
        <v>83</v>
      </c>
      <c r="BK140" s="149">
        <f>ROUND(I140*H140,2)</f>
        <v>0</v>
      </c>
      <c r="BL140" s="17" t="s">
        <v>300</v>
      </c>
      <c r="BM140" s="148" t="s">
        <v>3167</v>
      </c>
    </row>
    <row r="141" spans="2:65" s="12" customFormat="1" ht="11.25">
      <c r="B141" s="150"/>
      <c r="D141" s="151" t="s">
        <v>302</v>
      </c>
      <c r="E141" s="152" t="s">
        <v>1</v>
      </c>
      <c r="F141" s="153" t="s">
        <v>3168</v>
      </c>
      <c r="H141" s="154">
        <v>1.1180000000000001</v>
      </c>
      <c r="I141" s="155"/>
      <c r="L141" s="150"/>
      <c r="M141" s="156"/>
      <c r="T141" s="157"/>
      <c r="AT141" s="152" t="s">
        <v>302</v>
      </c>
      <c r="AU141" s="152" t="s">
        <v>85</v>
      </c>
      <c r="AV141" s="12" t="s">
        <v>85</v>
      </c>
      <c r="AW141" s="12" t="s">
        <v>32</v>
      </c>
      <c r="AX141" s="12" t="s">
        <v>83</v>
      </c>
      <c r="AY141" s="152" t="s">
        <v>293</v>
      </c>
    </row>
    <row r="142" spans="2:65" s="1" customFormat="1" ht="24.2" customHeight="1">
      <c r="B142" s="32"/>
      <c r="C142" s="137" t="s">
        <v>300</v>
      </c>
      <c r="D142" s="137" t="s">
        <v>295</v>
      </c>
      <c r="E142" s="138" t="s">
        <v>3169</v>
      </c>
      <c r="F142" s="139" t="s">
        <v>3170</v>
      </c>
      <c r="G142" s="140" t="s">
        <v>311</v>
      </c>
      <c r="H142" s="141">
        <v>2.82</v>
      </c>
      <c r="I142" s="142"/>
      <c r="J142" s="143">
        <f>ROUND(I142*H142,2)</f>
        <v>0</v>
      </c>
      <c r="K142" s="139" t="s">
        <v>299</v>
      </c>
      <c r="L142" s="32"/>
      <c r="M142" s="144" t="s">
        <v>1</v>
      </c>
      <c r="N142" s="145" t="s">
        <v>41</v>
      </c>
      <c r="P142" s="146">
        <f>O142*H142</f>
        <v>0</v>
      </c>
      <c r="Q142" s="146">
        <v>2.5018699999999998</v>
      </c>
      <c r="R142" s="146">
        <f>Q142*H142</f>
        <v>7.055273399999999</v>
      </c>
      <c r="S142" s="146">
        <v>0</v>
      </c>
      <c r="T142" s="147">
        <f>S142*H142</f>
        <v>0</v>
      </c>
      <c r="AR142" s="148" t="s">
        <v>300</v>
      </c>
      <c r="AT142" s="148" t="s">
        <v>295</v>
      </c>
      <c r="AU142" s="148" t="s">
        <v>85</v>
      </c>
      <c r="AY142" s="17" t="s">
        <v>293</v>
      </c>
      <c r="BE142" s="149">
        <f>IF(N142="základní",J142,0)</f>
        <v>0</v>
      </c>
      <c r="BF142" s="149">
        <f>IF(N142="snížená",J142,0)</f>
        <v>0</v>
      </c>
      <c r="BG142" s="149">
        <f>IF(N142="zákl. přenesená",J142,0)</f>
        <v>0</v>
      </c>
      <c r="BH142" s="149">
        <f>IF(N142="sníž. přenesená",J142,0)</f>
        <v>0</v>
      </c>
      <c r="BI142" s="149">
        <f>IF(N142="nulová",J142,0)</f>
        <v>0</v>
      </c>
      <c r="BJ142" s="17" t="s">
        <v>83</v>
      </c>
      <c r="BK142" s="149">
        <f>ROUND(I142*H142,2)</f>
        <v>0</v>
      </c>
      <c r="BL142" s="17" t="s">
        <v>300</v>
      </c>
      <c r="BM142" s="148" t="s">
        <v>3171</v>
      </c>
    </row>
    <row r="143" spans="2:65" s="12" customFormat="1" ht="22.5">
      <c r="B143" s="150"/>
      <c r="D143" s="151" t="s">
        <v>302</v>
      </c>
      <c r="E143" s="152" t="s">
        <v>1</v>
      </c>
      <c r="F143" s="153" t="s">
        <v>3172</v>
      </c>
      <c r="H143" s="154">
        <v>2.82</v>
      </c>
      <c r="I143" s="155"/>
      <c r="L143" s="150"/>
      <c r="M143" s="156"/>
      <c r="T143" s="157"/>
      <c r="AT143" s="152" t="s">
        <v>302</v>
      </c>
      <c r="AU143" s="152" t="s">
        <v>85</v>
      </c>
      <c r="AV143" s="12" t="s">
        <v>85</v>
      </c>
      <c r="AW143" s="12" t="s">
        <v>32</v>
      </c>
      <c r="AX143" s="12" t="s">
        <v>83</v>
      </c>
      <c r="AY143" s="152" t="s">
        <v>293</v>
      </c>
    </row>
    <row r="144" spans="2:65" s="1" customFormat="1" ht="24.2" customHeight="1">
      <c r="B144" s="32"/>
      <c r="C144" s="137" t="s">
        <v>320</v>
      </c>
      <c r="D144" s="137" t="s">
        <v>295</v>
      </c>
      <c r="E144" s="138" t="s">
        <v>3173</v>
      </c>
      <c r="F144" s="139" t="s">
        <v>3174</v>
      </c>
      <c r="G144" s="140" t="s">
        <v>767</v>
      </c>
      <c r="H144" s="141">
        <v>21.417000000000002</v>
      </c>
      <c r="I144" s="142"/>
      <c r="J144" s="143">
        <f>ROUND(I144*H144,2)</f>
        <v>0</v>
      </c>
      <c r="K144" s="139" t="s">
        <v>299</v>
      </c>
      <c r="L144" s="32"/>
      <c r="M144" s="144" t="s">
        <v>1</v>
      </c>
      <c r="N144" s="145" t="s">
        <v>41</v>
      </c>
      <c r="P144" s="146">
        <f>O144*H144</f>
        <v>0</v>
      </c>
      <c r="Q144" s="146">
        <v>3.46E-3</v>
      </c>
      <c r="R144" s="146">
        <f>Q144*H144</f>
        <v>7.410282E-2</v>
      </c>
      <c r="S144" s="146">
        <v>0</v>
      </c>
      <c r="T144" s="147">
        <f>S144*H144</f>
        <v>0</v>
      </c>
      <c r="AR144" s="148" t="s">
        <v>300</v>
      </c>
      <c r="AT144" s="148" t="s">
        <v>295</v>
      </c>
      <c r="AU144" s="148" t="s">
        <v>85</v>
      </c>
      <c r="AY144" s="17" t="s">
        <v>293</v>
      </c>
      <c r="BE144" s="149">
        <f>IF(N144="základní",J144,0)</f>
        <v>0</v>
      </c>
      <c r="BF144" s="149">
        <f>IF(N144="snížená",J144,0)</f>
        <v>0</v>
      </c>
      <c r="BG144" s="149">
        <f>IF(N144="zákl. přenesená",J144,0)</f>
        <v>0</v>
      </c>
      <c r="BH144" s="149">
        <f>IF(N144="sníž. přenesená",J144,0)</f>
        <v>0</v>
      </c>
      <c r="BI144" s="149">
        <f>IF(N144="nulová",J144,0)</f>
        <v>0</v>
      </c>
      <c r="BJ144" s="17" t="s">
        <v>83</v>
      </c>
      <c r="BK144" s="149">
        <f>ROUND(I144*H144,2)</f>
        <v>0</v>
      </c>
      <c r="BL144" s="17" t="s">
        <v>300</v>
      </c>
      <c r="BM144" s="148" t="s">
        <v>3175</v>
      </c>
    </row>
    <row r="145" spans="2:65" s="12" customFormat="1" ht="22.5">
      <c r="B145" s="150"/>
      <c r="D145" s="151" t="s">
        <v>302</v>
      </c>
      <c r="E145" s="152" t="s">
        <v>1</v>
      </c>
      <c r="F145" s="153" t="s">
        <v>3176</v>
      </c>
      <c r="H145" s="154">
        <v>1.863</v>
      </c>
      <c r="I145" s="155"/>
      <c r="L145" s="150"/>
      <c r="M145" s="156"/>
      <c r="T145" s="157"/>
      <c r="AT145" s="152" t="s">
        <v>302</v>
      </c>
      <c r="AU145" s="152" t="s">
        <v>85</v>
      </c>
      <c r="AV145" s="12" t="s">
        <v>85</v>
      </c>
      <c r="AW145" s="12" t="s">
        <v>32</v>
      </c>
      <c r="AX145" s="12" t="s">
        <v>76</v>
      </c>
      <c r="AY145" s="152" t="s">
        <v>293</v>
      </c>
    </row>
    <row r="146" spans="2:65" s="12" customFormat="1" ht="11.25">
      <c r="B146" s="150"/>
      <c r="D146" s="151" t="s">
        <v>302</v>
      </c>
      <c r="E146" s="152" t="s">
        <v>1</v>
      </c>
      <c r="F146" s="153" t="s">
        <v>3177</v>
      </c>
      <c r="H146" s="154">
        <v>8.9339999999999993</v>
      </c>
      <c r="I146" s="155"/>
      <c r="L146" s="150"/>
      <c r="M146" s="156"/>
      <c r="T146" s="157"/>
      <c r="AT146" s="152" t="s">
        <v>302</v>
      </c>
      <c r="AU146" s="152" t="s">
        <v>85</v>
      </c>
      <c r="AV146" s="12" t="s">
        <v>85</v>
      </c>
      <c r="AW146" s="12" t="s">
        <v>32</v>
      </c>
      <c r="AX146" s="12" t="s">
        <v>76</v>
      </c>
      <c r="AY146" s="152" t="s">
        <v>293</v>
      </c>
    </row>
    <row r="147" spans="2:65" s="12" customFormat="1" ht="33.75">
      <c r="B147" s="150"/>
      <c r="D147" s="151" t="s">
        <v>302</v>
      </c>
      <c r="E147" s="152" t="s">
        <v>1</v>
      </c>
      <c r="F147" s="153" t="s">
        <v>3178</v>
      </c>
      <c r="H147" s="154">
        <v>10.62</v>
      </c>
      <c r="I147" s="155"/>
      <c r="L147" s="150"/>
      <c r="M147" s="156"/>
      <c r="T147" s="157"/>
      <c r="AT147" s="152" t="s">
        <v>302</v>
      </c>
      <c r="AU147" s="152" t="s">
        <v>85</v>
      </c>
      <c r="AV147" s="12" t="s">
        <v>85</v>
      </c>
      <c r="AW147" s="12" t="s">
        <v>32</v>
      </c>
      <c r="AX147" s="12" t="s">
        <v>76</v>
      </c>
      <c r="AY147" s="152" t="s">
        <v>293</v>
      </c>
    </row>
    <row r="148" spans="2:65" s="14" customFormat="1" ht="11.25">
      <c r="B148" s="167"/>
      <c r="D148" s="151" t="s">
        <v>302</v>
      </c>
      <c r="E148" s="168" t="s">
        <v>1</v>
      </c>
      <c r="F148" s="169" t="s">
        <v>371</v>
      </c>
      <c r="H148" s="170">
        <v>21.417000000000002</v>
      </c>
      <c r="I148" s="171"/>
      <c r="L148" s="167"/>
      <c r="M148" s="172"/>
      <c r="T148" s="173"/>
      <c r="AT148" s="168" t="s">
        <v>302</v>
      </c>
      <c r="AU148" s="168" t="s">
        <v>85</v>
      </c>
      <c r="AV148" s="14" t="s">
        <v>300</v>
      </c>
      <c r="AW148" s="14" t="s">
        <v>32</v>
      </c>
      <c r="AX148" s="14" t="s">
        <v>83</v>
      </c>
      <c r="AY148" s="168" t="s">
        <v>293</v>
      </c>
    </row>
    <row r="149" spans="2:65" s="1" customFormat="1" ht="24.2" customHeight="1">
      <c r="B149" s="32"/>
      <c r="C149" s="137" t="s">
        <v>327</v>
      </c>
      <c r="D149" s="137" t="s">
        <v>295</v>
      </c>
      <c r="E149" s="138" t="s">
        <v>3179</v>
      </c>
      <c r="F149" s="139" t="s">
        <v>3180</v>
      </c>
      <c r="G149" s="140" t="s">
        <v>767</v>
      </c>
      <c r="H149" s="141">
        <v>21.417000000000002</v>
      </c>
      <c r="I149" s="142"/>
      <c r="J149" s="143">
        <f>ROUND(I149*H149,2)</f>
        <v>0</v>
      </c>
      <c r="K149" s="139" t="s">
        <v>299</v>
      </c>
      <c r="L149" s="32"/>
      <c r="M149" s="144" t="s">
        <v>1</v>
      </c>
      <c r="N149" s="145" t="s">
        <v>41</v>
      </c>
      <c r="P149" s="146">
        <f>O149*H149</f>
        <v>0</v>
      </c>
      <c r="Q149" s="146">
        <v>0</v>
      </c>
      <c r="R149" s="146">
        <f>Q149*H149</f>
        <v>0</v>
      </c>
      <c r="S149" s="146">
        <v>0</v>
      </c>
      <c r="T149" s="147">
        <f>S149*H149</f>
        <v>0</v>
      </c>
      <c r="AR149" s="148" t="s">
        <v>300</v>
      </c>
      <c r="AT149" s="148" t="s">
        <v>295</v>
      </c>
      <c r="AU149" s="148" t="s">
        <v>85</v>
      </c>
      <c r="AY149" s="17" t="s">
        <v>293</v>
      </c>
      <c r="BE149" s="149">
        <f>IF(N149="základní",J149,0)</f>
        <v>0</v>
      </c>
      <c r="BF149" s="149">
        <f>IF(N149="snížená",J149,0)</f>
        <v>0</v>
      </c>
      <c r="BG149" s="149">
        <f>IF(N149="zákl. přenesená",J149,0)</f>
        <v>0</v>
      </c>
      <c r="BH149" s="149">
        <f>IF(N149="sníž. přenesená",J149,0)</f>
        <v>0</v>
      </c>
      <c r="BI149" s="149">
        <f>IF(N149="nulová",J149,0)</f>
        <v>0</v>
      </c>
      <c r="BJ149" s="17" t="s">
        <v>83</v>
      </c>
      <c r="BK149" s="149">
        <f>ROUND(I149*H149,2)</f>
        <v>0</v>
      </c>
      <c r="BL149" s="17" t="s">
        <v>300</v>
      </c>
      <c r="BM149" s="148" t="s">
        <v>3181</v>
      </c>
    </row>
    <row r="150" spans="2:65" s="1" customFormat="1" ht="16.5" customHeight="1">
      <c r="B150" s="32"/>
      <c r="C150" s="137" t="s">
        <v>372</v>
      </c>
      <c r="D150" s="137" t="s">
        <v>295</v>
      </c>
      <c r="E150" s="138" t="s">
        <v>3182</v>
      </c>
      <c r="F150" s="139" t="s">
        <v>3183</v>
      </c>
      <c r="G150" s="140" t="s">
        <v>533</v>
      </c>
      <c r="H150" s="141">
        <v>2.1000000000000001E-2</v>
      </c>
      <c r="I150" s="142"/>
      <c r="J150" s="143">
        <f>ROUND(I150*H150,2)</f>
        <v>0</v>
      </c>
      <c r="K150" s="139" t="s">
        <v>299</v>
      </c>
      <c r="L150" s="32"/>
      <c r="M150" s="144" t="s">
        <v>1</v>
      </c>
      <c r="N150" s="145" t="s">
        <v>41</v>
      </c>
      <c r="P150" s="146">
        <f>O150*H150</f>
        <v>0</v>
      </c>
      <c r="Q150" s="146">
        <v>1.06277</v>
      </c>
      <c r="R150" s="146">
        <f>Q150*H150</f>
        <v>2.2318170000000002E-2</v>
      </c>
      <c r="S150" s="146">
        <v>0</v>
      </c>
      <c r="T150" s="147">
        <f>S150*H150</f>
        <v>0</v>
      </c>
      <c r="AR150" s="148" t="s">
        <v>300</v>
      </c>
      <c r="AT150" s="148" t="s">
        <v>295</v>
      </c>
      <c r="AU150" s="148" t="s">
        <v>85</v>
      </c>
      <c r="AY150" s="17" t="s">
        <v>293</v>
      </c>
      <c r="BE150" s="149">
        <f>IF(N150="základní",J150,0)</f>
        <v>0</v>
      </c>
      <c r="BF150" s="149">
        <f>IF(N150="snížená",J150,0)</f>
        <v>0</v>
      </c>
      <c r="BG150" s="149">
        <f>IF(N150="zákl. přenesená",J150,0)</f>
        <v>0</v>
      </c>
      <c r="BH150" s="149">
        <f>IF(N150="sníž. přenesená",J150,0)</f>
        <v>0</v>
      </c>
      <c r="BI150" s="149">
        <f>IF(N150="nulová",J150,0)</f>
        <v>0</v>
      </c>
      <c r="BJ150" s="17" t="s">
        <v>83</v>
      </c>
      <c r="BK150" s="149">
        <f>ROUND(I150*H150,2)</f>
        <v>0</v>
      </c>
      <c r="BL150" s="17" t="s">
        <v>300</v>
      </c>
      <c r="BM150" s="148" t="s">
        <v>3184</v>
      </c>
    </row>
    <row r="151" spans="2:65" s="12" customFormat="1" ht="22.5">
      <c r="B151" s="150"/>
      <c r="D151" s="151" t="s">
        <v>302</v>
      </c>
      <c r="E151" s="152" t="s">
        <v>1</v>
      </c>
      <c r="F151" s="153" t="s">
        <v>3185</v>
      </c>
      <c r="H151" s="154">
        <v>2.1000000000000001E-2</v>
      </c>
      <c r="I151" s="155"/>
      <c r="L151" s="150"/>
      <c r="M151" s="156"/>
      <c r="T151" s="157"/>
      <c r="AT151" s="152" t="s">
        <v>302</v>
      </c>
      <c r="AU151" s="152" t="s">
        <v>85</v>
      </c>
      <c r="AV151" s="12" t="s">
        <v>85</v>
      </c>
      <c r="AW151" s="12" t="s">
        <v>32</v>
      </c>
      <c r="AX151" s="12" t="s">
        <v>83</v>
      </c>
      <c r="AY151" s="152" t="s">
        <v>293</v>
      </c>
    </row>
    <row r="152" spans="2:65" s="1" customFormat="1" ht="33" customHeight="1">
      <c r="B152" s="32"/>
      <c r="C152" s="137" t="s">
        <v>449</v>
      </c>
      <c r="D152" s="137" t="s">
        <v>295</v>
      </c>
      <c r="E152" s="138" t="s">
        <v>3186</v>
      </c>
      <c r="F152" s="139" t="s">
        <v>3187</v>
      </c>
      <c r="G152" s="140" t="s">
        <v>767</v>
      </c>
      <c r="H152" s="141">
        <v>0.75</v>
      </c>
      <c r="I152" s="142"/>
      <c r="J152" s="143">
        <f>ROUND(I152*H152,2)</f>
        <v>0</v>
      </c>
      <c r="K152" s="139" t="s">
        <v>299</v>
      </c>
      <c r="L152" s="32"/>
      <c r="M152" s="144" t="s">
        <v>1</v>
      </c>
      <c r="N152" s="145" t="s">
        <v>41</v>
      </c>
      <c r="P152" s="146">
        <f>O152*H152</f>
        <v>0</v>
      </c>
      <c r="Q152" s="146">
        <v>0.27128000000000002</v>
      </c>
      <c r="R152" s="146">
        <f>Q152*H152</f>
        <v>0.20346000000000003</v>
      </c>
      <c r="S152" s="146">
        <v>0</v>
      </c>
      <c r="T152" s="147">
        <f>S152*H152</f>
        <v>0</v>
      </c>
      <c r="AR152" s="148" t="s">
        <v>300</v>
      </c>
      <c r="AT152" s="148" t="s">
        <v>295</v>
      </c>
      <c r="AU152" s="148" t="s">
        <v>85</v>
      </c>
      <c r="AY152" s="17" t="s">
        <v>293</v>
      </c>
      <c r="BE152" s="149">
        <f>IF(N152="základní",J152,0)</f>
        <v>0</v>
      </c>
      <c r="BF152" s="149">
        <f>IF(N152="snížená",J152,0)</f>
        <v>0</v>
      </c>
      <c r="BG152" s="149">
        <f>IF(N152="zákl. přenesená",J152,0)</f>
        <v>0</v>
      </c>
      <c r="BH152" s="149">
        <f>IF(N152="sníž. přenesená",J152,0)</f>
        <v>0</v>
      </c>
      <c r="BI152" s="149">
        <f>IF(N152="nulová",J152,0)</f>
        <v>0</v>
      </c>
      <c r="BJ152" s="17" t="s">
        <v>83</v>
      </c>
      <c r="BK152" s="149">
        <f>ROUND(I152*H152,2)</f>
        <v>0</v>
      </c>
      <c r="BL152" s="17" t="s">
        <v>300</v>
      </c>
      <c r="BM152" s="148" t="s">
        <v>3188</v>
      </c>
    </row>
    <row r="153" spans="2:65" s="12" customFormat="1" ht="11.25">
      <c r="B153" s="150"/>
      <c r="D153" s="151" t="s">
        <v>302</v>
      </c>
      <c r="E153" s="152" t="s">
        <v>1</v>
      </c>
      <c r="F153" s="153" t="s">
        <v>3189</v>
      </c>
      <c r="H153" s="154">
        <v>0.75</v>
      </c>
      <c r="I153" s="155"/>
      <c r="L153" s="150"/>
      <c r="M153" s="156"/>
      <c r="T153" s="157"/>
      <c r="AT153" s="152" t="s">
        <v>302</v>
      </c>
      <c r="AU153" s="152" t="s">
        <v>85</v>
      </c>
      <c r="AV153" s="12" t="s">
        <v>85</v>
      </c>
      <c r="AW153" s="12" t="s">
        <v>32</v>
      </c>
      <c r="AX153" s="12" t="s">
        <v>83</v>
      </c>
      <c r="AY153" s="152" t="s">
        <v>293</v>
      </c>
    </row>
    <row r="154" spans="2:65" s="1" customFormat="1" ht="21.75" customHeight="1">
      <c r="B154" s="32"/>
      <c r="C154" s="137" t="s">
        <v>529</v>
      </c>
      <c r="D154" s="137" t="s">
        <v>295</v>
      </c>
      <c r="E154" s="138" t="s">
        <v>3190</v>
      </c>
      <c r="F154" s="139" t="s">
        <v>3191</v>
      </c>
      <c r="G154" s="140" t="s">
        <v>711</v>
      </c>
      <c r="H154" s="141">
        <v>12.7</v>
      </c>
      <c r="I154" s="142"/>
      <c r="J154" s="143">
        <f>ROUND(I154*H154,2)</f>
        <v>0</v>
      </c>
      <c r="K154" s="139" t="s">
        <v>1</v>
      </c>
      <c r="L154" s="32"/>
      <c r="M154" s="144" t="s">
        <v>1</v>
      </c>
      <c r="N154" s="145" t="s">
        <v>41</v>
      </c>
      <c r="P154" s="146">
        <f>O154*H154</f>
        <v>0</v>
      </c>
      <c r="Q154" s="146">
        <v>1.07E-3</v>
      </c>
      <c r="R154" s="146">
        <f>Q154*H154</f>
        <v>1.3588999999999999E-2</v>
      </c>
      <c r="S154" s="146">
        <v>0</v>
      </c>
      <c r="T154" s="147">
        <f>S154*H154</f>
        <v>0</v>
      </c>
      <c r="AR154" s="148" t="s">
        <v>300</v>
      </c>
      <c r="AT154" s="148" t="s">
        <v>295</v>
      </c>
      <c r="AU154" s="148" t="s">
        <v>85</v>
      </c>
      <c r="AY154" s="17" t="s">
        <v>293</v>
      </c>
      <c r="BE154" s="149">
        <f>IF(N154="základní",J154,0)</f>
        <v>0</v>
      </c>
      <c r="BF154" s="149">
        <f>IF(N154="snížená",J154,0)</f>
        <v>0</v>
      </c>
      <c r="BG154" s="149">
        <f>IF(N154="zákl. přenesená",J154,0)</f>
        <v>0</v>
      </c>
      <c r="BH154" s="149">
        <f>IF(N154="sníž. přenesená",J154,0)</f>
        <v>0</v>
      </c>
      <c r="BI154" s="149">
        <f>IF(N154="nulová",J154,0)</f>
        <v>0</v>
      </c>
      <c r="BJ154" s="17" t="s">
        <v>83</v>
      </c>
      <c r="BK154" s="149">
        <f>ROUND(I154*H154,2)</f>
        <v>0</v>
      </c>
      <c r="BL154" s="17" t="s">
        <v>300</v>
      </c>
      <c r="BM154" s="148" t="s">
        <v>3192</v>
      </c>
    </row>
    <row r="155" spans="2:65" s="12" customFormat="1" ht="11.25">
      <c r="B155" s="150"/>
      <c r="D155" s="151" t="s">
        <v>302</v>
      </c>
      <c r="E155" s="152" t="s">
        <v>1</v>
      </c>
      <c r="F155" s="153" t="s">
        <v>3193</v>
      </c>
      <c r="H155" s="154">
        <v>12.7</v>
      </c>
      <c r="I155" s="155"/>
      <c r="L155" s="150"/>
      <c r="M155" s="156"/>
      <c r="T155" s="157"/>
      <c r="AT155" s="152" t="s">
        <v>302</v>
      </c>
      <c r="AU155" s="152" t="s">
        <v>85</v>
      </c>
      <c r="AV155" s="12" t="s">
        <v>85</v>
      </c>
      <c r="AW155" s="12" t="s">
        <v>32</v>
      </c>
      <c r="AX155" s="12" t="s">
        <v>83</v>
      </c>
      <c r="AY155" s="152" t="s">
        <v>293</v>
      </c>
    </row>
    <row r="156" spans="2:65" s="11" customFormat="1" ht="22.9" customHeight="1">
      <c r="B156" s="125"/>
      <c r="D156" s="126" t="s">
        <v>75</v>
      </c>
      <c r="E156" s="135" t="s">
        <v>300</v>
      </c>
      <c r="F156" s="135" t="s">
        <v>1210</v>
      </c>
      <c r="I156" s="128"/>
      <c r="J156" s="136">
        <f>BK156</f>
        <v>0</v>
      </c>
      <c r="L156" s="125"/>
      <c r="M156" s="130"/>
      <c r="P156" s="131">
        <f>SUM(P157:P159)</f>
        <v>0</v>
      </c>
      <c r="R156" s="131">
        <f>SUM(R157:R159)</f>
        <v>1.03224E-3</v>
      </c>
      <c r="T156" s="132">
        <f>SUM(T157:T159)</f>
        <v>0</v>
      </c>
      <c r="AR156" s="126" t="s">
        <v>83</v>
      </c>
      <c r="AT156" s="133" t="s">
        <v>75</v>
      </c>
      <c r="AU156" s="133" t="s">
        <v>83</v>
      </c>
      <c r="AY156" s="126" t="s">
        <v>293</v>
      </c>
      <c r="BK156" s="134">
        <f>SUM(BK157:BK159)</f>
        <v>0</v>
      </c>
    </row>
    <row r="157" spans="2:65" s="1" customFormat="1" ht="24.2" customHeight="1">
      <c r="B157" s="32"/>
      <c r="C157" s="137" t="s">
        <v>8</v>
      </c>
      <c r="D157" s="137" t="s">
        <v>295</v>
      </c>
      <c r="E157" s="138" t="s">
        <v>1212</v>
      </c>
      <c r="F157" s="139" t="s">
        <v>1213</v>
      </c>
      <c r="G157" s="140" t="s">
        <v>767</v>
      </c>
      <c r="H157" s="141">
        <v>1.173</v>
      </c>
      <c r="I157" s="142"/>
      <c r="J157" s="143">
        <f>ROUND(I157*H157,2)</f>
        <v>0</v>
      </c>
      <c r="K157" s="139" t="s">
        <v>299</v>
      </c>
      <c r="L157" s="32"/>
      <c r="M157" s="144" t="s">
        <v>1</v>
      </c>
      <c r="N157" s="145" t="s">
        <v>41</v>
      </c>
      <c r="P157" s="146">
        <f>O157*H157</f>
        <v>0</v>
      </c>
      <c r="Q157" s="146">
        <v>8.8000000000000003E-4</v>
      </c>
      <c r="R157" s="146">
        <f>Q157*H157</f>
        <v>1.03224E-3</v>
      </c>
      <c r="S157" s="146">
        <v>0</v>
      </c>
      <c r="T157" s="147">
        <f>S157*H157</f>
        <v>0</v>
      </c>
      <c r="AR157" s="148" t="s">
        <v>300</v>
      </c>
      <c r="AT157" s="148" t="s">
        <v>295</v>
      </c>
      <c r="AU157" s="148" t="s">
        <v>85</v>
      </c>
      <c r="AY157" s="17" t="s">
        <v>293</v>
      </c>
      <c r="BE157" s="149">
        <f>IF(N157="základní",J157,0)</f>
        <v>0</v>
      </c>
      <c r="BF157" s="149">
        <f>IF(N157="snížená",J157,0)</f>
        <v>0</v>
      </c>
      <c r="BG157" s="149">
        <f>IF(N157="zákl. přenesená",J157,0)</f>
        <v>0</v>
      </c>
      <c r="BH157" s="149">
        <f>IF(N157="sníž. přenesená",J157,0)</f>
        <v>0</v>
      </c>
      <c r="BI157" s="149">
        <f>IF(N157="nulová",J157,0)</f>
        <v>0</v>
      </c>
      <c r="BJ157" s="17" t="s">
        <v>83</v>
      </c>
      <c r="BK157" s="149">
        <f>ROUND(I157*H157,2)</f>
        <v>0</v>
      </c>
      <c r="BL157" s="17" t="s">
        <v>300</v>
      </c>
      <c r="BM157" s="148" t="s">
        <v>3194</v>
      </c>
    </row>
    <row r="158" spans="2:65" s="12" customFormat="1" ht="22.5">
      <c r="B158" s="150"/>
      <c r="D158" s="151" t="s">
        <v>302</v>
      </c>
      <c r="E158" s="152" t="s">
        <v>1</v>
      </c>
      <c r="F158" s="153" t="s">
        <v>3195</v>
      </c>
      <c r="H158" s="154">
        <v>1.173</v>
      </c>
      <c r="I158" s="155"/>
      <c r="L158" s="150"/>
      <c r="M158" s="156"/>
      <c r="T158" s="157"/>
      <c r="AT158" s="152" t="s">
        <v>302</v>
      </c>
      <c r="AU158" s="152" t="s">
        <v>85</v>
      </c>
      <c r="AV158" s="12" t="s">
        <v>85</v>
      </c>
      <c r="AW158" s="12" t="s">
        <v>32</v>
      </c>
      <c r="AX158" s="12" t="s">
        <v>83</v>
      </c>
      <c r="AY158" s="152" t="s">
        <v>293</v>
      </c>
    </row>
    <row r="159" spans="2:65" s="1" customFormat="1" ht="24.2" customHeight="1">
      <c r="B159" s="32"/>
      <c r="C159" s="137" t="s">
        <v>573</v>
      </c>
      <c r="D159" s="137" t="s">
        <v>295</v>
      </c>
      <c r="E159" s="138" t="s">
        <v>1218</v>
      </c>
      <c r="F159" s="139" t="s">
        <v>1219</v>
      </c>
      <c r="G159" s="140" t="s">
        <v>767</v>
      </c>
      <c r="H159" s="141">
        <v>1.173</v>
      </c>
      <c r="I159" s="142"/>
      <c r="J159" s="143">
        <f>ROUND(I159*H159,2)</f>
        <v>0</v>
      </c>
      <c r="K159" s="139" t="s">
        <v>299</v>
      </c>
      <c r="L159" s="32"/>
      <c r="M159" s="144" t="s">
        <v>1</v>
      </c>
      <c r="N159" s="145" t="s">
        <v>41</v>
      </c>
      <c r="P159" s="146">
        <f>O159*H159</f>
        <v>0</v>
      </c>
      <c r="Q159" s="146">
        <v>0</v>
      </c>
      <c r="R159" s="146">
        <f>Q159*H159</f>
        <v>0</v>
      </c>
      <c r="S159" s="146">
        <v>0</v>
      </c>
      <c r="T159" s="147">
        <f>S159*H159</f>
        <v>0</v>
      </c>
      <c r="AR159" s="148" t="s">
        <v>300</v>
      </c>
      <c r="AT159" s="148" t="s">
        <v>295</v>
      </c>
      <c r="AU159" s="148" t="s">
        <v>85</v>
      </c>
      <c r="AY159" s="17" t="s">
        <v>293</v>
      </c>
      <c r="BE159" s="149">
        <f>IF(N159="základní",J159,0)</f>
        <v>0</v>
      </c>
      <c r="BF159" s="149">
        <f>IF(N159="snížená",J159,0)</f>
        <v>0</v>
      </c>
      <c r="BG159" s="149">
        <f>IF(N159="zákl. přenesená",J159,0)</f>
        <v>0</v>
      </c>
      <c r="BH159" s="149">
        <f>IF(N159="sníž. přenesená",J159,0)</f>
        <v>0</v>
      </c>
      <c r="BI159" s="149">
        <f>IF(N159="nulová",J159,0)</f>
        <v>0</v>
      </c>
      <c r="BJ159" s="17" t="s">
        <v>83</v>
      </c>
      <c r="BK159" s="149">
        <f>ROUND(I159*H159,2)</f>
        <v>0</v>
      </c>
      <c r="BL159" s="17" t="s">
        <v>300</v>
      </c>
      <c r="BM159" s="148" t="s">
        <v>3196</v>
      </c>
    </row>
    <row r="160" spans="2:65" s="11" customFormat="1" ht="22.9" customHeight="1">
      <c r="B160" s="125"/>
      <c r="D160" s="126" t="s">
        <v>75</v>
      </c>
      <c r="E160" s="135" t="s">
        <v>327</v>
      </c>
      <c r="F160" s="135" t="s">
        <v>1221</v>
      </c>
      <c r="I160" s="128"/>
      <c r="J160" s="136">
        <f>BK160</f>
        <v>0</v>
      </c>
      <c r="L160" s="125"/>
      <c r="M160" s="130"/>
      <c r="P160" s="131">
        <f>SUM(P161:P177)</f>
        <v>0</v>
      </c>
      <c r="R160" s="131">
        <f>SUM(R161:R177)</f>
        <v>23.437943660000002</v>
      </c>
      <c r="T160" s="132">
        <f>SUM(T161:T177)</f>
        <v>0</v>
      </c>
      <c r="AR160" s="126" t="s">
        <v>83</v>
      </c>
      <c r="AT160" s="133" t="s">
        <v>75</v>
      </c>
      <c r="AU160" s="133" t="s">
        <v>83</v>
      </c>
      <c r="AY160" s="126" t="s">
        <v>293</v>
      </c>
      <c r="BK160" s="134">
        <f>SUM(BK161:BK177)</f>
        <v>0</v>
      </c>
    </row>
    <row r="161" spans="2:65" s="1" customFormat="1" ht="24.2" customHeight="1">
      <c r="B161" s="32"/>
      <c r="C161" s="137" t="s">
        <v>584</v>
      </c>
      <c r="D161" s="137" t="s">
        <v>295</v>
      </c>
      <c r="E161" s="138" t="s">
        <v>3197</v>
      </c>
      <c r="F161" s="139" t="s">
        <v>3198</v>
      </c>
      <c r="G161" s="140" t="s">
        <v>767</v>
      </c>
      <c r="H161" s="141">
        <v>31.916</v>
      </c>
      <c r="I161" s="142"/>
      <c r="J161" s="143">
        <f>ROUND(I161*H161,2)</f>
        <v>0</v>
      </c>
      <c r="K161" s="139" t="s">
        <v>299</v>
      </c>
      <c r="L161" s="32"/>
      <c r="M161" s="144" t="s">
        <v>1</v>
      </c>
      <c r="N161" s="145" t="s">
        <v>41</v>
      </c>
      <c r="P161" s="146">
        <f>O161*H161</f>
        <v>0</v>
      </c>
      <c r="Q161" s="146">
        <v>1.8380000000000001E-2</v>
      </c>
      <c r="R161" s="146">
        <f>Q161*H161</f>
        <v>0.58661607999999998</v>
      </c>
      <c r="S161" s="146">
        <v>0</v>
      </c>
      <c r="T161" s="147">
        <f>S161*H161</f>
        <v>0</v>
      </c>
      <c r="AR161" s="148" t="s">
        <v>300</v>
      </c>
      <c r="AT161" s="148" t="s">
        <v>295</v>
      </c>
      <c r="AU161" s="148" t="s">
        <v>85</v>
      </c>
      <c r="AY161" s="17" t="s">
        <v>293</v>
      </c>
      <c r="BE161" s="149">
        <f>IF(N161="základní",J161,0)</f>
        <v>0</v>
      </c>
      <c r="BF161" s="149">
        <f>IF(N161="snížená",J161,0)</f>
        <v>0</v>
      </c>
      <c r="BG161" s="149">
        <f>IF(N161="zákl. přenesená",J161,0)</f>
        <v>0</v>
      </c>
      <c r="BH161" s="149">
        <f>IF(N161="sníž. přenesená",J161,0)</f>
        <v>0</v>
      </c>
      <c r="BI161" s="149">
        <f>IF(N161="nulová",J161,0)</f>
        <v>0</v>
      </c>
      <c r="BJ161" s="17" t="s">
        <v>83</v>
      </c>
      <c r="BK161" s="149">
        <f>ROUND(I161*H161,2)</f>
        <v>0</v>
      </c>
      <c r="BL161" s="17" t="s">
        <v>300</v>
      </c>
      <c r="BM161" s="148" t="s">
        <v>3199</v>
      </c>
    </row>
    <row r="162" spans="2:65" s="13" customFormat="1" ht="11.25">
      <c r="B162" s="158"/>
      <c r="D162" s="151" t="s">
        <v>302</v>
      </c>
      <c r="E162" s="159" t="s">
        <v>1</v>
      </c>
      <c r="F162" s="160" t="s">
        <v>3200</v>
      </c>
      <c r="H162" s="159" t="s">
        <v>1</v>
      </c>
      <c r="I162" s="161"/>
      <c r="L162" s="158"/>
      <c r="M162" s="162"/>
      <c r="T162" s="163"/>
      <c r="AT162" s="159" t="s">
        <v>302</v>
      </c>
      <c r="AU162" s="159" t="s">
        <v>85</v>
      </c>
      <c r="AV162" s="13" t="s">
        <v>83</v>
      </c>
      <c r="AW162" s="13" t="s">
        <v>32</v>
      </c>
      <c r="AX162" s="13" t="s">
        <v>76</v>
      </c>
      <c r="AY162" s="159" t="s">
        <v>293</v>
      </c>
    </row>
    <row r="163" spans="2:65" s="12" customFormat="1" ht="11.25">
      <c r="B163" s="150"/>
      <c r="D163" s="151" t="s">
        <v>302</v>
      </c>
      <c r="E163" s="152" t="s">
        <v>1</v>
      </c>
      <c r="F163" s="153" t="s">
        <v>3201</v>
      </c>
      <c r="H163" s="154">
        <v>31.916</v>
      </c>
      <c r="I163" s="155"/>
      <c r="L163" s="150"/>
      <c r="M163" s="156"/>
      <c r="T163" s="157"/>
      <c r="AT163" s="152" t="s">
        <v>302</v>
      </c>
      <c r="AU163" s="152" t="s">
        <v>85</v>
      </c>
      <c r="AV163" s="12" t="s">
        <v>85</v>
      </c>
      <c r="AW163" s="12" t="s">
        <v>32</v>
      </c>
      <c r="AX163" s="12" t="s">
        <v>83</v>
      </c>
      <c r="AY163" s="152" t="s">
        <v>293</v>
      </c>
    </row>
    <row r="164" spans="2:65" s="1" customFormat="1" ht="24.2" customHeight="1">
      <c r="B164" s="32"/>
      <c r="C164" s="137" t="s">
        <v>606</v>
      </c>
      <c r="D164" s="137" t="s">
        <v>295</v>
      </c>
      <c r="E164" s="138" t="s">
        <v>3202</v>
      </c>
      <c r="F164" s="139" t="s">
        <v>3203</v>
      </c>
      <c r="G164" s="140" t="s">
        <v>767</v>
      </c>
      <c r="H164" s="141">
        <v>98.816000000000003</v>
      </c>
      <c r="I164" s="142"/>
      <c r="J164" s="143">
        <f>ROUND(I164*H164,2)</f>
        <v>0</v>
      </c>
      <c r="K164" s="139" t="s">
        <v>299</v>
      </c>
      <c r="L164" s="32"/>
      <c r="M164" s="144" t="s">
        <v>1</v>
      </c>
      <c r="N164" s="145" t="s">
        <v>41</v>
      </c>
      <c r="P164" s="146">
        <f>O164*H164</f>
        <v>0</v>
      </c>
      <c r="Q164" s="146">
        <v>1.8380000000000001E-2</v>
      </c>
      <c r="R164" s="146">
        <f>Q164*H164</f>
        <v>1.8162380800000002</v>
      </c>
      <c r="S164" s="146">
        <v>0</v>
      </c>
      <c r="T164" s="147">
        <f>S164*H164</f>
        <v>0</v>
      </c>
      <c r="AR164" s="148" t="s">
        <v>300</v>
      </c>
      <c r="AT164" s="148" t="s">
        <v>295</v>
      </c>
      <c r="AU164" s="148" t="s">
        <v>85</v>
      </c>
      <c r="AY164" s="17" t="s">
        <v>293</v>
      </c>
      <c r="BE164" s="149">
        <f>IF(N164="základní",J164,0)</f>
        <v>0</v>
      </c>
      <c r="BF164" s="149">
        <f>IF(N164="snížená",J164,0)</f>
        <v>0</v>
      </c>
      <c r="BG164" s="149">
        <f>IF(N164="zákl. přenesená",J164,0)</f>
        <v>0</v>
      </c>
      <c r="BH164" s="149">
        <f>IF(N164="sníž. přenesená",J164,0)</f>
        <v>0</v>
      </c>
      <c r="BI164" s="149">
        <f>IF(N164="nulová",J164,0)</f>
        <v>0</v>
      </c>
      <c r="BJ164" s="17" t="s">
        <v>83</v>
      </c>
      <c r="BK164" s="149">
        <f>ROUND(I164*H164,2)</f>
        <v>0</v>
      </c>
      <c r="BL164" s="17" t="s">
        <v>300</v>
      </c>
      <c r="BM164" s="148" t="s">
        <v>3204</v>
      </c>
    </row>
    <row r="165" spans="2:65" s="13" customFormat="1" ht="11.25">
      <c r="B165" s="158"/>
      <c r="D165" s="151" t="s">
        <v>302</v>
      </c>
      <c r="E165" s="159" t="s">
        <v>1</v>
      </c>
      <c r="F165" s="160" t="s">
        <v>3200</v>
      </c>
      <c r="H165" s="159" t="s">
        <v>1</v>
      </c>
      <c r="I165" s="161"/>
      <c r="L165" s="158"/>
      <c r="M165" s="162"/>
      <c r="T165" s="163"/>
      <c r="AT165" s="159" t="s">
        <v>302</v>
      </c>
      <c r="AU165" s="159" t="s">
        <v>85</v>
      </c>
      <c r="AV165" s="13" t="s">
        <v>83</v>
      </c>
      <c r="AW165" s="13" t="s">
        <v>32</v>
      </c>
      <c r="AX165" s="13" t="s">
        <v>76</v>
      </c>
      <c r="AY165" s="159" t="s">
        <v>293</v>
      </c>
    </row>
    <row r="166" spans="2:65" s="12" customFormat="1" ht="22.5">
      <c r="B166" s="150"/>
      <c r="D166" s="151" t="s">
        <v>302</v>
      </c>
      <c r="E166" s="152" t="s">
        <v>1</v>
      </c>
      <c r="F166" s="153" t="s">
        <v>3205</v>
      </c>
      <c r="H166" s="154">
        <v>98.816000000000003</v>
      </c>
      <c r="I166" s="155"/>
      <c r="L166" s="150"/>
      <c r="M166" s="156"/>
      <c r="T166" s="157"/>
      <c r="AT166" s="152" t="s">
        <v>302</v>
      </c>
      <c r="AU166" s="152" t="s">
        <v>85</v>
      </c>
      <c r="AV166" s="12" t="s">
        <v>85</v>
      </c>
      <c r="AW166" s="12" t="s">
        <v>32</v>
      </c>
      <c r="AX166" s="12" t="s">
        <v>83</v>
      </c>
      <c r="AY166" s="152" t="s">
        <v>293</v>
      </c>
    </row>
    <row r="167" spans="2:65" s="1" customFormat="1" ht="33" customHeight="1">
      <c r="B167" s="32"/>
      <c r="C167" s="137" t="s">
        <v>624</v>
      </c>
      <c r="D167" s="137" t="s">
        <v>295</v>
      </c>
      <c r="E167" s="138" t="s">
        <v>3206</v>
      </c>
      <c r="F167" s="139" t="s">
        <v>3207</v>
      </c>
      <c r="G167" s="140" t="s">
        <v>311</v>
      </c>
      <c r="H167" s="141">
        <v>8.1300000000000008</v>
      </c>
      <c r="I167" s="142"/>
      <c r="J167" s="143">
        <f>ROUND(I167*H167,2)</f>
        <v>0</v>
      </c>
      <c r="K167" s="139" t="s">
        <v>299</v>
      </c>
      <c r="L167" s="32"/>
      <c r="M167" s="144" t="s">
        <v>1</v>
      </c>
      <c r="N167" s="145" t="s">
        <v>41</v>
      </c>
      <c r="P167" s="146">
        <f>O167*H167</f>
        <v>0</v>
      </c>
      <c r="Q167" s="146">
        <v>2.5018699999999998</v>
      </c>
      <c r="R167" s="146">
        <f>Q167*H167</f>
        <v>20.3402031</v>
      </c>
      <c r="S167" s="146">
        <v>0</v>
      </c>
      <c r="T167" s="147">
        <f>S167*H167</f>
        <v>0</v>
      </c>
      <c r="AR167" s="148" t="s">
        <v>300</v>
      </c>
      <c r="AT167" s="148" t="s">
        <v>295</v>
      </c>
      <c r="AU167" s="148" t="s">
        <v>85</v>
      </c>
      <c r="AY167" s="17" t="s">
        <v>293</v>
      </c>
      <c r="BE167" s="149">
        <f>IF(N167="základní",J167,0)</f>
        <v>0</v>
      </c>
      <c r="BF167" s="149">
        <f>IF(N167="snížená",J167,0)</f>
        <v>0</v>
      </c>
      <c r="BG167" s="149">
        <f>IF(N167="zákl. přenesená",J167,0)</f>
        <v>0</v>
      </c>
      <c r="BH167" s="149">
        <f>IF(N167="sníž. přenesená",J167,0)</f>
        <v>0</v>
      </c>
      <c r="BI167" s="149">
        <f>IF(N167="nulová",J167,0)</f>
        <v>0</v>
      </c>
      <c r="BJ167" s="17" t="s">
        <v>83</v>
      </c>
      <c r="BK167" s="149">
        <f>ROUND(I167*H167,2)</f>
        <v>0</v>
      </c>
      <c r="BL167" s="17" t="s">
        <v>300</v>
      </c>
      <c r="BM167" s="148" t="s">
        <v>3208</v>
      </c>
    </row>
    <row r="168" spans="2:65" s="12" customFormat="1" ht="11.25">
      <c r="B168" s="150"/>
      <c r="D168" s="151" t="s">
        <v>302</v>
      </c>
      <c r="E168" s="152" t="s">
        <v>1</v>
      </c>
      <c r="F168" s="153" t="s">
        <v>3209</v>
      </c>
      <c r="H168" s="154">
        <v>5.52</v>
      </c>
      <c r="I168" s="155"/>
      <c r="L168" s="150"/>
      <c r="M168" s="156"/>
      <c r="T168" s="157"/>
      <c r="AT168" s="152" t="s">
        <v>302</v>
      </c>
      <c r="AU168" s="152" t="s">
        <v>85</v>
      </c>
      <c r="AV168" s="12" t="s">
        <v>85</v>
      </c>
      <c r="AW168" s="12" t="s">
        <v>32</v>
      </c>
      <c r="AX168" s="12" t="s">
        <v>76</v>
      </c>
      <c r="AY168" s="152" t="s">
        <v>293</v>
      </c>
    </row>
    <row r="169" spans="2:65" s="12" customFormat="1" ht="11.25">
      <c r="B169" s="150"/>
      <c r="D169" s="151" t="s">
        <v>302</v>
      </c>
      <c r="E169" s="152" t="s">
        <v>1</v>
      </c>
      <c r="F169" s="153" t="s">
        <v>3210</v>
      </c>
      <c r="H169" s="154">
        <v>2.61</v>
      </c>
      <c r="I169" s="155"/>
      <c r="L169" s="150"/>
      <c r="M169" s="156"/>
      <c r="T169" s="157"/>
      <c r="AT169" s="152" t="s">
        <v>302</v>
      </c>
      <c r="AU169" s="152" t="s">
        <v>85</v>
      </c>
      <c r="AV169" s="12" t="s">
        <v>85</v>
      </c>
      <c r="AW169" s="12" t="s">
        <v>32</v>
      </c>
      <c r="AX169" s="12" t="s">
        <v>76</v>
      </c>
      <c r="AY169" s="152" t="s">
        <v>293</v>
      </c>
    </row>
    <row r="170" spans="2:65" s="14" customFormat="1" ht="11.25">
      <c r="B170" s="167"/>
      <c r="D170" s="151" t="s">
        <v>302</v>
      </c>
      <c r="E170" s="168" t="s">
        <v>1</v>
      </c>
      <c r="F170" s="169" t="s">
        <v>371</v>
      </c>
      <c r="H170" s="170">
        <v>8.1300000000000008</v>
      </c>
      <c r="I170" s="171"/>
      <c r="L170" s="167"/>
      <c r="M170" s="172"/>
      <c r="T170" s="173"/>
      <c r="AT170" s="168" t="s">
        <v>302</v>
      </c>
      <c r="AU170" s="168" t="s">
        <v>85</v>
      </c>
      <c r="AV170" s="14" t="s">
        <v>300</v>
      </c>
      <c r="AW170" s="14" t="s">
        <v>32</v>
      </c>
      <c r="AX170" s="14" t="s">
        <v>83</v>
      </c>
      <c r="AY170" s="168" t="s">
        <v>293</v>
      </c>
    </row>
    <row r="171" spans="2:65" s="1" customFormat="1" ht="16.5" customHeight="1">
      <c r="B171" s="32"/>
      <c r="C171" s="137" t="s">
        <v>645</v>
      </c>
      <c r="D171" s="137" t="s">
        <v>295</v>
      </c>
      <c r="E171" s="138" t="s">
        <v>3211</v>
      </c>
      <c r="F171" s="139" t="s">
        <v>3212</v>
      </c>
      <c r="G171" s="140" t="s">
        <v>533</v>
      </c>
      <c r="H171" s="141">
        <v>0.24</v>
      </c>
      <c r="I171" s="142"/>
      <c r="J171" s="143">
        <f>ROUND(I171*H171,2)</f>
        <v>0</v>
      </c>
      <c r="K171" s="139" t="s">
        <v>299</v>
      </c>
      <c r="L171" s="32"/>
      <c r="M171" s="144" t="s">
        <v>1</v>
      </c>
      <c r="N171" s="145" t="s">
        <v>41</v>
      </c>
      <c r="P171" s="146">
        <f>O171*H171</f>
        <v>0</v>
      </c>
      <c r="Q171" s="146">
        <v>1.0416099999999999</v>
      </c>
      <c r="R171" s="146">
        <f>Q171*H171</f>
        <v>0.24998639999999997</v>
      </c>
      <c r="S171" s="146">
        <v>0</v>
      </c>
      <c r="T171" s="147">
        <f>S171*H171</f>
        <v>0</v>
      </c>
      <c r="AR171" s="148" t="s">
        <v>300</v>
      </c>
      <c r="AT171" s="148" t="s">
        <v>295</v>
      </c>
      <c r="AU171" s="148" t="s">
        <v>85</v>
      </c>
      <c r="AY171" s="17" t="s">
        <v>293</v>
      </c>
      <c r="BE171" s="149">
        <f>IF(N171="základní",J171,0)</f>
        <v>0</v>
      </c>
      <c r="BF171" s="149">
        <f>IF(N171="snížená",J171,0)</f>
        <v>0</v>
      </c>
      <c r="BG171" s="149">
        <f>IF(N171="zákl. přenesená",J171,0)</f>
        <v>0</v>
      </c>
      <c r="BH171" s="149">
        <f>IF(N171="sníž. přenesená",J171,0)</f>
        <v>0</v>
      </c>
      <c r="BI171" s="149">
        <f>IF(N171="nulová",J171,0)</f>
        <v>0</v>
      </c>
      <c r="BJ171" s="17" t="s">
        <v>83</v>
      </c>
      <c r="BK171" s="149">
        <f>ROUND(I171*H171,2)</f>
        <v>0</v>
      </c>
      <c r="BL171" s="17" t="s">
        <v>300</v>
      </c>
      <c r="BM171" s="148" t="s">
        <v>3213</v>
      </c>
    </row>
    <row r="172" spans="2:65" s="12" customFormat="1" ht="11.25">
      <c r="B172" s="150"/>
      <c r="D172" s="151" t="s">
        <v>302</v>
      </c>
      <c r="E172" s="152" t="s">
        <v>1</v>
      </c>
      <c r="F172" s="153" t="s">
        <v>3214</v>
      </c>
      <c r="H172" s="154">
        <v>0.16300000000000001</v>
      </c>
      <c r="I172" s="155"/>
      <c r="L172" s="150"/>
      <c r="M172" s="156"/>
      <c r="T172" s="157"/>
      <c r="AT172" s="152" t="s">
        <v>302</v>
      </c>
      <c r="AU172" s="152" t="s">
        <v>85</v>
      </c>
      <c r="AV172" s="12" t="s">
        <v>85</v>
      </c>
      <c r="AW172" s="12" t="s">
        <v>32</v>
      </c>
      <c r="AX172" s="12" t="s">
        <v>76</v>
      </c>
      <c r="AY172" s="152" t="s">
        <v>293</v>
      </c>
    </row>
    <row r="173" spans="2:65" s="12" customFormat="1" ht="11.25">
      <c r="B173" s="150"/>
      <c r="D173" s="151" t="s">
        <v>302</v>
      </c>
      <c r="E173" s="152" t="s">
        <v>1</v>
      </c>
      <c r="F173" s="153" t="s">
        <v>3215</v>
      </c>
      <c r="H173" s="154">
        <v>7.6999999999999999E-2</v>
      </c>
      <c r="I173" s="155"/>
      <c r="L173" s="150"/>
      <c r="M173" s="156"/>
      <c r="T173" s="157"/>
      <c r="AT173" s="152" t="s">
        <v>302</v>
      </c>
      <c r="AU173" s="152" t="s">
        <v>85</v>
      </c>
      <c r="AV173" s="12" t="s">
        <v>85</v>
      </c>
      <c r="AW173" s="12" t="s">
        <v>32</v>
      </c>
      <c r="AX173" s="12" t="s">
        <v>76</v>
      </c>
      <c r="AY173" s="152" t="s">
        <v>293</v>
      </c>
    </row>
    <row r="174" spans="2:65" s="14" customFormat="1" ht="11.25">
      <c r="B174" s="167"/>
      <c r="D174" s="151" t="s">
        <v>302</v>
      </c>
      <c r="E174" s="168" t="s">
        <v>1</v>
      </c>
      <c r="F174" s="169" t="s">
        <v>371</v>
      </c>
      <c r="H174" s="170">
        <v>0.24</v>
      </c>
      <c r="I174" s="171"/>
      <c r="L174" s="167"/>
      <c r="M174" s="172"/>
      <c r="T174" s="173"/>
      <c r="AT174" s="168" t="s">
        <v>302</v>
      </c>
      <c r="AU174" s="168" t="s">
        <v>85</v>
      </c>
      <c r="AV174" s="14" t="s">
        <v>300</v>
      </c>
      <c r="AW174" s="14" t="s">
        <v>32</v>
      </c>
      <c r="AX174" s="14" t="s">
        <v>83</v>
      </c>
      <c r="AY174" s="168" t="s">
        <v>293</v>
      </c>
    </row>
    <row r="175" spans="2:65" s="1" customFormat="1" ht="24.2" customHeight="1">
      <c r="B175" s="32"/>
      <c r="C175" s="137" t="s">
        <v>660</v>
      </c>
      <c r="D175" s="137" t="s">
        <v>295</v>
      </c>
      <c r="E175" s="138" t="s">
        <v>3216</v>
      </c>
      <c r="F175" s="139" t="s">
        <v>3217</v>
      </c>
      <c r="G175" s="140" t="s">
        <v>909</v>
      </c>
      <c r="H175" s="141">
        <v>1</v>
      </c>
      <c r="I175" s="142"/>
      <c r="J175" s="143">
        <f>ROUND(I175*H175,2)</f>
        <v>0</v>
      </c>
      <c r="K175" s="139" t="s">
        <v>299</v>
      </c>
      <c r="L175" s="32"/>
      <c r="M175" s="144" t="s">
        <v>1</v>
      </c>
      <c r="N175" s="145" t="s">
        <v>41</v>
      </c>
      <c r="P175" s="146">
        <f>O175*H175</f>
        <v>0</v>
      </c>
      <c r="Q175" s="146">
        <v>0.42153000000000002</v>
      </c>
      <c r="R175" s="146">
        <f>Q175*H175</f>
        <v>0.42153000000000002</v>
      </c>
      <c r="S175" s="146">
        <v>0</v>
      </c>
      <c r="T175" s="147">
        <f>S175*H175</f>
        <v>0</v>
      </c>
      <c r="AR175" s="148" t="s">
        <v>300</v>
      </c>
      <c r="AT175" s="148" t="s">
        <v>295</v>
      </c>
      <c r="AU175" s="148" t="s">
        <v>85</v>
      </c>
      <c r="AY175" s="17" t="s">
        <v>293</v>
      </c>
      <c r="BE175" s="149">
        <f>IF(N175="základní",J175,0)</f>
        <v>0</v>
      </c>
      <c r="BF175" s="149">
        <f>IF(N175="snížená",J175,0)</f>
        <v>0</v>
      </c>
      <c r="BG175" s="149">
        <f>IF(N175="zákl. přenesená",J175,0)</f>
        <v>0</v>
      </c>
      <c r="BH175" s="149">
        <f>IF(N175="sníž. přenesená",J175,0)</f>
        <v>0</v>
      </c>
      <c r="BI175" s="149">
        <f>IF(N175="nulová",J175,0)</f>
        <v>0</v>
      </c>
      <c r="BJ175" s="17" t="s">
        <v>83</v>
      </c>
      <c r="BK175" s="149">
        <f>ROUND(I175*H175,2)</f>
        <v>0</v>
      </c>
      <c r="BL175" s="17" t="s">
        <v>300</v>
      </c>
      <c r="BM175" s="148" t="s">
        <v>3218</v>
      </c>
    </row>
    <row r="176" spans="2:65" s="1" customFormat="1" ht="37.9" customHeight="1">
      <c r="B176" s="32"/>
      <c r="C176" s="174" t="s">
        <v>680</v>
      </c>
      <c r="D176" s="174" t="s">
        <v>530</v>
      </c>
      <c r="E176" s="175" t="s">
        <v>3219</v>
      </c>
      <c r="F176" s="176" t="s">
        <v>3220</v>
      </c>
      <c r="G176" s="177" t="s">
        <v>909</v>
      </c>
      <c r="H176" s="178">
        <v>1</v>
      </c>
      <c r="I176" s="179"/>
      <c r="J176" s="180">
        <f>ROUND(I176*H176,2)</f>
        <v>0</v>
      </c>
      <c r="K176" s="176" t="s">
        <v>299</v>
      </c>
      <c r="L176" s="181"/>
      <c r="M176" s="182" t="s">
        <v>1</v>
      </c>
      <c r="N176" s="183" t="s">
        <v>41</v>
      </c>
      <c r="P176" s="146">
        <f>O176*H176</f>
        <v>0</v>
      </c>
      <c r="Q176" s="146">
        <v>2.3369999999999998E-2</v>
      </c>
      <c r="R176" s="146">
        <f>Q176*H176</f>
        <v>2.3369999999999998E-2</v>
      </c>
      <c r="S176" s="146">
        <v>0</v>
      </c>
      <c r="T176" s="147">
        <f>S176*H176</f>
        <v>0</v>
      </c>
      <c r="AR176" s="148" t="s">
        <v>396</v>
      </c>
      <c r="AT176" s="148" t="s">
        <v>530</v>
      </c>
      <c r="AU176" s="148" t="s">
        <v>85</v>
      </c>
      <c r="AY176" s="17" t="s">
        <v>293</v>
      </c>
      <c r="BE176" s="149">
        <f>IF(N176="základní",J176,0)</f>
        <v>0</v>
      </c>
      <c r="BF176" s="149">
        <f>IF(N176="snížená",J176,0)</f>
        <v>0</v>
      </c>
      <c r="BG176" s="149">
        <f>IF(N176="zákl. přenesená",J176,0)</f>
        <v>0</v>
      </c>
      <c r="BH176" s="149">
        <f>IF(N176="sníž. přenesená",J176,0)</f>
        <v>0</v>
      </c>
      <c r="BI176" s="149">
        <f>IF(N176="nulová",J176,0)</f>
        <v>0</v>
      </c>
      <c r="BJ176" s="17" t="s">
        <v>83</v>
      </c>
      <c r="BK176" s="149">
        <f>ROUND(I176*H176,2)</f>
        <v>0</v>
      </c>
      <c r="BL176" s="17" t="s">
        <v>300</v>
      </c>
      <c r="BM176" s="148" t="s">
        <v>3221</v>
      </c>
    </row>
    <row r="177" spans="2:65" s="1" customFormat="1" ht="19.5">
      <c r="B177" s="32"/>
      <c r="D177" s="151" t="s">
        <v>324</v>
      </c>
      <c r="F177" s="184" t="s">
        <v>3222</v>
      </c>
      <c r="I177" s="165"/>
      <c r="L177" s="32"/>
      <c r="M177" s="166"/>
      <c r="T177" s="56"/>
      <c r="AT177" s="17" t="s">
        <v>324</v>
      </c>
      <c r="AU177" s="17" t="s">
        <v>85</v>
      </c>
    </row>
    <row r="178" spans="2:65" s="11" customFormat="1" ht="22.9" customHeight="1">
      <c r="B178" s="125"/>
      <c r="D178" s="126" t="s">
        <v>75</v>
      </c>
      <c r="E178" s="135" t="s">
        <v>415</v>
      </c>
      <c r="F178" s="135" t="s">
        <v>1289</v>
      </c>
      <c r="I178" s="128"/>
      <c r="J178" s="136">
        <f>BK178</f>
        <v>0</v>
      </c>
      <c r="L178" s="125"/>
      <c r="M178" s="130"/>
      <c r="P178" s="131">
        <f>SUM(P179:P194)</f>
        <v>0</v>
      </c>
      <c r="R178" s="131">
        <f>SUM(R179:R194)</f>
        <v>0</v>
      </c>
      <c r="T178" s="132">
        <f>SUM(T179:T194)</f>
        <v>43.503599999999999</v>
      </c>
      <c r="AR178" s="126" t="s">
        <v>83</v>
      </c>
      <c r="AT178" s="133" t="s">
        <v>75</v>
      </c>
      <c r="AU178" s="133" t="s">
        <v>83</v>
      </c>
      <c r="AY178" s="126" t="s">
        <v>293</v>
      </c>
      <c r="BK178" s="134">
        <f>SUM(BK179:BK194)</f>
        <v>0</v>
      </c>
    </row>
    <row r="179" spans="2:65" s="1" customFormat="1" ht="37.9" customHeight="1">
      <c r="B179" s="32"/>
      <c r="C179" s="137" t="s">
        <v>686</v>
      </c>
      <c r="D179" s="137" t="s">
        <v>295</v>
      </c>
      <c r="E179" s="138" t="s">
        <v>3223</v>
      </c>
      <c r="F179" s="139" t="s">
        <v>3224</v>
      </c>
      <c r="G179" s="140" t="s">
        <v>311</v>
      </c>
      <c r="H179" s="141">
        <v>13.65</v>
      </c>
      <c r="I179" s="142"/>
      <c r="J179" s="143">
        <f>ROUND(I179*H179,2)</f>
        <v>0</v>
      </c>
      <c r="K179" s="139" t="s">
        <v>299</v>
      </c>
      <c r="L179" s="32"/>
      <c r="M179" s="144" t="s">
        <v>1</v>
      </c>
      <c r="N179" s="145" t="s">
        <v>41</v>
      </c>
      <c r="P179" s="146">
        <f>O179*H179</f>
        <v>0</v>
      </c>
      <c r="Q179" s="146">
        <v>0</v>
      </c>
      <c r="R179" s="146">
        <f>Q179*H179</f>
        <v>0</v>
      </c>
      <c r="S179" s="146">
        <v>2.2000000000000002</v>
      </c>
      <c r="T179" s="147">
        <f>S179*H179</f>
        <v>30.030000000000005</v>
      </c>
      <c r="AR179" s="148" t="s">
        <v>300</v>
      </c>
      <c r="AT179" s="148" t="s">
        <v>295</v>
      </c>
      <c r="AU179" s="148" t="s">
        <v>85</v>
      </c>
      <c r="AY179" s="17" t="s">
        <v>293</v>
      </c>
      <c r="BE179" s="149">
        <f>IF(N179="základní",J179,0)</f>
        <v>0</v>
      </c>
      <c r="BF179" s="149">
        <f>IF(N179="snížená",J179,0)</f>
        <v>0</v>
      </c>
      <c r="BG179" s="149">
        <f>IF(N179="zákl. přenesená",J179,0)</f>
        <v>0</v>
      </c>
      <c r="BH179" s="149">
        <f>IF(N179="sníž. přenesená",J179,0)</f>
        <v>0</v>
      </c>
      <c r="BI179" s="149">
        <f>IF(N179="nulová",J179,0)</f>
        <v>0</v>
      </c>
      <c r="BJ179" s="17" t="s">
        <v>83</v>
      </c>
      <c r="BK179" s="149">
        <f>ROUND(I179*H179,2)</f>
        <v>0</v>
      </c>
      <c r="BL179" s="17" t="s">
        <v>300</v>
      </c>
      <c r="BM179" s="148" t="s">
        <v>3225</v>
      </c>
    </row>
    <row r="180" spans="2:65" s="12" customFormat="1" ht="11.25">
      <c r="B180" s="150"/>
      <c r="D180" s="151" t="s">
        <v>302</v>
      </c>
      <c r="E180" s="152" t="s">
        <v>1</v>
      </c>
      <c r="F180" s="153" t="s">
        <v>3226</v>
      </c>
      <c r="H180" s="154">
        <v>11.04</v>
      </c>
      <c r="I180" s="155"/>
      <c r="L180" s="150"/>
      <c r="M180" s="156"/>
      <c r="T180" s="157"/>
      <c r="AT180" s="152" t="s">
        <v>302</v>
      </c>
      <c r="AU180" s="152" t="s">
        <v>85</v>
      </c>
      <c r="AV180" s="12" t="s">
        <v>85</v>
      </c>
      <c r="AW180" s="12" t="s">
        <v>32</v>
      </c>
      <c r="AX180" s="12" t="s">
        <v>76</v>
      </c>
      <c r="AY180" s="152" t="s">
        <v>293</v>
      </c>
    </row>
    <row r="181" spans="2:65" s="12" customFormat="1" ht="11.25">
      <c r="B181" s="150"/>
      <c r="D181" s="151" t="s">
        <v>302</v>
      </c>
      <c r="E181" s="152" t="s">
        <v>1</v>
      </c>
      <c r="F181" s="153" t="s">
        <v>3210</v>
      </c>
      <c r="H181" s="154">
        <v>2.61</v>
      </c>
      <c r="I181" s="155"/>
      <c r="L181" s="150"/>
      <c r="M181" s="156"/>
      <c r="T181" s="157"/>
      <c r="AT181" s="152" t="s">
        <v>302</v>
      </c>
      <c r="AU181" s="152" t="s">
        <v>85</v>
      </c>
      <c r="AV181" s="12" t="s">
        <v>85</v>
      </c>
      <c r="AW181" s="12" t="s">
        <v>32</v>
      </c>
      <c r="AX181" s="12" t="s">
        <v>76</v>
      </c>
      <c r="AY181" s="152" t="s">
        <v>293</v>
      </c>
    </row>
    <row r="182" spans="2:65" s="14" customFormat="1" ht="11.25">
      <c r="B182" s="167"/>
      <c r="D182" s="151" t="s">
        <v>302</v>
      </c>
      <c r="E182" s="168" t="s">
        <v>1</v>
      </c>
      <c r="F182" s="169" t="s">
        <v>371</v>
      </c>
      <c r="H182" s="170">
        <v>13.65</v>
      </c>
      <c r="I182" s="171"/>
      <c r="L182" s="167"/>
      <c r="M182" s="172"/>
      <c r="T182" s="173"/>
      <c r="AT182" s="168" t="s">
        <v>302</v>
      </c>
      <c r="AU182" s="168" t="s">
        <v>85</v>
      </c>
      <c r="AV182" s="14" t="s">
        <v>300</v>
      </c>
      <c r="AW182" s="14" t="s">
        <v>32</v>
      </c>
      <c r="AX182" s="14" t="s">
        <v>83</v>
      </c>
      <c r="AY182" s="168" t="s">
        <v>293</v>
      </c>
    </row>
    <row r="183" spans="2:65" s="1" customFormat="1" ht="24.2" customHeight="1">
      <c r="B183" s="32"/>
      <c r="C183" s="137" t="s">
        <v>7</v>
      </c>
      <c r="D183" s="137" t="s">
        <v>295</v>
      </c>
      <c r="E183" s="138" t="s">
        <v>3227</v>
      </c>
      <c r="F183" s="139" t="s">
        <v>3228</v>
      </c>
      <c r="G183" s="140" t="s">
        <v>909</v>
      </c>
      <c r="H183" s="141">
        <v>5</v>
      </c>
      <c r="I183" s="142"/>
      <c r="J183" s="143">
        <f>ROUND(I183*H183,2)</f>
        <v>0</v>
      </c>
      <c r="K183" s="139" t="s">
        <v>299</v>
      </c>
      <c r="L183" s="32"/>
      <c r="M183" s="144" t="s">
        <v>1</v>
      </c>
      <c r="N183" s="145" t="s">
        <v>41</v>
      </c>
      <c r="P183" s="146">
        <f>O183*H183</f>
        <v>0</v>
      </c>
      <c r="Q183" s="146">
        <v>0</v>
      </c>
      <c r="R183" s="146">
        <f>Q183*H183</f>
        <v>0</v>
      </c>
      <c r="S183" s="146">
        <v>0.14899999999999999</v>
      </c>
      <c r="T183" s="147">
        <f>S183*H183</f>
        <v>0.745</v>
      </c>
      <c r="AR183" s="148" t="s">
        <v>300</v>
      </c>
      <c r="AT183" s="148" t="s">
        <v>295</v>
      </c>
      <c r="AU183" s="148" t="s">
        <v>85</v>
      </c>
      <c r="AY183" s="17" t="s">
        <v>293</v>
      </c>
      <c r="BE183" s="149">
        <f>IF(N183="základní",J183,0)</f>
        <v>0</v>
      </c>
      <c r="BF183" s="149">
        <f>IF(N183="snížená",J183,0)</f>
        <v>0</v>
      </c>
      <c r="BG183" s="149">
        <f>IF(N183="zákl. přenesená",J183,0)</f>
        <v>0</v>
      </c>
      <c r="BH183" s="149">
        <f>IF(N183="sníž. přenesená",J183,0)</f>
        <v>0</v>
      </c>
      <c r="BI183" s="149">
        <f>IF(N183="nulová",J183,0)</f>
        <v>0</v>
      </c>
      <c r="BJ183" s="17" t="s">
        <v>83</v>
      </c>
      <c r="BK183" s="149">
        <f>ROUND(I183*H183,2)</f>
        <v>0</v>
      </c>
      <c r="BL183" s="17" t="s">
        <v>300</v>
      </c>
      <c r="BM183" s="148" t="s">
        <v>3229</v>
      </c>
    </row>
    <row r="184" spans="2:65" s="12" customFormat="1" ht="11.25">
      <c r="B184" s="150"/>
      <c r="D184" s="151" t="s">
        <v>302</v>
      </c>
      <c r="E184" s="152" t="s">
        <v>1</v>
      </c>
      <c r="F184" s="153" t="s">
        <v>3230</v>
      </c>
      <c r="H184" s="154">
        <v>5</v>
      </c>
      <c r="I184" s="155"/>
      <c r="L184" s="150"/>
      <c r="M184" s="156"/>
      <c r="T184" s="157"/>
      <c r="AT184" s="152" t="s">
        <v>302</v>
      </c>
      <c r="AU184" s="152" t="s">
        <v>85</v>
      </c>
      <c r="AV184" s="12" t="s">
        <v>85</v>
      </c>
      <c r="AW184" s="12" t="s">
        <v>32</v>
      </c>
      <c r="AX184" s="12" t="s">
        <v>83</v>
      </c>
      <c r="AY184" s="152" t="s">
        <v>293</v>
      </c>
    </row>
    <row r="185" spans="2:65" s="1" customFormat="1" ht="24.2" customHeight="1">
      <c r="B185" s="32"/>
      <c r="C185" s="137" t="s">
        <v>694</v>
      </c>
      <c r="D185" s="137" t="s">
        <v>295</v>
      </c>
      <c r="E185" s="138" t="s">
        <v>3231</v>
      </c>
      <c r="F185" s="139" t="s">
        <v>3232</v>
      </c>
      <c r="G185" s="140" t="s">
        <v>311</v>
      </c>
      <c r="H185" s="141">
        <v>0.24</v>
      </c>
      <c r="I185" s="142"/>
      <c r="J185" s="143">
        <f>ROUND(I185*H185,2)</f>
        <v>0</v>
      </c>
      <c r="K185" s="139" t="s">
        <v>299</v>
      </c>
      <c r="L185" s="32"/>
      <c r="M185" s="144" t="s">
        <v>1</v>
      </c>
      <c r="N185" s="145" t="s">
        <v>41</v>
      </c>
      <c r="P185" s="146">
        <f>O185*H185</f>
        <v>0</v>
      </c>
      <c r="Q185" s="146">
        <v>0</v>
      </c>
      <c r="R185" s="146">
        <f>Q185*H185</f>
        <v>0</v>
      </c>
      <c r="S185" s="146">
        <v>1.8</v>
      </c>
      <c r="T185" s="147">
        <f>S185*H185</f>
        <v>0.432</v>
      </c>
      <c r="AR185" s="148" t="s">
        <v>300</v>
      </c>
      <c r="AT185" s="148" t="s">
        <v>295</v>
      </c>
      <c r="AU185" s="148" t="s">
        <v>85</v>
      </c>
      <c r="AY185" s="17" t="s">
        <v>293</v>
      </c>
      <c r="BE185" s="149">
        <f>IF(N185="základní",J185,0)</f>
        <v>0</v>
      </c>
      <c r="BF185" s="149">
        <f>IF(N185="snížená",J185,0)</f>
        <v>0</v>
      </c>
      <c r="BG185" s="149">
        <f>IF(N185="zákl. přenesená",J185,0)</f>
        <v>0</v>
      </c>
      <c r="BH185" s="149">
        <f>IF(N185="sníž. přenesená",J185,0)</f>
        <v>0</v>
      </c>
      <c r="BI185" s="149">
        <f>IF(N185="nulová",J185,0)</f>
        <v>0</v>
      </c>
      <c r="BJ185" s="17" t="s">
        <v>83</v>
      </c>
      <c r="BK185" s="149">
        <f>ROUND(I185*H185,2)</f>
        <v>0</v>
      </c>
      <c r="BL185" s="17" t="s">
        <v>300</v>
      </c>
      <c r="BM185" s="148" t="s">
        <v>3233</v>
      </c>
    </row>
    <row r="186" spans="2:65" s="12" customFormat="1" ht="11.25">
      <c r="B186" s="150"/>
      <c r="D186" s="151" t="s">
        <v>302</v>
      </c>
      <c r="E186" s="152" t="s">
        <v>1</v>
      </c>
      <c r="F186" s="153" t="s">
        <v>3234</v>
      </c>
      <c r="H186" s="154">
        <v>0.24</v>
      </c>
      <c r="I186" s="155"/>
      <c r="L186" s="150"/>
      <c r="M186" s="156"/>
      <c r="T186" s="157"/>
      <c r="AT186" s="152" t="s">
        <v>302</v>
      </c>
      <c r="AU186" s="152" t="s">
        <v>85</v>
      </c>
      <c r="AV186" s="12" t="s">
        <v>85</v>
      </c>
      <c r="AW186" s="12" t="s">
        <v>32</v>
      </c>
      <c r="AX186" s="12" t="s">
        <v>83</v>
      </c>
      <c r="AY186" s="152" t="s">
        <v>293</v>
      </c>
    </row>
    <row r="187" spans="2:65" s="1" customFormat="1" ht="24.2" customHeight="1">
      <c r="B187" s="32"/>
      <c r="C187" s="137" t="s">
        <v>699</v>
      </c>
      <c r="D187" s="137" t="s">
        <v>295</v>
      </c>
      <c r="E187" s="138" t="s">
        <v>3235</v>
      </c>
      <c r="F187" s="139" t="s">
        <v>3236</v>
      </c>
      <c r="G187" s="140" t="s">
        <v>311</v>
      </c>
      <c r="H187" s="141">
        <v>0.90400000000000003</v>
      </c>
      <c r="I187" s="142"/>
      <c r="J187" s="143">
        <f>ROUND(I187*H187,2)</f>
        <v>0</v>
      </c>
      <c r="K187" s="139" t="s">
        <v>299</v>
      </c>
      <c r="L187" s="32"/>
      <c r="M187" s="144" t="s">
        <v>1</v>
      </c>
      <c r="N187" s="145" t="s">
        <v>41</v>
      </c>
      <c r="P187" s="146">
        <f>O187*H187</f>
        <v>0</v>
      </c>
      <c r="Q187" s="146">
        <v>0</v>
      </c>
      <c r="R187" s="146">
        <f>Q187*H187</f>
        <v>0</v>
      </c>
      <c r="S187" s="146">
        <v>1.8</v>
      </c>
      <c r="T187" s="147">
        <f>S187*H187</f>
        <v>1.6272</v>
      </c>
      <c r="AR187" s="148" t="s">
        <v>300</v>
      </c>
      <c r="AT187" s="148" t="s">
        <v>295</v>
      </c>
      <c r="AU187" s="148" t="s">
        <v>85</v>
      </c>
      <c r="AY187" s="17" t="s">
        <v>293</v>
      </c>
      <c r="BE187" s="149">
        <f>IF(N187="základní",J187,0)</f>
        <v>0</v>
      </c>
      <c r="BF187" s="149">
        <f>IF(N187="snížená",J187,0)</f>
        <v>0</v>
      </c>
      <c r="BG187" s="149">
        <f>IF(N187="zákl. přenesená",J187,0)</f>
        <v>0</v>
      </c>
      <c r="BH187" s="149">
        <f>IF(N187="sníž. přenesená",J187,0)</f>
        <v>0</v>
      </c>
      <c r="BI187" s="149">
        <f>IF(N187="nulová",J187,0)</f>
        <v>0</v>
      </c>
      <c r="BJ187" s="17" t="s">
        <v>83</v>
      </c>
      <c r="BK187" s="149">
        <f>ROUND(I187*H187,2)</f>
        <v>0</v>
      </c>
      <c r="BL187" s="17" t="s">
        <v>300</v>
      </c>
      <c r="BM187" s="148" t="s">
        <v>3237</v>
      </c>
    </row>
    <row r="188" spans="2:65" s="12" customFormat="1" ht="22.5">
      <c r="B188" s="150"/>
      <c r="D188" s="151" t="s">
        <v>302</v>
      </c>
      <c r="E188" s="152" t="s">
        <v>1</v>
      </c>
      <c r="F188" s="153" t="s">
        <v>3238</v>
      </c>
      <c r="H188" s="154">
        <v>0.90400000000000003</v>
      </c>
      <c r="I188" s="155"/>
      <c r="L188" s="150"/>
      <c r="M188" s="156"/>
      <c r="T188" s="157"/>
      <c r="AT188" s="152" t="s">
        <v>302</v>
      </c>
      <c r="AU188" s="152" t="s">
        <v>85</v>
      </c>
      <c r="AV188" s="12" t="s">
        <v>85</v>
      </c>
      <c r="AW188" s="12" t="s">
        <v>32</v>
      </c>
      <c r="AX188" s="12" t="s">
        <v>83</v>
      </c>
      <c r="AY188" s="152" t="s">
        <v>293</v>
      </c>
    </row>
    <row r="189" spans="2:65" s="1" customFormat="1" ht="24.2" customHeight="1">
      <c r="B189" s="32"/>
      <c r="C189" s="137" t="s">
        <v>704</v>
      </c>
      <c r="D189" s="137" t="s">
        <v>295</v>
      </c>
      <c r="E189" s="138" t="s">
        <v>3239</v>
      </c>
      <c r="F189" s="139" t="s">
        <v>3240</v>
      </c>
      <c r="G189" s="140" t="s">
        <v>311</v>
      </c>
      <c r="H189" s="141">
        <v>5.7290000000000001</v>
      </c>
      <c r="I189" s="142"/>
      <c r="J189" s="143">
        <f>ROUND(I189*H189,2)</f>
        <v>0</v>
      </c>
      <c r="K189" s="139" t="s">
        <v>299</v>
      </c>
      <c r="L189" s="32"/>
      <c r="M189" s="144" t="s">
        <v>1</v>
      </c>
      <c r="N189" s="145" t="s">
        <v>41</v>
      </c>
      <c r="P189" s="146">
        <f>O189*H189</f>
        <v>0</v>
      </c>
      <c r="Q189" s="146">
        <v>0</v>
      </c>
      <c r="R189" s="146">
        <f>Q189*H189</f>
        <v>0</v>
      </c>
      <c r="S189" s="146">
        <v>1.8</v>
      </c>
      <c r="T189" s="147">
        <f>S189*H189</f>
        <v>10.312200000000001</v>
      </c>
      <c r="AR189" s="148" t="s">
        <v>300</v>
      </c>
      <c r="AT189" s="148" t="s">
        <v>295</v>
      </c>
      <c r="AU189" s="148" t="s">
        <v>85</v>
      </c>
      <c r="AY189" s="17" t="s">
        <v>293</v>
      </c>
      <c r="BE189" s="149">
        <f>IF(N189="základní",J189,0)</f>
        <v>0</v>
      </c>
      <c r="BF189" s="149">
        <f>IF(N189="snížená",J189,0)</f>
        <v>0</v>
      </c>
      <c r="BG189" s="149">
        <f>IF(N189="zákl. přenesená",J189,0)</f>
        <v>0</v>
      </c>
      <c r="BH189" s="149">
        <f>IF(N189="sníž. přenesená",J189,0)</f>
        <v>0</v>
      </c>
      <c r="BI189" s="149">
        <f>IF(N189="nulová",J189,0)</f>
        <v>0</v>
      </c>
      <c r="BJ189" s="17" t="s">
        <v>83</v>
      </c>
      <c r="BK189" s="149">
        <f>ROUND(I189*H189,2)</f>
        <v>0</v>
      </c>
      <c r="BL189" s="17" t="s">
        <v>300</v>
      </c>
      <c r="BM189" s="148" t="s">
        <v>3241</v>
      </c>
    </row>
    <row r="190" spans="2:65" s="12" customFormat="1" ht="11.25">
      <c r="B190" s="150"/>
      <c r="D190" s="151" t="s">
        <v>302</v>
      </c>
      <c r="E190" s="152" t="s">
        <v>1</v>
      </c>
      <c r="F190" s="153" t="s">
        <v>3242</v>
      </c>
      <c r="H190" s="154">
        <v>5.7290000000000001</v>
      </c>
      <c r="I190" s="155"/>
      <c r="L190" s="150"/>
      <c r="M190" s="156"/>
      <c r="T190" s="157"/>
      <c r="AT190" s="152" t="s">
        <v>302</v>
      </c>
      <c r="AU190" s="152" t="s">
        <v>85</v>
      </c>
      <c r="AV190" s="12" t="s">
        <v>85</v>
      </c>
      <c r="AW190" s="12" t="s">
        <v>32</v>
      </c>
      <c r="AX190" s="12" t="s">
        <v>83</v>
      </c>
      <c r="AY190" s="152" t="s">
        <v>293</v>
      </c>
    </row>
    <row r="191" spans="2:65" s="1" customFormat="1" ht="24.2" customHeight="1">
      <c r="B191" s="32"/>
      <c r="C191" s="137" t="s">
        <v>708</v>
      </c>
      <c r="D191" s="137" t="s">
        <v>295</v>
      </c>
      <c r="E191" s="138" t="s">
        <v>3243</v>
      </c>
      <c r="F191" s="139" t="s">
        <v>3244</v>
      </c>
      <c r="G191" s="140" t="s">
        <v>909</v>
      </c>
      <c r="H191" s="141">
        <v>4</v>
      </c>
      <c r="I191" s="142"/>
      <c r="J191" s="143">
        <f>ROUND(I191*H191,2)</f>
        <v>0</v>
      </c>
      <c r="K191" s="139" t="s">
        <v>299</v>
      </c>
      <c r="L191" s="32"/>
      <c r="M191" s="144" t="s">
        <v>1</v>
      </c>
      <c r="N191" s="145" t="s">
        <v>41</v>
      </c>
      <c r="P191" s="146">
        <f>O191*H191</f>
        <v>0</v>
      </c>
      <c r="Q191" s="146">
        <v>0</v>
      </c>
      <c r="R191" s="146">
        <f>Q191*H191</f>
        <v>0</v>
      </c>
      <c r="S191" s="146">
        <v>6.2E-2</v>
      </c>
      <c r="T191" s="147">
        <f>S191*H191</f>
        <v>0.248</v>
      </c>
      <c r="AR191" s="148" t="s">
        <v>300</v>
      </c>
      <c r="AT191" s="148" t="s">
        <v>295</v>
      </c>
      <c r="AU191" s="148" t="s">
        <v>85</v>
      </c>
      <c r="AY191" s="17" t="s">
        <v>293</v>
      </c>
      <c r="BE191" s="149">
        <f>IF(N191="základní",J191,0)</f>
        <v>0</v>
      </c>
      <c r="BF191" s="149">
        <f>IF(N191="snížená",J191,0)</f>
        <v>0</v>
      </c>
      <c r="BG191" s="149">
        <f>IF(N191="zákl. přenesená",J191,0)</f>
        <v>0</v>
      </c>
      <c r="BH191" s="149">
        <f>IF(N191="sníž. přenesená",J191,0)</f>
        <v>0</v>
      </c>
      <c r="BI191" s="149">
        <f>IF(N191="nulová",J191,0)</f>
        <v>0</v>
      </c>
      <c r="BJ191" s="17" t="s">
        <v>83</v>
      </c>
      <c r="BK191" s="149">
        <f>ROUND(I191*H191,2)</f>
        <v>0</v>
      </c>
      <c r="BL191" s="17" t="s">
        <v>300</v>
      </c>
      <c r="BM191" s="148" t="s">
        <v>3245</v>
      </c>
    </row>
    <row r="192" spans="2:65" s="12" customFormat="1" ht="11.25">
      <c r="B192" s="150"/>
      <c r="D192" s="151" t="s">
        <v>302</v>
      </c>
      <c r="E192" s="152" t="s">
        <v>1</v>
      </c>
      <c r="F192" s="153" t="s">
        <v>3246</v>
      </c>
      <c r="H192" s="154">
        <v>4</v>
      </c>
      <c r="I192" s="155"/>
      <c r="L192" s="150"/>
      <c r="M192" s="156"/>
      <c r="T192" s="157"/>
      <c r="AT192" s="152" t="s">
        <v>302</v>
      </c>
      <c r="AU192" s="152" t="s">
        <v>85</v>
      </c>
      <c r="AV192" s="12" t="s">
        <v>85</v>
      </c>
      <c r="AW192" s="12" t="s">
        <v>32</v>
      </c>
      <c r="AX192" s="12" t="s">
        <v>83</v>
      </c>
      <c r="AY192" s="152" t="s">
        <v>293</v>
      </c>
    </row>
    <row r="193" spans="2:65" s="1" customFormat="1" ht="24.2" customHeight="1">
      <c r="B193" s="32"/>
      <c r="C193" s="137" t="s">
        <v>737</v>
      </c>
      <c r="D193" s="137" t="s">
        <v>295</v>
      </c>
      <c r="E193" s="138" t="s">
        <v>3247</v>
      </c>
      <c r="F193" s="139" t="s">
        <v>3248</v>
      </c>
      <c r="G193" s="140" t="s">
        <v>711</v>
      </c>
      <c r="H193" s="141">
        <v>1.2</v>
      </c>
      <c r="I193" s="142"/>
      <c r="J193" s="143">
        <f>ROUND(I193*H193,2)</f>
        <v>0</v>
      </c>
      <c r="K193" s="139" t="s">
        <v>299</v>
      </c>
      <c r="L193" s="32"/>
      <c r="M193" s="144" t="s">
        <v>1</v>
      </c>
      <c r="N193" s="145" t="s">
        <v>41</v>
      </c>
      <c r="P193" s="146">
        <f>O193*H193</f>
        <v>0</v>
      </c>
      <c r="Q193" s="146">
        <v>0</v>
      </c>
      <c r="R193" s="146">
        <f>Q193*H193</f>
        <v>0</v>
      </c>
      <c r="S193" s="146">
        <v>9.0999999999999998E-2</v>
      </c>
      <c r="T193" s="147">
        <f>S193*H193</f>
        <v>0.10919999999999999</v>
      </c>
      <c r="AR193" s="148" t="s">
        <v>300</v>
      </c>
      <c r="AT193" s="148" t="s">
        <v>295</v>
      </c>
      <c r="AU193" s="148" t="s">
        <v>85</v>
      </c>
      <c r="AY193" s="17" t="s">
        <v>293</v>
      </c>
      <c r="BE193" s="149">
        <f>IF(N193="základní",J193,0)</f>
        <v>0</v>
      </c>
      <c r="BF193" s="149">
        <f>IF(N193="snížená",J193,0)</f>
        <v>0</v>
      </c>
      <c r="BG193" s="149">
        <f>IF(N193="zákl. přenesená",J193,0)</f>
        <v>0</v>
      </c>
      <c r="BH193" s="149">
        <f>IF(N193="sníž. přenesená",J193,0)</f>
        <v>0</v>
      </c>
      <c r="BI193" s="149">
        <f>IF(N193="nulová",J193,0)</f>
        <v>0</v>
      </c>
      <c r="BJ193" s="17" t="s">
        <v>83</v>
      </c>
      <c r="BK193" s="149">
        <f>ROUND(I193*H193,2)</f>
        <v>0</v>
      </c>
      <c r="BL193" s="17" t="s">
        <v>300</v>
      </c>
      <c r="BM193" s="148" t="s">
        <v>3249</v>
      </c>
    </row>
    <row r="194" spans="2:65" s="12" customFormat="1" ht="11.25">
      <c r="B194" s="150"/>
      <c r="D194" s="151" t="s">
        <v>302</v>
      </c>
      <c r="E194" s="152" t="s">
        <v>1</v>
      </c>
      <c r="F194" s="153" t="s">
        <v>3250</v>
      </c>
      <c r="H194" s="154">
        <v>1.2</v>
      </c>
      <c r="I194" s="155"/>
      <c r="L194" s="150"/>
      <c r="M194" s="156"/>
      <c r="T194" s="157"/>
      <c r="AT194" s="152" t="s">
        <v>302</v>
      </c>
      <c r="AU194" s="152" t="s">
        <v>85</v>
      </c>
      <c r="AV194" s="12" t="s">
        <v>85</v>
      </c>
      <c r="AW194" s="12" t="s">
        <v>32</v>
      </c>
      <c r="AX194" s="12" t="s">
        <v>83</v>
      </c>
      <c r="AY194" s="152" t="s">
        <v>293</v>
      </c>
    </row>
    <row r="195" spans="2:65" s="11" customFormat="1" ht="22.9" customHeight="1">
      <c r="B195" s="125"/>
      <c r="D195" s="126" t="s">
        <v>75</v>
      </c>
      <c r="E195" s="135" t="s">
        <v>1389</v>
      </c>
      <c r="F195" s="135" t="s">
        <v>1390</v>
      </c>
      <c r="I195" s="128"/>
      <c r="J195" s="136">
        <f>BK195</f>
        <v>0</v>
      </c>
      <c r="L195" s="125"/>
      <c r="M195" s="130"/>
      <c r="P195" s="131">
        <f>SUM(P196:P200)</f>
        <v>0</v>
      </c>
      <c r="R195" s="131">
        <f>SUM(R196:R200)</f>
        <v>0</v>
      </c>
      <c r="T195" s="132">
        <f>SUM(T196:T200)</f>
        <v>0</v>
      </c>
      <c r="AR195" s="126" t="s">
        <v>83</v>
      </c>
      <c r="AT195" s="133" t="s">
        <v>75</v>
      </c>
      <c r="AU195" s="133" t="s">
        <v>83</v>
      </c>
      <c r="AY195" s="126" t="s">
        <v>293</v>
      </c>
      <c r="BK195" s="134">
        <f>SUM(BK196:BK200)</f>
        <v>0</v>
      </c>
    </row>
    <row r="196" spans="2:65" s="1" customFormat="1" ht="24.2" customHeight="1">
      <c r="B196" s="32"/>
      <c r="C196" s="137" t="s">
        <v>746</v>
      </c>
      <c r="D196" s="137" t="s">
        <v>295</v>
      </c>
      <c r="E196" s="138" t="s">
        <v>3251</v>
      </c>
      <c r="F196" s="139" t="s">
        <v>3252</v>
      </c>
      <c r="G196" s="140" t="s">
        <v>533</v>
      </c>
      <c r="H196" s="141">
        <v>43.722000000000001</v>
      </c>
      <c r="I196" s="142"/>
      <c r="J196" s="143">
        <f>ROUND(I196*H196,2)</f>
        <v>0</v>
      </c>
      <c r="K196" s="139" t="s">
        <v>299</v>
      </c>
      <c r="L196" s="32"/>
      <c r="M196" s="144" t="s">
        <v>1</v>
      </c>
      <c r="N196" s="145" t="s">
        <v>41</v>
      </c>
      <c r="P196" s="146">
        <f>O196*H196</f>
        <v>0</v>
      </c>
      <c r="Q196" s="146">
        <v>0</v>
      </c>
      <c r="R196" s="146">
        <f>Q196*H196</f>
        <v>0</v>
      </c>
      <c r="S196" s="146">
        <v>0</v>
      </c>
      <c r="T196" s="147">
        <f>S196*H196</f>
        <v>0</v>
      </c>
      <c r="AR196" s="148" t="s">
        <v>300</v>
      </c>
      <c r="AT196" s="148" t="s">
        <v>295</v>
      </c>
      <c r="AU196" s="148" t="s">
        <v>85</v>
      </c>
      <c r="AY196" s="17" t="s">
        <v>293</v>
      </c>
      <c r="BE196" s="149">
        <f>IF(N196="základní",J196,0)</f>
        <v>0</v>
      </c>
      <c r="BF196" s="149">
        <f>IF(N196="snížená",J196,0)</f>
        <v>0</v>
      </c>
      <c r="BG196" s="149">
        <f>IF(N196="zákl. přenesená",J196,0)</f>
        <v>0</v>
      </c>
      <c r="BH196" s="149">
        <f>IF(N196="sníž. přenesená",J196,0)</f>
        <v>0</v>
      </c>
      <c r="BI196" s="149">
        <f>IF(N196="nulová",J196,0)</f>
        <v>0</v>
      </c>
      <c r="BJ196" s="17" t="s">
        <v>83</v>
      </c>
      <c r="BK196" s="149">
        <f>ROUND(I196*H196,2)</f>
        <v>0</v>
      </c>
      <c r="BL196" s="17" t="s">
        <v>300</v>
      </c>
      <c r="BM196" s="148" t="s">
        <v>3253</v>
      </c>
    </row>
    <row r="197" spans="2:65" s="1" customFormat="1" ht="24.2" customHeight="1">
      <c r="B197" s="32"/>
      <c r="C197" s="137" t="s">
        <v>764</v>
      </c>
      <c r="D197" s="137" t="s">
        <v>295</v>
      </c>
      <c r="E197" s="138" t="s">
        <v>1392</v>
      </c>
      <c r="F197" s="139" t="s">
        <v>1393</v>
      </c>
      <c r="G197" s="140" t="s">
        <v>533</v>
      </c>
      <c r="H197" s="141">
        <v>43.722000000000001</v>
      </c>
      <c r="I197" s="142"/>
      <c r="J197" s="143">
        <f>ROUND(I197*H197,2)</f>
        <v>0</v>
      </c>
      <c r="K197" s="139" t="s">
        <v>299</v>
      </c>
      <c r="L197" s="32"/>
      <c r="M197" s="144" t="s">
        <v>1</v>
      </c>
      <c r="N197" s="145" t="s">
        <v>41</v>
      </c>
      <c r="P197" s="146">
        <f>O197*H197</f>
        <v>0</v>
      </c>
      <c r="Q197" s="146">
        <v>0</v>
      </c>
      <c r="R197" s="146">
        <f>Q197*H197</f>
        <v>0</v>
      </c>
      <c r="S197" s="146">
        <v>0</v>
      </c>
      <c r="T197" s="147">
        <f>S197*H197</f>
        <v>0</v>
      </c>
      <c r="AR197" s="148" t="s">
        <v>300</v>
      </c>
      <c r="AT197" s="148" t="s">
        <v>295</v>
      </c>
      <c r="AU197" s="148" t="s">
        <v>85</v>
      </c>
      <c r="AY197" s="17" t="s">
        <v>293</v>
      </c>
      <c r="BE197" s="149">
        <f>IF(N197="základní",J197,0)</f>
        <v>0</v>
      </c>
      <c r="BF197" s="149">
        <f>IF(N197="snížená",J197,0)</f>
        <v>0</v>
      </c>
      <c r="BG197" s="149">
        <f>IF(N197="zákl. přenesená",J197,0)</f>
        <v>0</v>
      </c>
      <c r="BH197" s="149">
        <f>IF(N197="sníž. přenesená",J197,0)</f>
        <v>0</v>
      </c>
      <c r="BI197" s="149">
        <f>IF(N197="nulová",J197,0)</f>
        <v>0</v>
      </c>
      <c r="BJ197" s="17" t="s">
        <v>83</v>
      </c>
      <c r="BK197" s="149">
        <f>ROUND(I197*H197,2)</f>
        <v>0</v>
      </c>
      <c r="BL197" s="17" t="s">
        <v>300</v>
      </c>
      <c r="BM197" s="148" t="s">
        <v>3254</v>
      </c>
    </row>
    <row r="198" spans="2:65" s="1" customFormat="1" ht="24.2" customHeight="1">
      <c r="B198" s="32"/>
      <c r="C198" s="137" t="s">
        <v>773</v>
      </c>
      <c r="D198" s="137" t="s">
        <v>295</v>
      </c>
      <c r="E198" s="138" t="s">
        <v>1397</v>
      </c>
      <c r="F198" s="139" t="s">
        <v>1398</v>
      </c>
      <c r="G198" s="140" t="s">
        <v>533</v>
      </c>
      <c r="H198" s="141">
        <v>393.49799999999999</v>
      </c>
      <c r="I198" s="142"/>
      <c r="J198" s="143">
        <f>ROUND(I198*H198,2)</f>
        <v>0</v>
      </c>
      <c r="K198" s="139" t="s">
        <v>299</v>
      </c>
      <c r="L198" s="32"/>
      <c r="M198" s="144" t="s">
        <v>1</v>
      </c>
      <c r="N198" s="145" t="s">
        <v>41</v>
      </c>
      <c r="P198" s="146">
        <f>O198*H198</f>
        <v>0</v>
      </c>
      <c r="Q198" s="146">
        <v>0</v>
      </c>
      <c r="R198" s="146">
        <f>Q198*H198</f>
        <v>0</v>
      </c>
      <c r="S198" s="146">
        <v>0</v>
      </c>
      <c r="T198" s="147">
        <f>S198*H198</f>
        <v>0</v>
      </c>
      <c r="AR198" s="148" t="s">
        <v>300</v>
      </c>
      <c r="AT198" s="148" t="s">
        <v>295</v>
      </c>
      <c r="AU198" s="148" t="s">
        <v>85</v>
      </c>
      <c r="AY198" s="17" t="s">
        <v>293</v>
      </c>
      <c r="BE198" s="149">
        <f>IF(N198="základní",J198,0)</f>
        <v>0</v>
      </c>
      <c r="BF198" s="149">
        <f>IF(N198="snížená",J198,0)</f>
        <v>0</v>
      </c>
      <c r="BG198" s="149">
        <f>IF(N198="zákl. přenesená",J198,0)</f>
        <v>0</v>
      </c>
      <c r="BH198" s="149">
        <f>IF(N198="sníž. přenesená",J198,0)</f>
        <v>0</v>
      </c>
      <c r="BI198" s="149">
        <f>IF(N198="nulová",J198,0)</f>
        <v>0</v>
      </c>
      <c r="BJ198" s="17" t="s">
        <v>83</v>
      </c>
      <c r="BK198" s="149">
        <f>ROUND(I198*H198,2)</f>
        <v>0</v>
      </c>
      <c r="BL198" s="17" t="s">
        <v>300</v>
      </c>
      <c r="BM198" s="148" t="s">
        <v>3255</v>
      </c>
    </row>
    <row r="199" spans="2:65" s="12" customFormat="1" ht="11.25">
      <c r="B199" s="150"/>
      <c r="D199" s="151" t="s">
        <v>302</v>
      </c>
      <c r="F199" s="153" t="s">
        <v>3256</v>
      </c>
      <c r="H199" s="154">
        <v>393.49799999999999</v>
      </c>
      <c r="I199" s="155"/>
      <c r="L199" s="150"/>
      <c r="M199" s="156"/>
      <c r="T199" s="157"/>
      <c r="AT199" s="152" t="s">
        <v>302</v>
      </c>
      <c r="AU199" s="152" t="s">
        <v>85</v>
      </c>
      <c r="AV199" s="12" t="s">
        <v>85</v>
      </c>
      <c r="AW199" s="12" t="s">
        <v>4</v>
      </c>
      <c r="AX199" s="12" t="s">
        <v>83</v>
      </c>
      <c r="AY199" s="152" t="s">
        <v>293</v>
      </c>
    </row>
    <row r="200" spans="2:65" s="1" customFormat="1" ht="33" customHeight="1">
      <c r="B200" s="32"/>
      <c r="C200" s="137" t="s">
        <v>777</v>
      </c>
      <c r="D200" s="137" t="s">
        <v>295</v>
      </c>
      <c r="E200" s="138" t="s">
        <v>3257</v>
      </c>
      <c r="F200" s="139" t="s">
        <v>3258</v>
      </c>
      <c r="G200" s="140" t="s">
        <v>533</v>
      </c>
      <c r="H200" s="141">
        <v>43.722000000000001</v>
      </c>
      <c r="I200" s="142"/>
      <c r="J200" s="143">
        <f>ROUND(I200*H200,2)</f>
        <v>0</v>
      </c>
      <c r="K200" s="139" t="s">
        <v>299</v>
      </c>
      <c r="L200" s="32"/>
      <c r="M200" s="144" t="s">
        <v>1</v>
      </c>
      <c r="N200" s="145" t="s">
        <v>41</v>
      </c>
      <c r="P200" s="146">
        <f>O200*H200</f>
        <v>0</v>
      </c>
      <c r="Q200" s="146">
        <v>0</v>
      </c>
      <c r="R200" s="146">
        <f>Q200*H200</f>
        <v>0</v>
      </c>
      <c r="S200" s="146">
        <v>0</v>
      </c>
      <c r="T200" s="147">
        <f>S200*H200</f>
        <v>0</v>
      </c>
      <c r="AR200" s="148" t="s">
        <v>300</v>
      </c>
      <c r="AT200" s="148" t="s">
        <v>295</v>
      </c>
      <c r="AU200" s="148" t="s">
        <v>85</v>
      </c>
      <c r="AY200" s="17" t="s">
        <v>293</v>
      </c>
      <c r="BE200" s="149">
        <f>IF(N200="základní",J200,0)</f>
        <v>0</v>
      </c>
      <c r="BF200" s="149">
        <f>IF(N200="snížená",J200,0)</f>
        <v>0</v>
      </c>
      <c r="BG200" s="149">
        <f>IF(N200="zákl. přenesená",J200,0)</f>
        <v>0</v>
      </c>
      <c r="BH200" s="149">
        <f>IF(N200="sníž. přenesená",J200,0)</f>
        <v>0</v>
      </c>
      <c r="BI200" s="149">
        <f>IF(N200="nulová",J200,0)</f>
        <v>0</v>
      </c>
      <c r="BJ200" s="17" t="s">
        <v>83</v>
      </c>
      <c r="BK200" s="149">
        <f>ROUND(I200*H200,2)</f>
        <v>0</v>
      </c>
      <c r="BL200" s="17" t="s">
        <v>300</v>
      </c>
      <c r="BM200" s="148" t="s">
        <v>3259</v>
      </c>
    </row>
    <row r="201" spans="2:65" s="11" customFormat="1" ht="22.9" customHeight="1">
      <c r="B201" s="125"/>
      <c r="D201" s="126" t="s">
        <v>75</v>
      </c>
      <c r="E201" s="135" t="s">
        <v>1411</v>
      </c>
      <c r="F201" s="135" t="s">
        <v>1412</v>
      </c>
      <c r="I201" s="128"/>
      <c r="J201" s="136">
        <f>BK201</f>
        <v>0</v>
      </c>
      <c r="L201" s="125"/>
      <c r="M201" s="130"/>
      <c r="P201" s="131">
        <f>P202</f>
        <v>0</v>
      </c>
      <c r="R201" s="131">
        <f>R202</f>
        <v>0</v>
      </c>
      <c r="T201" s="132">
        <f>T202</f>
        <v>0</v>
      </c>
      <c r="AR201" s="126" t="s">
        <v>83</v>
      </c>
      <c r="AT201" s="133" t="s">
        <v>75</v>
      </c>
      <c r="AU201" s="133" t="s">
        <v>83</v>
      </c>
      <c r="AY201" s="126" t="s">
        <v>293</v>
      </c>
      <c r="BK201" s="134">
        <f>BK202</f>
        <v>0</v>
      </c>
    </row>
    <row r="202" spans="2:65" s="1" customFormat="1" ht="16.5" customHeight="1">
      <c r="B202" s="32"/>
      <c r="C202" s="137" t="s">
        <v>782</v>
      </c>
      <c r="D202" s="137" t="s">
        <v>295</v>
      </c>
      <c r="E202" s="138" t="s">
        <v>3260</v>
      </c>
      <c r="F202" s="139" t="s">
        <v>3261</v>
      </c>
      <c r="G202" s="140" t="s">
        <v>533</v>
      </c>
      <c r="H202" s="141">
        <v>34.341000000000001</v>
      </c>
      <c r="I202" s="142"/>
      <c r="J202" s="143">
        <f>ROUND(I202*H202,2)</f>
        <v>0</v>
      </c>
      <c r="K202" s="139" t="s">
        <v>299</v>
      </c>
      <c r="L202" s="32"/>
      <c r="M202" s="144" t="s">
        <v>1</v>
      </c>
      <c r="N202" s="145" t="s">
        <v>41</v>
      </c>
      <c r="P202" s="146">
        <f>O202*H202</f>
        <v>0</v>
      </c>
      <c r="Q202" s="146">
        <v>0</v>
      </c>
      <c r="R202" s="146">
        <f>Q202*H202</f>
        <v>0</v>
      </c>
      <c r="S202" s="146">
        <v>0</v>
      </c>
      <c r="T202" s="147">
        <f>S202*H202</f>
        <v>0</v>
      </c>
      <c r="AR202" s="148" t="s">
        <v>300</v>
      </c>
      <c r="AT202" s="148" t="s">
        <v>295</v>
      </c>
      <c r="AU202" s="148" t="s">
        <v>85</v>
      </c>
      <c r="AY202" s="17" t="s">
        <v>293</v>
      </c>
      <c r="BE202" s="149">
        <f>IF(N202="základní",J202,0)</f>
        <v>0</v>
      </c>
      <c r="BF202" s="149">
        <f>IF(N202="snížená",J202,0)</f>
        <v>0</v>
      </c>
      <c r="BG202" s="149">
        <f>IF(N202="zákl. přenesená",J202,0)</f>
        <v>0</v>
      </c>
      <c r="BH202" s="149">
        <f>IF(N202="sníž. přenesená",J202,0)</f>
        <v>0</v>
      </c>
      <c r="BI202" s="149">
        <f>IF(N202="nulová",J202,0)</f>
        <v>0</v>
      </c>
      <c r="BJ202" s="17" t="s">
        <v>83</v>
      </c>
      <c r="BK202" s="149">
        <f>ROUND(I202*H202,2)</f>
        <v>0</v>
      </c>
      <c r="BL202" s="17" t="s">
        <v>300</v>
      </c>
      <c r="BM202" s="148" t="s">
        <v>3262</v>
      </c>
    </row>
    <row r="203" spans="2:65" s="11" customFormat="1" ht="25.9" customHeight="1">
      <c r="B203" s="125"/>
      <c r="D203" s="126" t="s">
        <v>75</v>
      </c>
      <c r="E203" s="127" t="s">
        <v>1417</v>
      </c>
      <c r="F203" s="127" t="s">
        <v>1418</v>
      </c>
      <c r="I203" s="128"/>
      <c r="J203" s="129">
        <f>BK203</f>
        <v>0</v>
      </c>
      <c r="L203" s="125"/>
      <c r="M203" s="130"/>
      <c r="P203" s="131">
        <f>P204+P209</f>
        <v>0</v>
      </c>
      <c r="R203" s="131">
        <f>R204+R209</f>
        <v>3.4714179999999994</v>
      </c>
      <c r="T203" s="132">
        <f>T204+T209</f>
        <v>0.21831600000000001</v>
      </c>
      <c r="AR203" s="126" t="s">
        <v>85</v>
      </c>
      <c r="AT203" s="133" t="s">
        <v>75</v>
      </c>
      <c r="AU203" s="133" t="s">
        <v>76</v>
      </c>
      <c r="AY203" s="126" t="s">
        <v>293</v>
      </c>
      <c r="BK203" s="134">
        <f>BK204+BK209</f>
        <v>0</v>
      </c>
    </row>
    <row r="204" spans="2:65" s="11" customFormat="1" ht="22.9" customHeight="1">
      <c r="B204" s="125"/>
      <c r="D204" s="126" t="s">
        <v>75</v>
      </c>
      <c r="E204" s="135" t="s">
        <v>3263</v>
      </c>
      <c r="F204" s="135" t="s">
        <v>3264</v>
      </c>
      <c r="I204" s="128"/>
      <c r="J204" s="136">
        <f>BK204</f>
        <v>0</v>
      </c>
      <c r="L204" s="125"/>
      <c r="M204" s="130"/>
      <c r="P204" s="131">
        <f>SUM(P205:P208)</f>
        <v>0</v>
      </c>
      <c r="R204" s="131">
        <f>SUM(R205:R208)</f>
        <v>2.2499999999999999E-2</v>
      </c>
      <c r="T204" s="132">
        <f>SUM(T205:T208)</f>
        <v>0.21831600000000001</v>
      </c>
      <c r="AR204" s="126" t="s">
        <v>85</v>
      </c>
      <c r="AT204" s="133" t="s">
        <v>75</v>
      </c>
      <c r="AU204" s="133" t="s">
        <v>83</v>
      </c>
      <c r="AY204" s="126" t="s">
        <v>293</v>
      </c>
      <c r="BK204" s="134">
        <f>SUM(BK205:BK208)</f>
        <v>0</v>
      </c>
    </row>
    <row r="205" spans="2:65" s="1" customFormat="1" ht="16.5" customHeight="1">
      <c r="B205" s="32"/>
      <c r="C205" s="137" t="s">
        <v>787</v>
      </c>
      <c r="D205" s="137" t="s">
        <v>295</v>
      </c>
      <c r="E205" s="138" t="s">
        <v>3265</v>
      </c>
      <c r="F205" s="139" t="s">
        <v>3266</v>
      </c>
      <c r="G205" s="140" t="s">
        <v>767</v>
      </c>
      <c r="H205" s="141">
        <v>12.88</v>
      </c>
      <c r="I205" s="142"/>
      <c r="J205" s="143">
        <f>ROUND(I205*H205,2)</f>
        <v>0</v>
      </c>
      <c r="K205" s="139" t="s">
        <v>299</v>
      </c>
      <c r="L205" s="32"/>
      <c r="M205" s="144" t="s">
        <v>1</v>
      </c>
      <c r="N205" s="145" t="s">
        <v>41</v>
      </c>
      <c r="P205" s="146">
        <f>O205*H205</f>
        <v>0</v>
      </c>
      <c r="Q205" s="146">
        <v>0</v>
      </c>
      <c r="R205" s="146">
        <f>Q205*H205</f>
        <v>0</v>
      </c>
      <c r="S205" s="146">
        <v>1.695E-2</v>
      </c>
      <c r="T205" s="147">
        <f>S205*H205</f>
        <v>0.21831600000000001</v>
      </c>
      <c r="AR205" s="148" t="s">
        <v>624</v>
      </c>
      <c r="AT205" s="148" t="s">
        <v>295</v>
      </c>
      <c r="AU205" s="148" t="s">
        <v>85</v>
      </c>
      <c r="AY205" s="17" t="s">
        <v>293</v>
      </c>
      <c r="BE205" s="149">
        <f>IF(N205="základní",J205,0)</f>
        <v>0</v>
      </c>
      <c r="BF205" s="149">
        <f>IF(N205="snížená",J205,0)</f>
        <v>0</v>
      </c>
      <c r="BG205" s="149">
        <f>IF(N205="zákl. přenesená",J205,0)</f>
        <v>0</v>
      </c>
      <c r="BH205" s="149">
        <f>IF(N205="sníž. přenesená",J205,0)</f>
        <v>0</v>
      </c>
      <c r="BI205" s="149">
        <f>IF(N205="nulová",J205,0)</f>
        <v>0</v>
      </c>
      <c r="BJ205" s="17" t="s">
        <v>83</v>
      </c>
      <c r="BK205" s="149">
        <f>ROUND(I205*H205,2)</f>
        <v>0</v>
      </c>
      <c r="BL205" s="17" t="s">
        <v>624</v>
      </c>
      <c r="BM205" s="148" t="s">
        <v>3267</v>
      </c>
    </row>
    <row r="206" spans="2:65" s="12" customFormat="1" ht="11.25">
      <c r="B206" s="150"/>
      <c r="D206" s="151" t="s">
        <v>302</v>
      </c>
      <c r="E206" s="152" t="s">
        <v>1</v>
      </c>
      <c r="F206" s="153" t="s">
        <v>3268</v>
      </c>
      <c r="H206" s="154">
        <v>12.88</v>
      </c>
      <c r="I206" s="155"/>
      <c r="L206" s="150"/>
      <c r="M206" s="156"/>
      <c r="T206" s="157"/>
      <c r="AT206" s="152" t="s">
        <v>302</v>
      </c>
      <c r="AU206" s="152" t="s">
        <v>85</v>
      </c>
      <c r="AV206" s="12" t="s">
        <v>85</v>
      </c>
      <c r="AW206" s="12" t="s">
        <v>32</v>
      </c>
      <c r="AX206" s="12" t="s">
        <v>83</v>
      </c>
      <c r="AY206" s="152" t="s">
        <v>293</v>
      </c>
    </row>
    <row r="207" spans="2:65" s="1" customFormat="1" ht="24.2" customHeight="1">
      <c r="B207" s="32"/>
      <c r="C207" s="137" t="s">
        <v>791</v>
      </c>
      <c r="D207" s="137" t="s">
        <v>295</v>
      </c>
      <c r="E207" s="138" t="s">
        <v>3269</v>
      </c>
      <c r="F207" s="139" t="s">
        <v>3270</v>
      </c>
      <c r="G207" s="140" t="s">
        <v>909</v>
      </c>
      <c r="H207" s="141">
        <v>1</v>
      </c>
      <c r="I207" s="142"/>
      <c r="J207" s="143">
        <f>ROUND(I207*H207,2)</f>
        <v>0</v>
      </c>
      <c r="K207" s="139" t="s">
        <v>299</v>
      </c>
      <c r="L207" s="32"/>
      <c r="M207" s="144" t="s">
        <v>1</v>
      </c>
      <c r="N207" s="145" t="s">
        <v>41</v>
      </c>
      <c r="P207" s="146">
        <f>O207*H207</f>
        <v>0</v>
      </c>
      <c r="Q207" s="146">
        <v>0</v>
      </c>
      <c r="R207" s="146">
        <f>Q207*H207</f>
        <v>0</v>
      </c>
      <c r="S207" s="146">
        <v>0</v>
      </c>
      <c r="T207" s="147">
        <f>S207*H207</f>
        <v>0</v>
      </c>
      <c r="AR207" s="148" t="s">
        <v>624</v>
      </c>
      <c r="AT207" s="148" t="s">
        <v>295</v>
      </c>
      <c r="AU207" s="148" t="s">
        <v>85</v>
      </c>
      <c r="AY207" s="17" t="s">
        <v>293</v>
      </c>
      <c r="BE207" s="149">
        <f>IF(N207="základní",J207,0)</f>
        <v>0</v>
      </c>
      <c r="BF207" s="149">
        <f>IF(N207="snížená",J207,0)</f>
        <v>0</v>
      </c>
      <c r="BG207" s="149">
        <f>IF(N207="zákl. přenesená",J207,0)</f>
        <v>0</v>
      </c>
      <c r="BH207" s="149">
        <f>IF(N207="sníž. přenesená",J207,0)</f>
        <v>0</v>
      </c>
      <c r="BI207" s="149">
        <f>IF(N207="nulová",J207,0)</f>
        <v>0</v>
      </c>
      <c r="BJ207" s="17" t="s">
        <v>83</v>
      </c>
      <c r="BK207" s="149">
        <f>ROUND(I207*H207,2)</f>
        <v>0</v>
      </c>
      <c r="BL207" s="17" t="s">
        <v>624</v>
      </c>
      <c r="BM207" s="148" t="s">
        <v>3271</v>
      </c>
    </row>
    <row r="208" spans="2:65" s="1" customFormat="1" ht="24.2" customHeight="1">
      <c r="B208" s="32"/>
      <c r="C208" s="174" t="s">
        <v>809</v>
      </c>
      <c r="D208" s="174" t="s">
        <v>530</v>
      </c>
      <c r="E208" s="175" t="s">
        <v>3272</v>
      </c>
      <c r="F208" s="176" t="s">
        <v>3273</v>
      </c>
      <c r="G208" s="177" t="s">
        <v>909</v>
      </c>
      <c r="H208" s="178">
        <v>1</v>
      </c>
      <c r="I208" s="179"/>
      <c r="J208" s="180">
        <f>ROUND(I208*H208,2)</f>
        <v>0</v>
      </c>
      <c r="K208" s="176" t="s">
        <v>1</v>
      </c>
      <c r="L208" s="181"/>
      <c r="M208" s="182" t="s">
        <v>1</v>
      </c>
      <c r="N208" s="183" t="s">
        <v>41</v>
      </c>
      <c r="P208" s="146">
        <f>O208*H208</f>
        <v>0</v>
      </c>
      <c r="Q208" s="146">
        <v>2.2499999999999999E-2</v>
      </c>
      <c r="R208" s="146">
        <f>Q208*H208</f>
        <v>2.2499999999999999E-2</v>
      </c>
      <c r="S208" s="146">
        <v>0</v>
      </c>
      <c r="T208" s="147">
        <f>S208*H208</f>
        <v>0</v>
      </c>
      <c r="AR208" s="148" t="s">
        <v>787</v>
      </c>
      <c r="AT208" s="148" t="s">
        <v>530</v>
      </c>
      <c r="AU208" s="148" t="s">
        <v>85</v>
      </c>
      <c r="AY208" s="17" t="s">
        <v>293</v>
      </c>
      <c r="BE208" s="149">
        <f>IF(N208="základní",J208,0)</f>
        <v>0</v>
      </c>
      <c r="BF208" s="149">
        <f>IF(N208="snížená",J208,0)</f>
        <v>0</v>
      </c>
      <c r="BG208" s="149">
        <f>IF(N208="zákl. přenesená",J208,0)</f>
        <v>0</v>
      </c>
      <c r="BH208" s="149">
        <f>IF(N208="sníž. přenesená",J208,0)</f>
        <v>0</v>
      </c>
      <c r="BI208" s="149">
        <f>IF(N208="nulová",J208,0)</f>
        <v>0</v>
      </c>
      <c r="BJ208" s="17" t="s">
        <v>83</v>
      </c>
      <c r="BK208" s="149">
        <f>ROUND(I208*H208,2)</f>
        <v>0</v>
      </c>
      <c r="BL208" s="17" t="s">
        <v>624</v>
      </c>
      <c r="BM208" s="148" t="s">
        <v>3274</v>
      </c>
    </row>
    <row r="209" spans="2:65" s="11" customFormat="1" ht="22.9" customHeight="1">
      <c r="B209" s="125"/>
      <c r="D209" s="126" t="s">
        <v>75</v>
      </c>
      <c r="E209" s="135" t="s">
        <v>2505</v>
      </c>
      <c r="F209" s="135" t="s">
        <v>2506</v>
      </c>
      <c r="I209" s="128"/>
      <c r="J209" s="136">
        <f>BK209</f>
        <v>0</v>
      </c>
      <c r="L209" s="125"/>
      <c r="M209" s="130"/>
      <c r="P209" s="131">
        <f>SUM(P210:P245)</f>
        <v>0</v>
      </c>
      <c r="R209" s="131">
        <f>SUM(R210:R245)</f>
        <v>3.4489179999999995</v>
      </c>
      <c r="T209" s="132">
        <f>SUM(T210:T245)</f>
        <v>0</v>
      </c>
      <c r="AR209" s="126" t="s">
        <v>85</v>
      </c>
      <c r="AT209" s="133" t="s">
        <v>75</v>
      </c>
      <c r="AU209" s="133" t="s">
        <v>83</v>
      </c>
      <c r="AY209" s="126" t="s">
        <v>293</v>
      </c>
      <c r="BK209" s="134">
        <f>SUM(BK210:BK245)</f>
        <v>0</v>
      </c>
    </row>
    <row r="210" spans="2:65" s="1" customFormat="1" ht="44.25" customHeight="1">
      <c r="B210" s="32"/>
      <c r="C210" s="137" t="s">
        <v>824</v>
      </c>
      <c r="D210" s="137" t="s">
        <v>295</v>
      </c>
      <c r="E210" s="138" t="s">
        <v>3275</v>
      </c>
      <c r="F210" s="139" t="s">
        <v>3276</v>
      </c>
      <c r="G210" s="140" t="s">
        <v>767</v>
      </c>
      <c r="H210" s="141">
        <v>18.399999999999999</v>
      </c>
      <c r="I210" s="142"/>
      <c r="J210" s="143">
        <f>ROUND(I210*H210,2)</f>
        <v>0</v>
      </c>
      <c r="K210" s="139" t="s">
        <v>299</v>
      </c>
      <c r="L210" s="32"/>
      <c r="M210" s="144" t="s">
        <v>1</v>
      </c>
      <c r="N210" s="145" t="s">
        <v>41</v>
      </c>
      <c r="P210" s="146">
        <f>O210*H210</f>
        <v>0</v>
      </c>
      <c r="Q210" s="146">
        <v>1.72E-3</v>
      </c>
      <c r="R210" s="146">
        <f>Q210*H210</f>
        <v>3.1647999999999996E-2</v>
      </c>
      <c r="S210" s="146">
        <v>0</v>
      </c>
      <c r="T210" s="147">
        <f>S210*H210</f>
        <v>0</v>
      </c>
      <c r="AR210" s="148" t="s">
        <v>624</v>
      </c>
      <c r="AT210" s="148" t="s">
        <v>295</v>
      </c>
      <c r="AU210" s="148" t="s">
        <v>85</v>
      </c>
      <c r="AY210" s="17" t="s">
        <v>293</v>
      </c>
      <c r="BE210" s="149">
        <f>IF(N210="základní",J210,0)</f>
        <v>0</v>
      </c>
      <c r="BF210" s="149">
        <f>IF(N210="snížená",J210,0)</f>
        <v>0</v>
      </c>
      <c r="BG210" s="149">
        <f>IF(N210="zákl. přenesená",J210,0)</f>
        <v>0</v>
      </c>
      <c r="BH210" s="149">
        <f>IF(N210="sníž. přenesená",J210,0)</f>
        <v>0</v>
      </c>
      <c r="BI210" s="149">
        <f>IF(N210="nulová",J210,0)</f>
        <v>0</v>
      </c>
      <c r="BJ210" s="17" t="s">
        <v>83</v>
      </c>
      <c r="BK210" s="149">
        <f>ROUND(I210*H210,2)</f>
        <v>0</v>
      </c>
      <c r="BL210" s="17" t="s">
        <v>624</v>
      </c>
      <c r="BM210" s="148" t="s">
        <v>3277</v>
      </c>
    </row>
    <row r="211" spans="2:65" s="12" customFormat="1" ht="11.25">
      <c r="B211" s="150"/>
      <c r="D211" s="151" t="s">
        <v>302</v>
      </c>
      <c r="E211" s="152" t="s">
        <v>1</v>
      </c>
      <c r="F211" s="153" t="s">
        <v>3278</v>
      </c>
      <c r="H211" s="154">
        <v>18.399999999999999</v>
      </c>
      <c r="I211" s="155"/>
      <c r="L211" s="150"/>
      <c r="M211" s="156"/>
      <c r="T211" s="157"/>
      <c r="AT211" s="152" t="s">
        <v>302</v>
      </c>
      <c r="AU211" s="152" t="s">
        <v>85</v>
      </c>
      <c r="AV211" s="12" t="s">
        <v>85</v>
      </c>
      <c r="AW211" s="12" t="s">
        <v>32</v>
      </c>
      <c r="AX211" s="12" t="s">
        <v>83</v>
      </c>
      <c r="AY211" s="152" t="s">
        <v>293</v>
      </c>
    </row>
    <row r="212" spans="2:65" s="1" customFormat="1" ht="24.2" customHeight="1">
      <c r="B212" s="32"/>
      <c r="C212" s="137" t="s">
        <v>834</v>
      </c>
      <c r="D212" s="137" t="s">
        <v>295</v>
      </c>
      <c r="E212" s="138" t="s">
        <v>3279</v>
      </c>
      <c r="F212" s="139" t="s">
        <v>3280</v>
      </c>
      <c r="G212" s="140" t="s">
        <v>767</v>
      </c>
      <c r="H212" s="141">
        <v>18.399999999999999</v>
      </c>
      <c r="I212" s="142"/>
      <c r="J212" s="143">
        <f>ROUND(I212*H212,2)</f>
        <v>0</v>
      </c>
      <c r="K212" s="139" t="s">
        <v>299</v>
      </c>
      <c r="L212" s="32"/>
      <c r="M212" s="144" t="s">
        <v>1</v>
      </c>
      <c r="N212" s="145" t="s">
        <v>41</v>
      </c>
      <c r="P212" s="146">
        <f>O212*H212</f>
        <v>0</v>
      </c>
      <c r="Q212" s="146">
        <v>0</v>
      </c>
      <c r="R212" s="146">
        <f>Q212*H212</f>
        <v>0</v>
      </c>
      <c r="S212" s="146">
        <v>0</v>
      </c>
      <c r="T212" s="147">
        <f>S212*H212</f>
        <v>0</v>
      </c>
      <c r="AR212" s="148" t="s">
        <v>624</v>
      </c>
      <c r="AT212" s="148" t="s">
        <v>295</v>
      </c>
      <c r="AU212" s="148" t="s">
        <v>85</v>
      </c>
      <c r="AY212" s="17" t="s">
        <v>293</v>
      </c>
      <c r="BE212" s="149">
        <f>IF(N212="základní",J212,0)</f>
        <v>0</v>
      </c>
      <c r="BF212" s="149">
        <f>IF(N212="snížená",J212,0)</f>
        <v>0</v>
      </c>
      <c r="BG212" s="149">
        <f>IF(N212="zákl. přenesená",J212,0)</f>
        <v>0</v>
      </c>
      <c r="BH212" s="149">
        <f>IF(N212="sníž. přenesená",J212,0)</f>
        <v>0</v>
      </c>
      <c r="BI212" s="149">
        <f>IF(N212="nulová",J212,0)</f>
        <v>0</v>
      </c>
      <c r="BJ212" s="17" t="s">
        <v>83</v>
      </c>
      <c r="BK212" s="149">
        <f>ROUND(I212*H212,2)</f>
        <v>0</v>
      </c>
      <c r="BL212" s="17" t="s">
        <v>624</v>
      </c>
      <c r="BM212" s="148" t="s">
        <v>3281</v>
      </c>
    </row>
    <row r="213" spans="2:65" s="12" customFormat="1" ht="11.25">
      <c r="B213" s="150"/>
      <c r="D213" s="151" t="s">
        <v>302</v>
      </c>
      <c r="E213" s="152" t="s">
        <v>1</v>
      </c>
      <c r="F213" s="153" t="s">
        <v>3278</v>
      </c>
      <c r="H213" s="154">
        <v>18.399999999999999</v>
      </c>
      <c r="I213" s="155"/>
      <c r="L213" s="150"/>
      <c r="M213" s="156"/>
      <c r="T213" s="157"/>
      <c r="AT213" s="152" t="s">
        <v>302</v>
      </c>
      <c r="AU213" s="152" t="s">
        <v>85</v>
      </c>
      <c r="AV213" s="12" t="s">
        <v>85</v>
      </c>
      <c r="AW213" s="12" t="s">
        <v>32</v>
      </c>
      <c r="AX213" s="12" t="s">
        <v>83</v>
      </c>
      <c r="AY213" s="152" t="s">
        <v>293</v>
      </c>
    </row>
    <row r="214" spans="2:65" s="1" customFormat="1" ht="24.2" customHeight="1">
      <c r="B214" s="32"/>
      <c r="C214" s="174" t="s">
        <v>862</v>
      </c>
      <c r="D214" s="174" t="s">
        <v>530</v>
      </c>
      <c r="E214" s="175" t="s">
        <v>3282</v>
      </c>
      <c r="F214" s="176" t="s">
        <v>3283</v>
      </c>
      <c r="G214" s="177" t="s">
        <v>767</v>
      </c>
      <c r="H214" s="178">
        <v>19.32</v>
      </c>
      <c r="I214" s="179"/>
      <c r="J214" s="180">
        <f>ROUND(I214*H214,2)</f>
        <v>0</v>
      </c>
      <c r="K214" s="176" t="s">
        <v>299</v>
      </c>
      <c r="L214" s="181"/>
      <c r="M214" s="182" t="s">
        <v>1</v>
      </c>
      <c r="N214" s="183" t="s">
        <v>41</v>
      </c>
      <c r="P214" s="146">
        <f>O214*H214</f>
        <v>0</v>
      </c>
      <c r="Q214" s="146">
        <v>3.5999999999999997E-2</v>
      </c>
      <c r="R214" s="146">
        <f>Q214*H214</f>
        <v>0.69551999999999992</v>
      </c>
      <c r="S214" s="146">
        <v>0</v>
      </c>
      <c r="T214" s="147">
        <f>S214*H214</f>
        <v>0</v>
      </c>
      <c r="AR214" s="148" t="s">
        <v>787</v>
      </c>
      <c r="AT214" s="148" t="s">
        <v>530</v>
      </c>
      <c r="AU214" s="148" t="s">
        <v>85</v>
      </c>
      <c r="AY214" s="17" t="s">
        <v>293</v>
      </c>
      <c r="BE214" s="149">
        <f>IF(N214="základní",J214,0)</f>
        <v>0</v>
      </c>
      <c r="BF214" s="149">
        <f>IF(N214="snížená",J214,0)</f>
        <v>0</v>
      </c>
      <c r="BG214" s="149">
        <f>IF(N214="zákl. přenesená",J214,0)</f>
        <v>0</v>
      </c>
      <c r="BH214" s="149">
        <f>IF(N214="sníž. přenesená",J214,0)</f>
        <v>0</v>
      </c>
      <c r="BI214" s="149">
        <f>IF(N214="nulová",J214,0)</f>
        <v>0</v>
      </c>
      <c r="BJ214" s="17" t="s">
        <v>83</v>
      </c>
      <c r="BK214" s="149">
        <f>ROUND(I214*H214,2)</f>
        <v>0</v>
      </c>
      <c r="BL214" s="17" t="s">
        <v>624</v>
      </c>
      <c r="BM214" s="148" t="s">
        <v>3284</v>
      </c>
    </row>
    <row r="215" spans="2:65" s="12" customFormat="1" ht="11.25">
      <c r="B215" s="150"/>
      <c r="D215" s="151" t="s">
        <v>302</v>
      </c>
      <c r="F215" s="153" t="s">
        <v>3285</v>
      </c>
      <c r="H215" s="154">
        <v>19.32</v>
      </c>
      <c r="I215" s="155"/>
      <c r="L215" s="150"/>
      <c r="M215" s="156"/>
      <c r="T215" s="157"/>
      <c r="AT215" s="152" t="s">
        <v>302</v>
      </c>
      <c r="AU215" s="152" t="s">
        <v>85</v>
      </c>
      <c r="AV215" s="12" t="s">
        <v>85</v>
      </c>
      <c r="AW215" s="12" t="s">
        <v>4</v>
      </c>
      <c r="AX215" s="12" t="s">
        <v>83</v>
      </c>
      <c r="AY215" s="152" t="s">
        <v>293</v>
      </c>
    </row>
    <row r="216" spans="2:65" s="1" customFormat="1" ht="24.2" customHeight="1">
      <c r="B216" s="32"/>
      <c r="C216" s="137" t="s">
        <v>958</v>
      </c>
      <c r="D216" s="137" t="s">
        <v>295</v>
      </c>
      <c r="E216" s="138" t="s">
        <v>2854</v>
      </c>
      <c r="F216" s="139" t="s">
        <v>2855</v>
      </c>
      <c r="G216" s="140" t="s">
        <v>418</v>
      </c>
      <c r="H216" s="141">
        <v>472</v>
      </c>
      <c r="I216" s="142"/>
      <c r="J216" s="143">
        <f>ROUND(I216*H216,2)</f>
        <v>0</v>
      </c>
      <c r="K216" s="139" t="s">
        <v>299</v>
      </c>
      <c r="L216" s="32"/>
      <c r="M216" s="144" t="s">
        <v>1</v>
      </c>
      <c r="N216" s="145" t="s">
        <v>41</v>
      </c>
      <c r="P216" s="146">
        <f>O216*H216</f>
        <v>0</v>
      </c>
      <c r="Q216" s="146">
        <v>5.0000000000000002E-5</v>
      </c>
      <c r="R216" s="146">
        <f>Q216*H216</f>
        <v>2.3599999999999999E-2</v>
      </c>
      <c r="S216" s="146">
        <v>0</v>
      </c>
      <c r="T216" s="147">
        <f>S216*H216</f>
        <v>0</v>
      </c>
      <c r="AR216" s="148" t="s">
        <v>624</v>
      </c>
      <c r="AT216" s="148" t="s">
        <v>295</v>
      </c>
      <c r="AU216" s="148" t="s">
        <v>85</v>
      </c>
      <c r="AY216" s="17" t="s">
        <v>293</v>
      </c>
      <c r="BE216" s="149">
        <f>IF(N216="základní",J216,0)</f>
        <v>0</v>
      </c>
      <c r="BF216" s="149">
        <f>IF(N216="snížená",J216,0)</f>
        <v>0</v>
      </c>
      <c r="BG216" s="149">
        <f>IF(N216="zákl. přenesená",J216,0)</f>
        <v>0</v>
      </c>
      <c r="BH216" s="149">
        <f>IF(N216="sníž. přenesená",J216,0)</f>
        <v>0</v>
      </c>
      <c r="BI216" s="149">
        <f>IF(N216="nulová",J216,0)</f>
        <v>0</v>
      </c>
      <c r="BJ216" s="17" t="s">
        <v>83</v>
      </c>
      <c r="BK216" s="149">
        <f>ROUND(I216*H216,2)</f>
        <v>0</v>
      </c>
      <c r="BL216" s="17" t="s">
        <v>624</v>
      </c>
      <c r="BM216" s="148" t="s">
        <v>3286</v>
      </c>
    </row>
    <row r="217" spans="2:65" s="13" customFormat="1" ht="11.25">
      <c r="B217" s="158"/>
      <c r="D217" s="151" t="s">
        <v>302</v>
      </c>
      <c r="E217" s="159" t="s">
        <v>1</v>
      </c>
      <c r="F217" s="160" t="s">
        <v>3287</v>
      </c>
      <c r="H217" s="159" t="s">
        <v>1</v>
      </c>
      <c r="I217" s="161"/>
      <c r="L217" s="158"/>
      <c r="M217" s="162"/>
      <c r="T217" s="163"/>
      <c r="AT217" s="159" t="s">
        <v>302</v>
      </c>
      <c r="AU217" s="159" t="s">
        <v>85</v>
      </c>
      <c r="AV217" s="13" t="s">
        <v>83</v>
      </c>
      <c r="AW217" s="13" t="s">
        <v>32</v>
      </c>
      <c r="AX217" s="13" t="s">
        <v>76</v>
      </c>
      <c r="AY217" s="159" t="s">
        <v>293</v>
      </c>
    </row>
    <row r="218" spans="2:65" s="12" customFormat="1" ht="11.25">
      <c r="B218" s="150"/>
      <c r="D218" s="151" t="s">
        <v>302</v>
      </c>
      <c r="E218" s="152" t="s">
        <v>1</v>
      </c>
      <c r="F218" s="153" t="s">
        <v>3288</v>
      </c>
      <c r="H218" s="154">
        <v>397.4</v>
      </c>
      <c r="I218" s="155"/>
      <c r="L218" s="150"/>
      <c r="M218" s="156"/>
      <c r="T218" s="157"/>
      <c r="AT218" s="152" t="s">
        <v>302</v>
      </c>
      <c r="AU218" s="152" t="s">
        <v>85</v>
      </c>
      <c r="AV218" s="12" t="s">
        <v>85</v>
      </c>
      <c r="AW218" s="12" t="s">
        <v>32</v>
      </c>
      <c r="AX218" s="12" t="s">
        <v>76</v>
      </c>
      <c r="AY218" s="152" t="s">
        <v>293</v>
      </c>
    </row>
    <row r="219" spans="2:65" s="12" customFormat="1" ht="11.25">
      <c r="B219" s="150"/>
      <c r="D219" s="151" t="s">
        <v>302</v>
      </c>
      <c r="E219" s="152" t="s">
        <v>1</v>
      </c>
      <c r="F219" s="153" t="s">
        <v>3289</v>
      </c>
      <c r="H219" s="154">
        <v>56.5</v>
      </c>
      <c r="I219" s="155"/>
      <c r="L219" s="150"/>
      <c r="M219" s="156"/>
      <c r="T219" s="157"/>
      <c r="AT219" s="152" t="s">
        <v>302</v>
      </c>
      <c r="AU219" s="152" t="s">
        <v>85</v>
      </c>
      <c r="AV219" s="12" t="s">
        <v>85</v>
      </c>
      <c r="AW219" s="12" t="s">
        <v>32</v>
      </c>
      <c r="AX219" s="12" t="s">
        <v>76</v>
      </c>
      <c r="AY219" s="152" t="s">
        <v>293</v>
      </c>
    </row>
    <row r="220" spans="2:65" s="12" customFormat="1" ht="11.25">
      <c r="B220" s="150"/>
      <c r="D220" s="151" t="s">
        <v>302</v>
      </c>
      <c r="E220" s="152" t="s">
        <v>1</v>
      </c>
      <c r="F220" s="153" t="s">
        <v>3290</v>
      </c>
      <c r="H220" s="154">
        <v>18.100000000000001</v>
      </c>
      <c r="I220" s="155"/>
      <c r="L220" s="150"/>
      <c r="M220" s="156"/>
      <c r="T220" s="157"/>
      <c r="AT220" s="152" t="s">
        <v>302</v>
      </c>
      <c r="AU220" s="152" t="s">
        <v>85</v>
      </c>
      <c r="AV220" s="12" t="s">
        <v>85</v>
      </c>
      <c r="AW220" s="12" t="s">
        <v>32</v>
      </c>
      <c r="AX220" s="12" t="s">
        <v>76</v>
      </c>
      <c r="AY220" s="152" t="s">
        <v>293</v>
      </c>
    </row>
    <row r="221" spans="2:65" s="14" customFormat="1" ht="11.25">
      <c r="B221" s="167"/>
      <c r="D221" s="151" t="s">
        <v>302</v>
      </c>
      <c r="E221" s="168" t="s">
        <v>1</v>
      </c>
      <c r="F221" s="169" t="s">
        <v>371</v>
      </c>
      <c r="H221" s="170">
        <v>472</v>
      </c>
      <c r="I221" s="171"/>
      <c r="L221" s="167"/>
      <c r="M221" s="172"/>
      <c r="T221" s="173"/>
      <c r="AT221" s="168" t="s">
        <v>302</v>
      </c>
      <c r="AU221" s="168" t="s">
        <v>85</v>
      </c>
      <c r="AV221" s="14" t="s">
        <v>300</v>
      </c>
      <c r="AW221" s="14" t="s">
        <v>32</v>
      </c>
      <c r="AX221" s="14" t="s">
        <v>83</v>
      </c>
      <c r="AY221" s="168" t="s">
        <v>293</v>
      </c>
    </row>
    <row r="222" spans="2:65" s="1" customFormat="1" ht="21.75" customHeight="1">
      <c r="B222" s="32"/>
      <c r="C222" s="174" t="s">
        <v>975</v>
      </c>
      <c r="D222" s="174" t="s">
        <v>530</v>
      </c>
      <c r="E222" s="175" t="s">
        <v>3291</v>
      </c>
      <c r="F222" s="176" t="s">
        <v>3292</v>
      </c>
      <c r="G222" s="177" t="s">
        <v>533</v>
      </c>
      <c r="H222" s="178">
        <v>0.41699999999999998</v>
      </c>
      <c r="I222" s="179"/>
      <c r="J222" s="180">
        <f>ROUND(I222*H222,2)</f>
        <v>0</v>
      </c>
      <c r="K222" s="176" t="s">
        <v>299</v>
      </c>
      <c r="L222" s="181"/>
      <c r="M222" s="182" t="s">
        <v>1</v>
      </c>
      <c r="N222" s="183" t="s">
        <v>41</v>
      </c>
      <c r="P222" s="146">
        <f>O222*H222</f>
        <v>0</v>
      </c>
      <c r="Q222" s="146">
        <v>1</v>
      </c>
      <c r="R222" s="146">
        <f>Q222*H222</f>
        <v>0.41699999999999998</v>
      </c>
      <c r="S222" s="146">
        <v>0</v>
      </c>
      <c r="T222" s="147">
        <f>S222*H222</f>
        <v>0</v>
      </c>
      <c r="AR222" s="148" t="s">
        <v>787</v>
      </c>
      <c r="AT222" s="148" t="s">
        <v>530</v>
      </c>
      <c r="AU222" s="148" t="s">
        <v>85</v>
      </c>
      <c r="AY222" s="17" t="s">
        <v>293</v>
      </c>
      <c r="BE222" s="149">
        <f>IF(N222="základní",J222,0)</f>
        <v>0</v>
      </c>
      <c r="BF222" s="149">
        <f>IF(N222="snížená",J222,0)</f>
        <v>0</v>
      </c>
      <c r="BG222" s="149">
        <f>IF(N222="zákl. přenesená",J222,0)</f>
        <v>0</v>
      </c>
      <c r="BH222" s="149">
        <f>IF(N222="sníž. přenesená",J222,0)</f>
        <v>0</v>
      </c>
      <c r="BI222" s="149">
        <f>IF(N222="nulová",J222,0)</f>
        <v>0</v>
      </c>
      <c r="BJ222" s="17" t="s">
        <v>83</v>
      </c>
      <c r="BK222" s="149">
        <f>ROUND(I222*H222,2)</f>
        <v>0</v>
      </c>
      <c r="BL222" s="17" t="s">
        <v>624</v>
      </c>
      <c r="BM222" s="148" t="s">
        <v>3293</v>
      </c>
    </row>
    <row r="223" spans="2:65" s="12" customFormat="1" ht="11.25">
      <c r="B223" s="150"/>
      <c r="D223" s="151" t="s">
        <v>302</v>
      </c>
      <c r="E223" s="152" t="s">
        <v>1</v>
      </c>
      <c r="F223" s="153" t="s">
        <v>3294</v>
      </c>
      <c r="H223" s="154">
        <v>417.27</v>
      </c>
      <c r="I223" s="155"/>
      <c r="L223" s="150"/>
      <c r="M223" s="156"/>
      <c r="T223" s="157"/>
      <c r="AT223" s="152" t="s">
        <v>302</v>
      </c>
      <c r="AU223" s="152" t="s">
        <v>85</v>
      </c>
      <c r="AV223" s="12" t="s">
        <v>85</v>
      </c>
      <c r="AW223" s="12" t="s">
        <v>32</v>
      </c>
      <c r="AX223" s="12" t="s">
        <v>83</v>
      </c>
      <c r="AY223" s="152" t="s">
        <v>293</v>
      </c>
    </row>
    <row r="224" spans="2:65" s="12" customFormat="1" ht="11.25">
      <c r="B224" s="150"/>
      <c r="D224" s="151" t="s">
        <v>302</v>
      </c>
      <c r="F224" s="153" t="s">
        <v>3295</v>
      </c>
      <c r="H224" s="154">
        <v>0.41699999999999998</v>
      </c>
      <c r="I224" s="155"/>
      <c r="L224" s="150"/>
      <c r="M224" s="156"/>
      <c r="T224" s="157"/>
      <c r="AT224" s="152" t="s">
        <v>302</v>
      </c>
      <c r="AU224" s="152" t="s">
        <v>85</v>
      </c>
      <c r="AV224" s="12" t="s">
        <v>85</v>
      </c>
      <c r="AW224" s="12" t="s">
        <v>4</v>
      </c>
      <c r="AX224" s="12" t="s">
        <v>83</v>
      </c>
      <c r="AY224" s="152" t="s">
        <v>293</v>
      </c>
    </row>
    <row r="225" spans="2:65" s="1" customFormat="1" ht="21.75" customHeight="1">
      <c r="B225" s="32"/>
      <c r="C225" s="174" t="s">
        <v>993</v>
      </c>
      <c r="D225" s="174" t="s">
        <v>530</v>
      </c>
      <c r="E225" s="175" t="s">
        <v>3296</v>
      </c>
      <c r="F225" s="176" t="s">
        <v>3297</v>
      </c>
      <c r="G225" s="177" t="s">
        <v>533</v>
      </c>
      <c r="H225" s="178">
        <v>5.8999999999999997E-2</v>
      </c>
      <c r="I225" s="179"/>
      <c r="J225" s="180">
        <f>ROUND(I225*H225,2)</f>
        <v>0</v>
      </c>
      <c r="K225" s="176" t="s">
        <v>299</v>
      </c>
      <c r="L225" s="181"/>
      <c r="M225" s="182" t="s">
        <v>1</v>
      </c>
      <c r="N225" s="183" t="s">
        <v>41</v>
      </c>
      <c r="P225" s="146">
        <f>O225*H225</f>
        <v>0</v>
      </c>
      <c r="Q225" s="146">
        <v>1</v>
      </c>
      <c r="R225" s="146">
        <f>Q225*H225</f>
        <v>5.8999999999999997E-2</v>
      </c>
      <c r="S225" s="146">
        <v>0</v>
      </c>
      <c r="T225" s="147">
        <f>S225*H225</f>
        <v>0</v>
      </c>
      <c r="AR225" s="148" t="s">
        <v>787</v>
      </c>
      <c r="AT225" s="148" t="s">
        <v>530</v>
      </c>
      <c r="AU225" s="148" t="s">
        <v>85</v>
      </c>
      <c r="AY225" s="17" t="s">
        <v>293</v>
      </c>
      <c r="BE225" s="149">
        <f>IF(N225="základní",J225,0)</f>
        <v>0</v>
      </c>
      <c r="BF225" s="149">
        <f>IF(N225="snížená",J225,0)</f>
        <v>0</v>
      </c>
      <c r="BG225" s="149">
        <f>IF(N225="zákl. přenesená",J225,0)</f>
        <v>0</v>
      </c>
      <c r="BH225" s="149">
        <f>IF(N225="sníž. přenesená",J225,0)</f>
        <v>0</v>
      </c>
      <c r="BI225" s="149">
        <f>IF(N225="nulová",J225,0)</f>
        <v>0</v>
      </c>
      <c r="BJ225" s="17" t="s">
        <v>83</v>
      </c>
      <c r="BK225" s="149">
        <f>ROUND(I225*H225,2)</f>
        <v>0</v>
      </c>
      <c r="BL225" s="17" t="s">
        <v>624</v>
      </c>
      <c r="BM225" s="148" t="s">
        <v>3298</v>
      </c>
    </row>
    <row r="226" spans="2:65" s="12" customFormat="1" ht="11.25">
      <c r="B226" s="150"/>
      <c r="D226" s="151" t="s">
        <v>302</v>
      </c>
      <c r="E226" s="152" t="s">
        <v>1</v>
      </c>
      <c r="F226" s="153" t="s">
        <v>3299</v>
      </c>
      <c r="H226" s="154">
        <v>59.325000000000003</v>
      </c>
      <c r="I226" s="155"/>
      <c r="L226" s="150"/>
      <c r="M226" s="156"/>
      <c r="T226" s="157"/>
      <c r="AT226" s="152" t="s">
        <v>302</v>
      </c>
      <c r="AU226" s="152" t="s">
        <v>85</v>
      </c>
      <c r="AV226" s="12" t="s">
        <v>85</v>
      </c>
      <c r="AW226" s="12" t="s">
        <v>32</v>
      </c>
      <c r="AX226" s="12" t="s">
        <v>83</v>
      </c>
      <c r="AY226" s="152" t="s">
        <v>293</v>
      </c>
    </row>
    <row r="227" spans="2:65" s="12" customFormat="1" ht="11.25">
      <c r="B227" s="150"/>
      <c r="D227" s="151" t="s">
        <v>302</v>
      </c>
      <c r="F227" s="153" t="s">
        <v>3300</v>
      </c>
      <c r="H227" s="154">
        <v>5.8999999999999997E-2</v>
      </c>
      <c r="I227" s="155"/>
      <c r="L227" s="150"/>
      <c r="M227" s="156"/>
      <c r="T227" s="157"/>
      <c r="AT227" s="152" t="s">
        <v>302</v>
      </c>
      <c r="AU227" s="152" t="s">
        <v>85</v>
      </c>
      <c r="AV227" s="12" t="s">
        <v>85</v>
      </c>
      <c r="AW227" s="12" t="s">
        <v>4</v>
      </c>
      <c r="AX227" s="12" t="s">
        <v>83</v>
      </c>
      <c r="AY227" s="152" t="s">
        <v>293</v>
      </c>
    </row>
    <row r="228" spans="2:65" s="1" customFormat="1" ht="21.75" customHeight="1">
      <c r="B228" s="32"/>
      <c r="C228" s="174" t="s">
        <v>1034</v>
      </c>
      <c r="D228" s="174" t="s">
        <v>530</v>
      </c>
      <c r="E228" s="175" t="s">
        <v>1670</v>
      </c>
      <c r="F228" s="176" t="s">
        <v>1671</v>
      </c>
      <c r="G228" s="177" t="s">
        <v>533</v>
      </c>
      <c r="H228" s="178">
        <v>1.9E-2</v>
      </c>
      <c r="I228" s="179"/>
      <c r="J228" s="180">
        <f>ROUND(I228*H228,2)</f>
        <v>0</v>
      </c>
      <c r="K228" s="176" t="s">
        <v>299</v>
      </c>
      <c r="L228" s="181"/>
      <c r="M228" s="182" t="s">
        <v>1</v>
      </c>
      <c r="N228" s="183" t="s">
        <v>41</v>
      </c>
      <c r="P228" s="146">
        <f>O228*H228</f>
        <v>0</v>
      </c>
      <c r="Q228" s="146">
        <v>1</v>
      </c>
      <c r="R228" s="146">
        <f>Q228*H228</f>
        <v>1.9E-2</v>
      </c>
      <c r="S228" s="146">
        <v>0</v>
      </c>
      <c r="T228" s="147">
        <f>S228*H228</f>
        <v>0</v>
      </c>
      <c r="AR228" s="148" t="s">
        <v>787</v>
      </c>
      <c r="AT228" s="148" t="s">
        <v>530</v>
      </c>
      <c r="AU228" s="148" t="s">
        <v>85</v>
      </c>
      <c r="AY228" s="17" t="s">
        <v>293</v>
      </c>
      <c r="BE228" s="149">
        <f>IF(N228="základní",J228,0)</f>
        <v>0</v>
      </c>
      <c r="BF228" s="149">
        <f>IF(N228="snížená",J228,0)</f>
        <v>0</v>
      </c>
      <c r="BG228" s="149">
        <f>IF(N228="zákl. přenesená",J228,0)</f>
        <v>0</v>
      </c>
      <c r="BH228" s="149">
        <f>IF(N228="sníž. přenesená",J228,0)</f>
        <v>0</v>
      </c>
      <c r="BI228" s="149">
        <f>IF(N228="nulová",J228,0)</f>
        <v>0</v>
      </c>
      <c r="BJ228" s="17" t="s">
        <v>83</v>
      </c>
      <c r="BK228" s="149">
        <f>ROUND(I228*H228,2)</f>
        <v>0</v>
      </c>
      <c r="BL228" s="17" t="s">
        <v>624</v>
      </c>
      <c r="BM228" s="148" t="s">
        <v>3301</v>
      </c>
    </row>
    <row r="229" spans="2:65" s="12" customFormat="1" ht="11.25">
      <c r="B229" s="150"/>
      <c r="D229" s="151" t="s">
        <v>302</v>
      </c>
      <c r="E229" s="152" t="s">
        <v>1</v>
      </c>
      <c r="F229" s="153" t="s">
        <v>3302</v>
      </c>
      <c r="H229" s="154">
        <v>19.004999999999999</v>
      </c>
      <c r="I229" s="155"/>
      <c r="L229" s="150"/>
      <c r="M229" s="156"/>
      <c r="T229" s="157"/>
      <c r="AT229" s="152" t="s">
        <v>302</v>
      </c>
      <c r="AU229" s="152" t="s">
        <v>85</v>
      </c>
      <c r="AV229" s="12" t="s">
        <v>85</v>
      </c>
      <c r="AW229" s="12" t="s">
        <v>32</v>
      </c>
      <c r="AX229" s="12" t="s">
        <v>83</v>
      </c>
      <c r="AY229" s="152" t="s">
        <v>293</v>
      </c>
    </row>
    <row r="230" spans="2:65" s="12" customFormat="1" ht="11.25">
      <c r="B230" s="150"/>
      <c r="D230" s="151" t="s">
        <v>302</v>
      </c>
      <c r="F230" s="153" t="s">
        <v>3303</v>
      </c>
      <c r="H230" s="154">
        <v>1.9E-2</v>
      </c>
      <c r="I230" s="155"/>
      <c r="L230" s="150"/>
      <c r="M230" s="156"/>
      <c r="T230" s="157"/>
      <c r="AT230" s="152" t="s">
        <v>302</v>
      </c>
      <c r="AU230" s="152" t="s">
        <v>85</v>
      </c>
      <c r="AV230" s="12" t="s">
        <v>85</v>
      </c>
      <c r="AW230" s="12" t="s">
        <v>4</v>
      </c>
      <c r="AX230" s="12" t="s">
        <v>83</v>
      </c>
      <c r="AY230" s="152" t="s">
        <v>293</v>
      </c>
    </row>
    <row r="231" spans="2:65" s="1" customFormat="1" ht="24.2" customHeight="1">
      <c r="B231" s="32"/>
      <c r="C231" s="137" t="s">
        <v>890</v>
      </c>
      <c r="D231" s="137" t="s">
        <v>295</v>
      </c>
      <c r="E231" s="138" t="s">
        <v>2877</v>
      </c>
      <c r="F231" s="139" t="s">
        <v>2878</v>
      </c>
      <c r="G231" s="140" t="s">
        <v>418</v>
      </c>
      <c r="H231" s="141">
        <v>2003</v>
      </c>
      <c r="I231" s="142"/>
      <c r="J231" s="143">
        <f>ROUND(I231*H231,2)</f>
        <v>0</v>
      </c>
      <c r="K231" s="139" t="s">
        <v>299</v>
      </c>
      <c r="L231" s="32"/>
      <c r="M231" s="144" t="s">
        <v>1</v>
      </c>
      <c r="N231" s="145" t="s">
        <v>41</v>
      </c>
      <c r="P231" s="146">
        <f>O231*H231</f>
        <v>0</v>
      </c>
      <c r="Q231" s="146">
        <v>5.0000000000000002E-5</v>
      </c>
      <c r="R231" s="146">
        <f>Q231*H231</f>
        <v>0.10015</v>
      </c>
      <c r="S231" s="146">
        <v>0</v>
      </c>
      <c r="T231" s="147">
        <f>S231*H231</f>
        <v>0</v>
      </c>
      <c r="AR231" s="148" t="s">
        <v>624</v>
      </c>
      <c r="AT231" s="148" t="s">
        <v>295</v>
      </c>
      <c r="AU231" s="148" t="s">
        <v>85</v>
      </c>
      <c r="AY231" s="17" t="s">
        <v>293</v>
      </c>
      <c r="BE231" s="149">
        <f>IF(N231="základní",J231,0)</f>
        <v>0</v>
      </c>
      <c r="BF231" s="149">
        <f>IF(N231="snížená",J231,0)</f>
        <v>0</v>
      </c>
      <c r="BG231" s="149">
        <f>IF(N231="zákl. přenesená",J231,0)</f>
        <v>0</v>
      </c>
      <c r="BH231" s="149">
        <f>IF(N231="sníž. přenesená",J231,0)</f>
        <v>0</v>
      </c>
      <c r="BI231" s="149">
        <f>IF(N231="nulová",J231,0)</f>
        <v>0</v>
      </c>
      <c r="BJ231" s="17" t="s">
        <v>83</v>
      </c>
      <c r="BK231" s="149">
        <f>ROUND(I231*H231,2)</f>
        <v>0</v>
      </c>
      <c r="BL231" s="17" t="s">
        <v>624</v>
      </c>
      <c r="BM231" s="148" t="s">
        <v>3304</v>
      </c>
    </row>
    <row r="232" spans="2:65" s="13" customFormat="1" ht="11.25">
      <c r="B232" s="158"/>
      <c r="D232" s="151" t="s">
        <v>302</v>
      </c>
      <c r="E232" s="159" t="s">
        <v>1</v>
      </c>
      <c r="F232" s="160" t="s">
        <v>3305</v>
      </c>
      <c r="H232" s="159" t="s">
        <v>1</v>
      </c>
      <c r="I232" s="161"/>
      <c r="L232" s="158"/>
      <c r="M232" s="162"/>
      <c r="T232" s="163"/>
      <c r="AT232" s="159" t="s">
        <v>302</v>
      </c>
      <c r="AU232" s="159" t="s">
        <v>85</v>
      </c>
      <c r="AV232" s="13" t="s">
        <v>83</v>
      </c>
      <c r="AW232" s="13" t="s">
        <v>32</v>
      </c>
      <c r="AX232" s="13" t="s">
        <v>76</v>
      </c>
      <c r="AY232" s="159" t="s">
        <v>293</v>
      </c>
    </row>
    <row r="233" spans="2:65" s="12" customFormat="1" ht="11.25">
      <c r="B233" s="150"/>
      <c r="D233" s="151" t="s">
        <v>302</v>
      </c>
      <c r="E233" s="152" t="s">
        <v>1</v>
      </c>
      <c r="F233" s="153" t="s">
        <v>3306</v>
      </c>
      <c r="H233" s="154">
        <v>1728.4</v>
      </c>
      <c r="I233" s="155"/>
      <c r="L233" s="150"/>
      <c r="M233" s="156"/>
      <c r="T233" s="157"/>
      <c r="AT233" s="152" t="s">
        <v>302</v>
      </c>
      <c r="AU233" s="152" t="s">
        <v>85</v>
      </c>
      <c r="AV233" s="12" t="s">
        <v>85</v>
      </c>
      <c r="AW233" s="12" t="s">
        <v>32</v>
      </c>
      <c r="AX233" s="12" t="s">
        <v>76</v>
      </c>
      <c r="AY233" s="152" t="s">
        <v>293</v>
      </c>
    </row>
    <row r="234" spans="2:65" s="12" customFormat="1" ht="11.25">
      <c r="B234" s="150"/>
      <c r="D234" s="151" t="s">
        <v>302</v>
      </c>
      <c r="E234" s="152" t="s">
        <v>1</v>
      </c>
      <c r="F234" s="153" t="s">
        <v>3307</v>
      </c>
      <c r="H234" s="154">
        <v>254.3</v>
      </c>
      <c r="I234" s="155"/>
      <c r="L234" s="150"/>
      <c r="M234" s="156"/>
      <c r="T234" s="157"/>
      <c r="AT234" s="152" t="s">
        <v>302</v>
      </c>
      <c r="AU234" s="152" t="s">
        <v>85</v>
      </c>
      <c r="AV234" s="12" t="s">
        <v>85</v>
      </c>
      <c r="AW234" s="12" t="s">
        <v>32</v>
      </c>
      <c r="AX234" s="12" t="s">
        <v>76</v>
      </c>
      <c r="AY234" s="152" t="s">
        <v>293</v>
      </c>
    </row>
    <row r="235" spans="2:65" s="12" customFormat="1" ht="11.25">
      <c r="B235" s="150"/>
      <c r="D235" s="151" t="s">
        <v>302</v>
      </c>
      <c r="E235" s="152" t="s">
        <v>1</v>
      </c>
      <c r="F235" s="153" t="s">
        <v>3308</v>
      </c>
      <c r="H235" s="154">
        <v>20.3</v>
      </c>
      <c r="I235" s="155"/>
      <c r="L235" s="150"/>
      <c r="M235" s="156"/>
      <c r="T235" s="157"/>
      <c r="AT235" s="152" t="s">
        <v>302</v>
      </c>
      <c r="AU235" s="152" t="s">
        <v>85</v>
      </c>
      <c r="AV235" s="12" t="s">
        <v>85</v>
      </c>
      <c r="AW235" s="12" t="s">
        <v>32</v>
      </c>
      <c r="AX235" s="12" t="s">
        <v>76</v>
      </c>
      <c r="AY235" s="152" t="s">
        <v>293</v>
      </c>
    </row>
    <row r="236" spans="2:65" s="14" customFormat="1" ht="11.25">
      <c r="B236" s="167"/>
      <c r="D236" s="151" t="s">
        <v>302</v>
      </c>
      <c r="E236" s="168" t="s">
        <v>1</v>
      </c>
      <c r="F236" s="169" t="s">
        <v>371</v>
      </c>
      <c r="H236" s="170">
        <v>2003</v>
      </c>
      <c r="I236" s="171"/>
      <c r="L236" s="167"/>
      <c r="M236" s="172"/>
      <c r="T236" s="173"/>
      <c r="AT236" s="168" t="s">
        <v>302</v>
      </c>
      <c r="AU236" s="168" t="s">
        <v>85</v>
      </c>
      <c r="AV236" s="14" t="s">
        <v>300</v>
      </c>
      <c r="AW236" s="14" t="s">
        <v>32</v>
      </c>
      <c r="AX236" s="14" t="s">
        <v>83</v>
      </c>
      <c r="AY236" s="168" t="s">
        <v>293</v>
      </c>
    </row>
    <row r="237" spans="2:65" s="1" customFormat="1" ht="21.75" customHeight="1">
      <c r="B237" s="32"/>
      <c r="C237" s="174" t="s">
        <v>901</v>
      </c>
      <c r="D237" s="174" t="s">
        <v>530</v>
      </c>
      <c r="E237" s="175" t="s">
        <v>1698</v>
      </c>
      <c r="F237" s="176" t="s">
        <v>1699</v>
      </c>
      <c r="G237" s="177" t="s">
        <v>533</v>
      </c>
      <c r="H237" s="178">
        <v>1.8149999999999999</v>
      </c>
      <c r="I237" s="179"/>
      <c r="J237" s="180">
        <f>ROUND(I237*H237,2)</f>
        <v>0</v>
      </c>
      <c r="K237" s="176" t="s">
        <v>299</v>
      </c>
      <c r="L237" s="181"/>
      <c r="M237" s="182" t="s">
        <v>1</v>
      </c>
      <c r="N237" s="183" t="s">
        <v>41</v>
      </c>
      <c r="P237" s="146">
        <f>O237*H237</f>
        <v>0</v>
      </c>
      <c r="Q237" s="146">
        <v>1</v>
      </c>
      <c r="R237" s="146">
        <f>Q237*H237</f>
        <v>1.8149999999999999</v>
      </c>
      <c r="S237" s="146">
        <v>0</v>
      </c>
      <c r="T237" s="147">
        <f>S237*H237</f>
        <v>0</v>
      </c>
      <c r="AR237" s="148" t="s">
        <v>787</v>
      </c>
      <c r="AT237" s="148" t="s">
        <v>530</v>
      </c>
      <c r="AU237" s="148" t="s">
        <v>85</v>
      </c>
      <c r="AY237" s="17" t="s">
        <v>293</v>
      </c>
      <c r="BE237" s="149">
        <f>IF(N237="základní",J237,0)</f>
        <v>0</v>
      </c>
      <c r="BF237" s="149">
        <f>IF(N237="snížená",J237,0)</f>
        <v>0</v>
      </c>
      <c r="BG237" s="149">
        <f>IF(N237="zákl. přenesená",J237,0)</f>
        <v>0</v>
      </c>
      <c r="BH237" s="149">
        <f>IF(N237="sníž. přenesená",J237,0)</f>
        <v>0</v>
      </c>
      <c r="BI237" s="149">
        <f>IF(N237="nulová",J237,0)</f>
        <v>0</v>
      </c>
      <c r="BJ237" s="17" t="s">
        <v>83</v>
      </c>
      <c r="BK237" s="149">
        <f>ROUND(I237*H237,2)</f>
        <v>0</v>
      </c>
      <c r="BL237" s="17" t="s">
        <v>624</v>
      </c>
      <c r="BM237" s="148" t="s">
        <v>3309</v>
      </c>
    </row>
    <row r="238" spans="2:65" s="12" customFormat="1" ht="11.25">
      <c r="B238" s="150"/>
      <c r="D238" s="151" t="s">
        <v>302</v>
      </c>
      <c r="E238" s="152" t="s">
        <v>1</v>
      </c>
      <c r="F238" s="153" t="s">
        <v>3310</v>
      </c>
      <c r="H238" s="154">
        <v>1814.82</v>
      </c>
      <c r="I238" s="155"/>
      <c r="L238" s="150"/>
      <c r="M238" s="156"/>
      <c r="T238" s="157"/>
      <c r="AT238" s="152" t="s">
        <v>302</v>
      </c>
      <c r="AU238" s="152" t="s">
        <v>85</v>
      </c>
      <c r="AV238" s="12" t="s">
        <v>85</v>
      </c>
      <c r="AW238" s="12" t="s">
        <v>32</v>
      </c>
      <c r="AX238" s="12" t="s">
        <v>83</v>
      </c>
      <c r="AY238" s="152" t="s">
        <v>293</v>
      </c>
    </row>
    <row r="239" spans="2:65" s="12" customFormat="1" ht="11.25">
      <c r="B239" s="150"/>
      <c r="D239" s="151" t="s">
        <v>302</v>
      </c>
      <c r="F239" s="153" t="s">
        <v>3311</v>
      </c>
      <c r="H239" s="154">
        <v>1.8149999999999999</v>
      </c>
      <c r="I239" s="155"/>
      <c r="L239" s="150"/>
      <c r="M239" s="156"/>
      <c r="T239" s="157"/>
      <c r="AT239" s="152" t="s">
        <v>302</v>
      </c>
      <c r="AU239" s="152" t="s">
        <v>85</v>
      </c>
      <c r="AV239" s="12" t="s">
        <v>85</v>
      </c>
      <c r="AW239" s="12" t="s">
        <v>4</v>
      </c>
      <c r="AX239" s="12" t="s">
        <v>83</v>
      </c>
      <c r="AY239" s="152" t="s">
        <v>293</v>
      </c>
    </row>
    <row r="240" spans="2:65" s="1" customFormat="1" ht="21.75" customHeight="1">
      <c r="B240" s="32"/>
      <c r="C240" s="174" t="s">
        <v>906</v>
      </c>
      <c r="D240" s="174" t="s">
        <v>530</v>
      </c>
      <c r="E240" s="175" t="s">
        <v>3312</v>
      </c>
      <c r="F240" s="176" t="s">
        <v>3313</v>
      </c>
      <c r="G240" s="177" t="s">
        <v>533</v>
      </c>
      <c r="H240" s="178">
        <v>0.26700000000000002</v>
      </c>
      <c r="I240" s="179"/>
      <c r="J240" s="180">
        <f>ROUND(I240*H240,2)</f>
        <v>0</v>
      </c>
      <c r="K240" s="176" t="s">
        <v>299</v>
      </c>
      <c r="L240" s="181"/>
      <c r="M240" s="182" t="s">
        <v>1</v>
      </c>
      <c r="N240" s="183" t="s">
        <v>41</v>
      </c>
      <c r="P240" s="146">
        <f>O240*H240</f>
        <v>0</v>
      </c>
      <c r="Q240" s="146">
        <v>1</v>
      </c>
      <c r="R240" s="146">
        <f>Q240*H240</f>
        <v>0.26700000000000002</v>
      </c>
      <c r="S240" s="146">
        <v>0</v>
      </c>
      <c r="T240" s="147">
        <f>S240*H240</f>
        <v>0</v>
      </c>
      <c r="AR240" s="148" t="s">
        <v>787</v>
      </c>
      <c r="AT240" s="148" t="s">
        <v>530</v>
      </c>
      <c r="AU240" s="148" t="s">
        <v>85</v>
      </c>
      <c r="AY240" s="17" t="s">
        <v>293</v>
      </c>
      <c r="BE240" s="149">
        <f>IF(N240="základní",J240,0)</f>
        <v>0</v>
      </c>
      <c r="BF240" s="149">
        <f>IF(N240="snížená",J240,0)</f>
        <v>0</v>
      </c>
      <c r="BG240" s="149">
        <f>IF(N240="zákl. přenesená",J240,0)</f>
        <v>0</v>
      </c>
      <c r="BH240" s="149">
        <f>IF(N240="sníž. přenesená",J240,0)</f>
        <v>0</v>
      </c>
      <c r="BI240" s="149">
        <f>IF(N240="nulová",J240,0)</f>
        <v>0</v>
      </c>
      <c r="BJ240" s="17" t="s">
        <v>83</v>
      </c>
      <c r="BK240" s="149">
        <f>ROUND(I240*H240,2)</f>
        <v>0</v>
      </c>
      <c r="BL240" s="17" t="s">
        <v>624</v>
      </c>
      <c r="BM240" s="148" t="s">
        <v>3314</v>
      </c>
    </row>
    <row r="241" spans="2:65" s="12" customFormat="1" ht="11.25">
      <c r="B241" s="150"/>
      <c r="D241" s="151" t="s">
        <v>302</v>
      </c>
      <c r="E241" s="152" t="s">
        <v>1</v>
      </c>
      <c r="F241" s="153" t="s">
        <v>3315</v>
      </c>
      <c r="H241" s="154">
        <v>267.01499999999999</v>
      </c>
      <c r="I241" s="155"/>
      <c r="L241" s="150"/>
      <c r="M241" s="156"/>
      <c r="T241" s="157"/>
      <c r="AT241" s="152" t="s">
        <v>302</v>
      </c>
      <c r="AU241" s="152" t="s">
        <v>85</v>
      </c>
      <c r="AV241" s="12" t="s">
        <v>85</v>
      </c>
      <c r="AW241" s="12" t="s">
        <v>32</v>
      </c>
      <c r="AX241" s="12" t="s">
        <v>83</v>
      </c>
      <c r="AY241" s="152" t="s">
        <v>293</v>
      </c>
    </row>
    <row r="242" spans="2:65" s="12" customFormat="1" ht="11.25">
      <c r="B242" s="150"/>
      <c r="D242" s="151" t="s">
        <v>302</v>
      </c>
      <c r="F242" s="153" t="s">
        <v>3316</v>
      </c>
      <c r="H242" s="154">
        <v>0.26700000000000002</v>
      </c>
      <c r="I242" s="155"/>
      <c r="L242" s="150"/>
      <c r="M242" s="156"/>
      <c r="T242" s="157"/>
      <c r="AT242" s="152" t="s">
        <v>302</v>
      </c>
      <c r="AU242" s="152" t="s">
        <v>85</v>
      </c>
      <c r="AV242" s="12" t="s">
        <v>85</v>
      </c>
      <c r="AW242" s="12" t="s">
        <v>4</v>
      </c>
      <c r="AX242" s="12" t="s">
        <v>83</v>
      </c>
      <c r="AY242" s="152" t="s">
        <v>293</v>
      </c>
    </row>
    <row r="243" spans="2:65" s="1" customFormat="1" ht="21.75" customHeight="1">
      <c r="B243" s="32"/>
      <c r="C243" s="174" t="s">
        <v>912</v>
      </c>
      <c r="D243" s="174" t="s">
        <v>530</v>
      </c>
      <c r="E243" s="175" t="s">
        <v>1678</v>
      </c>
      <c r="F243" s="176" t="s">
        <v>1679</v>
      </c>
      <c r="G243" s="177" t="s">
        <v>533</v>
      </c>
      <c r="H243" s="178">
        <v>2.1000000000000001E-2</v>
      </c>
      <c r="I243" s="179"/>
      <c r="J243" s="180">
        <f>ROUND(I243*H243,2)</f>
        <v>0</v>
      </c>
      <c r="K243" s="176" t="s">
        <v>299</v>
      </c>
      <c r="L243" s="181"/>
      <c r="M243" s="182" t="s">
        <v>1</v>
      </c>
      <c r="N243" s="183" t="s">
        <v>41</v>
      </c>
      <c r="P243" s="146">
        <f>O243*H243</f>
        <v>0</v>
      </c>
      <c r="Q243" s="146">
        <v>1</v>
      </c>
      <c r="R243" s="146">
        <f>Q243*H243</f>
        <v>2.1000000000000001E-2</v>
      </c>
      <c r="S243" s="146">
        <v>0</v>
      </c>
      <c r="T243" s="147">
        <f>S243*H243</f>
        <v>0</v>
      </c>
      <c r="AR243" s="148" t="s">
        <v>787</v>
      </c>
      <c r="AT243" s="148" t="s">
        <v>530</v>
      </c>
      <c r="AU243" s="148" t="s">
        <v>85</v>
      </c>
      <c r="AY243" s="17" t="s">
        <v>293</v>
      </c>
      <c r="BE243" s="149">
        <f>IF(N243="základní",J243,0)</f>
        <v>0</v>
      </c>
      <c r="BF243" s="149">
        <f>IF(N243="snížená",J243,0)</f>
        <v>0</v>
      </c>
      <c r="BG243" s="149">
        <f>IF(N243="zákl. přenesená",J243,0)</f>
        <v>0</v>
      </c>
      <c r="BH243" s="149">
        <f>IF(N243="sníž. přenesená",J243,0)</f>
        <v>0</v>
      </c>
      <c r="BI243" s="149">
        <f>IF(N243="nulová",J243,0)</f>
        <v>0</v>
      </c>
      <c r="BJ243" s="17" t="s">
        <v>83</v>
      </c>
      <c r="BK243" s="149">
        <f>ROUND(I243*H243,2)</f>
        <v>0</v>
      </c>
      <c r="BL243" s="17" t="s">
        <v>624</v>
      </c>
      <c r="BM243" s="148" t="s">
        <v>3317</v>
      </c>
    </row>
    <row r="244" spans="2:65" s="12" customFormat="1" ht="11.25">
      <c r="B244" s="150"/>
      <c r="D244" s="151" t="s">
        <v>302</v>
      </c>
      <c r="E244" s="152" t="s">
        <v>1</v>
      </c>
      <c r="F244" s="153" t="s">
        <v>3318</v>
      </c>
      <c r="H244" s="154">
        <v>21.315000000000001</v>
      </c>
      <c r="I244" s="155"/>
      <c r="L244" s="150"/>
      <c r="M244" s="156"/>
      <c r="T244" s="157"/>
      <c r="AT244" s="152" t="s">
        <v>302</v>
      </c>
      <c r="AU244" s="152" t="s">
        <v>85</v>
      </c>
      <c r="AV244" s="12" t="s">
        <v>85</v>
      </c>
      <c r="AW244" s="12" t="s">
        <v>32</v>
      </c>
      <c r="AX244" s="12" t="s">
        <v>83</v>
      </c>
      <c r="AY244" s="152" t="s">
        <v>293</v>
      </c>
    </row>
    <row r="245" spans="2:65" s="12" customFormat="1" ht="11.25">
      <c r="B245" s="150"/>
      <c r="D245" s="151" t="s">
        <v>302</v>
      </c>
      <c r="F245" s="153" t="s">
        <v>3319</v>
      </c>
      <c r="H245" s="154">
        <v>2.1000000000000001E-2</v>
      </c>
      <c r="I245" s="155"/>
      <c r="L245" s="150"/>
      <c r="M245" s="199"/>
      <c r="N245" s="200"/>
      <c r="O245" s="200"/>
      <c r="P245" s="200"/>
      <c r="Q245" s="200"/>
      <c r="R245" s="200"/>
      <c r="S245" s="200"/>
      <c r="T245" s="201"/>
      <c r="AT245" s="152" t="s">
        <v>302</v>
      </c>
      <c r="AU245" s="152" t="s">
        <v>85</v>
      </c>
      <c r="AV245" s="12" t="s">
        <v>85</v>
      </c>
      <c r="AW245" s="12" t="s">
        <v>4</v>
      </c>
      <c r="AX245" s="12" t="s">
        <v>83</v>
      </c>
      <c r="AY245" s="152" t="s">
        <v>293</v>
      </c>
    </row>
    <row r="246" spans="2:65" s="1" customFormat="1" ht="6.95" customHeight="1">
      <c r="B246" s="44"/>
      <c r="C246" s="45"/>
      <c r="D246" s="45"/>
      <c r="E246" s="45"/>
      <c r="F246" s="45"/>
      <c r="G246" s="45"/>
      <c r="H246" s="45"/>
      <c r="I246" s="45"/>
      <c r="J246" s="45"/>
      <c r="K246" s="45"/>
      <c r="L246" s="32"/>
    </row>
  </sheetData>
  <sheetProtection algorithmName="SHA-512" hashValue="7anVWhS+4RsBsyvTz100waFlQ1+biMSWp00sFT6UufX6WiiAe8U0T92deCSwV48lltQA4D9VHdp8gdT1yuQ2Pg==" saltValue="kztlM28/BN0NEdcrPeIJUAWeck6ZCfc6TBYEuMGwVVIG3sMfGrzC6Z3vwdYBL9egs82NkjNKyxtD5mr/ufgJPw==" spinCount="100000" sheet="1" objects="1" scenarios="1" formatColumns="0" formatRows="0" autoFilter="0"/>
  <autoFilter ref="C130:K245" xr:uid="{00000000-0009-0000-0000-000006000000}"/>
  <mergeCells count="12">
    <mergeCell ref="E123:H123"/>
    <mergeCell ref="L2:V2"/>
    <mergeCell ref="E85:H85"/>
    <mergeCell ref="E87:H87"/>
    <mergeCell ref="E89:H89"/>
    <mergeCell ref="E119:H119"/>
    <mergeCell ref="E121:H121"/>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128"/>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108</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s="1" customFormat="1" ht="12" customHeight="1">
      <c r="B8" s="32"/>
      <c r="D8" s="27" t="s">
        <v>225</v>
      </c>
      <c r="L8" s="32"/>
    </row>
    <row r="9" spans="2:46" s="1" customFormat="1" ht="16.5" customHeight="1">
      <c r="B9" s="32"/>
      <c r="E9" s="238" t="s">
        <v>3320</v>
      </c>
      <c r="F9" s="258"/>
      <c r="G9" s="258"/>
      <c r="H9" s="258"/>
      <c r="L9" s="32"/>
    </row>
    <row r="10" spans="2:46" s="1" customFormat="1" ht="11.25">
      <c r="B10" s="32"/>
      <c r="L10" s="32"/>
    </row>
    <row r="11" spans="2:46" s="1" customFormat="1" ht="12" customHeight="1">
      <c r="B11" s="32"/>
      <c r="D11" s="27" t="s">
        <v>18</v>
      </c>
      <c r="F11" s="25" t="s">
        <v>1</v>
      </c>
      <c r="I11" s="27" t="s">
        <v>19</v>
      </c>
      <c r="J11" s="25" t="s">
        <v>1</v>
      </c>
      <c r="L11" s="32"/>
    </row>
    <row r="12" spans="2:46" s="1" customFormat="1" ht="12" customHeight="1">
      <c r="B12" s="32"/>
      <c r="D12" s="27" t="s">
        <v>20</v>
      </c>
      <c r="F12" s="25" t="s">
        <v>21</v>
      </c>
      <c r="I12" s="27" t="s">
        <v>22</v>
      </c>
      <c r="J12" s="52" t="str">
        <f>'Rekapitulace stavby'!AN8</f>
        <v>8. 8. 2024</v>
      </c>
      <c r="L12" s="32"/>
    </row>
    <row r="13" spans="2:46" s="1" customFormat="1" ht="10.9" customHeight="1">
      <c r="B13" s="32"/>
      <c r="L13" s="32"/>
    </row>
    <row r="14" spans="2:46" s="1" customFormat="1" ht="12" customHeight="1">
      <c r="B14" s="32"/>
      <c r="D14" s="27" t="s">
        <v>24</v>
      </c>
      <c r="I14" s="27" t="s">
        <v>25</v>
      </c>
      <c r="J14" s="25" t="s">
        <v>1</v>
      </c>
      <c r="L14" s="32"/>
    </row>
    <row r="15" spans="2:46" s="1" customFormat="1" ht="18" customHeight="1">
      <c r="B15" s="32"/>
      <c r="E15" s="25" t="s">
        <v>26</v>
      </c>
      <c r="I15" s="27" t="s">
        <v>27</v>
      </c>
      <c r="J15" s="25" t="s">
        <v>1</v>
      </c>
      <c r="L15" s="32"/>
    </row>
    <row r="16" spans="2:46" s="1" customFormat="1" ht="6.95" customHeight="1">
      <c r="B16" s="32"/>
      <c r="L16" s="32"/>
    </row>
    <row r="17" spans="2:12" s="1" customFormat="1" ht="12" customHeight="1">
      <c r="B17" s="32"/>
      <c r="D17" s="27" t="s">
        <v>28</v>
      </c>
      <c r="I17" s="27" t="s">
        <v>25</v>
      </c>
      <c r="J17" s="28" t="str">
        <f>'Rekapitulace stavby'!AN13</f>
        <v>Vyplň údaj</v>
      </c>
      <c r="L17" s="32"/>
    </row>
    <row r="18" spans="2:12" s="1" customFormat="1" ht="18" customHeight="1">
      <c r="B18" s="32"/>
      <c r="E18" s="259" t="str">
        <f>'Rekapitulace stavby'!E14</f>
        <v>Vyplň údaj</v>
      </c>
      <c r="F18" s="216"/>
      <c r="G18" s="216"/>
      <c r="H18" s="216"/>
      <c r="I18" s="27" t="s">
        <v>27</v>
      </c>
      <c r="J18" s="28" t="str">
        <f>'Rekapitulace stavby'!AN14</f>
        <v>Vyplň údaj</v>
      </c>
      <c r="L18" s="32"/>
    </row>
    <row r="19" spans="2:12" s="1" customFormat="1" ht="6.95" customHeight="1">
      <c r="B19" s="32"/>
      <c r="L19" s="32"/>
    </row>
    <row r="20" spans="2:12" s="1" customFormat="1" ht="12" customHeight="1">
      <c r="B20" s="32"/>
      <c r="D20" s="27" t="s">
        <v>30</v>
      </c>
      <c r="I20" s="27" t="s">
        <v>25</v>
      </c>
      <c r="J20" s="25" t="s">
        <v>1</v>
      </c>
      <c r="L20" s="32"/>
    </row>
    <row r="21" spans="2:12" s="1" customFormat="1" ht="18" customHeight="1">
      <c r="B21" s="32"/>
      <c r="E21" s="25" t="s">
        <v>31</v>
      </c>
      <c r="I21" s="27" t="s">
        <v>27</v>
      </c>
      <c r="J21" s="25" t="s">
        <v>1</v>
      </c>
      <c r="L21" s="32"/>
    </row>
    <row r="22" spans="2:12" s="1" customFormat="1" ht="6.95" customHeight="1">
      <c r="B22" s="32"/>
      <c r="L22" s="32"/>
    </row>
    <row r="23" spans="2:12" s="1" customFormat="1" ht="12" customHeight="1">
      <c r="B23" s="32"/>
      <c r="D23" s="27" t="s">
        <v>33</v>
      </c>
      <c r="I23" s="27" t="s">
        <v>25</v>
      </c>
      <c r="J23" s="25" t="s">
        <v>1</v>
      </c>
      <c r="L23" s="32"/>
    </row>
    <row r="24" spans="2:12" s="1" customFormat="1" ht="18" customHeight="1">
      <c r="B24" s="32"/>
      <c r="E24" s="25" t="s">
        <v>34</v>
      </c>
      <c r="I24" s="27" t="s">
        <v>27</v>
      </c>
      <c r="J24" s="25" t="s">
        <v>1</v>
      </c>
      <c r="L24" s="32"/>
    </row>
    <row r="25" spans="2:12" s="1" customFormat="1" ht="6.95" customHeight="1">
      <c r="B25" s="32"/>
      <c r="L25" s="32"/>
    </row>
    <row r="26" spans="2:12" s="1" customFormat="1" ht="12" customHeight="1">
      <c r="B26" s="32"/>
      <c r="D26" s="27" t="s">
        <v>35</v>
      </c>
      <c r="L26" s="32"/>
    </row>
    <row r="27" spans="2:12" s="7" customFormat="1" ht="16.5" customHeight="1">
      <c r="B27" s="95"/>
      <c r="E27" s="221" t="s">
        <v>1</v>
      </c>
      <c r="F27" s="221"/>
      <c r="G27" s="221"/>
      <c r="H27" s="221"/>
      <c r="L27" s="95"/>
    </row>
    <row r="28" spans="2:12" s="1" customFormat="1" ht="6.95" customHeight="1">
      <c r="B28" s="32"/>
      <c r="L28" s="32"/>
    </row>
    <row r="29" spans="2:12" s="1" customFormat="1" ht="6.95" customHeight="1">
      <c r="B29" s="32"/>
      <c r="D29" s="53"/>
      <c r="E29" s="53"/>
      <c r="F29" s="53"/>
      <c r="G29" s="53"/>
      <c r="H29" s="53"/>
      <c r="I29" s="53"/>
      <c r="J29" s="53"/>
      <c r="K29" s="53"/>
      <c r="L29" s="32"/>
    </row>
    <row r="30" spans="2:12" s="1" customFormat="1" ht="25.35" customHeight="1">
      <c r="B30" s="32"/>
      <c r="D30" s="96" t="s">
        <v>36</v>
      </c>
      <c r="J30" s="66">
        <f>ROUND(J120, 2)</f>
        <v>0</v>
      </c>
      <c r="L30" s="32"/>
    </row>
    <row r="31" spans="2:12" s="1" customFormat="1" ht="6.95" customHeight="1">
      <c r="B31" s="32"/>
      <c r="D31" s="53"/>
      <c r="E31" s="53"/>
      <c r="F31" s="53"/>
      <c r="G31" s="53"/>
      <c r="H31" s="53"/>
      <c r="I31" s="53"/>
      <c r="J31" s="53"/>
      <c r="K31" s="53"/>
      <c r="L31" s="32"/>
    </row>
    <row r="32" spans="2:12" s="1" customFormat="1" ht="14.45" customHeight="1">
      <c r="B32" s="32"/>
      <c r="F32" s="35" t="s">
        <v>38</v>
      </c>
      <c r="I32" s="35" t="s">
        <v>37</v>
      </c>
      <c r="J32" s="35" t="s">
        <v>39</v>
      </c>
      <c r="L32" s="32"/>
    </row>
    <row r="33" spans="2:12" s="1" customFormat="1" ht="14.45" customHeight="1">
      <c r="B33" s="32"/>
      <c r="D33" s="55" t="s">
        <v>40</v>
      </c>
      <c r="E33" s="27" t="s">
        <v>41</v>
      </c>
      <c r="F33" s="86">
        <f>ROUND((SUM(BE120:BE127)),  2)</f>
        <v>0</v>
      </c>
      <c r="I33" s="97">
        <v>0.21</v>
      </c>
      <c r="J33" s="86">
        <f>ROUND(((SUM(BE120:BE127))*I33),  2)</f>
        <v>0</v>
      </c>
      <c r="L33" s="32"/>
    </row>
    <row r="34" spans="2:12" s="1" customFormat="1" ht="14.45" customHeight="1">
      <c r="B34" s="32"/>
      <c r="E34" s="27" t="s">
        <v>42</v>
      </c>
      <c r="F34" s="86">
        <f>ROUND((SUM(BF120:BF127)),  2)</f>
        <v>0</v>
      </c>
      <c r="I34" s="97">
        <v>0.12</v>
      </c>
      <c r="J34" s="86">
        <f>ROUND(((SUM(BF120:BF127))*I34),  2)</f>
        <v>0</v>
      </c>
      <c r="L34" s="32"/>
    </row>
    <row r="35" spans="2:12" s="1" customFormat="1" ht="14.45" hidden="1" customHeight="1">
      <c r="B35" s="32"/>
      <c r="E35" s="27" t="s">
        <v>43</v>
      </c>
      <c r="F35" s="86">
        <f>ROUND((SUM(BG120:BG127)),  2)</f>
        <v>0</v>
      </c>
      <c r="I35" s="97">
        <v>0.21</v>
      </c>
      <c r="J35" s="86">
        <f>0</f>
        <v>0</v>
      </c>
      <c r="L35" s="32"/>
    </row>
    <row r="36" spans="2:12" s="1" customFormat="1" ht="14.45" hidden="1" customHeight="1">
      <c r="B36" s="32"/>
      <c r="E36" s="27" t="s">
        <v>44</v>
      </c>
      <c r="F36" s="86">
        <f>ROUND((SUM(BH120:BH127)),  2)</f>
        <v>0</v>
      </c>
      <c r="I36" s="97">
        <v>0.12</v>
      </c>
      <c r="J36" s="86">
        <f>0</f>
        <v>0</v>
      </c>
      <c r="L36" s="32"/>
    </row>
    <row r="37" spans="2:12" s="1" customFormat="1" ht="14.45" hidden="1" customHeight="1">
      <c r="B37" s="32"/>
      <c r="E37" s="27" t="s">
        <v>45</v>
      </c>
      <c r="F37" s="86">
        <f>ROUND((SUM(BI120:BI127)),  2)</f>
        <v>0</v>
      </c>
      <c r="I37" s="97">
        <v>0</v>
      </c>
      <c r="J37" s="86">
        <f>0</f>
        <v>0</v>
      </c>
      <c r="L37" s="32"/>
    </row>
    <row r="38" spans="2:12" s="1" customFormat="1" ht="6.95" customHeight="1">
      <c r="B38" s="32"/>
      <c r="L38" s="32"/>
    </row>
    <row r="39" spans="2:12" s="1" customFormat="1" ht="25.35" customHeight="1">
      <c r="B39" s="32"/>
      <c r="C39" s="98"/>
      <c r="D39" s="99" t="s">
        <v>46</v>
      </c>
      <c r="E39" s="57"/>
      <c r="F39" s="57"/>
      <c r="G39" s="100" t="s">
        <v>47</v>
      </c>
      <c r="H39" s="101" t="s">
        <v>48</v>
      </c>
      <c r="I39" s="57"/>
      <c r="J39" s="102">
        <f>SUM(J30:J37)</f>
        <v>0</v>
      </c>
      <c r="K39" s="103"/>
      <c r="L39" s="32"/>
    </row>
    <row r="40" spans="2:12" s="1" customFormat="1" ht="14.45" customHeight="1">
      <c r="B40" s="32"/>
      <c r="L40" s="32"/>
    </row>
    <row r="41" spans="2:12" ht="14.45" customHeight="1">
      <c r="B41" s="20"/>
      <c r="L41" s="20"/>
    </row>
    <row r="42" spans="2:12" ht="14.45" customHeight="1">
      <c r="B42" s="20"/>
      <c r="L42" s="20"/>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47" s="1" customFormat="1" ht="6.95" customHeight="1">
      <c r="B81" s="46"/>
      <c r="C81" s="47"/>
      <c r="D81" s="47"/>
      <c r="E81" s="47"/>
      <c r="F81" s="47"/>
      <c r="G81" s="47"/>
      <c r="H81" s="47"/>
      <c r="I81" s="47"/>
      <c r="J81" s="47"/>
      <c r="K81" s="47"/>
      <c r="L81" s="32"/>
    </row>
    <row r="82" spans="2:47" s="1" customFormat="1" ht="24.95" customHeight="1">
      <c r="B82" s="32"/>
      <c r="C82" s="21" t="s">
        <v>260</v>
      </c>
      <c r="L82" s="32"/>
    </row>
    <row r="83" spans="2:47" s="1" customFormat="1" ht="6.95" customHeight="1">
      <c r="B83" s="32"/>
      <c r="L83" s="32"/>
    </row>
    <row r="84" spans="2:47" s="1" customFormat="1" ht="12" customHeight="1">
      <c r="B84" s="32"/>
      <c r="C84" s="27" t="s">
        <v>16</v>
      </c>
      <c r="L84" s="32"/>
    </row>
    <row r="85" spans="2:47" s="1" customFormat="1" ht="16.5" customHeight="1">
      <c r="B85" s="32"/>
      <c r="E85" s="256" t="str">
        <f>E7</f>
        <v>Stavba sekundárního kolektoru Česká-Středova - 2024</v>
      </c>
      <c r="F85" s="257"/>
      <c r="G85" s="257"/>
      <c r="H85" s="257"/>
      <c r="L85" s="32"/>
    </row>
    <row r="86" spans="2:47" s="1" customFormat="1" ht="12" customHeight="1">
      <c r="B86" s="32"/>
      <c r="C86" s="27" t="s">
        <v>225</v>
      </c>
      <c r="L86" s="32"/>
    </row>
    <row r="87" spans="2:47" s="1" customFormat="1" ht="16.5" customHeight="1">
      <c r="B87" s="32"/>
      <c r="E87" s="238" t="str">
        <f>E9</f>
        <v>SO 300 - Požárně bezpečnostní řešení</v>
      </c>
      <c r="F87" s="258"/>
      <c r="G87" s="258"/>
      <c r="H87" s="258"/>
      <c r="L87" s="32"/>
    </row>
    <row r="88" spans="2:47" s="1" customFormat="1" ht="6.95" customHeight="1">
      <c r="B88" s="32"/>
      <c r="L88" s="32"/>
    </row>
    <row r="89" spans="2:47" s="1" customFormat="1" ht="12" customHeight="1">
      <c r="B89" s="32"/>
      <c r="C89" s="27" t="s">
        <v>20</v>
      </c>
      <c r="F89" s="25" t="str">
        <f>F12</f>
        <v>Brno</v>
      </c>
      <c r="I89" s="27" t="s">
        <v>22</v>
      </c>
      <c r="J89" s="52" t="str">
        <f>IF(J12="","",J12)</f>
        <v>8. 8. 2024</v>
      </c>
      <c r="L89" s="32"/>
    </row>
    <row r="90" spans="2:47" s="1" customFormat="1" ht="6.95" customHeight="1">
      <c r="B90" s="32"/>
      <c r="L90" s="32"/>
    </row>
    <row r="91" spans="2:47" s="1" customFormat="1" ht="15.2" customHeight="1">
      <c r="B91" s="32"/>
      <c r="C91" s="27" t="s">
        <v>24</v>
      </c>
      <c r="F91" s="25" t="str">
        <f>E15</f>
        <v>Statutární město Brno</v>
      </c>
      <c r="I91" s="27" t="s">
        <v>30</v>
      </c>
      <c r="J91" s="30" t="str">
        <f>E21</f>
        <v>INGUTIS, spol. s r.o.</v>
      </c>
      <c r="L91" s="32"/>
    </row>
    <row r="92" spans="2:47" s="1" customFormat="1" ht="15.2" customHeight="1">
      <c r="B92" s="32"/>
      <c r="C92" s="27" t="s">
        <v>28</v>
      </c>
      <c r="F92" s="25" t="str">
        <f>IF(E18="","",E18)</f>
        <v>Vyplň údaj</v>
      </c>
      <c r="I92" s="27" t="s">
        <v>33</v>
      </c>
      <c r="J92" s="30" t="str">
        <f>E24</f>
        <v>Ing. J. Duben</v>
      </c>
      <c r="L92" s="32"/>
    </row>
    <row r="93" spans="2:47" s="1" customFormat="1" ht="10.35" customHeight="1">
      <c r="B93" s="32"/>
      <c r="L93" s="32"/>
    </row>
    <row r="94" spans="2:47" s="1" customFormat="1" ht="29.25" customHeight="1">
      <c r="B94" s="32"/>
      <c r="C94" s="106" t="s">
        <v>261</v>
      </c>
      <c r="D94" s="98"/>
      <c r="E94" s="98"/>
      <c r="F94" s="98"/>
      <c r="G94" s="98"/>
      <c r="H94" s="98"/>
      <c r="I94" s="98"/>
      <c r="J94" s="107" t="s">
        <v>262</v>
      </c>
      <c r="K94" s="98"/>
      <c r="L94" s="32"/>
    </row>
    <row r="95" spans="2:47" s="1" customFormat="1" ht="10.35" customHeight="1">
      <c r="B95" s="32"/>
      <c r="L95" s="32"/>
    </row>
    <row r="96" spans="2:47" s="1" customFormat="1" ht="22.9" customHeight="1">
      <c r="B96" s="32"/>
      <c r="C96" s="108" t="s">
        <v>263</v>
      </c>
      <c r="J96" s="66">
        <f>J120</f>
        <v>0</v>
      </c>
      <c r="L96" s="32"/>
      <c r="AU96" s="17" t="s">
        <v>264</v>
      </c>
    </row>
    <row r="97" spans="2:12" s="8" customFormat="1" ht="24.95" customHeight="1">
      <c r="B97" s="109"/>
      <c r="D97" s="110" t="s">
        <v>265</v>
      </c>
      <c r="E97" s="111"/>
      <c r="F97" s="111"/>
      <c r="G97" s="111"/>
      <c r="H97" s="111"/>
      <c r="I97" s="111"/>
      <c r="J97" s="112">
        <f>J121</f>
        <v>0</v>
      </c>
      <c r="L97" s="109"/>
    </row>
    <row r="98" spans="2:12" s="9" customFormat="1" ht="19.899999999999999" customHeight="1">
      <c r="B98" s="113"/>
      <c r="D98" s="114" t="s">
        <v>272</v>
      </c>
      <c r="E98" s="115"/>
      <c r="F98" s="115"/>
      <c r="G98" s="115"/>
      <c r="H98" s="115"/>
      <c r="I98" s="115"/>
      <c r="J98" s="116">
        <f>J122</f>
        <v>0</v>
      </c>
      <c r="L98" s="113"/>
    </row>
    <row r="99" spans="2:12" s="8" customFormat="1" ht="24.95" customHeight="1">
      <c r="B99" s="109"/>
      <c r="D99" s="110" t="s">
        <v>3321</v>
      </c>
      <c r="E99" s="111"/>
      <c r="F99" s="111"/>
      <c r="G99" s="111"/>
      <c r="H99" s="111"/>
      <c r="I99" s="111"/>
      <c r="J99" s="112">
        <f>J125</f>
        <v>0</v>
      </c>
      <c r="L99" s="109"/>
    </row>
    <row r="100" spans="2:12" s="9" customFormat="1" ht="19.899999999999999" customHeight="1">
      <c r="B100" s="113"/>
      <c r="D100" s="114" t="s">
        <v>3322</v>
      </c>
      <c r="E100" s="115"/>
      <c r="F100" s="115"/>
      <c r="G100" s="115"/>
      <c r="H100" s="115"/>
      <c r="I100" s="115"/>
      <c r="J100" s="116">
        <f>J126</f>
        <v>0</v>
      </c>
      <c r="L100" s="113"/>
    </row>
    <row r="101" spans="2:12" s="1" customFormat="1" ht="21.75" customHeight="1">
      <c r="B101" s="32"/>
      <c r="L101" s="32"/>
    </row>
    <row r="102" spans="2:12" s="1" customFormat="1" ht="6.95" customHeight="1">
      <c r="B102" s="44"/>
      <c r="C102" s="45"/>
      <c r="D102" s="45"/>
      <c r="E102" s="45"/>
      <c r="F102" s="45"/>
      <c r="G102" s="45"/>
      <c r="H102" s="45"/>
      <c r="I102" s="45"/>
      <c r="J102" s="45"/>
      <c r="K102" s="45"/>
      <c r="L102" s="32"/>
    </row>
    <row r="106" spans="2:12" s="1" customFormat="1" ht="6.95" customHeight="1">
      <c r="B106" s="46"/>
      <c r="C106" s="47"/>
      <c r="D106" s="47"/>
      <c r="E106" s="47"/>
      <c r="F106" s="47"/>
      <c r="G106" s="47"/>
      <c r="H106" s="47"/>
      <c r="I106" s="47"/>
      <c r="J106" s="47"/>
      <c r="K106" s="47"/>
      <c r="L106" s="32"/>
    </row>
    <row r="107" spans="2:12" s="1" customFormat="1" ht="24.95" customHeight="1">
      <c r="B107" s="32"/>
      <c r="C107" s="21" t="s">
        <v>278</v>
      </c>
      <c r="L107" s="32"/>
    </row>
    <row r="108" spans="2:12" s="1" customFormat="1" ht="6.95" customHeight="1">
      <c r="B108" s="32"/>
      <c r="L108" s="32"/>
    </row>
    <row r="109" spans="2:12" s="1" customFormat="1" ht="12" customHeight="1">
      <c r="B109" s="32"/>
      <c r="C109" s="27" t="s">
        <v>16</v>
      </c>
      <c r="L109" s="32"/>
    </row>
    <row r="110" spans="2:12" s="1" customFormat="1" ht="16.5" customHeight="1">
      <c r="B110" s="32"/>
      <c r="E110" s="256" t="str">
        <f>E7</f>
        <v>Stavba sekundárního kolektoru Česká-Středova - 2024</v>
      </c>
      <c r="F110" s="257"/>
      <c r="G110" s="257"/>
      <c r="H110" s="257"/>
      <c r="L110" s="32"/>
    </row>
    <row r="111" spans="2:12" s="1" customFormat="1" ht="12" customHeight="1">
      <c r="B111" s="32"/>
      <c r="C111" s="27" t="s">
        <v>225</v>
      </c>
      <c r="L111" s="32"/>
    </row>
    <row r="112" spans="2:12" s="1" customFormat="1" ht="16.5" customHeight="1">
      <c r="B112" s="32"/>
      <c r="E112" s="238" t="str">
        <f>E9</f>
        <v>SO 300 - Požárně bezpečnostní řešení</v>
      </c>
      <c r="F112" s="258"/>
      <c r="G112" s="258"/>
      <c r="H112" s="258"/>
      <c r="L112" s="32"/>
    </row>
    <row r="113" spans="2:65" s="1" customFormat="1" ht="6.95" customHeight="1">
      <c r="B113" s="32"/>
      <c r="L113" s="32"/>
    </row>
    <row r="114" spans="2:65" s="1" customFormat="1" ht="12" customHeight="1">
      <c r="B114" s="32"/>
      <c r="C114" s="27" t="s">
        <v>20</v>
      </c>
      <c r="F114" s="25" t="str">
        <f>F12</f>
        <v>Brno</v>
      </c>
      <c r="I114" s="27" t="s">
        <v>22</v>
      </c>
      <c r="J114" s="52" t="str">
        <f>IF(J12="","",J12)</f>
        <v>8. 8. 2024</v>
      </c>
      <c r="L114" s="32"/>
    </row>
    <row r="115" spans="2:65" s="1" customFormat="1" ht="6.95" customHeight="1">
      <c r="B115" s="32"/>
      <c r="L115" s="32"/>
    </row>
    <row r="116" spans="2:65" s="1" customFormat="1" ht="15.2" customHeight="1">
      <c r="B116" s="32"/>
      <c r="C116" s="27" t="s">
        <v>24</v>
      </c>
      <c r="F116" s="25" t="str">
        <f>E15</f>
        <v>Statutární město Brno</v>
      </c>
      <c r="I116" s="27" t="s">
        <v>30</v>
      </c>
      <c r="J116" s="30" t="str">
        <f>E21</f>
        <v>INGUTIS, spol. s r.o.</v>
      </c>
      <c r="L116" s="32"/>
    </row>
    <row r="117" spans="2:65" s="1" customFormat="1" ht="15.2" customHeight="1">
      <c r="B117" s="32"/>
      <c r="C117" s="27" t="s">
        <v>28</v>
      </c>
      <c r="F117" s="25" t="str">
        <f>IF(E18="","",E18)</f>
        <v>Vyplň údaj</v>
      </c>
      <c r="I117" s="27" t="s">
        <v>33</v>
      </c>
      <c r="J117" s="30" t="str">
        <f>E24</f>
        <v>Ing. J. Duben</v>
      </c>
      <c r="L117" s="32"/>
    </row>
    <row r="118" spans="2:65" s="1" customFormat="1" ht="10.35" customHeight="1">
      <c r="B118" s="32"/>
      <c r="L118" s="32"/>
    </row>
    <row r="119" spans="2:65" s="10" customFormat="1" ht="29.25" customHeight="1">
      <c r="B119" s="117"/>
      <c r="C119" s="118" t="s">
        <v>279</v>
      </c>
      <c r="D119" s="119" t="s">
        <v>61</v>
      </c>
      <c r="E119" s="119" t="s">
        <v>57</v>
      </c>
      <c r="F119" s="119" t="s">
        <v>58</v>
      </c>
      <c r="G119" s="119" t="s">
        <v>280</v>
      </c>
      <c r="H119" s="119" t="s">
        <v>281</v>
      </c>
      <c r="I119" s="119" t="s">
        <v>282</v>
      </c>
      <c r="J119" s="119" t="s">
        <v>262</v>
      </c>
      <c r="K119" s="120" t="s">
        <v>283</v>
      </c>
      <c r="L119" s="117"/>
      <c r="M119" s="59" t="s">
        <v>1</v>
      </c>
      <c r="N119" s="60" t="s">
        <v>40</v>
      </c>
      <c r="O119" s="60" t="s">
        <v>284</v>
      </c>
      <c r="P119" s="60" t="s">
        <v>285</v>
      </c>
      <c r="Q119" s="60" t="s">
        <v>286</v>
      </c>
      <c r="R119" s="60" t="s">
        <v>287</v>
      </c>
      <c r="S119" s="60" t="s">
        <v>288</v>
      </c>
      <c r="T119" s="61" t="s">
        <v>289</v>
      </c>
    </row>
    <row r="120" spans="2:65" s="1" customFormat="1" ht="22.9" customHeight="1">
      <c r="B120" s="32"/>
      <c r="C120" s="64" t="s">
        <v>290</v>
      </c>
      <c r="J120" s="121">
        <f>BK120</f>
        <v>0</v>
      </c>
      <c r="L120" s="32"/>
      <c r="M120" s="62"/>
      <c r="N120" s="53"/>
      <c r="O120" s="53"/>
      <c r="P120" s="122">
        <f>P121+P125</f>
        <v>0</v>
      </c>
      <c r="Q120" s="53"/>
      <c r="R120" s="122">
        <f>R121+R125</f>
        <v>9.6880000000000008E-2</v>
      </c>
      <c r="S120" s="53"/>
      <c r="T120" s="123">
        <f>T121+T125</f>
        <v>0</v>
      </c>
      <c r="AT120" s="17" t="s">
        <v>75</v>
      </c>
      <c r="AU120" s="17" t="s">
        <v>264</v>
      </c>
      <c r="BK120" s="124">
        <f>BK121+BK125</f>
        <v>0</v>
      </c>
    </row>
    <row r="121" spans="2:65" s="11" customFormat="1" ht="25.9" customHeight="1">
      <c r="B121" s="125"/>
      <c r="D121" s="126" t="s">
        <v>75</v>
      </c>
      <c r="E121" s="127" t="s">
        <v>291</v>
      </c>
      <c r="F121" s="127" t="s">
        <v>292</v>
      </c>
      <c r="I121" s="128"/>
      <c r="J121" s="129">
        <f>BK121</f>
        <v>0</v>
      </c>
      <c r="L121" s="125"/>
      <c r="M121" s="130"/>
      <c r="P121" s="131">
        <f>P122</f>
        <v>0</v>
      </c>
      <c r="R121" s="131">
        <f>R122</f>
        <v>9.6880000000000008E-2</v>
      </c>
      <c r="T121" s="132">
        <f>T122</f>
        <v>0</v>
      </c>
      <c r="AR121" s="126" t="s">
        <v>83</v>
      </c>
      <c r="AT121" s="133" t="s">
        <v>75</v>
      </c>
      <c r="AU121" s="133" t="s">
        <v>76</v>
      </c>
      <c r="AY121" s="126" t="s">
        <v>293</v>
      </c>
      <c r="BK121" s="134">
        <f>BK122</f>
        <v>0</v>
      </c>
    </row>
    <row r="122" spans="2:65" s="11" customFormat="1" ht="22.9" customHeight="1">
      <c r="B122" s="125"/>
      <c r="D122" s="126" t="s">
        <v>75</v>
      </c>
      <c r="E122" s="135" t="s">
        <v>415</v>
      </c>
      <c r="F122" s="135" t="s">
        <v>1289</v>
      </c>
      <c r="I122" s="128"/>
      <c r="J122" s="136">
        <f>BK122</f>
        <v>0</v>
      </c>
      <c r="L122" s="125"/>
      <c r="M122" s="130"/>
      <c r="P122" s="131">
        <f>SUM(P123:P124)</f>
        <v>0</v>
      </c>
      <c r="R122" s="131">
        <f>SUM(R123:R124)</f>
        <v>9.6880000000000008E-2</v>
      </c>
      <c r="T122" s="132">
        <f>SUM(T123:T124)</f>
        <v>0</v>
      </c>
      <c r="AR122" s="126" t="s">
        <v>83</v>
      </c>
      <c r="AT122" s="133" t="s">
        <v>75</v>
      </c>
      <c r="AU122" s="133" t="s">
        <v>83</v>
      </c>
      <c r="AY122" s="126" t="s">
        <v>293</v>
      </c>
      <c r="BK122" s="134">
        <f>SUM(BK123:BK124)</f>
        <v>0</v>
      </c>
    </row>
    <row r="123" spans="2:65" s="1" customFormat="1" ht="16.5" customHeight="1">
      <c r="B123" s="32"/>
      <c r="C123" s="137" t="s">
        <v>83</v>
      </c>
      <c r="D123" s="137" t="s">
        <v>295</v>
      </c>
      <c r="E123" s="138" t="s">
        <v>3323</v>
      </c>
      <c r="F123" s="139" t="s">
        <v>3324</v>
      </c>
      <c r="G123" s="140" t="s">
        <v>909</v>
      </c>
      <c r="H123" s="141">
        <v>8</v>
      </c>
      <c r="I123" s="142"/>
      <c r="J123" s="143">
        <f>ROUND(I123*H123,2)</f>
        <v>0</v>
      </c>
      <c r="K123" s="139" t="s">
        <v>299</v>
      </c>
      <c r="L123" s="32"/>
      <c r="M123" s="144" t="s">
        <v>1</v>
      </c>
      <c r="N123" s="145" t="s">
        <v>41</v>
      </c>
      <c r="P123" s="146">
        <f>O123*H123</f>
        <v>0</v>
      </c>
      <c r="Q123" s="146">
        <v>1.1E-4</v>
      </c>
      <c r="R123" s="146">
        <f>Q123*H123</f>
        <v>8.8000000000000003E-4</v>
      </c>
      <c r="S123" s="146">
        <v>0</v>
      </c>
      <c r="T123" s="147">
        <f>S123*H123</f>
        <v>0</v>
      </c>
      <c r="AR123" s="148" t="s">
        <v>300</v>
      </c>
      <c r="AT123" s="148" t="s">
        <v>295</v>
      </c>
      <c r="AU123" s="148" t="s">
        <v>85</v>
      </c>
      <c r="AY123" s="17" t="s">
        <v>293</v>
      </c>
      <c r="BE123" s="149">
        <f>IF(N123="základní",J123,0)</f>
        <v>0</v>
      </c>
      <c r="BF123" s="149">
        <f>IF(N123="snížená",J123,0)</f>
        <v>0</v>
      </c>
      <c r="BG123" s="149">
        <f>IF(N123="zákl. přenesená",J123,0)</f>
        <v>0</v>
      </c>
      <c r="BH123" s="149">
        <f>IF(N123="sníž. přenesená",J123,0)</f>
        <v>0</v>
      </c>
      <c r="BI123" s="149">
        <f>IF(N123="nulová",J123,0)</f>
        <v>0</v>
      </c>
      <c r="BJ123" s="17" t="s">
        <v>83</v>
      </c>
      <c r="BK123" s="149">
        <f>ROUND(I123*H123,2)</f>
        <v>0</v>
      </c>
      <c r="BL123" s="17" t="s">
        <v>300</v>
      </c>
      <c r="BM123" s="148" t="s">
        <v>3325</v>
      </c>
    </row>
    <row r="124" spans="2:65" s="1" customFormat="1" ht="16.5" customHeight="1">
      <c r="B124" s="32"/>
      <c r="C124" s="174" t="s">
        <v>85</v>
      </c>
      <c r="D124" s="174" t="s">
        <v>530</v>
      </c>
      <c r="E124" s="175" t="s">
        <v>1376</v>
      </c>
      <c r="F124" s="176" t="s">
        <v>1377</v>
      </c>
      <c r="G124" s="177" t="s">
        <v>909</v>
      </c>
      <c r="H124" s="178">
        <v>8</v>
      </c>
      <c r="I124" s="179"/>
      <c r="J124" s="180">
        <f>ROUND(I124*H124,2)</f>
        <v>0</v>
      </c>
      <c r="K124" s="176" t="s">
        <v>299</v>
      </c>
      <c r="L124" s="181"/>
      <c r="M124" s="182" t="s">
        <v>1</v>
      </c>
      <c r="N124" s="183" t="s">
        <v>41</v>
      </c>
      <c r="P124" s="146">
        <f>O124*H124</f>
        <v>0</v>
      </c>
      <c r="Q124" s="146">
        <v>1.2E-2</v>
      </c>
      <c r="R124" s="146">
        <f>Q124*H124</f>
        <v>9.6000000000000002E-2</v>
      </c>
      <c r="S124" s="146">
        <v>0</v>
      </c>
      <c r="T124" s="147">
        <f>S124*H124</f>
        <v>0</v>
      </c>
      <c r="AR124" s="148" t="s">
        <v>396</v>
      </c>
      <c r="AT124" s="148" t="s">
        <v>530</v>
      </c>
      <c r="AU124" s="148" t="s">
        <v>85</v>
      </c>
      <c r="AY124" s="17" t="s">
        <v>293</v>
      </c>
      <c r="BE124" s="149">
        <f>IF(N124="základní",J124,0)</f>
        <v>0</v>
      </c>
      <c r="BF124" s="149">
        <f>IF(N124="snížená",J124,0)</f>
        <v>0</v>
      </c>
      <c r="BG124" s="149">
        <f>IF(N124="zákl. přenesená",J124,0)</f>
        <v>0</v>
      </c>
      <c r="BH124" s="149">
        <f>IF(N124="sníž. přenesená",J124,0)</f>
        <v>0</v>
      </c>
      <c r="BI124" s="149">
        <f>IF(N124="nulová",J124,0)</f>
        <v>0</v>
      </c>
      <c r="BJ124" s="17" t="s">
        <v>83</v>
      </c>
      <c r="BK124" s="149">
        <f>ROUND(I124*H124,2)</f>
        <v>0</v>
      </c>
      <c r="BL124" s="17" t="s">
        <v>300</v>
      </c>
      <c r="BM124" s="148" t="s">
        <v>3326</v>
      </c>
    </row>
    <row r="125" spans="2:65" s="11" customFormat="1" ht="25.9" customHeight="1">
      <c r="B125" s="125"/>
      <c r="D125" s="126" t="s">
        <v>75</v>
      </c>
      <c r="E125" s="127" t="s">
        <v>3327</v>
      </c>
      <c r="F125" s="127" t="s">
        <v>3328</v>
      </c>
      <c r="I125" s="128"/>
      <c r="J125" s="129">
        <f>BK125</f>
        <v>0</v>
      </c>
      <c r="L125" s="125"/>
      <c r="M125" s="130"/>
      <c r="P125" s="131">
        <f>P126</f>
        <v>0</v>
      </c>
      <c r="R125" s="131">
        <f>R126</f>
        <v>0</v>
      </c>
      <c r="T125" s="132">
        <f>T126</f>
        <v>0</v>
      </c>
      <c r="AR125" s="126" t="s">
        <v>320</v>
      </c>
      <c r="AT125" s="133" t="s">
        <v>75</v>
      </c>
      <c r="AU125" s="133" t="s">
        <v>76</v>
      </c>
      <c r="AY125" s="126" t="s">
        <v>293</v>
      </c>
      <c r="BK125" s="134">
        <f>BK126</f>
        <v>0</v>
      </c>
    </row>
    <row r="126" spans="2:65" s="11" customFormat="1" ht="22.9" customHeight="1">
      <c r="B126" s="125"/>
      <c r="D126" s="126" t="s">
        <v>75</v>
      </c>
      <c r="E126" s="135" t="s">
        <v>3329</v>
      </c>
      <c r="F126" s="135" t="s">
        <v>3330</v>
      </c>
      <c r="I126" s="128"/>
      <c r="J126" s="136">
        <f>BK126</f>
        <v>0</v>
      </c>
      <c r="L126" s="125"/>
      <c r="M126" s="130"/>
      <c r="P126" s="131">
        <f>P127</f>
        <v>0</v>
      </c>
      <c r="R126" s="131">
        <f>R127</f>
        <v>0</v>
      </c>
      <c r="T126" s="132">
        <f>T127</f>
        <v>0</v>
      </c>
      <c r="AR126" s="126" t="s">
        <v>320</v>
      </c>
      <c r="AT126" s="133" t="s">
        <v>75</v>
      </c>
      <c r="AU126" s="133" t="s">
        <v>83</v>
      </c>
      <c r="AY126" s="126" t="s">
        <v>293</v>
      </c>
      <c r="BK126" s="134">
        <f>BK127</f>
        <v>0</v>
      </c>
    </row>
    <row r="127" spans="2:65" s="1" customFormat="1" ht="16.5" customHeight="1">
      <c r="B127" s="32"/>
      <c r="C127" s="137" t="s">
        <v>156</v>
      </c>
      <c r="D127" s="137" t="s">
        <v>295</v>
      </c>
      <c r="E127" s="138" t="s">
        <v>3331</v>
      </c>
      <c r="F127" s="139" t="s">
        <v>3332</v>
      </c>
      <c r="G127" s="140" t="s">
        <v>1151</v>
      </c>
      <c r="H127" s="141">
        <v>1</v>
      </c>
      <c r="I127" s="142"/>
      <c r="J127" s="143">
        <f>ROUND(I127*H127,2)</f>
        <v>0</v>
      </c>
      <c r="K127" s="139" t="s">
        <v>865</v>
      </c>
      <c r="L127" s="32"/>
      <c r="M127" s="192" t="s">
        <v>1</v>
      </c>
      <c r="N127" s="193" t="s">
        <v>41</v>
      </c>
      <c r="O127" s="194"/>
      <c r="P127" s="195">
        <f>O127*H127</f>
        <v>0</v>
      </c>
      <c r="Q127" s="195">
        <v>0</v>
      </c>
      <c r="R127" s="195">
        <f>Q127*H127</f>
        <v>0</v>
      </c>
      <c r="S127" s="195">
        <v>0</v>
      </c>
      <c r="T127" s="196">
        <f>S127*H127</f>
        <v>0</v>
      </c>
      <c r="AR127" s="148" t="s">
        <v>3333</v>
      </c>
      <c r="AT127" s="148" t="s">
        <v>295</v>
      </c>
      <c r="AU127" s="148" t="s">
        <v>85</v>
      </c>
      <c r="AY127" s="17" t="s">
        <v>293</v>
      </c>
      <c r="BE127" s="149">
        <f>IF(N127="základní",J127,0)</f>
        <v>0</v>
      </c>
      <c r="BF127" s="149">
        <f>IF(N127="snížená",J127,0)</f>
        <v>0</v>
      </c>
      <c r="BG127" s="149">
        <f>IF(N127="zákl. přenesená",J127,0)</f>
        <v>0</v>
      </c>
      <c r="BH127" s="149">
        <f>IF(N127="sníž. přenesená",J127,0)</f>
        <v>0</v>
      </c>
      <c r="BI127" s="149">
        <f>IF(N127="nulová",J127,0)</f>
        <v>0</v>
      </c>
      <c r="BJ127" s="17" t="s">
        <v>83</v>
      </c>
      <c r="BK127" s="149">
        <f>ROUND(I127*H127,2)</f>
        <v>0</v>
      </c>
      <c r="BL127" s="17" t="s">
        <v>3333</v>
      </c>
      <c r="BM127" s="148" t="s">
        <v>3334</v>
      </c>
    </row>
    <row r="128" spans="2:65" s="1" customFormat="1" ht="6.95" customHeight="1">
      <c r="B128" s="44"/>
      <c r="C128" s="45"/>
      <c r="D128" s="45"/>
      <c r="E128" s="45"/>
      <c r="F128" s="45"/>
      <c r="G128" s="45"/>
      <c r="H128" s="45"/>
      <c r="I128" s="45"/>
      <c r="J128" s="45"/>
      <c r="K128" s="45"/>
      <c r="L128" s="32"/>
    </row>
  </sheetData>
  <sheetProtection algorithmName="SHA-512" hashValue="XxeHLN2Qys8rSsto6WaCKos91dY0dcM2XKIo8xUweBvCKaWkNgGuwaA94vfStpH+s19N4YofqHuce1I+FBsJcg==" saltValue="q0TAm7IjsHIPuOUhkqH7kCmR/ZwQE9wEQdFOdbf+B7z8i28/B6OuTjle21OWvqekteO0KGnB59vDKo+9GuuFsg==" spinCount="100000" sheet="1" objects="1" scenarios="1" formatColumns="0" formatRows="0" autoFilter="0"/>
  <autoFilter ref="C119:K127" xr:uid="{00000000-0009-0000-0000-000007000000}"/>
  <mergeCells count="9">
    <mergeCell ref="E87:H87"/>
    <mergeCell ref="E110:H110"/>
    <mergeCell ref="E112:H112"/>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166"/>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7"/>
      <c r="M2" s="217"/>
      <c r="N2" s="217"/>
      <c r="O2" s="217"/>
      <c r="P2" s="217"/>
      <c r="Q2" s="217"/>
      <c r="R2" s="217"/>
      <c r="S2" s="217"/>
      <c r="T2" s="217"/>
      <c r="U2" s="217"/>
      <c r="V2" s="217"/>
      <c r="AT2" s="17" t="s">
        <v>114</v>
      </c>
    </row>
    <row r="3" spans="2:46" ht="6.95" customHeight="1">
      <c r="B3" s="18"/>
      <c r="C3" s="19"/>
      <c r="D3" s="19"/>
      <c r="E3" s="19"/>
      <c r="F3" s="19"/>
      <c r="G3" s="19"/>
      <c r="H3" s="19"/>
      <c r="I3" s="19"/>
      <c r="J3" s="19"/>
      <c r="K3" s="19"/>
      <c r="L3" s="20"/>
      <c r="AT3" s="17" t="s">
        <v>85</v>
      </c>
    </row>
    <row r="4" spans="2:46" ht="24.95" customHeight="1">
      <c r="B4" s="20"/>
      <c r="D4" s="21" t="s">
        <v>216</v>
      </c>
      <c r="L4" s="20"/>
      <c r="M4" s="94" t="s">
        <v>10</v>
      </c>
      <c r="AT4" s="17" t="s">
        <v>4</v>
      </c>
    </row>
    <row r="5" spans="2:46" ht="6.95" customHeight="1">
      <c r="B5" s="20"/>
      <c r="L5" s="20"/>
    </row>
    <row r="6" spans="2:46" ht="12" customHeight="1">
      <c r="B6" s="20"/>
      <c r="D6" s="27" t="s">
        <v>16</v>
      </c>
      <c r="L6" s="20"/>
    </row>
    <row r="7" spans="2:46" ht="16.5" customHeight="1">
      <c r="B7" s="20"/>
      <c r="E7" s="256" t="str">
        <f>'Rekapitulace stavby'!K6</f>
        <v>Stavba sekundárního kolektoru Česká-Středova - 2024</v>
      </c>
      <c r="F7" s="257"/>
      <c r="G7" s="257"/>
      <c r="H7" s="257"/>
      <c r="L7" s="20"/>
    </row>
    <row r="8" spans="2:46" ht="12" customHeight="1">
      <c r="B8" s="20"/>
      <c r="D8" s="27" t="s">
        <v>225</v>
      </c>
      <c r="L8" s="20"/>
    </row>
    <row r="9" spans="2:46" s="1" customFormat="1" ht="16.5" customHeight="1">
      <c r="B9" s="32"/>
      <c r="E9" s="256" t="s">
        <v>3335</v>
      </c>
      <c r="F9" s="258"/>
      <c r="G9" s="258"/>
      <c r="H9" s="258"/>
      <c r="L9" s="32"/>
    </row>
    <row r="10" spans="2:46" s="1" customFormat="1" ht="12" customHeight="1">
      <c r="B10" s="32"/>
      <c r="D10" s="27" t="s">
        <v>231</v>
      </c>
      <c r="L10" s="32"/>
    </row>
    <row r="11" spans="2:46" s="1" customFormat="1" ht="16.5" customHeight="1">
      <c r="B11" s="32"/>
      <c r="E11" s="238" t="s">
        <v>3336</v>
      </c>
      <c r="F11" s="258"/>
      <c r="G11" s="258"/>
      <c r="H11" s="258"/>
      <c r="L11" s="32"/>
    </row>
    <row r="12" spans="2:46" s="1" customFormat="1" ht="11.25">
      <c r="B12" s="32"/>
      <c r="L12" s="32"/>
    </row>
    <row r="13" spans="2:46" s="1" customFormat="1" ht="12" customHeight="1">
      <c r="B13" s="32"/>
      <c r="D13" s="27" t="s">
        <v>18</v>
      </c>
      <c r="F13" s="25" t="s">
        <v>1</v>
      </c>
      <c r="I13" s="27" t="s">
        <v>19</v>
      </c>
      <c r="J13" s="25" t="s">
        <v>1</v>
      </c>
      <c r="L13" s="32"/>
    </row>
    <row r="14" spans="2:46" s="1" customFormat="1" ht="12" customHeight="1">
      <c r="B14" s="32"/>
      <c r="D14" s="27" t="s">
        <v>20</v>
      </c>
      <c r="F14" s="25" t="s">
        <v>21</v>
      </c>
      <c r="I14" s="27" t="s">
        <v>22</v>
      </c>
      <c r="J14" s="52" t="str">
        <f>'Rekapitulace stavby'!AN8</f>
        <v>8. 8. 2024</v>
      </c>
      <c r="L14" s="32"/>
    </row>
    <row r="15" spans="2:46" s="1" customFormat="1" ht="10.9" customHeight="1">
      <c r="B15" s="32"/>
      <c r="L15" s="32"/>
    </row>
    <row r="16" spans="2:46" s="1" customFormat="1" ht="12" customHeight="1">
      <c r="B16" s="32"/>
      <c r="D16" s="27" t="s">
        <v>24</v>
      </c>
      <c r="I16" s="27" t="s">
        <v>25</v>
      </c>
      <c r="J16" s="25" t="s">
        <v>1</v>
      </c>
      <c r="L16" s="32"/>
    </row>
    <row r="17" spans="2:12" s="1" customFormat="1" ht="18" customHeight="1">
      <c r="B17" s="32"/>
      <c r="E17" s="25" t="s">
        <v>26</v>
      </c>
      <c r="I17" s="27" t="s">
        <v>27</v>
      </c>
      <c r="J17" s="25" t="s">
        <v>1</v>
      </c>
      <c r="L17" s="32"/>
    </row>
    <row r="18" spans="2:12" s="1" customFormat="1" ht="6.95" customHeight="1">
      <c r="B18" s="32"/>
      <c r="L18" s="32"/>
    </row>
    <row r="19" spans="2:12" s="1" customFormat="1" ht="12" customHeight="1">
      <c r="B19" s="32"/>
      <c r="D19" s="27" t="s">
        <v>28</v>
      </c>
      <c r="I19" s="27" t="s">
        <v>25</v>
      </c>
      <c r="J19" s="28" t="str">
        <f>'Rekapitulace stavby'!AN13</f>
        <v>Vyplň údaj</v>
      </c>
      <c r="L19" s="32"/>
    </row>
    <row r="20" spans="2:12" s="1" customFormat="1" ht="18" customHeight="1">
      <c r="B20" s="32"/>
      <c r="E20" s="259" t="str">
        <f>'Rekapitulace stavby'!E14</f>
        <v>Vyplň údaj</v>
      </c>
      <c r="F20" s="216"/>
      <c r="G20" s="216"/>
      <c r="H20" s="216"/>
      <c r="I20" s="27" t="s">
        <v>27</v>
      </c>
      <c r="J20" s="28" t="str">
        <f>'Rekapitulace stavby'!AN14</f>
        <v>Vyplň údaj</v>
      </c>
      <c r="L20" s="32"/>
    </row>
    <row r="21" spans="2:12" s="1" customFormat="1" ht="6.95" customHeight="1">
      <c r="B21" s="32"/>
      <c r="L21" s="32"/>
    </row>
    <row r="22" spans="2:12" s="1" customFormat="1" ht="12" customHeight="1">
      <c r="B22" s="32"/>
      <c r="D22" s="27" t="s">
        <v>30</v>
      </c>
      <c r="I22" s="27" t="s">
        <v>25</v>
      </c>
      <c r="J22" s="25" t="s">
        <v>1</v>
      </c>
      <c r="L22" s="32"/>
    </row>
    <row r="23" spans="2:12" s="1" customFormat="1" ht="18" customHeight="1">
      <c r="B23" s="32"/>
      <c r="E23" s="25" t="s">
        <v>31</v>
      </c>
      <c r="I23" s="27" t="s">
        <v>27</v>
      </c>
      <c r="J23" s="25" t="s">
        <v>1</v>
      </c>
      <c r="L23" s="32"/>
    </row>
    <row r="24" spans="2:12" s="1" customFormat="1" ht="6.95" customHeight="1">
      <c r="B24" s="32"/>
      <c r="L24" s="32"/>
    </row>
    <row r="25" spans="2:12" s="1" customFormat="1" ht="12" customHeight="1">
      <c r="B25" s="32"/>
      <c r="D25" s="27" t="s">
        <v>33</v>
      </c>
      <c r="I25" s="27" t="s">
        <v>25</v>
      </c>
      <c r="J25" s="25" t="s">
        <v>1</v>
      </c>
      <c r="L25" s="32"/>
    </row>
    <row r="26" spans="2:12" s="1" customFormat="1" ht="18" customHeight="1">
      <c r="B26" s="32"/>
      <c r="E26" s="25" t="s">
        <v>34</v>
      </c>
      <c r="I26" s="27" t="s">
        <v>27</v>
      </c>
      <c r="J26" s="25" t="s">
        <v>1</v>
      </c>
      <c r="L26" s="32"/>
    </row>
    <row r="27" spans="2:12" s="1" customFormat="1" ht="6.95" customHeight="1">
      <c r="B27" s="32"/>
      <c r="L27" s="32"/>
    </row>
    <row r="28" spans="2:12" s="1" customFormat="1" ht="12" customHeight="1">
      <c r="B28" s="32"/>
      <c r="D28" s="27" t="s">
        <v>35</v>
      </c>
      <c r="L28" s="32"/>
    </row>
    <row r="29" spans="2:12" s="7" customFormat="1" ht="16.5" customHeight="1">
      <c r="B29" s="95"/>
      <c r="E29" s="221" t="s">
        <v>1</v>
      </c>
      <c r="F29" s="221"/>
      <c r="G29" s="221"/>
      <c r="H29" s="221"/>
      <c r="L29" s="95"/>
    </row>
    <row r="30" spans="2:12" s="1" customFormat="1" ht="6.95" customHeight="1">
      <c r="B30" s="32"/>
      <c r="L30" s="32"/>
    </row>
    <row r="31" spans="2:12" s="1" customFormat="1" ht="6.95" customHeight="1">
      <c r="B31" s="32"/>
      <c r="D31" s="53"/>
      <c r="E31" s="53"/>
      <c r="F31" s="53"/>
      <c r="G31" s="53"/>
      <c r="H31" s="53"/>
      <c r="I31" s="53"/>
      <c r="J31" s="53"/>
      <c r="K31" s="53"/>
      <c r="L31" s="32"/>
    </row>
    <row r="32" spans="2:12" s="1" customFormat="1" ht="25.35" customHeight="1">
      <c r="B32" s="32"/>
      <c r="D32" s="96" t="s">
        <v>36</v>
      </c>
      <c r="J32" s="66">
        <f>ROUND(J124, 2)</f>
        <v>0</v>
      </c>
      <c r="L32" s="32"/>
    </row>
    <row r="33" spans="2:12" s="1" customFormat="1" ht="6.95" customHeight="1">
      <c r="B33" s="32"/>
      <c r="D33" s="53"/>
      <c r="E33" s="53"/>
      <c r="F33" s="53"/>
      <c r="G33" s="53"/>
      <c r="H33" s="53"/>
      <c r="I33" s="53"/>
      <c r="J33" s="53"/>
      <c r="K33" s="53"/>
      <c r="L33" s="32"/>
    </row>
    <row r="34" spans="2:12" s="1" customFormat="1" ht="14.45" customHeight="1">
      <c r="B34" s="32"/>
      <c r="F34" s="35" t="s">
        <v>38</v>
      </c>
      <c r="I34" s="35" t="s">
        <v>37</v>
      </c>
      <c r="J34" s="35" t="s">
        <v>39</v>
      </c>
      <c r="L34" s="32"/>
    </row>
    <row r="35" spans="2:12" s="1" customFormat="1" ht="14.45" customHeight="1">
      <c r="B35" s="32"/>
      <c r="D35" s="55" t="s">
        <v>40</v>
      </c>
      <c r="E35" s="27" t="s">
        <v>41</v>
      </c>
      <c r="F35" s="86">
        <f>ROUND((SUM(BE124:BE165)),  2)</f>
        <v>0</v>
      </c>
      <c r="I35" s="97">
        <v>0.21</v>
      </c>
      <c r="J35" s="86">
        <f>ROUND(((SUM(BE124:BE165))*I35),  2)</f>
        <v>0</v>
      </c>
      <c r="L35" s="32"/>
    </row>
    <row r="36" spans="2:12" s="1" customFormat="1" ht="14.45" customHeight="1">
      <c r="B36" s="32"/>
      <c r="E36" s="27" t="s">
        <v>42</v>
      </c>
      <c r="F36" s="86">
        <f>ROUND((SUM(BF124:BF165)),  2)</f>
        <v>0</v>
      </c>
      <c r="I36" s="97">
        <v>0.12</v>
      </c>
      <c r="J36" s="86">
        <f>ROUND(((SUM(BF124:BF165))*I36),  2)</f>
        <v>0</v>
      </c>
      <c r="L36" s="32"/>
    </row>
    <row r="37" spans="2:12" s="1" customFormat="1" ht="14.45" hidden="1" customHeight="1">
      <c r="B37" s="32"/>
      <c r="E37" s="27" t="s">
        <v>43</v>
      </c>
      <c r="F37" s="86">
        <f>ROUND((SUM(BG124:BG165)),  2)</f>
        <v>0</v>
      </c>
      <c r="I37" s="97">
        <v>0.21</v>
      </c>
      <c r="J37" s="86">
        <f>0</f>
        <v>0</v>
      </c>
      <c r="L37" s="32"/>
    </row>
    <row r="38" spans="2:12" s="1" customFormat="1" ht="14.45" hidden="1" customHeight="1">
      <c r="B38" s="32"/>
      <c r="E38" s="27" t="s">
        <v>44</v>
      </c>
      <c r="F38" s="86">
        <f>ROUND((SUM(BH124:BH165)),  2)</f>
        <v>0</v>
      </c>
      <c r="I38" s="97">
        <v>0.12</v>
      </c>
      <c r="J38" s="86">
        <f>0</f>
        <v>0</v>
      </c>
      <c r="L38" s="32"/>
    </row>
    <row r="39" spans="2:12" s="1" customFormat="1" ht="14.45" hidden="1" customHeight="1">
      <c r="B39" s="32"/>
      <c r="E39" s="27" t="s">
        <v>45</v>
      </c>
      <c r="F39" s="86">
        <f>ROUND((SUM(BI124:BI165)),  2)</f>
        <v>0</v>
      </c>
      <c r="I39" s="97">
        <v>0</v>
      </c>
      <c r="J39" s="86">
        <f>0</f>
        <v>0</v>
      </c>
      <c r="L39" s="32"/>
    </row>
    <row r="40" spans="2:12" s="1" customFormat="1" ht="6.95" customHeight="1">
      <c r="B40" s="32"/>
      <c r="L40" s="32"/>
    </row>
    <row r="41" spans="2:12" s="1" customFormat="1" ht="25.35" customHeight="1">
      <c r="B41" s="32"/>
      <c r="C41" s="98"/>
      <c r="D41" s="99" t="s">
        <v>46</v>
      </c>
      <c r="E41" s="57"/>
      <c r="F41" s="57"/>
      <c r="G41" s="100" t="s">
        <v>47</v>
      </c>
      <c r="H41" s="101" t="s">
        <v>48</v>
      </c>
      <c r="I41" s="57"/>
      <c r="J41" s="102">
        <f>SUM(J32:J39)</f>
        <v>0</v>
      </c>
      <c r="K41" s="103"/>
      <c r="L41" s="32"/>
    </row>
    <row r="42" spans="2:12" s="1" customFormat="1" ht="14.45" customHeight="1">
      <c r="B42" s="32"/>
      <c r="L42" s="32"/>
    </row>
    <row r="43" spans="2:12" ht="14.45" customHeight="1">
      <c r="B43" s="20"/>
      <c r="L43" s="20"/>
    </row>
    <row r="44" spans="2:12" ht="14.45" customHeight="1">
      <c r="B44" s="20"/>
      <c r="L44" s="20"/>
    </row>
    <row r="45" spans="2:12" ht="14.45" customHeight="1">
      <c r="B45" s="20"/>
      <c r="L45" s="20"/>
    </row>
    <row r="46" spans="2:12" ht="14.45" customHeight="1">
      <c r="B46" s="20"/>
      <c r="L46" s="20"/>
    </row>
    <row r="47" spans="2:12" ht="14.45" customHeight="1">
      <c r="B47" s="20"/>
      <c r="L47" s="20"/>
    </row>
    <row r="48" spans="2:12" ht="14.45" customHeight="1">
      <c r="B48" s="20"/>
      <c r="L48" s="20"/>
    </row>
    <row r="49" spans="2:12" ht="14.45" customHeight="1">
      <c r="B49" s="20"/>
      <c r="L49" s="20"/>
    </row>
    <row r="50" spans="2:12" s="1" customFormat="1" ht="14.45" customHeight="1">
      <c r="B50" s="32"/>
      <c r="D50" s="41" t="s">
        <v>49</v>
      </c>
      <c r="E50" s="42"/>
      <c r="F50" s="42"/>
      <c r="G50" s="41" t="s">
        <v>50</v>
      </c>
      <c r="H50" s="42"/>
      <c r="I50" s="42"/>
      <c r="J50" s="42"/>
      <c r="K50" s="42"/>
      <c r="L50" s="32"/>
    </row>
    <row r="51" spans="2:12" ht="11.25">
      <c r="B51" s="20"/>
      <c r="L51" s="20"/>
    </row>
    <row r="52" spans="2:12" ht="11.25">
      <c r="B52" s="20"/>
      <c r="L52" s="20"/>
    </row>
    <row r="53" spans="2:12" ht="11.25">
      <c r="B53" s="20"/>
      <c r="L53" s="20"/>
    </row>
    <row r="54" spans="2:12" ht="11.25">
      <c r="B54" s="20"/>
      <c r="L54" s="20"/>
    </row>
    <row r="55" spans="2:12" ht="11.25">
      <c r="B55" s="20"/>
      <c r="L55" s="20"/>
    </row>
    <row r="56" spans="2:12" ht="11.25">
      <c r="B56" s="20"/>
      <c r="L56" s="20"/>
    </row>
    <row r="57" spans="2:12" ht="11.25">
      <c r="B57" s="20"/>
      <c r="L57" s="20"/>
    </row>
    <row r="58" spans="2:12" ht="11.25">
      <c r="B58" s="20"/>
      <c r="L58" s="20"/>
    </row>
    <row r="59" spans="2:12" ht="11.25">
      <c r="B59" s="20"/>
      <c r="L59" s="20"/>
    </row>
    <row r="60" spans="2:12" ht="11.25">
      <c r="B60" s="20"/>
      <c r="L60" s="20"/>
    </row>
    <row r="61" spans="2:12" s="1" customFormat="1" ht="12.75">
      <c r="B61" s="32"/>
      <c r="D61" s="43" t="s">
        <v>51</v>
      </c>
      <c r="E61" s="34"/>
      <c r="F61" s="104" t="s">
        <v>52</v>
      </c>
      <c r="G61" s="43" t="s">
        <v>51</v>
      </c>
      <c r="H61" s="34"/>
      <c r="I61" s="34"/>
      <c r="J61" s="105" t="s">
        <v>52</v>
      </c>
      <c r="K61" s="34"/>
      <c r="L61" s="32"/>
    </row>
    <row r="62" spans="2:12" ht="11.25">
      <c r="B62" s="20"/>
      <c r="L62" s="20"/>
    </row>
    <row r="63" spans="2:12" ht="11.25">
      <c r="B63" s="20"/>
      <c r="L63" s="20"/>
    </row>
    <row r="64" spans="2:12" ht="11.25">
      <c r="B64" s="20"/>
      <c r="L64" s="20"/>
    </row>
    <row r="65" spans="2:12" s="1" customFormat="1" ht="12.75">
      <c r="B65" s="32"/>
      <c r="D65" s="41" t="s">
        <v>53</v>
      </c>
      <c r="E65" s="42"/>
      <c r="F65" s="42"/>
      <c r="G65" s="41" t="s">
        <v>54</v>
      </c>
      <c r="H65" s="42"/>
      <c r="I65" s="42"/>
      <c r="J65" s="42"/>
      <c r="K65" s="42"/>
      <c r="L65" s="32"/>
    </row>
    <row r="66" spans="2:12" ht="11.25">
      <c r="B66" s="20"/>
      <c r="L66" s="20"/>
    </row>
    <row r="67" spans="2:12" ht="11.25">
      <c r="B67" s="20"/>
      <c r="L67" s="20"/>
    </row>
    <row r="68" spans="2:12" ht="11.25">
      <c r="B68" s="20"/>
      <c r="L68" s="20"/>
    </row>
    <row r="69" spans="2:12" ht="11.25">
      <c r="B69" s="20"/>
      <c r="L69" s="20"/>
    </row>
    <row r="70" spans="2:12" ht="11.25">
      <c r="B70" s="20"/>
      <c r="L70" s="20"/>
    </row>
    <row r="71" spans="2:12" ht="11.25">
      <c r="B71" s="20"/>
      <c r="L71" s="20"/>
    </row>
    <row r="72" spans="2:12" ht="11.25">
      <c r="B72" s="20"/>
      <c r="L72" s="20"/>
    </row>
    <row r="73" spans="2:12" ht="11.25">
      <c r="B73" s="20"/>
      <c r="L73" s="20"/>
    </row>
    <row r="74" spans="2:12" ht="11.25">
      <c r="B74" s="20"/>
      <c r="L74" s="20"/>
    </row>
    <row r="75" spans="2:12" ht="11.25">
      <c r="B75" s="20"/>
      <c r="L75" s="20"/>
    </row>
    <row r="76" spans="2:12" s="1" customFormat="1" ht="12.75">
      <c r="B76" s="32"/>
      <c r="D76" s="43" t="s">
        <v>51</v>
      </c>
      <c r="E76" s="34"/>
      <c r="F76" s="104" t="s">
        <v>52</v>
      </c>
      <c r="G76" s="43" t="s">
        <v>51</v>
      </c>
      <c r="H76" s="34"/>
      <c r="I76" s="34"/>
      <c r="J76" s="105" t="s">
        <v>52</v>
      </c>
      <c r="K76" s="34"/>
      <c r="L76" s="32"/>
    </row>
    <row r="77" spans="2:12" s="1" customFormat="1" ht="14.45" customHeight="1">
      <c r="B77" s="44"/>
      <c r="C77" s="45"/>
      <c r="D77" s="45"/>
      <c r="E77" s="45"/>
      <c r="F77" s="45"/>
      <c r="G77" s="45"/>
      <c r="H77" s="45"/>
      <c r="I77" s="45"/>
      <c r="J77" s="45"/>
      <c r="K77" s="45"/>
      <c r="L77" s="32"/>
    </row>
    <row r="81" spans="2:12" s="1" customFormat="1" ht="6.95" customHeight="1">
      <c r="B81" s="46"/>
      <c r="C81" s="47"/>
      <c r="D81" s="47"/>
      <c r="E81" s="47"/>
      <c r="F81" s="47"/>
      <c r="G81" s="47"/>
      <c r="H81" s="47"/>
      <c r="I81" s="47"/>
      <c r="J81" s="47"/>
      <c r="K81" s="47"/>
      <c r="L81" s="32"/>
    </row>
    <row r="82" spans="2:12" s="1" customFormat="1" ht="24.95" customHeight="1">
      <c r="B82" s="32"/>
      <c r="C82" s="21" t="s">
        <v>260</v>
      </c>
      <c r="L82" s="32"/>
    </row>
    <row r="83" spans="2:12" s="1" customFormat="1" ht="6.95" customHeight="1">
      <c r="B83" s="32"/>
      <c r="L83" s="32"/>
    </row>
    <row r="84" spans="2:12" s="1" customFormat="1" ht="12" customHeight="1">
      <c r="B84" s="32"/>
      <c r="C84" s="27" t="s">
        <v>16</v>
      </c>
      <c r="L84" s="32"/>
    </row>
    <row r="85" spans="2:12" s="1" customFormat="1" ht="16.5" customHeight="1">
      <c r="B85" s="32"/>
      <c r="E85" s="256" t="str">
        <f>E7</f>
        <v>Stavba sekundárního kolektoru Česká-Středova - 2024</v>
      </c>
      <c r="F85" s="257"/>
      <c r="G85" s="257"/>
      <c r="H85" s="257"/>
      <c r="L85" s="32"/>
    </row>
    <row r="86" spans="2:12" ht="12" customHeight="1">
      <c r="B86" s="20"/>
      <c r="C86" s="27" t="s">
        <v>225</v>
      </c>
      <c r="L86" s="20"/>
    </row>
    <row r="87" spans="2:12" s="1" customFormat="1" ht="16.5" customHeight="1">
      <c r="B87" s="32"/>
      <c r="E87" s="256" t="s">
        <v>3335</v>
      </c>
      <c r="F87" s="258"/>
      <c r="G87" s="258"/>
      <c r="H87" s="258"/>
      <c r="L87" s="32"/>
    </row>
    <row r="88" spans="2:12" s="1" customFormat="1" ht="12" customHeight="1">
      <c r="B88" s="32"/>
      <c r="C88" s="27" t="s">
        <v>231</v>
      </c>
      <c r="L88" s="32"/>
    </row>
    <row r="89" spans="2:12" s="1" customFormat="1" ht="16.5" customHeight="1">
      <c r="B89" s="32"/>
      <c r="E89" s="238" t="str">
        <f>E11</f>
        <v>SO 401 - Odvodnění</v>
      </c>
      <c r="F89" s="258"/>
      <c r="G89" s="258"/>
      <c r="H89" s="258"/>
      <c r="L89" s="32"/>
    </row>
    <row r="90" spans="2:12" s="1" customFormat="1" ht="6.95" customHeight="1">
      <c r="B90" s="32"/>
      <c r="L90" s="32"/>
    </row>
    <row r="91" spans="2:12" s="1" customFormat="1" ht="12" customHeight="1">
      <c r="B91" s="32"/>
      <c r="C91" s="27" t="s">
        <v>20</v>
      </c>
      <c r="F91" s="25" t="str">
        <f>F14</f>
        <v>Brno</v>
      </c>
      <c r="I91" s="27" t="s">
        <v>22</v>
      </c>
      <c r="J91" s="52" t="str">
        <f>IF(J14="","",J14)</f>
        <v>8. 8. 2024</v>
      </c>
      <c r="L91" s="32"/>
    </row>
    <row r="92" spans="2:12" s="1" customFormat="1" ht="6.95" customHeight="1">
      <c r="B92" s="32"/>
      <c r="L92" s="32"/>
    </row>
    <row r="93" spans="2:12" s="1" customFormat="1" ht="15.2" customHeight="1">
      <c r="B93" s="32"/>
      <c r="C93" s="27" t="s">
        <v>24</v>
      </c>
      <c r="F93" s="25" t="str">
        <f>E17</f>
        <v>Statutární město Brno</v>
      </c>
      <c r="I93" s="27" t="s">
        <v>30</v>
      </c>
      <c r="J93" s="30" t="str">
        <f>E23</f>
        <v>INGUTIS, spol. s r.o.</v>
      </c>
      <c r="L93" s="32"/>
    </row>
    <row r="94" spans="2:12" s="1" customFormat="1" ht="15.2" customHeight="1">
      <c r="B94" s="32"/>
      <c r="C94" s="27" t="s">
        <v>28</v>
      </c>
      <c r="F94" s="25" t="str">
        <f>IF(E20="","",E20)</f>
        <v>Vyplň údaj</v>
      </c>
      <c r="I94" s="27" t="s">
        <v>33</v>
      </c>
      <c r="J94" s="30" t="str">
        <f>E26</f>
        <v>Ing. J. Duben</v>
      </c>
      <c r="L94" s="32"/>
    </row>
    <row r="95" spans="2:12" s="1" customFormat="1" ht="10.35" customHeight="1">
      <c r="B95" s="32"/>
      <c r="L95" s="32"/>
    </row>
    <row r="96" spans="2:12" s="1" customFormat="1" ht="29.25" customHeight="1">
      <c r="B96" s="32"/>
      <c r="C96" s="106" t="s">
        <v>261</v>
      </c>
      <c r="D96" s="98"/>
      <c r="E96" s="98"/>
      <c r="F96" s="98"/>
      <c r="G96" s="98"/>
      <c r="H96" s="98"/>
      <c r="I96" s="98"/>
      <c r="J96" s="107" t="s">
        <v>262</v>
      </c>
      <c r="K96" s="98"/>
      <c r="L96" s="32"/>
    </row>
    <row r="97" spans="2:47" s="1" customFormat="1" ht="10.35" customHeight="1">
      <c r="B97" s="32"/>
      <c r="L97" s="32"/>
    </row>
    <row r="98" spans="2:47" s="1" customFormat="1" ht="22.9" customHeight="1">
      <c r="B98" s="32"/>
      <c r="C98" s="108" t="s">
        <v>263</v>
      </c>
      <c r="J98" s="66">
        <f>J124</f>
        <v>0</v>
      </c>
      <c r="L98" s="32"/>
      <c r="AU98" s="17" t="s">
        <v>264</v>
      </c>
    </row>
    <row r="99" spans="2:47" s="8" customFormat="1" ht="24.95" customHeight="1">
      <c r="B99" s="109"/>
      <c r="D99" s="110" t="s">
        <v>265</v>
      </c>
      <c r="E99" s="111"/>
      <c r="F99" s="111"/>
      <c r="G99" s="111"/>
      <c r="H99" s="111"/>
      <c r="I99" s="111"/>
      <c r="J99" s="112">
        <f>J125</f>
        <v>0</v>
      </c>
      <c r="L99" s="109"/>
    </row>
    <row r="100" spans="2:47" s="9" customFormat="1" ht="19.899999999999999" customHeight="1">
      <c r="B100" s="113"/>
      <c r="D100" s="114" t="s">
        <v>271</v>
      </c>
      <c r="E100" s="115"/>
      <c r="F100" s="115"/>
      <c r="G100" s="115"/>
      <c r="H100" s="115"/>
      <c r="I100" s="115"/>
      <c r="J100" s="116">
        <f>J126</f>
        <v>0</v>
      </c>
      <c r="L100" s="113"/>
    </row>
    <row r="101" spans="2:47" s="9" customFormat="1" ht="19.899999999999999" customHeight="1">
      <c r="B101" s="113"/>
      <c r="D101" s="114" t="s">
        <v>272</v>
      </c>
      <c r="E101" s="115"/>
      <c r="F101" s="115"/>
      <c r="G101" s="115"/>
      <c r="H101" s="115"/>
      <c r="I101" s="115"/>
      <c r="J101" s="116">
        <f>J158</f>
        <v>0</v>
      </c>
      <c r="L101" s="113"/>
    </row>
    <row r="102" spans="2:47" s="9" customFormat="1" ht="19.899999999999999" customHeight="1">
      <c r="B102" s="113"/>
      <c r="D102" s="114" t="s">
        <v>274</v>
      </c>
      <c r="E102" s="115"/>
      <c r="F102" s="115"/>
      <c r="G102" s="115"/>
      <c r="H102" s="115"/>
      <c r="I102" s="115"/>
      <c r="J102" s="116">
        <f>J163</f>
        <v>0</v>
      </c>
      <c r="L102" s="113"/>
    </row>
    <row r="103" spans="2:47" s="1" customFormat="1" ht="21.75" customHeight="1">
      <c r="B103" s="32"/>
      <c r="L103" s="32"/>
    </row>
    <row r="104" spans="2:47" s="1" customFormat="1" ht="6.95" customHeight="1">
      <c r="B104" s="44"/>
      <c r="C104" s="45"/>
      <c r="D104" s="45"/>
      <c r="E104" s="45"/>
      <c r="F104" s="45"/>
      <c r="G104" s="45"/>
      <c r="H104" s="45"/>
      <c r="I104" s="45"/>
      <c r="J104" s="45"/>
      <c r="K104" s="45"/>
      <c r="L104" s="32"/>
    </row>
    <row r="108" spans="2:47" s="1" customFormat="1" ht="6.95" customHeight="1">
      <c r="B108" s="46"/>
      <c r="C108" s="47"/>
      <c r="D108" s="47"/>
      <c r="E108" s="47"/>
      <c r="F108" s="47"/>
      <c r="G108" s="47"/>
      <c r="H108" s="47"/>
      <c r="I108" s="47"/>
      <c r="J108" s="47"/>
      <c r="K108" s="47"/>
      <c r="L108" s="32"/>
    </row>
    <row r="109" spans="2:47" s="1" customFormat="1" ht="24.95" customHeight="1">
      <c r="B109" s="32"/>
      <c r="C109" s="21" t="s">
        <v>278</v>
      </c>
      <c r="L109" s="32"/>
    </row>
    <row r="110" spans="2:47" s="1" customFormat="1" ht="6.95" customHeight="1">
      <c r="B110" s="32"/>
      <c r="L110" s="32"/>
    </row>
    <row r="111" spans="2:47" s="1" customFormat="1" ht="12" customHeight="1">
      <c r="B111" s="32"/>
      <c r="C111" s="27" t="s">
        <v>16</v>
      </c>
      <c r="L111" s="32"/>
    </row>
    <row r="112" spans="2:47" s="1" customFormat="1" ht="16.5" customHeight="1">
      <c r="B112" s="32"/>
      <c r="E112" s="256" t="str">
        <f>E7</f>
        <v>Stavba sekundárního kolektoru Česká-Středova - 2024</v>
      </c>
      <c r="F112" s="257"/>
      <c r="G112" s="257"/>
      <c r="H112" s="257"/>
      <c r="L112" s="32"/>
    </row>
    <row r="113" spans="2:65" ht="12" customHeight="1">
      <c r="B113" s="20"/>
      <c r="C113" s="27" t="s">
        <v>225</v>
      </c>
      <c r="L113" s="20"/>
    </row>
    <row r="114" spans="2:65" s="1" customFormat="1" ht="16.5" customHeight="1">
      <c r="B114" s="32"/>
      <c r="E114" s="256" t="s">
        <v>3335</v>
      </c>
      <c r="F114" s="258"/>
      <c r="G114" s="258"/>
      <c r="H114" s="258"/>
      <c r="L114" s="32"/>
    </row>
    <row r="115" spans="2:65" s="1" customFormat="1" ht="12" customHeight="1">
      <c r="B115" s="32"/>
      <c r="C115" s="27" t="s">
        <v>231</v>
      </c>
      <c r="L115" s="32"/>
    </row>
    <row r="116" spans="2:65" s="1" customFormat="1" ht="16.5" customHeight="1">
      <c r="B116" s="32"/>
      <c r="E116" s="238" t="str">
        <f>E11</f>
        <v>SO 401 - Odvodnění</v>
      </c>
      <c r="F116" s="258"/>
      <c r="G116" s="258"/>
      <c r="H116" s="258"/>
      <c r="L116" s="32"/>
    </row>
    <row r="117" spans="2:65" s="1" customFormat="1" ht="6.95" customHeight="1">
      <c r="B117" s="32"/>
      <c r="L117" s="32"/>
    </row>
    <row r="118" spans="2:65" s="1" customFormat="1" ht="12" customHeight="1">
      <c r="B118" s="32"/>
      <c r="C118" s="27" t="s">
        <v>20</v>
      </c>
      <c r="F118" s="25" t="str">
        <f>F14</f>
        <v>Brno</v>
      </c>
      <c r="I118" s="27" t="s">
        <v>22</v>
      </c>
      <c r="J118" s="52" t="str">
        <f>IF(J14="","",J14)</f>
        <v>8. 8. 2024</v>
      </c>
      <c r="L118" s="32"/>
    </row>
    <row r="119" spans="2:65" s="1" customFormat="1" ht="6.95" customHeight="1">
      <c r="B119" s="32"/>
      <c r="L119" s="32"/>
    </row>
    <row r="120" spans="2:65" s="1" customFormat="1" ht="15.2" customHeight="1">
      <c r="B120" s="32"/>
      <c r="C120" s="27" t="s">
        <v>24</v>
      </c>
      <c r="F120" s="25" t="str">
        <f>E17</f>
        <v>Statutární město Brno</v>
      </c>
      <c r="I120" s="27" t="s">
        <v>30</v>
      </c>
      <c r="J120" s="30" t="str">
        <f>E23</f>
        <v>INGUTIS, spol. s r.o.</v>
      </c>
      <c r="L120" s="32"/>
    </row>
    <row r="121" spans="2:65" s="1" customFormat="1" ht="15.2" customHeight="1">
      <c r="B121" s="32"/>
      <c r="C121" s="27" t="s">
        <v>28</v>
      </c>
      <c r="F121" s="25" t="str">
        <f>IF(E20="","",E20)</f>
        <v>Vyplň údaj</v>
      </c>
      <c r="I121" s="27" t="s">
        <v>33</v>
      </c>
      <c r="J121" s="30" t="str">
        <f>E26</f>
        <v>Ing. J. Duben</v>
      </c>
      <c r="L121" s="32"/>
    </row>
    <row r="122" spans="2:65" s="1" customFormat="1" ht="10.35" customHeight="1">
      <c r="B122" s="32"/>
      <c r="L122" s="32"/>
    </row>
    <row r="123" spans="2:65" s="10" customFormat="1" ht="29.25" customHeight="1">
      <c r="B123" s="117"/>
      <c r="C123" s="118" t="s">
        <v>279</v>
      </c>
      <c r="D123" s="119" t="s">
        <v>61</v>
      </c>
      <c r="E123" s="119" t="s">
        <v>57</v>
      </c>
      <c r="F123" s="119" t="s">
        <v>58</v>
      </c>
      <c r="G123" s="119" t="s">
        <v>280</v>
      </c>
      <c r="H123" s="119" t="s">
        <v>281</v>
      </c>
      <c r="I123" s="119" t="s">
        <v>282</v>
      </c>
      <c r="J123" s="119" t="s">
        <v>262</v>
      </c>
      <c r="K123" s="120" t="s">
        <v>283</v>
      </c>
      <c r="L123" s="117"/>
      <c r="M123" s="59" t="s">
        <v>1</v>
      </c>
      <c r="N123" s="60" t="s">
        <v>40</v>
      </c>
      <c r="O123" s="60" t="s">
        <v>284</v>
      </c>
      <c r="P123" s="60" t="s">
        <v>285</v>
      </c>
      <c r="Q123" s="60" t="s">
        <v>286</v>
      </c>
      <c r="R123" s="60" t="s">
        <v>287</v>
      </c>
      <c r="S123" s="60" t="s">
        <v>288</v>
      </c>
      <c r="T123" s="61" t="s">
        <v>289</v>
      </c>
    </row>
    <row r="124" spans="2:65" s="1" customFormat="1" ht="22.9" customHeight="1">
      <c r="B124" s="32"/>
      <c r="C124" s="64" t="s">
        <v>290</v>
      </c>
      <c r="J124" s="121">
        <f>BK124</f>
        <v>0</v>
      </c>
      <c r="L124" s="32"/>
      <c r="M124" s="62"/>
      <c r="N124" s="53"/>
      <c r="O124" s="53"/>
      <c r="P124" s="122">
        <f>P125</f>
        <v>0</v>
      </c>
      <c r="Q124" s="53"/>
      <c r="R124" s="122">
        <f>R125</f>
        <v>10.649049</v>
      </c>
      <c r="S124" s="53"/>
      <c r="T124" s="123">
        <f>T125</f>
        <v>0</v>
      </c>
      <c r="AT124" s="17" t="s">
        <v>75</v>
      </c>
      <c r="AU124" s="17" t="s">
        <v>264</v>
      </c>
      <c r="BK124" s="124">
        <f>BK125</f>
        <v>0</v>
      </c>
    </row>
    <row r="125" spans="2:65" s="11" customFormat="1" ht="25.9" customHeight="1">
      <c r="B125" s="125"/>
      <c r="D125" s="126" t="s">
        <v>75</v>
      </c>
      <c r="E125" s="127" t="s">
        <v>291</v>
      </c>
      <c r="F125" s="127" t="s">
        <v>292</v>
      </c>
      <c r="I125" s="128"/>
      <c r="J125" s="129">
        <f>BK125</f>
        <v>0</v>
      </c>
      <c r="L125" s="125"/>
      <c r="M125" s="130"/>
      <c r="P125" s="131">
        <f>P126+P158+P163</f>
        <v>0</v>
      </c>
      <c r="R125" s="131">
        <f>R126+R158+R163</f>
        <v>10.649049</v>
      </c>
      <c r="T125" s="132">
        <f>T126+T158+T163</f>
        <v>0</v>
      </c>
      <c r="AR125" s="126" t="s">
        <v>83</v>
      </c>
      <c r="AT125" s="133" t="s">
        <v>75</v>
      </c>
      <c r="AU125" s="133" t="s">
        <v>76</v>
      </c>
      <c r="AY125" s="126" t="s">
        <v>293</v>
      </c>
      <c r="BK125" s="134">
        <f>BK126+BK158+BK163</f>
        <v>0</v>
      </c>
    </row>
    <row r="126" spans="2:65" s="11" customFormat="1" ht="22.9" customHeight="1">
      <c r="B126" s="125"/>
      <c r="D126" s="126" t="s">
        <v>75</v>
      </c>
      <c r="E126" s="135" t="s">
        <v>396</v>
      </c>
      <c r="F126" s="135" t="s">
        <v>1260</v>
      </c>
      <c r="I126" s="128"/>
      <c r="J126" s="136">
        <f>BK126</f>
        <v>0</v>
      </c>
      <c r="L126" s="125"/>
      <c r="M126" s="130"/>
      <c r="P126" s="131">
        <f>SUM(P127:P157)</f>
        <v>0</v>
      </c>
      <c r="R126" s="131">
        <f>SUM(R127:R157)</f>
        <v>10.006814</v>
      </c>
      <c r="T126" s="132">
        <f>SUM(T127:T157)</f>
        <v>0</v>
      </c>
      <c r="AR126" s="126" t="s">
        <v>83</v>
      </c>
      <c r="AT126" s="133" t="s">
        <v>75</v>
      </c>
      <c r="AU126" s="133" t="s">
        <v>83</v>
      </c>
      <c r="AY126" s="126" t="s">
        <v>293</v>
      </c>
      <c r="BK126" s="134">
        <f>SUM(BK127:BK157)</f>
        <v>0</v>
      </c>
    </row>
    <row r="127" spans="2:65" s="1" customFormat="1" ht="24.2" customHeight="1">
      <c r="B127" s="32"/>
      <c r="C127" s="137" t="s">
        <v>83</v>
      </c>
      <c r="D127" s="137" t="s">
        <v>295</v>
      </c>
      <c r="E127" s="138" t="s">
        <v>3337</v>
      </c>
      <c r="F127" s="139" t="s">
        <v>3338</v>
      </c>
      <c r="G127" s="140" t="s">
        <v>711</v>
      </c>
      <c r="H127" s="141">
        <v>5.14</v>
      </c>
      <c r="I127" s="142"/>
      <c r="J127" s="143">
        <f>ROUND(I127*H127,2)</f>
        <v>0</v>
      </c>
      <c r="K127" s="139" t="s">
        <v>299</v>
      </c>
      <c r="L127" s="32"/>
      <c r="M127" s="144" t="s">
        <v>1</v>
      </c>
      <c r="N127" s="145" t="s">
        <v>41</v>
      </c>
      <c r="P127" s="146">
        <f>O127*H127</f>
        <v>0</v>
      </c>
      <c r="Q127" s="146">
        <v>0</v>
      </c>
      <c r="R127" s="146">
        <f>Q127*H127</f>
        <v>0</v>
      </c>
      <c r="S127" s="146">
        <v>0</v>
      </c>
      <c r="T127" s="147">
        <f>S127*H127</f>
        <v>0</v>
      </c>
      <c r="AR127" s="148" t="s">
        <v>300</v>
      </c>
      <c r="AT127" s="148" t="s">
        <v>295</v>
      </c>
      <c r="AU127" s="148" t="s">
        <v>85</v>
      </c>
      <c r="AY127" s="17" t="s">
        <v>293</v>
      </c>
      <c r="BE127" s="149">
        <f>IF(N127="základní",J127,0)</f>
        <v>0</v>
      </c>
      <c r="BF127" s="149">
        <f>IF(N127="snížená",J127,0)</f>
        <v>0</v>
      </c>
      <c r="BG127" s="149">
        <f>IF(N127="zákl. přenesená",J127,0)</f>
        <v>0</v>
      </c>
      <c r="BH127" s="149">
        <f>IF(N127="sníž. přenesená",J127,0)</f>
        <v>0</v>
      </c>
      <c r="BI127" s="149">
        <f>IF(N127="nulová",J127,0)</f>
        <v>0</v>
      </c>
      <c r="BJ127" s="17" t="s">
        <v>83</v>
      </c>
      <c r="BK127" s="149">
        <f>ROUND(I127*H127,2)</f>
        <v>0</v>
      </c>
      <c r="BL127" s="17" t="s">
        <v>300</v>
      </c>
      <c r="BM127" s="148" t="s">
        <v>3339</v>
      </c>
    </row>
    <row r="128" spans="2:65" s="1" customFormat="1" ht="24.2" customHeight="1">
      <c r="B128" s="32"/>
      <c r="C128" s="137" t="s">
        <v>85</v>
      </c>
      <c r="D128" s="137" t="s">
        <v>295</v>
      </c>
      <c r="E128" s="138" t="s">
        <v>3340</v>
      </c>
      <c r="F128" s="139" t="s">
        <v>3341</v>
      </c>
      <c r="G128" s="140" t="s">
        <v>711</v>
      </c>
      <c r="H128" s="141">
        <v>0.55000000000000004</v>
      </c>
      <c r="I128" s="142"/>
      <c r="J128" s="143">
        <f>ROUND(I128*H128,2)</f>
        <v>0</v>
      </c>
      <c r="K128" s="139" t="s">
        <v>299</v>
      </c>
      <c r="L128" s="32"/>
      <c r="M128" s="144" t="s">
        <v>1</v>
      </c>
      <c r="N128" s="145" t="s">
        <v>41</v>
      </c>
      <c r="P128" s="146">
        <f>O128*H128</f>
        <v>0</v>
      </c>
      <c r="Q128" s="146">
        <v>0</v>
      </c>
      <c r="R128" s="146">
        <f>Q128*H128</f>
        <v>0</v>
      </c>
      <c r="S128" s="146">
        <v>0</v>
      </c>
      <c r="T128" s="147">
        <f>S128*H128</f>
        <v>0</v>
      </c>
      <c r="AR128" s="148" t="s">
        <v>300</v>
      </c>
      <c r="AT128" s="148" t="s">
        <v>295</v>
      </c>
      <c r="AU128" s="148" t="s">
        <v>85</v>
      </c>
      <c r="AY128" s="17" t="s">
        <v>293</v>
      </c>
      <c r="BE128" s="149">
        <f>IF(N128="základní",J128,0)</f>
        <v>0</v>
      </c>
      <c r="BF128" s="149">
        <f>IF(N128="snížená",J128,0)</f>
        <v>0</v>
      </c>
      <c r="BG128" s="149">
        <f>IF(N128="zákl. přenesená",J128,0)</f>
        <v>0</v>
      </c>
      <c r="BH128" s="149">
        <f>IF(N128="sníž. přenesená",J128,0)</f>
        <v>0</v>
      </c>
      <c r="BI128" s="149">
        <f>IF(N128="nulová",J128,0)</f>
        <v>0</v>
      </c>
      <c r="BJ128" s="17" t="s">
        <v>83</v>
      </c>
      <c r="BK128" s="149">
        <f>ROUND(I128*H128,2)</f>
        <v>0</v>
      </c>
      <c r="BL128" s="17" t="s">
        <v>300</v>
      </c>
      <c r="BM128" s="148" t="s">
        <v>3342</v>
      </c>
    </row>
    <row r="129" spans="2:65" s="1" customFormat="1" ht="21.75" customHeight="1">
      <c r="B129" s="32"/>
      <c r="C129" s="174" t="s">
        <v>156</v>
      </c>
      <c r="D129" s="174" t="s">
        <v>530</v>
      </c>
      <c r="E129" s="175" t="s">
        <v>3343</v>
      </c>
      <c r="F129" s="176" t="s">
        <v>3344</v>
      </c>
      <c r="G129" s="177" t="s">
        <v>711</v>
      </c>
      <c r="H129" s="178">
        <v>0.55600000000000005</v>
      </c>
      <c r="I129" s="179"/>
      <c r="J129" s="180">
        <f>ROUND(I129*H129,2)</f>
        <v>0</v>
      </c>
      <c r="K129" s="176" t="s">
        <v>299</v>
      </c>
      <c r="L129" s="181"/>
      <c r="M129" s="182" t="s">
        <v>1</v>
      </c>
      <c r="N129" s="183" t="s">
        <v>41</v>
      </c>
      <c r="P129" s="146">
        <f>O129*H129</f>
        <v>0</v>
      </c>
      <c r="Q129" s="146">
        <v>2.8000000000000001E-2</v>
      </c>
      <c r="R129" s="146">
        <f>Q129*H129</f>
        <v>1.5568000000000002E-2</v>
      </c>
      <c r="S129" s="146">
        <v>0</v>
      </c>
      <c r="T129" s="147">
        <f>S129*H129</f>
        <v>0</v>
      </c>
      <c r="AR129" s="148" t="s">
        <v>396</v>
      </c>
      <c r="AT129" s="148" t="s">
        <v>530</v>
      </c>
      <c r="AU129" s="148" t="s">
        <v>85</v>
      </c>
      <c r="AY129" s="17" t="s">
        <v>293</v>
      </c>
      <c r="BE129" s="149">
        <f>IF(N129="základní",J129,0)</f>
        <v>0</v>
      </c>
      <c r="BF129" s="149">
        <f>IF(N129="snížená",J129,0)</f>
        <v>0</v>
      </c>
      <c r="BG129" s="149">
        <f>IF(N129="zákl. přenesená",J129,0)</f>
        <v>0</v>
      </c>
      <c r="BH129" s="149">
        <f>IF(N129="sníž. přenesená",J129,0)</f>
        <v>0</v>
      </c>
      <c r="BI129" s="149">
        <f>IF(N129="nulová",J129,0)</f>
        <v>0</v>
      </c>
      <c r="BJ129" s="17" t="s">
        <v>83</v>
      </c>
      <c r="BK129" s="149">
        <f>ROUND(I129*H129,2)</f>
        <v>0</v>
      </c>
      <c r="BL129" s="17" t="s">
        <v>300</v>
      </c>
      <c r="BM129" s="148" t="s">
        <v>3345</v>
      </c>
    </row>
    <row r="130" spans="2:65" s="12" customFormat="1" ht="11.25">
      <c r="B130" s="150"/>
      <c r="D130" s="151" t="s">
        <v>302</v>
      </c>
      <c r="F130" s="153" t="s">
        <v>3346</v>
      </c>
      <c r="H130" s="154">
        <v>0.55600000000000005</v>
      </c>
      <c r="I130" s="155"/>
      <c r="L130" s="150"/>
      <c r="M130" s="156"/>
      <c r="T130" s="157"/>
      <c r="AT130" s="152" t="s">
        <v>302</v>
      </c>
      <c r="AU130" s="152" t="s">
        <v>85</v>
      </c>
      <c r="AV130" s="12" t="s">
        <v>85</v>
      </c>
      <c r="AW130" s="12" t="s">
        <v>4</v>
      </c>
      <c r="AX130" s="12" t="s">
        <v>83</v>
      </c>
      <c r="AY130" s="152" t="s">
        <v>293</v>
      </c>
    </row>
    <row r="131" spans="2:65" s="1" customFormat="1" ht="24.2" customHeight="1">
      <c r="B131" s="32"/>
      <c r="C131" s="137" t="s">
        <v>300</v>
      </c>
      <c r="D131" s="137" t="s">
        <v>295</v>
      </c>
      <c r="E131" s="138" t="s">
        <v>3347</v>
      </c>
      <c r="F131" s="139" t="s">
        <v>3348</v>
      </c>
      <c r="G131" s="140" t="s">
        <v>711</v>
      </c>
      <c r="H131" s="141">
        <v>5.14</v>
      </c>
      <c r="I131" s="142"/>
      <c r="J131" s="143">
        <f>ROUND(I131*H131,2)</f>
        <v>0</v>
      </c>
      <c r="K131" s="139" t="s">
        <v>299</v>
      </c>
      <c r="L131" s="32"/>
      <c r="M131" s="144" t="s">
        <v>1</v>
      </c>
      <c r="N131" s="145" t="s">
        <v>41</v>
      </c>
      <c r="P131" s="146">
        <f>O131*H131</f>
        <v>0</v>
      </c>
      <c r="Q131" s="146">
        <v>0</v>
      </c>
      <c r="R131" s="146">
        <f>Q131*H131</f>
        <v>0</v>
      </c>
      <c r="S131" s="146">
        <v>0</v>
      </c>
      <c r="T131" s="147">
        <f>S131*H131</f>
        <v>0</v>
      </c>
      <c r="AR131" s="148" t="s">
        <v>300</v>
      </c>
      <c r="AT131" s="148" t="s">
        <v>295</v>
      </c>
      <c r="AU131" s="148" t="s">
        <v>85</v>
      </c>
      <c r="AY131" s="17" t="s">
        <v>293</v>
      </c>
      <c r="BE131" s="149">
        <f>IF(N131="základní",J131,0)</f>
        <v>0</v>
      </c>
      <c r="BF131" s="149">
        <f>IF(N131="snížená",J131,0)</f>
        <v>0</v>
      </c>
      <c r="BG131" s="149">
        <f>IF(N131="zákl. přenesená",J131,0)</f>
        <v>0</v>
      </c>
      <c r="BH131" s="149">
        <f>IF(N131="sníž. přenesená",J131,0)</f>
        <v>0</v>
      </c>
      <c r="BI131" s="149">
        <f>IF(N131="nulová",J131,0)</f>
        <v>0</v>
      </c>
      <c r="BJ131" s="17" t="s">
        <v>83</v>
      </c>
      <c r="BK131" s="149">
        <f>ROUND(I131*H131,2)</f>
        <v>0</v>
      </c>
      <c r="BL131" s="17" t="s">
        <v>300</v>
      </c>
      <c r="BM131" s="148" t="s">
        <v>3349</v>
      </c>
    </row>
    <row r="132" spans="2:65" s="12" customFormat="1" ht="11.25">
      <c r="B132" s="150"/>
      <c r="D132" s="151" t="s">
        <v>302</v>
      </c>
      <c r="E132" s="152" t="s">
        <v>1</v>
      </c>
      <c r="F132" s="153" t="s">
        <v>3350</v>
      </c>
      <c r="H132" s="154">
        <v>5.14</v>
      </c>
      <c r="I132" s="155"/>
      <c r="L132" s="150"/>
      <c r="M132" s="156"/>
      <c r="T132" s="157"/>
      <c r="AT132" s="152" t="s">
        <v>302</v>
      </c>
      <c r="AU132" s="152" t="s">
        <v>85</v>
      </c>
      <c r="AV132" s="12" t="s">
        <v>85</v>
      </c>
      <c r="AW132" s="12" t="s">
        <v>32</v>
      </c>
      <c r="AX132" s="12" t="s">
        <v>83</v>
      </c>
      <c r="AY132" s="152" t="s">
        <v>293</v>
      </c>
    </row>
    <row r="133" spans="2:65" s="1" customFormat="1" ht="21.75" customHeight="1">
      <c r="B133" s="32"/>
      <c r="C133" s="174" t="s">
        <v>320</v>
      </c>
      <c r="D133" s="174" t="s">
        <v>530</v>
      </c>
      <c r="E133" s="175" t="s">
        <v>3351</v>
      </c>
      <c r="F133" s="176" t="s">
        <v>3352</v>
      </c>
      <c r="G133" s="177" t="s">
        <v>711</v>
      </c>
      <c r="H133" s="178">
        <v>5.1909999999999998</v>
      </c>
      <c r="I133" s="179"/>
      <c r="J133" s="180">
        <f>ROUND(I133*H133,2)</f>
        <v>0</v>
      </c>
      <c r="K133" s="176" t="s">
        <v>299</v>
      </c>
      <c r="L133" s="181"/>
      <c r="M133" s="182" t="s">
        <v>1</v>
      </c>
      <c r="N133" s="183" t="s">
        <v>41</v>
      </c>
      <c r="P133" s="146">
        <f>O133*H133</f>
        <v>0</v>
      </c>
      <c r="Q133" s="146">
        <v>3.5999999999999997E-2</v>
      </c>
      <c r="R133" s="146">
        <f>Q133*H133</f>
        <v>0.18687599999999999</v>
      </c>
      <c r="S133" s="146">
        <v>0</v>
      </c>
      <c r="T133" s="147">
        <f>S133*H133</f>
        <v>0</v>
      </c>
      <c r="AR133" s="148" t="s">
        <v>396</v>
      </c>
      <c r="AT133" s="148" t="s">
        <v>530</v>
      </c>
      <c r="AU133" s="148" t="s">
        <v>85</v>
      </c>
      <c r="AY133" s="17" t="s">
        <v>293</v>
      </c>
      <c r="BE133" s="149">
        <f>IF(N133="základní",J133,0)</f>
        <v>0</v>
      </c>
      <c r="BF133" s="149">
        <f>IF(N133="snížená",J133,0)</f>
        <v>0</v>
      </c>
      <c r="BG133" s="149">
        <f>IF(N133="zákl. přenesená",J133,0)</f>
        <v>0</v>
      </c>
      <c r="BH133" s="149">
        <f>IF(N133="sníž. přenesená",J133,0)</f>
        <v>0</v>
      </c>
      <c r="BI133" s="149">
        <f>IF(N133="nulová",J133,0)</f>
        <v>0</v>
      </c>
      <c r="BJ133" s="17" t="s">
        <v>83</v>
      </c>
      <c r="BK133" s="149">
        <f>ROUND(I133*H133,2)</f>
        <v>0</v>
      </c>
      <c r="BL133" s="17" t="s">
        <v>300</v>
      </c>
      <c r="BM133" s="148" t="s">
        <v>3353</v>
      </c>
    </row>
    <row r="134" spans="2:65" s="12" customFormat="1" ht="11.25">
      <c r="B134" s="150"/>
      <c r="D134" s="151" t="s">
        <v>302</v>
      </c>
      <c r="F134" s="153" t="s">
        <v>3354</v>
      </c>
      <c r="H134" s="154">
        <v>5.1909999999999998</v>
      </c>
      <c r="I134" s="155"/>
      <c r="L134" s="150"/>
      <c r="M134" s="156"/>
      <c r="T134" s="157"/>
      <c r="AT134" s="152" t="s">
        <v>302</v>
      </c>
      <c r="AU134" s="152" t="s">
        <v>85</v>
      </c>
      <c r="AV134" s="12" t="s">
        <v>85</v>
      </c>
      <c r="AW134" s="12" t="s">
        <v>4</v>
      </c>
      <c r="AX134" s="12" t="s">
        <v>83</v>
      </c>
      <c r="AY134" s="152" t="s">
        <v>293</v>
      </c>
    </row>
    <row r="135" spans="2:65" s="1" customFormat="1" ht="24.2" customHeight="1">
      <c r="B135" s="32"/>
      <c r="C135" s="137" t="s">
        <v>327</v>
      </c>
      <c r="D135" s="137" t="s">
        <v>295</v>
      </c>
      <c r="E135" s="138" t="s">
        <v>3355</v>
      </c>
      <c r="F135" s="139" t="s">
        <v>3356</v>
      </c>
      <c r="G135" s="140" t="s">
        <v>909</v>
      </c>
      <c r="H135" s="141">
        <v>1</v>
      </c>
      <c r="I135" s="142"/>
      <c r="J135" s="143">
        <f t="shared" ref="J135:J154" si="0">ROUND(I135*H135,2)</f>
        <v>0</v>
      </c>
      <c r="K135" s="139" t="s">
        <v>299</v>
      </c>
      <c r="L135" s="32"/>
      <c r="M135" s="144" t="s">
        <v>1</v>
      </c>
      <c r="N135" s="145" t="s">
        <v>41</v>
      </c>
      <c r="P135" s="146">
        <f t="shared" ref="P135:P154" si="1">O135*H135</f>
        <v>0</v>
      </c>
      <c r="Q135" s="146">
        <v>0</v>
      </c>
      <c r="R135" s="146">
        <f t="shared" ref="R135:R154" si="2">Q135*H135</f>
        <v>0</v>
      </c>
      <c r="S135" s="146">
        <v>0</v>
      </c>
      <c r="T135" s="147">
        <f t="shared" ref="T135:T154" si="3">S135*H135</f>
        <v>0</v>
      </c>
      <c r="AR135" s="148" t="s">
        <v>300</v>
      </c>
      <c r="AT135" s="148" t="s">
        <v>295</v>
      </c>
      <c r="AU135" s="148" t="s">
        <v>85</v>
      </c>
      <c r="AY135" s="17" t="s">
        <v>293</v>
      </c>
      <c r="BE135" s="149">
        <f t="shared" ref="BE135:BE154" si="4">IF(N135="základní",J135,0)</f>
        <v>0</v>
      </c>
      <c r="BF135" s="149">
        <f t="shared" ref="BF135:BF154" si="5">IF(N135="snížená",J135,0)</f>
        <v>0</v>
      </c>
      <c r="BG135" s="149">
        <f t="shared" ref="BG135:BG154" si="6">IF(N135="zákl. přenesená",J135,0)</f>
        <v>0</v>
      </c>
      <c r="BH135" s="149">
        <f t="shared" ref="BH135:BH154" si="7">IF(N135="sníž. přenesená",J135,0)</f>
        <v>0</v>
      </c>
      <c r="BI135" s="149">
        <f t="shared" ref="BI135:BI154" si="8">IF(N135="nulová",J135,0)</f>
        <v>0</v>
      </c>
      <c r="BJ135" s="17" t="s">
        <v>83</v>
      </c>
      <c r="BK135" s="149">
        <f t="shared" ref="BK135:BK154" si="9">ROUND(I135*H135,2)</f>
        <v>0</v>
      </c>
      <c r="BL135" s="17" t="s">
        <v>300</v>
      </c>
      <c r="BM135" s="148" t="s">
        <v>3357</v>
      </c>
    </row>
    <row r="136" spans="2:65" s="1" customFormat="1" ht="24.2" customHeight="1">
      <c r="B136" s="32"/>
      <c r="C136" s="137" t="s">
        <v>372</v>
      </c>
      <c r="D136" s="137" t="s">
        <v>295</v>
      </c>
      <c r="E136" s="138" t="s">
        <v>3358</v>
      </c>
      <c r="F136" s="139" t="s">
        <v>3359</v>
      </c>
      <c r="G136" s="140" t="s">
        <v>909</v>
      </c>
      <c r="H136" s="141">
        <v>2</v>
      </c>
      <c r="I136" s="142"/>
      <c r="J136" s="143">
        <f t="shared" si="0"/>
        <v>0</v>
      </c>
      <c r="K136" s="139" t="s">
        <v>299</v>
      </c>
      <c r="L136" s="32"/>
      <c r="M136" s="144" t="s">
        <v>1</v>
      </c>
      <c r="N136" s="145" t="s">
        <v>41</v>
      </c>
      <c r="P136" s="146">
        <f t="shared" si="1"/>
        <v>0</v>
      </c>
      <c r="Q136" s="146">
        <v>0</v>
      </c>
      <c r="R136" s="146">
        <f t="shared" si="2"/>
        <v>0</v>
      </c>
      <c r="S136" s="146">
        <v>0</v>
      </c>
      <c r="T136" s="147">
        <f t="shared" si="3"/>
        <v>0</v>
      </c>
      <c r="AR136" s="148" t="s">
        <v>300</v>
      </c>
      <c r="AT136" s="148" t="s">
        <v>295</v>
      </c>
      <c r="AU136" s="148" t="s">
        <v>85</v>
      </c>
      <c r="AY136" s="17" t="s">
        <v>293</v>
      </c>
      <c r="BE136" s="149">
        <f t="shared" si="4"/>
        <v>0</v>
      </c>
      <c r="BF136" s="149">
        <f t="shared" si="5"/>
        <v>0</v>
      </c>
      <c r="BG136" s="149">
        <f t="shared" si="6"/>
        <v>0</v>
      </c>
      <c r="BH136" s="149">
        <f t="shared" si="7"/>
        <v>0</v>
      </c>
      <c r="BI136" s="149">
        <f t="shared" si="8"/>
        <v>0</v>
      </c>
      <c r="BJ136" s="17" t="s">
        <v>83</v>
      </c>
      <c r="BK136" s="149">
        <f t="shared" si="9"/>
        <v>0</v>
      </c>
      <c r="BL136" s="17" t="s">
        <v>300</v>
      </c>
      <c r="BM136" s="148" t="s">
        <v>3360</v>
      </c>
    </row>
    <row r="137" spans="2:65" s="1" customFormat="1" ht="24.2" customHeight="1">
      <c r="B137" s="32"/>
      <c r="C137" s="137" t="s">
        <v>396</v>
      </c>
      <c r="D137" s="137" t="s">
        <v>295</v>
      </c>
      <c r="E137" s="138" t="s">
        <v>3361</v>
      </c>
      <c r="F137" s="139" t="s">
        <v>3362</v>
      </c>
      <c r="G137" s="140" t="s">
        <v>909</v>
      </c>
      <c r="H137" s="141">
        <v>1</v>
      </c>
      <c r="I137" s="142"/>
      <c r="J137" s="143">
        <f t="shared" si="0"/>
        <v>0</v>
      </c>
      <c r="K137" s="139" t="s">
        <v>299</v>
      </c>
      <c r="L137" s="32"/>
      <c r="M137" s="144" t="s">
        <v>1</v>
      </c>
      <c r="N137" s="145" t="s">
        <v>41</v>
      </c>
      <c r="P137" s="146">
        <f t="shared" si="1"/>
        <v>0</v>
      </c>
      <c r="Q137" s="146">
        <v>0</v>
      </c>
      <c r="R137" s="146">
        <f t="shared" si="2"/>
        <v>0</v>
      </c>
      <c r="S137" s="146">
        <v>0</v>
      </c>
      <c r="T137" s="147">
        <f t="shared" si="3"/>
        <v>0</v>
      </c>
      <c r="AR137" s="148" t="s">
        <v>300</v>
      </c>
      <c r="AT137" s="148" t="s">
        <v>295</v>
      </c>
      <c r="AU137" s="148" t="s">
        <v>85</v>
      </c>
      <c r="AY137" s="17" t="s">
        <v>293</v>
      </c>
      <c r="BE137" s="149">
        <f t="shared" si="4"/>
        <v>0</v>
      </c>
      <c r="BF137" s="149">
        <f t="shared" si="5"/>
        <v>0</v>
      </c>
      <c r="BG137" s="149">
        <f t="shared" si="6"/>
        <v>0</v>
      </c>
      <c r="BH137" s="149">
        <f t="shared" si="7"/>
        <v>0</v>
      </c>
      <c r="BI137" s="149">
        <f t="shared" si="8"/>
        <v>0</v>
      </c>
      <c r="BJ137" s="17" t="s">
        <v>83</v>
      </c>
      <c r="BK137" s="149">
        <f t="shared" si="9"/>
        <v>0</v>
      </c>
      <c r="BL137" s="17" t="s">
        <v>300</v>
      </c>
      <c r="BM137" s="148" t="s">
        <v>3363</v>
      </c>
    </row>
    <row r="138" spans="2:65" s="1" customFormat="1" ht="24.2" customHeight="1">
      <c r="B138" s="32"/>
      <c r="C138" s="137" t="s">
        <v>415</v>
      </c>
      <c r="D138" s="137" t="s">
        <v>295</v>
      </c>
      <c r="E138" s="138" t="s">
        <v>3364</v>
      </c>
      <c r="F138" s="139" t="s">
        <v>3365</v>
      </c>
      <c r="G138" s="140" t="s">
        <v>909</v>
      </c>
      <c r="H138" s="141">
        <v>1</v>
      </c>
      <c r="I138" s="142"/>
      <c r="J138" s="143">
        <f t="shared" si="0"/>
        <v>0</v>
      </c>
      <c r="K138" s="139" t="s">
        <v>299</v>
      </c>
      <c r="L138" s="32"/>
      <c r="M138" s="144" t="s">
        <v>1</v>
      </c>
      <c r="N138" s="145" t="s">
        <v>41</v>
      </c>
      <c r="P138" s="146">
        <f t="shared" si="1"/>
        <v>0</v>
      </c>
      <c r="Q138" s="146">
        <v>0</v>
      </c>
      <c r="R138" s="146">
        <f t="shared" si="2"/>
        <v>0</v>
      </c>
      <c r="S138" s="146">
        <v>0</v>
      </c>
      <c r="T138" s="147">
        <f t="shared" si="3"/>
        <v>0</v>
      </c>
      <c r="AR138" s="148" t="s">
        <v>300</v>
      </c>
      <c r="AT138" s="148" t="s">
        <v>295</v>
      </c>
      <c r="AU138" s="148" t="s">
        <v>85</v>
      </c>
      <c r="AY138" s="17" t="s">
        <v>293</v>
      </c>
      <c r="BE138" s="149">
        <f t="shared" si="4"/>
        <v>0</v>
      </c>
      <c r="BF138" s="149">
        <f t="shared" si="5"/>
        <v>0</v>
      </c>
      <c r="BG138" s="149">
        <f t="shared" si="6"/>
        <v>0</v>
      </c>
      <c r="BH138" s="149">
        <f t="shared" si="7"/>
        <v>0</v>
      </c>
      <c r="BI138" s="149">
        <f t="shared" si="8"/>
        <v>0</v>
      </c>
      <c r="BJ138" s="17" t="s">
        <v>83</v>
      </c>
      <c r="BK138" s="149">
        <f t="shared" si="9"/>
        <v>0</v>
      </c>
      <c r="BL138" s="17" t="s">
        <v>300</v>
      </c>
      <c r="BM138" s="148" t="s">
        <v>3366</v>
      </c>
    </row>
    <row r="139" spans="2:65" s="1" customFormat="1" ht="24.2" customHeight="1">
      <c r="B139" s="32"/>
      <c r="C139" s="174" t="s">
        <v>449</v>
      </c>
      <c r="D139" s="174" t="s">
        <v>530</v>
      </c>
      <c r="E139" s="175" t="s">
        <v>3367</v>
      </c>
      <c r="F139" s="176" t="s">
        <v>3368</v>
      </c>
      <c r="G139" s="177" t="s">
        <v>909</v>
      </c>
      <c r="H139" s="178">
        <v>1</v>
      </c>
      <c r="I139" s="179"/>
      <c r="J139" s="180">
        <f t="shared" si="0"/>
        <v>0</v>
      </c>
      <c r="K139" s="176" t="s">
        <v>299</v>
      </c>
      <c r="L139" s="181"/>
      <c r="M139" s="182" t="s">
        <v>1</v>
      </c>
      <c r="N139" s="183" t="s">
        <v>41</v>
      </c>
      <c r="P139" s="146">
        <f t="shared" si="1"/>
        <v>0</v>
      </c>
      <c r="Q139" s="146">
        <v>1.44E-2</v>
      </c>
      <c r="R139" s="146">
        <f t="shared" si="2"/>
        <v>1.44E-2</v>
      </c>
      <c r="S139" s="146">
        <v>0</v>
      </c>
      <c r="T139" s="147">
        <f t="shared" si="3"/>
        <v>0</v>
      </c>
      <c r="AR139" s="148" t="s">
        <v>396</v>
      </c>
      <c r="AT139" s="148" t="s">
        <v>530</v>
      </c>
      <c r="AU139" s="148" t="s">
        <v>85</v>
      </c>
      <c r="AY139" s="17" t="s">
        <v>293</v>
      </c>
      <c r="BE139" s="149">
        <f t="shared" si="4"/>
        <v>0</v>
      </c>
      <c r="BF139" s="149">
        <f t="shared" si="5"/>
        <v>0</v>
      </c>
      <c r="BG139" s="149">
        <f t="shared" si="6"/>
        <v>0</v>
      </c>
      <c r="BH139" s="149">
        <f t="shared" si="7"/>
        <v>0</v>
      </c>
      <c r="BI139" s="149">
        <f t="shared" si="8"/>
        <v>0</v>
      </c>
      <c r="BJ139" s="17" t="s">
        <v>83</v>
      </c>
      <c r="BK139" s="149">
        <f t="shared" si="9"/>
        <v>0</v>
      </c>
      <c r="BL139" s="17" t="s">
        <v>300</v>
      </c>
      <c r="BM139" s="148" t="s">
        <v>3369</v>
      </c>
    </row>
    <row r="140" spans="2:65" s="1" customFormat="1" ht="24.2" customHeight="1">
      <c r="B140" s="32"/>
      <c r="C140" s="137" t="s">
        <v>529</v>
      </c>
      <c r="D140" s="137" t="s">
        <v>295</v>
      </c>
      <c r="E140" s="138" t="s">
        <v>3370</v>
      </c>
      <c r="F140" s="139" t="s">
        <v>3371</v>
      </c>
      <c r="G140" s="140" t="s">
        <v>909</v>
      </c>
      <c r="H140" s="141">
        <v>2</v>
      </c>
      <c r="I140" s="142"/>
      <c r="J140" s="143">
        <f t="shared" si="0"/>
        <v>0</v>
      </c>
      <c r="K140" s="139" t="s">
        <v>299</v>
      </c>
      <c r="L140" s="32"/>
      <c r="M140" s="144" t="s">
        <v>1</v>
      </c>
      <c r="N140" s="145" t="s">
        <v>41</v>
      </c>
      <c r="P140" s="146">
        <f t="shared" si="1"/>
        <v>0</v>
      </c>
      <c r="Q140" s="146">
        <v>2.82E-3</v>
      </c>
      <c r="R140" s="146">
        <f t="shared" si="2"/>
        <v>5.64E-3</v>
      </c>
      <c r="S140" s="146">
        <v>0</v>
      </c>
      <c r="T140" s="147">
        <f t="shared" si="3"/>
        <v>0</v>
      </c>
      <c r="AR140" s="148" t="s">
        <v>300</v>
      </c>
      <c r="AT140" s="148" t="s">
        <v>295</v>
      </c>
      <c r="AU140" s="148" t="s">
        <v>85</v>
      </c>
      <c r="AY140" s="17" t="s">
        <v>293</v>
      </c>
      <c r="BE140" s="149">
        <f t="shared" si="4"/>
        <v>0</v>
      </c>
      <c r="BF140" s="149">
        <f t="shared" si="5"/>
        <v>0</v>
      </c>
      <c r="BG140" s="149">
        <f t="shared" si="6"/>
        <v>0</v>
      </c>
      <c r="BH140" s="149">
        <f t="shared" si="7"/>
        <v>0</v>
      </c>
      <c r="BI140" s="149">
        <f t="shared" si="8"/>
        <v>0</v>
      </c>
      <c r="BJ140" s="17" t="s">
        <v>83</v>
      </c>
      <c r="BK140" s="149">
        <f t="shared" si="9"/>
        <v>0</v>
      </c>
      <c r="BL140" s="17" t="s">
        <v>300</v>
      </c>
      <c r="BM140" s="148" t="s">
        <v>3372</v>
      </c>
    </row>
    <row r="141" spans="2:65" s="1" customFormat="1" ht="24.2" customHeight="1">
      <c r="B141" s="32"/>
      <c r="C141" s="174" t="s">
        <v>8</v>
      </c>
      <c r="D141" s="174" t="s">
        <v>530</v>
      </c>
      <c r="E141" s="175" t="s">
        <v>3373</v>
      </c>
      <c r="F141" s="176" t="s">
        <v>3374</v>
      </c>
      <c r="G141" s="177" t="s">
        <v>909</v>
      </c>
      <c r="H141" s="178">
        <v>1</v>
      </c>
      <c r="I141" s="179"/>
      <c r="J141" s="180">
        <f t="shared" si="0"/>
        <v>0</v>
      </c>
      <c r="K141" s="176" t="s">
        <v>299</v>
      </c>
      <c r="L141" s="181"/>
      <c r="M141" s="182" t="s">
        <v>1</v>
      </c>
      <c r="N141" s="183" t="s">
        <v>41</v>
      </c>
      <c r="P141" s="146">
        <f t="shared" si="1"/>
        <v>0</v>
      </c>
      <c r="Q141" s="146">
        <v>1.5599999999999999E-2</v>
      </c>
      <c r="R141" s="146">
        <f t="shared" si="2"/>
        <v>1.5599999999999999E-2</v>
      </c>
      <c r="S141" s="146">
        <v>0</v>
      </c>
      <c r="T141" s="147">
        <f t="shared" si="3"/>
        <v>0</v>
      </c>
      <c r="AR141" s="148" t="s">
        <v>396</v>
      </c>
      <c r="AT141" s="148" t="s">
        <v>530</v>
      </c>
      <c r="AU141" s="148" t="s">
        <v>85</v>
      </c>
      <c r="AY141" s="17" t="s">
        <v>293</v>
      </c>
      <c r="BE141" s="149">
        <f t="shared" si="4"/>
        <v>0</v>
      </c>
      <c r="BF141" s="149">
        <f t="shared" si="5"/>
        <v>0</v>
      </c>
      <c r="BG141" s="149">
        <f t="shared" si="6"/>
        <v>0</v>
      </c>
      <c r="BH141" s="149">
        <f t="shared" si="7"/>
        <v>0</v>
      </c>
      <c r="BI141" s="149">
        <f t="shared" si="8"/>
        <v>0</v>
      </c>
      <c r="BJ141" s="17" t="s">
        <v>83</v>
      </c>
      <c r="BK141" s="149">
        <f t="shared" si="9"/>
        <v>0</v>
      </c>
      <c r="BL141" s="17" t="s">
        <v>300</v>
      </c>
      <c r="BM141" s="148" t="s">
        <v>3375</v>
      </c>
    </row>
    <row r="142" spans="2:65" s="1" customFormat="1" ht="24.2" customHeight="1">
      <c r="B142" s="32"/>
      <c r="C142" s="174" t="s">
        <v>573</v>
      </c>
      <c r="D142" s="174" t="s">
        <v>530</v>
      </c>
      <c r="E142" s="175" t="s">
        <v>3376</v>
      </c>
      <c r="F142" s="176" t="s">
        <v>3377</v>
      </c>
      <c r="G142" s="177" t="s">
        <v>909</v>
      </c>
      <c r="H142" s="178">
        <v>1</v>
      </c>
      <c r="I142" s="179"/>
      <c r="J142" s="180">
        <f t="shared" si="0"/>
        <v>0</v>
      </c>
      <c r="K142" s="176" t="s">
        <v>299</v>
      </c>
      <c r="L142" s="181"/>
      <c r="M142" s="182" t="s">
        <v>1</v>
      </c>
      <c r="N142" s="183" t="s">
        <v>41</v>
      </c>
      <c r="P142" s="146">
        <f t="shared" si="1"/>
        <v>0</v>
      </c>
      <c r="Q142" s="146">
        <v>2.1100000000000001E-2</v>
      </c>
      <c r="R142" s="146">
        <f t="shared" si="2"/>
        <v>2.1100000000000001E-2</v>
      </c>
      <c r="S142" s="146">
        <v>0</v>
      </c>
      <c r="T142" s="147">
        <f t="shared" si="3"/>
        <v>0</v>
      </c>
      <c r="AR142" s="148" t="s">
        <v>396</v>
      </c>
      <c r="AT142" s="148" t="s">
        <v>530</v>
      </c>
      <c r="AU142" s="148" t="s">
        <v>85</v>
      </c>
      <c r="AY142" s="17" t="s">
        <v>293</v>
      </c>
      <c r="BE142" s="149">
        <f t="shared" si="4"/>
        <v>0</v>
      </c>
      <c r="BF142" s="149">
        <f t="shared" si="5"/>
        <v>0</v>
      </c>
      <c r="BG142" s="149">
        <f t="shared" si="6"/>
        <v>0</v>
      </c>
      <c r="BH142" s="149">
        <f t="shared" si="7"/>
        <v>0</v>
      </c>
      <c r="BI142" s="149">
        <f t="shared" si="8"/>
        <v>0</v>
      </c>
      <c r="BJ142" s="17" t="s">
        <v>83</v>
      </c>
      <c r="BK142" s="149">
        <f t="shared" si="9"/>
        <v>0</v>
      </c>
      <c r="BL142" s="17" t="s">
        <v>300</v>
      </c>
      <c r="BM142" s="148" t="s">
        <v>3378</v>
      </c>
    </row>
    <row r="143" spans="2:65" s="1" customFormat="1" ht="24.2" customHeight="1">
      <c r="B143" s="32"/>
      <c r="C143" s="137" t="s">
        <v>584</v>
      </c>
      <c r="D143" s="137" t="s">
        <v>295</v>
      </c>
      <c r="E143" s="138" t="s">
        <v>3379</v>
      </c>
      <c r="F143" s="139" t="s">
        <v>3380</v>
      </c>
      <c r="G143" s="140" t="s">
        <v>909</v>
      </c>
      <c r="H143" s="141">
        <v>1</v>
      </c>
      <c r="I143" s="142"/>
      <c r="J143" s="143">
        <f t="shared" si="0"/>
        <v>0</v>
      </c>
      <c r="K143" s="139" t="s">
        <v>299</v>
      </c>
      <c r="L143" s="32"/>
      <c r="M143" s="144" t="s">
        <v>1</v>
      </c>
      <c r="N143" s="145" t="s">
        <v>41</v>
      </c>
      <c r="P143" s="146">
        <f t="shared" si="1"/>
        <v>0</v>
      </c>
      <c r="Q143" s="146">
        <v>0</v>
      </c>
      <c r="R143" s="146">
        <f t="shared" si="2"/>
        <v>0</v>
      </c>
      <c r="S143" s="146">
        <v>0</v>
      </c>
      <c r="T143" s="147">
        <f t="shared" si="3"/>
        <v>0</v>
      </c>
      <c r="AR143" s="148" t="s">
        <v>300</v>
      </c>
      <c r="AT143" s="148" t="s">
        <v>295</v>
      </c>
      <c r="AU143" s="148" t="s">
        <v>85</v>
      </c>
      <c r="AY143" s="17" t="s">
        <v>293</v>
      </c>
      <c r="BE143" s="149">
        <f t="shared" si="4"/>
        <v>0</v>
      </c>
      <c r="BF143" s="149">
        <f t="shared" si="5"/>
        <v>0</v>
      </c>
      <c r="BG143" s="149">
        <f t="shared" si="6"/>
        <v>0</v>
      </c>
      <c r="BH143" s="149">
        <f t="shared" si="7"/>
        <v>0</v>
      </c>
      <c r="BI143" s="149">
        <f t="shared" si="8"/>
        <v>0</v>
      </c>
      <c r="BJ143" s="17" t="s">
        <v>83</v>
      </c>
      <c r="BK143" s="149">
        <f t="shared" si="9"/>
        <v>0</v>
      </c>
      <c r="BL143" s="17" t="s">
        <v>300</v>
      </c>
      <c r="BM143" s="148" t="s">
        <v>3381</v>
      </c>
    </row>
    <row r="144" spans="2:65" s="1" customFormat="1" ht="33" customHeight="1">
      <c r="B144" s="32"/>
      <c r="C144" s="174" t="s">
        <v>606</v>
      </c>
      <c r="D144" s="174" t="s">
        <v>530</v>
      </c>
      <c r="E144" s="175" t="s">
        <v>3382</v>
      </c>
      <c r="F144" s="176" t="s">
        <v>3383</v>
      </c>
      <c r="G144" s="177" t="s">
        <v>909</v>
      </c>
      <c r="H144" s="178">
        <v>1</v>
      </c>
      <c r="I144" s="179"/>
      <c r="J144" s="180">
        <f t="shared" si="0"/>
        <v>0</v>
      </c>
      <c r="K144" s="176" t="s">
        <v>299</v>
      </c>
      <c r="L144" s="181"/>
      <c r="M144" s="182" t="s">
        <v>1</v>
      </c>
      <c r="N144" s="183" t="s">
        <v>41</v>
      </c>
      <c r="P144" s="146">
        <f t="shared" si="1"/>
        <v>0</v>
      </c>
      <c r="Q144" s="146">
        <v>3.5000000000000003E-2</v>
      </c>
      <c r="R144" s="146">
        <f t="shared" si="2"/>
        <v>3.5000000000000003E-2</v>
      </c>
      <c r="S144" s="146">
        <v>0</v>
      </c>
      <c r="T144" s="147">
        <f t="shared" si="3"/>
        <v>0</v>
      </c>
      <c r="AR144" s="148" t="s">
        <v>396</v>
      </c>
      <c r="AT144" s="148" t="s">
        <v>530</v>
      </c>
      <c r="AU144" s="148" t="s">
        <v>85</v>
      </c>
      <c r="AY144" s="17" t="s">
        <v>293</v>
      </c>
      <c r="BE144" s="149">
        <f t="shared" si="4"/>
        <v>0</v>
      </c>
      <c r="BF144" s="149">
        <f t="shared" si="5"/>
        <v>0</v>
      </c>
      <c r="BG144" s="149">
        <f t="shared" si="6"/>
        <v>0</v>
      </c>
      <c r="BH144" s="149">
        <f t="shared" si="7"/>
        <v>0</v>
      </c>
      <c r="BI144" s="149">
        <f t="shared" si="8"/>
        <v>0</v>
      </c>
      <c r="BJ144" s="17" t="s">
        <v>83</v>
      </c>
      <c r="BK144" s="149">
        <f t="shared" si="9"/>
        <v>0</v>
      </c>
      <c r="BL144" s="17" t="s">
        <v>300</v>
      </c>
      <c r="BM144" s="148" t="s">
        <v>3384</v>
      </c>
    </row>
    <row r="145" spans="2:65" s="1" customFormat="1" ht="24.2" customHeight="1">
      <c r="B145" s="32"/>
      <c r="C145" s="137" t="s">
        <v>624</v>
      </c>
      <c r="D145" s="137" t="s">
        <v>295</v>
      </c>
      <c r="E145" s="138" t="s">
        <v>3385</v>
      </c>
      <c r="F145" s="139" t="s">
        <v>3386</v>
      </c>
      <c r="G145" s="140" t="s">
        <v>909</v>
      </c>
      <c r="H145" s="141">
        <v>1</v>
      </c>
      <c r="I145" s="142"/>
      <c r="J145" s="143">
        <f t="shared" si="0"/>
        <v>0</v>
      </c>
      <c r="K145" s="139" t="s">
        <v>299</v>
      </c>
      <c r="L145" s="32"/>
      <c r="M145" s="144" t="s">
        <v>1</v>
      </c>
      <c r="N145" s="145" t="s">
        <v>41</v>
      </c>
      <c r="P145" s="146">
        <f t="shared" si="1"/>
        <v>0</v>
      </c>
      <c r="Q145" s="146">
        <v>0</v>
      </c>
      <c r="R145" s="146">
        <f t="shared" si="2"/>
        <v>0</v>
      </c>
      <c r="S145" s="146">
        <v>0</v>
      </c>
      <c r="T145" s="147">
        <f t="shared" si="3"/>
        <v>0</v>
      </c>
      <c r="AR145" s="148" t="s">
        <v>300</v>
      </c>
      <c r="AT145" s="148" t="s">
        <v>295</v>
      </c>
      <c r="AU145" s="148" t="s">
        <v>85</v>
      </c>
      <c r="AY145" s="17" t="s">
        <v>293</v>
      </c>
      <c r="BE145" s="149">
        <f t="shared" si="4"/>
        <v>0</v>
      </c>
      <c r="BF145" s="149">
        <f t="shared" si="5"/>
        <v>0</v>
      </c>
      <c r="BG145" s="149">
        <f t="shared" si="6"/>
        <v>0</v>
      </c>
      <c r="BH145" s="149">
        <f t="shared" si="7"/>
        <v>0</v>
      </c>
      <c r="BI145" s="149">
        <f t="shared" si="8"/>
        <v>0</v>
      </c>
      <c r="BJ145" s="17" t="s">
        <v>83</v>
      </c>
      <c r="BK145" s="149">
        <f t="shared" si="9"/>
        <v>0</v>
      </c>
      <c r="BL145" s="17" t="s">
        <v>300</v>
      </c>
      <c r="BM145" s="148" t="s">
        <v>3387</v>
      </c>
    </row>
    <row r="146" spans="2:65" s="1" customFormat="1" ht="16.5" customHeight="1">
      <c r="B146" s="32"/>
      <c r="C146" s="174" t="s">
        <v>645</v>
      </c>
      <c r="D146" s="174" t="s">
        <v>530</v>
      </c>
      <c r="E146" s="175" t="s">
        <v>3388</v>
      </c>
      <c r="F146" s="176" t="s">
        <v>3389</v>
      </c>
      <c r="G146" s="177" t="s">
        <v>909</v>
      </c>
      <c r="H146" s="178">
        <v>1</v>
      </c>
      <c r="I146" s="179"/>
      <c r="J146" s="180">
        <f t="shared" si="0"/>
        <v>0</v>
      </c>
      <c r="K146" s="176" t="s">
        <v>299</v>
      </c>
      <c r="L146" s="181"/>
      <c r="M146" s="182" t="s">
        <v>1</v>
      </c>
      <c r="N146" s="183" t="s">
        <v>41</v>
      </c>
      <c r="P146" s="146">
        <f t="shared" si="1"/>
        <v>0</v>
      </c>
      <c r="Q146" s="146">
        <v>1.72E-3</v>
      </c>
      <c r="R146" s="146">
        <f t="shared" si="2"/>
        <v>1.72E-3</v>
      </c>
      <c r="S146" s="146">
        <v>0</v>
      </c>
      <c r="T146" s="147">
        <f t="shared" si="3"/>
        <v>0</v>
      </c>
      <c r="AR146" s="148" t="s">
        <v>396</v>
      </c>
      <c r="AT146" s="148" t="s">
        <v>530</v>
      </c>
      <c r="AU146" s="148" t="s">
        <v>85</v>
      </c>
      <c r="AY146" s="17" t="s">
        <v>293</v>
      </c>
      <c r="BE146" s="149">
        <f t="shared" si="4"/>
        <v>0</v>
      </c>
      <c r="BF146" s="149">
        <f t="shared" si="5"/>
        <v>0</v>
      </c>
      <c r="BG146" s="149">
        <f t="shared" si="6"/>
        <v>0</v>
      </c>
      <c r="BH146" s="149">
        <f t="shared" si="7"/>
        <v>0</v>
      </c>
      <c r="BI146" s="149">
        <f t="shared" si="8"/>
        <v>0</v>
      </c>
      <c r="BJ146" s="17" t="s">
        <v>83</v>
      </c>
      <c r="BK146" s="149">
        <f t="shared" si="9"/>
        <v>0</v>
      </c>
      <c r="BL146" s="17" t="s">
        <v>300</v>
      </c>
      <c r="BM146" s="148" t="s">
        <v>3390</v>
      </c>
    </row>
    <row r="147" spans="2:65" s="1" customFormat="1" ht="24.2" customHeight="1">
      <c r="B147" s="32"/>
      <c r="C147" s="174" t="s">
        <v>660</v>
      </c>
      <c r="D147" s="174" t="s">
        <v>530</v>
      </c>
      <c r="E147" s="175" t="s">
        <v>3391</v>
      </c>
      <c r="F147" s="176" t="s">
        <v>3392</v>
      </c>
      <c r="G147" s="177" t="s">
        <v>909</v>
      </c>
      <c r="H147" s="178">
        <v>1</v>
      </c>
      <c r="I147" s="179"/>
      <c r="J147" s="180">
        <f t="shared" si="0"/>
        <v>0</v>
      </c>
      <c r="K147" s="176" t="s">
        <v>1</v>
      </c>
      <c r="L147" s="181"/>
      <c r="M147" s="182" t="s">
        <v>1</v>
      </c>
      <c r="N147" s="183" t="s">
        <v>41</v>
      </c>
      <c r="P147" s="146">
        <f t="shared" si="1"/>
        <v>0</v>
      </c>
      <c r="Q147" s="146">
        <v>4.0000000000000001E-3</v>
      </c>
      <c r="R147" s="146">
        <f t="shared" si="2"/>
        <v>4.0000000000000001E-3</v>
      </c>
      <c r="S147" s="146">
        <v>0</v>
      </c>
      <c r="T147" s="147">
        <f t="shared" si="3"/>
        <v>0</v>
      </c>
      <c r="AR147" s="148" t="s">
        <v>396</v>
      </c>
      <c r="AT147" s="148" t="s">
        <v>530</v>
      </c>
      <c r="AU147" s="148" t="s">
        <v>85</v>
      </c>
      <c r="AY147" s="17" t="s">
        <v>293</v>
      </c>
      <c r="BE147" s="149">
        <f t="shared" si="4"/>
        <v>0</v>
      </c>
      <c r="BF147" s="149">
        <f t="shared" si="5"/>
        <v>0</v>
      </c>
      <c r="BG147" s="149">
        <f t="shared" si="6"/>
        <v>0</v>
      </c>
      <c r="BH147" s="149">
        <f t="shared" si="7"/>
        <v>0</v>
      </c>
      <c r="BI147" s="149">
        <f t="shared" si="8"/>
        <v>0</v>
      </c>
      <c r="BJ147" s="17" t="s">
        <v>83</v>
      </c>
      <c r="BK147" s="149">
        <f t="shared" si="9"/>
        <v>0</v>
      </c>
      <c r="BL147" s="17" t="s">
        <v>300</v>
      </c>
      <c r="BM147" s="148" t="s">
        <v>3393</v>
      </c>
    </row>
    <row r="148" spans="2:65" s="1" customFormat="1" ht="21.75" customHeight="1">
      <c r="B148" s="32"/>
      <c r="C148" s="137" t="s">
        <v>680</v>
      </c>
      <c r="D148" s="137" t="s">
        <v>295</v>
      </c>
      <c r="E148" s="138" t="s">
        <v>3394</v>
      </c>
      <c r="F148" s="139" t="s">
        <v>3395</v>
      </c>
      <c r="G148" s="140" t="s">
        <v>909</v>
      </c>
      <c r="H148" s="141">
        <v>1</v>
      </c>
      <c r="I148" s="142"/>
      <c r="J148" s="143">
        <f t="shared" si="0"/>
        <v>0</v>
      </c>
      <c r="K148" s="139" t="s">
        <v>299</v>
      </c>
      <c r="L148" s="32"/>
      <c r="M148" s="144" t="s">
        <v>1</v>
      </c>
      <c r="N148" s="145" t="s">
        <v>41</v>
      </c>
      <c r="P148" s="146">
        <f t="shared" si="1"/>
        <v>0</v>
      </c>
      <c r="Q148" s="146">
        <v>2.81E-3</v>
      </c>
      <c r="R148" s="146">
        <f t="shared" si="2"/>
        <v>2.81E-3</v>
      </c>
      <c r="S148" s="146">
        <v>0</v>
      </c>
      <c r="T148" s="147">
        <f t="shared" si="3"/>
        <v>0</v>
      </c>
      <c r="AR148" s="148" t="s">
        <v>300</v>
      </c>
      <c r="AT148" s="148" t="s">
        <v>295</v>
      </c>
      <c r="AU148" s="148" t="s">
        <v>85</v>
      </c>
      <c r="AY148" s="17" t="s">
        <v>293</v>
      </c>
      <c r="BE148" s="149">
        <f t="shared" si="4"/>
        <v>0</v>
      </c>
      <c r="BF148" s="149">
        <f t="shared" si="5"/>
        <v>0</v>
      </c>
      <c r="BG148" s="149">
        <f t="shared" si="6"/>
        <v>0</v>
      </c>
      <c r="BH148" s="149">
        <f t="shared" si="7"/>
        <v>0</v>
      </c>
      <c r="BI148" s="149">
        <f t="shared" si="8"/>
        <v>0</v>
      </c>
      <c r="BJ148" s="17" t="s">
        <v>83</v>
      </c>
      <c r="BK148" s="149">
        <f t="shared" si="9"/>
        <v>0</v>
      </c>
      <c r="BL148" s="17" t="s">
        <v>300</v>
      </c>
      <c r="BM148" s="148" t="s">
        <v>3396</v>
      </c>
    </row>
    <row r="149" spans="2:65" s="1" customFormat="1" ht="24.2" customHeight="1">
      <c r="B149" s="32"/>
      <c r="C149" s="174" t="s">
        <v>686</v>
      </c>
      <c r="D149" s="174" t="s">
        <v>530</v>
      </c>
      <c r="E149" s="175" t="s">
        <v>3397</v>
      </c>
      <c r="F149" s="176" t="s">
        <v>3398</v>
      </c>
      <c r="G149" s="177" t="s">
        <v>909</v>
      </c>
      <c r="H149" s="178">
        <v>1</v>
      </c>
      <c r="I149" s="179"/>
      <c r="J149" s="180">
        <f t="shared" si="0"/>
        <v>0</v>
      </c>
      <c r="K149" s="176" t="s">
        <v>299</v>
      </c>
      <c r="L149" s="181"/>
      <c r="M149" s="182" t="s">
        <v>1</v>
      </c>
      <c r="N149" s="183" t="s">
        <v>41</v>
      </c>
      <c r="P149" s="146">
        <f t="shared" si="1"/>
        <v>0</v>
      </c>
      <c r="Q149" s="146">
        <v>4.5999999999999999E-2</v>
      </c>
      <c r="R149" s="146">
        <f t="shared" si="2"/>
        <v>4.5999999999999999E-2</v>
      </c>
      <c r="S149" s="146">
        <v>0</v>
      </c>
      <c r="T149" s="147">
        <f t="shared" si="3"/>
        <v>0</v>
      </c>
      <c r="AR149" s="148" t="s">
        <v>396</v>
      </c>
      <c r="AT149" s="148" t="s">
        <v>530</v>
      </c>
      <c r="AU149" s="148" t="s">
        <v>85</v>
      </c>
      <c r="AY149" s="17" t="s">
        <v>293</v>
      </c>
      <c r="BE149" s="149">
        <f t="shared" si="4"/>
        <v>0</v>
      </c>
      <c r="BF149" s="149">
        <f t="shared" si="5"/>
        <v>0</v>
      </c>
      <c r="BG149" s="149">
        <f t="shared" si="6"/>
        <v>0</v>
      </c>
      <c r="BH149" s="149">
        <f t="shared" si="7"/>
        <v>0</v>
      </c>
      <c r="BI149" s="149">
        <f t="shared" si="8"/>
        <v>0</v>
      </c>
      <c r="BJ149" s="17" t="s">
        <v>83</v>
      </c>
      <c r="BK149" s="149">
        <f t="shared" si="9"/>
        <v>0</v>
      </c>
      <c r="BL149" s="17" t="s">
        <v>300</v>
      </c>
      <c r="BM149" s="148" t="s">
        <v>3399</v>
      </c>
    </row>
    <row r="150" spans="2:65" s="1" customFormat="1" ht="21.75" customHeight="1">
      <c r="B150" s="32"/>
      <c r="C150" s="137" t="s">
        <v>7</v>
      </c>
      <c r="D150" s="137" t="s">
        <v>295</v>
      </c>
      <c r="E150" s="138" t="s">
        <v>3400</v>
      </c>
      <c r="F150" s="139" t="s">
        <v>3401</v>
      </c>
      <c r="G150" s="140" t="s">
        <v>909</v>
      </c>
      <c r="H150" s="141">
        <v>1</v>
      </c>
      <c r="I150" s="142"/>
      <c r="J150" s="143">
        <f t="shared" si="0"/>
        <v>0</v>
      </c>
      <c r="K150" s="139" t="s">
        <v>299</v>
      </c>
      <c r="L150" s="32"/>
      <c r="M150" s="144" t="s">
        <v>1</v>
      </c>
      <c r="N150" s="145" t="s">
        <v>41</v>
      </c>
      <c r="P150" s="146">
        <f t="shared" si="1"/>
        <v>0</v>
      </c>
      <c r="Q150" s="146">
        <v>2.7499999999999998E-3</v>
      </c>
      <c r="R150" s="146">
        <f t="shared" si="2"/>
        <v>2.7499999999999998E-3</v>
      </c>
      <c r="S150" s="146">
        <v>0</v>
      </c>
      <c r="T150" s="147">
        <f t="shared" si="3"/>
        <v>0</v>
      </c>
      <c r="AR150" s="148" t="s">
        <v>300</v>
      </c>
      <c r="AT150" s="148" t="s">
        <v>295</v>
      </c>
      <c r="AU150" s="148" t="s">
        <v>85</v>
      </c>
      <c r="AY150" s="17" t="s">
        <v>293</v>
      </c>
      <c r="BE150" s="149">
        <f t="shared" si="4"/>
        <v>0</v>
      </c>
      <c r="BF150" s="149">
        <f t="shared" si="5"/>
        <v>0</v>
      </c>
      <c r="BG150" s="149">
        <f t="shared" si="6"/>
        <v>0</v>
      </c>
      <c r="BH150" s="149">
        <f t="shared" si="7"/>
        <v>0</v>
      </c>
      <c r="BI150" s="149">
        <f t="shared" si="8"/>
        <v>0</v>
      </c>
      <c r="BJ150" s="17" t="s">
        <v>83</v>
      </c>
      <c r="BK150" s="149">
        <f t="shared" si="9"/>
        <v>0</v>
      </c>
      <c r="BL150" s="17" t="s">
        <v>300</v>
      </c>
      <c r="BM150" s="148" t="s">
        <v>3402</v>
      </c>
    </row>
    <row r="151" spans="2:65" s="1" customFormat="1" ht="21.75" customHeight="1">
      <c r="B151" s="32"/>
      <c r="C151" s="174" t="s">
        <v>694</v>
      </c>
      <c r="D151" s="174" t="s">
        <v>530</v>
      </c>
      <c r="E151" s="175" t="s">
        <v>3403</v>
      </c>
      <c r="F151" s="176" t="s">
        <v>3404</v>
      </c>
      <c r="G151" s="177" t="s">
        <v>909</v>
      </c>
      <c r="H151" s="178">
        <v>1</v>
      </c>
      <c r="I151" s="179"/>
      <c r="J151" s="180">
        <f t="shared" si="0"/>
        <v>0</v>
      </c>
      <c r="K151" s="176" t="s">
        <v>299</v>
      </c>
      <c r="L151" s="181"/>
      <c r="M151" s="182" t="s">
        <v>1</v>
      </c>
      <c r="N151" s="183" t="s">
        <v>41</v>
      </c>
      <c r="P151" s="146">
        <f t="shared" si="1"/>
        <v>0</v>
      </c>
      <c r="Q151" s="146">
        <v>3.5000000000000003E-2</v>
      </c>
      <c r="R151" s="146">
        <f t="shared" si="2"/>
        <v>3.5000000000000003E-2</v>
      </c>
      <c r="S151" s="146">
        <v>0</v>
      </c>
      <c r="T151" s="147">
        <f t="shared" si="3"/>
        <v>0</v>
      </c>
      <c r="AR151" s="148" t="s">
        <v>396</v>
      </c>
      <c r="AT151" s="148" t="s">
        <v>530</v>
      </c>
      <c r="AU151" s="148" t="s">
        <v>85</v>
      </c>
      <c r="AY151" s="17" t="s">
        <v>293</v>
      </c>
      <c r="BE151" s="149">
        <f t="shared" si="4"/>
        <v>0</v>
      </c>
      <c r="BF151" s="149">
        <f t="shared" si="5"/>
        <v>0</v>
      </c>
      <c r="BG151" s="149">
        <f t="shared" si="6"/>
        <v>0</v>
      </c>
      <c r="BH151" s="149">
        <f t="shared" si="7"/>
        <v>0</v>
      </c>
      <c r="BI151" s="149">
        <f t="shared" si="8"/>
        <v>0</v>
      </c>
      <c r="BJ151" s="17" t="s">
        <v>83</v>
      </c>
      <c r="BK151" s="149">
        <f t="shared" si="9"/>
        <v>0</v>
      </c>
      <c r="BL151" s="17" t="s">
        <v>300</v>
      </c>
      <c r="BM151" s="148" t="s">
        <v>3405</v>
      </c>
    </row>
    <row r="152" spans="2:65" s="1" customFormat="1" ht="16.5" customHeight="1">
      <c r="B152" s="32"/>
      <c r="C152" s="137" t="s">
        <v>699</v>
      </c>
      <c r="D152" s="137" t="s">
        <v>295</v>
      </c>
      <c r="E152" s="138" t="s">
        <v>3406</v>
      </c>
      <c r="F152" s="139" t="s">
        <v>3407</v>
      </c>
      <c r="G152" s="140" t="s">
        <v>909</v>
      </c>
      <c r="H152" s="141">
        <v>1</v>
      </c>
      <c r="I152" s="142"/>
      <c r="J152" s="143">
        <f t="shared" si="0"/>
        <v>0</v>
      </c>
      <c r="K152" s="139" t="s">
        <v>299</v>
      </c>
      <c r="L152" s="32"/>
      <c r="M152" s="144" t="s">
        <v>1</v>
      </c>
      <c r="N152" s="145" t="s">
        <v>41</v>
      </c>
      <c r="P152" s="146">
        <f t="shared" si="1"/>
        <v>0</v>
      </c>
      <c r="Q152" s="146">
        <v>2.8300000000000001E-3</v>
      </c>
      <c r="R152" s="146">
        <f t="shared" si="2"/>
        <v>2.8300000000000001E-3</v>
      </c>
      <c r="S152" s="146">
        <v>0</v>
      </c>
      <c r="T152" s="147">
        <f t="shared" si="3"/>
        <v>0</v>
      </c>
      <c r="AR152" s="148" t="s">
        <v>300</v>
      </c>
      <c r="AT152" s="148" t="s">
        <v>295</v>
      </c>
      <c r="AU152" s="148" t="s">
        <v>85</v>
      </c>
      <c r="AY152" s="17" t="s">
        <v>293</v>
      </c>
      <c r="BE152" s="149">
        <f t="shared" si="4"/>
        <v>0</v>
      </c>
      <c r="BF152" s="149">
        <f t="shared" si="5"/>
        <v>0</v>
      </c>
      <c r="BG152" s="149">
        <f t="shared" si="6"/>
        <v>0</v>
      </c>
      <c r="BH152" s="149">
        <f t="shared" si="7"/>
        <v>0</v>
      </c>
      <c r="BI152" s="149">
        <f t="shared" si="8"/>
        <v>0</v>
      </c>
      <c r="BJ152" s="17" t="s">
        <v>83</v>
      </c>
      <c r="BK152" s="149">
        <f t="shared" si="9"/>
        <v>0</v>
      </c>
      <c r="BL152" s="17" t="s">
        <v>300</v>
      </c>
      <c r="BM152" s="148" t="s">
        <v>3408</v>
      </c>
    </row>
    <row r="153" spans="2:65" s="1" customFormat="1" ht="24.2" customHeight="1">
      <c r="B153" s="32"/>
      <c r="C153" s="174" t="s">
        <v>704</v>
      </c>
      <c r="D153" s="174" t="s">
        <v>530</v>
      </c>
      <c r="E153" s="175" t="s">
        <v>3409</v>
      </c>
      <c r="F153" s="176" t="s">
        <v>3410</v>
      </c>
      <c r="G153" s="177" t="s">
        <v>909</v>
      </c>
      <c r="H153" s="178">
        <v>1</v>
      </c>
      <c r="I153" s="179"/>
      <c r="J153" s="180">
        <f t="shared" si="0"/>
        <v>0</v>
      </c>
      <c r="K153" s="176" t="s">
        <v>299</v>
      </c>
      <c r="L153" s="181"/>
      <c r="M153" s="182" t="s">
        <v>1</v>
      </c>
      <c r="N153" s="183" t="s">
        <v>41</v>
      </c>
      <c r="P153" s="146">
        <f t="shared" si="1"/>
        <v>0</v>
      </c>
      <c r="Q153" s="146">
        <v>0.05</v>
      </c>
      <c r="R153" s="146">
        <f t="shared" si="2"/>
        <v>0.05</v>
      </c>
      <c r="S153" s="146">
        <v>0</v>
      </c>
      <c r="T153" s="147">
        <f t="shared" si="3"/>
        <v>0</v>
      </c>
      <c r="AR153" s="148" t="s">
        <v>396</v>
      </c>
      <c r="AT153" s="148" t="s">
        <v>530</v>
      </c>
      <c r="AU153" s="148" t="s">
        <v>85</v>
      </c>
      <c r="AY153" s="17" t="s">
        <v>293</v>
      </c>
      <c r="BE153" s="149">
        <f t="shared" si="4"/>
        <v>0</v>
      </c>
      <c r="BF153" s="149">
        <f t="shared" si="5"/>
        <v>0</v>
      </c>
      <c r="BG153" s="149">
        <f t="shared" si="6"/>
        <v>0</v>
      </c>
      <c r="BH153" s="149">
        <f t="shared" si="7"/>
        <v>0</v>
      </c>
      <c r="BI153" s="149">
        <f t="shared" si="8"/>
        <v>0</v>
      </c>
      <c r="BJ153" s="17" t="s">
        <v>83</v>
      </c>
      <c r="BK153" s="149">
        <f t="shared" si="9"/>
        <v>0</v>
      </c>
      <c r="BL153" s="17" t="s">
        <v>300</v>
      </c>
      <c r="BM153" s="148" t="s">
        <v>3411</v>
      </c>
    </row>
    <row r="154" spans="2:65" s="1" customFormat="1" ht="21.75" customHeight="1">
      <c r="B154" s="32"/>
      <c r="C154" s="137" t="s">
        <v>708</v>
      </c>
      <c r="D154" s="137" t="s">
        <v>295</v>
      </c>
      <c r="E154" s="138" t="s">
        <v>3412</v>
      </c>
      <c r="F154" s="139" t="s">
        <v>3413</v>
      </c>
      <c r="G154" s="140" t="s">
        <v>711</v>
      </c>
      <c r="H154" s="141">
        <v>5.69</v>
      </c>
      <c r="I154" s="142"/>
      <c r="J154" s="143">
        <f t="shared" si="0"/>
        <v>0</v>
      </c>
      <c r="K154" s="139" t="s">
        <v>299</v>
      </c>
      <c r="L154" s="32"/>
      <c r="M154" s="144" t="s">
        <v>1</v>
      </c>
      <c r="N154" s="145" t="s">
        <v>41</v>
      </c>
      <c r="P154" s="146">
        <f t="shared" si="1"/>
        <v>0</v>
      </c>
      <c r="Q154" s="146">
        <v>0</v>
      </c>
      <c r="R154" s="146">
        <f t="shared" si="2"/>
        <v>0</v>
      </c>
      <c r="S154" s="146">
        <v>0</v>
      </c>
      <c r="T154" s="147">
        <f t="shared" si="3"/>
        <v>0</v>
      </c>
      <c r="AR154" s="148" t="s">
        <v>300</v>
      </c>
      <c r="AT154" s="148" t="s">
        <v>295</v>
      </c>
      <c r="AU154" s="148" t="s">
        <v>85</v>
      </c>
      <c r="AY154" s="17" t="s">
        <v>293</v>
      </c>
      <c r="BE154" s="149">
        <f t="shared" si="4"/>
        <v>0</v>
      </c>
      <c r="BF154" s="149">
        <f t="shared" si="5"/>
        <v>0</v>
      </c>
      <c r="BG154" s="149">
        <f t="shared" si="6"/>
        <v>0</v>
      </c>
      <c r="BH154" s="149">
        <f t="shared" si="7"/>
        <v>0</v>
      </c>
      <c r="BI154" s="149">
        <f t="shared" si="8"/>
        <v>0</v>
      </c>
      <c r="BJ154" s="17" t="s">
        <v>83</v>
      </c>
      <c r="BK154" s="149">
        <f t="shared" si="9"/>
        <v>0</v>
      </c>
      <c r="BL154" s="17" t="s">
        <v>300</v>
      </c>
      <c r="BM154" s="148" t="s">
        <v>3414</v>
      </c>
    </row>
    <row r="155" spans="2:65" s="12" customFormat="1" ht="11.25">
      <c r="B155" s="150"/>
      <c r="D155" s="151" t="s">
        <v>302</v>
      </c>
      <c r="E155" s="152" t="s">
        <v>1</v>
      </c>
      <c r="F155" s="153" t="s">
        <v>3415</v>
      </c>
      <c r="H155" s="154">
        <v>5.69</v>
      </c>
      <c r="I155" s="155"/>
      <c r="L155" s="150"/>
      <c r="M155" s="156"/>
      <c r="T155" s="157"/>
      <c r="AT155" s="152" t="s">
        <v>302</v>
      </c>
      <c r="AU155" s="152" t="s">
        <v>85</v>
      </c>
      <c r="AV155" s="12" t="s">
        <v>85</v>
      </c>
      <c r="AW155" s="12" t="s">
        <v>32</v>
      </c>
      <c r="AX155" s="12" t="s">
        <v>83</v>
      </c>
      <c r="AY155" s="152" t="s">
        <v>293</v>
      </c>
    </row>
    <row r="156" spans="2:65" s="1" customFormat="1" ht="24.2" customHeight="1">
      <c r="B156" s="32"/>
      <c r="C156" s="137" t="s">
        <v>737</v>
      </c>
      <c r="D156" s="137" t="s">
        <v>295</v>
      </c>
      <c r="E156" s="138" t="s">
        <v>3416</v>
      </c>
      <c r="F156" s="139" t="s">
        <v>3417</v>
      </c>
      <c r="G156" s="140" t="s">
        <v>909</v>
      </c>
      <c r="H156" s="141">
        <v>1</v>
      </c>
      <c r="I156" s="142"/>
      <c r="J156" s="143">
        <f>ROUND(I156*H156,2)</f>
        <v>0</v>
      </c>
      <c r="K156" s="139" t="s">
        <v>299</v>
      </c>
      <c r="L156" s="32"/>
      <c r="M156" s="144" t="s">
        <v>1</v>
      </c>
      <c r="N156" s="145" t="s">
        <v>41</v>
      </c>
      <c r="P156" s="146">
        <f>O156*H156</f>
        <v>0</v>
      </c>
      <c r="Q156" s="146">
        <v>9.56752</v>
      </c>
      <c r="R156" s="146">
        <f>Q156*H156</f>
        <v>9.56752</v>
      </c>
      <c r="S156" s="146">
        <v>0</v>
      </c>
      <c r="T156" s="147">
        <f>S156*H156</f>
        <v>0</v>
      </c>
      <c r="AR156" s="148" t="s">
        <v>300</v>
      </c>
      <c r="AT156" s="148" t="s">
        <v>295</v>
      </c>
      <c r="AU156" s="148" t="s">
        <v>85</v>
      </c>
      <c r="AY156" s="17" t="s">
        <v>293</v>
      </c>
      <c r="BE156" s="149">
        <f>IF(N156="základní",J156,0)</f>
        <v>0</v>
      </c>
      <c r="BF156" s="149">
        <f>IF(N156="snížená",J156,0)</f>
        <v>0</v>
      </c>
      <c r="BG156" s="149">
        <f>IF(N156="zákl. přenesená",J156,0)</f>
        <v>0</v>
      </c>
      <c r="BH156" s="149">
        <f>IF(N156="sníž. přenesená",J156,0)</f>
        <v>0</v>
      </c>
      <c r="BI156" s="149">
        <f>IF(N156="nulová",J156,0)</f>
        <v>0</v>
      </c>
      <c r="BJ156" s="17" t="s">
        <v>83</v>
      </c>
      <c r="BK156" s="149">
        <f>ROUND(I156*H156,2)</f>
        <v>0</v>
      </c>
      <c r="BL156" s="17" t="s">
        <v>300</v>
      </c>
      <c r="BM156" s="148" t="s">
        <v>3418</v>
      </c>
    </row>
    <row r="157" spans="2:65" s="12" customFormat="1" ht="11.25">
      <c r="B157" s="150"/>
      <c r="D157" s="151" t="s">
        <v>302</v>
      </c>
      <c r="E157" s="152" t="s">
        <v>1</v>
      </c>
      <c r="F157" s="153" t="s">
        <v>3419</v>
      </c>
      <c r="H157" s="154">
        <v>1</v>
      </c>
      <c r="I157" s="155"/>
      <c r="L157" s="150"/>
      <c r="M157" s="156"/>
      <c r="T157" s="157"/>
      <c r="AT157" s="152" t="s">
        <v>302</v>
      </c>
      <c r="AU157" s="152" t="s">
        <v>85</v>
      </c>
      <c r="AV157" s="12" t="s">
        <v>85</v>
      </c>
      <c r="AW157" s="12" t="s">
        <v>32</v>
      </c>
      <c r="AX157" s="12" t="s">
        <v>83</v>
      </c>
      <c r="AY157" s="152" t="s">
        <v>293</v>
      </c>
    </row>
    <row r="158" spans="2:65" s="11" customFormat="1" ht="22.9" customHeight="1">
      <c r="B158" s="125"/>
      <c r="D158" s="126" t="s">
        <v>75</v>
      </c>
      <c r="E158" s="135" t="s">
        <v>415</v>
      </c>
      <c r="F158" s="135" t="s">
        <v>1289</v>
      </c>
      <c r="I158" s="128"/>
      <c r="J158" s="136">
        <f>BK158</f>
        <v>0</v>
      </c>
      <c r="L158" s="125"/>
      <c r="M158" s="130"/>
      <c r="P158" s="131">
        <f>SUM(P159:P162)</f>
        <v>0</v>
      </c>
      <c r="R158" s="131">
        <f>SUM(R159:R162)</f>
        <v>0.642235</v>
      </c>
      <c r="T158" s="132">
        <f>SUM(T159:T162)</f>
        <v>0</v>
      </c>
      <c r="AR158" s="126" t="s">
        <v>83</v>
      </c>
      <c r="AT158" s="133" t="s">
        <v>75</v>
      </c>
      <c r="AU158" s="133" t="s">
        <v>83</v>
      </c>
      <c r="AY158" s="126" t="s">
        <v>293</v>
      </c>
      <c r="BK158" s="134">
        <f>SUM(BK159:BK162)</f>
        <v>0</v>
      </c>
    </row>
    <row r="159" spans="2:65" s="1" customFormat="1" ht="24.2" customHeight="1">
      <c r="B159" s="32"/>
      <c r="C159" s="137" t="s">
        <v>746</v>
      </c>
      <c r="D159" s="137" t="s">
        <v>295</v>
      </c>
      <c r="E159" s="138" t="s">
        <v>3420</v>
      </c>
      <c r="F159" s="139" t="s">
        <v>3421</v>
      </c>
      <c r="G159" s="140" t="s">
        <v>711</v>
      </c>
      <c r="H159" s="141">
        <v>0.5</v>
      </c>
      <c r="I159" s="142"/>
      <c r="J159" s="143">
        <f>ROUND(I159*H159,2)</f>
        <v>0</v>
      </c>
      <c r="K159" s="139" t="s">
        <v>299</v>
      </c>
      <c r="L159" s="32"/>
      <c r="M159" s="144" t="s">
        <v>1</v>
      </c>
      <c r="N159" s="145" t="s">
        <v>41</v>
      </c>
      <c r="P159" s="146">
        <f>O159*H159</f>
        <v>0</v>
      </c>
      <c r="Q159" s="146">
        <v>0.43819000000000002</v>
      </c>
      <c r="R159" s="146">
        <f>Q159*H159</f>
        <v>0.21909500000000001</v>
      </c>
      <c r="S159" s="146">
        <v>0</v>
      </c>
      <c r="T159" s="147">
        <f>S159*H159</f>
        <v>0</v>
      </c>
      <c r="AR159" s="148" t="s">
        <v>300</v>
      </c>
      <c r="AT159" s="148" t="s">
        <v>295</v>
      </c>
      <c r="AU159" s="148" t="s">
        <v>85</v>
      </c>
      <c r="AY159" s="17" t="s">
        <v>293</v>
      </c>
      <c r="BE159" s="149">
        <f>IF(N159="základní",J159,0)</f>
        <v>0</v>
      </c>
      <c r="BF159" s="149">
        <f>IF(N159="snížená",J159,0)</f>
        <v>0</v>
      </c>
      <c r="BG159" s="149">
        <f>IF(N159="zákl. přenesená",J159,0)</f>
        <v>0</v>
      </c>
      <c r="BH159" s="149">
        <f>IF(N159="sníž. přenesená",J159,0)</f>
        <v>0</v>
      </c>
      <c r="BI159" s="149">
        <f>IF(N159="nulová",J159,0)</f>
        <v>0</v>
      </c>
      <c r="BJ159" s="17" t="s">
        <v>83</v>
      </c>
      <c r="BK159" s="149">
        <f>ROUND(I159*H159,2)</f>
        <v>0</v>
      </c>
      <c r="BL159" s="17" t="s">
        <v>300</v>
      </c>
      <c r="BM159" s="148" t="s">
        <v>3422</v>
      </c>
    </row>
    <row r="160" spans="2:65" s="1" customFormat="1" ht="24.2" customHeight="1">
      <c r="B160" s="32"/>
      <c r="C160" s="174" t="s">
        <v>764</v>
      </c>
      <c r="D160" s="174" t="s">
        <v>530</v>
      </c>
      <c r="E160" s="175" t="s">
        <v>3423</v>
      </c>
      <c r="F160" s="176" t="s">
        <v>3424</v>
      </c>
      <c r="G160" s="177" t="s">
        <v>711</v>
      </c>
      <c r="H160" s="178">
        <v>0.5</v>
      </c>
      <c r="I160" s="179"/>
      <c r="J160" s="180">
        <f>ROUND(I160*H160,2)</f>
        <v>0</v>
      </c>
      <c r="K160" s="176" t="s">
        <v>299</v>
      </c>
      <c r="L160" s="181"/>
      <c r="M160" s="182" t="s">
        <v>1</v>
      </c>
      <c r="N160" s="183" t="s">
        <v>41</v>
      </c>
      <c r="P160" s="146">
        <f>O160*H160</f>
        <v>0</v>
      </c>
      <c r="Q160" s="146">
        <v>3.3000000000000002E-2</v>
      </c>
      <c r="R160" s="146">
        <f>Q160*H160</f>
        <v>1.6500000000000001E-2</v>
      </c>
      <c r="S160" s="146">
        <v>0</v>
      </c>
      <c r="T160" s="147">
        <f>S160*H160</f>
        <v>0</v>
      </c>
      <c r="AR160" s="148" t="s">
        <v>396</v>
      </c>
      <c r="AT160" s="148" t="s">
        <v>530</v>
      </c>
      <c r="AU160" s="148" t="s">
        <v>85</v>
      </c>
      <c r="AY160" s="17" t="s">
        <v>293</v>
      </c>
      <c r="BE160" s="149">
        <f>IF(N160="základní",J160,0)</f>
        <v>0</v>
      </c>
      <c r="BF160" s="149">
        <f>IF(N160="snížená",J160,0)</f>
        <v>0</v>
      </c>
      <c r="BG160" s="149">
        <f>IF(N160="zákl. přenesená",J160,0)</f>
        <v>0</v>
      </c>
      <c r="BH160" s="149">
        <f>IF(N160="sníž. přenesená",J160,0)</f>
        <v>0</v>
      </c>
      <c r="BI160" s="149">
        <f>IF(N160="nulová",J160,0)</f>
        <v>0</v>
      </c>
      <c r="BJ160" s="17" t="s">
        <v>83</v>
      </c>
      <c r="BK160" s="149">
        <f>ROUND(I160*H160,2)</f>
        <v>0</v>
      </c>
      <c r="BL160" s="17" t="s">
        <v>300</v>
      </c>
      <c r="BM160" s="148" t="s">
        <v>3425</v>
      </c>
    </row>
    <row r="161" spans="2:65" s="1" customFormat="1" ht="33" customHeight="1">
      <c r="B161" s="32"/>
      <c r="C161" s="137" t="s">
        <v>773</v>
      </c>
      <c r="D161" s="137" t="s">
        <v>295</v>
      </c>
      <c r="E161" s="138" t="s">
        <v>3426</v>
      </c>
      <c r="F161" s="139" t="s">
        <v>3427</v>
      </c>
      <c r="G161" s="140" t="s">
        <v>909</v>
      </c>
      <c r="H161" s="141">
        <v>1</v>
      </c>
      <c r="I161" s="142"/>
      <c r="J161" s="143">
        <f>ROUND(I161*H161,2)</f>
        <v>0</v>
      </c>
      <c r="K161" s="139" t="s">
        <v>299</v>
      </c>
      <c r="L161" s="32"/>
      <c r="M161" s="144" t="s">
        <v>1</v>
      </c>
      <c r="N161" s="145" t="s">
        <v>41</v>
      </c>
      <c r="P161" s="146">
        <f>O161*H161</f>
        <v>0</v>
      </c>
      <c r="Q161" s="146">
        <v>0.37164000000000003</v>
      </c>
      <c r="R161" s="146">
        <f>Q161*H161</f>
        <v>0.37164000000000003</v>
      </c>
      <c r="S161" s="146">
        <v>0</v>
      </c>
      <c r="T161" s="147">
        <f>S161*H161</f>
        <v>0</v>
      </c>
      <c r="AR161" s="148" t="s">
        <v>300</v>
      </c>
      <c r="AT161" s="148" t="s">
        <v>295</v>
      </c>
      <c r="AU161" s="148" t="s">
        <v>85</v>
      </c>
      <c r="AY161" s="17" t="s">
        <v>293</v>
      </c>
      <c r="BE161" s="149">
        <f>IF(N161="základní",J161,0)</f>
        <v>0</v>
      </c>
      <c r="BF161" s="149">
        <f>IF(N161="snížená",J161,0)</f>
        <v>0</v>
      </c>
      <c r="BG161" s="149">
        <f>IF(N161="zákl. přenesená",J161,0)</f>
        <v>0</v>
      </c>
      <c r="BH161" s="149">
        <f>IF(N161="sníž. přenesená",J161,0)</f>
        <v>0</v>
      </c>
      <c r="BI161" s="149">
        <f>IF(N161="nulová",J161,0)</f>
        <v>0</v>
      </c>
      <c r="BJ161" s="17" t="s">
        <v>83</v>
      </c>
      <c r="BK161" s="149">
        <f>ROUND(I161*H161,2)</f>
        <v>0</v>
      </c>
      <c r="BL161" s="17" t="s">
        <v>300</v>
      </c>
      <c r="BM161" s="148" t="s">
        <v>3428</v>
      </c>
    </row>
    <row r="162" spans="2:65" s="1" customFormat="1" ht="37.9" customHeight="1">
      <c r="B162" s="32"/>
      <c r="C162" s="174" t="s">
        <v>777</v>
      </c>
      <c r="D162" s="174" t="s">
        <v>530</v>
      </c>
      <c r="E162" s="175" t="s">
        <v>3429</v>
      </c>
      <c r="F162" s="176" t="s">
        <v>3430</v>
      </c>
      <c r="G162" s="177" t="s">
        <v>909</v>
      </c>
      <c r="H162" s="178">
        <v>1</v>
      </c>
      <c r="I162" s="179"/>
      <c r="J162" s="180">
        <f>ROUND(I162*H162,2)</f>
        <v>0</v>
      </c>
      <c r="K162" s="176" t="s">
        <v>299</v>
      </c>
      <c r="L162" s="181"/>
      <c r="M162" s="182" t="s">
        <v>1</v>
      </c>
      <c r="N162" s="183" t="s">
        <v>41</v>
      </c>
      <c r="P162" s="146">
        <f>O162*H162</f>
        <v>0</v>
      </c>
      <c r="Q162" s="146">
        <v>3.5000000000000003E-2</v>
      </c>
      <c r="R162" s="146">
        <f>Q162*H162</f>
        <v>3.5000000000000003E-2</v>
      </c>
      <c r="S162" s="146">
        <v>0</v>
      </c>
      <c r="T162" s="147">
        <f>S162*H162</f>
        <v>0</v>
      </c>
      <c r="AR162" s="148" t="s">
        <v>396</v>
      </c>
      <c r="AT162" s="148" t="s">
        <v>530</v>
      </c>
      <c r="AU162" s="148" t="s">
        <v>85</v>
      </c>
      <c r="AY162" s="17" t="s">
        <v>293</v>
      </c>
      <c r="BE162" s="149">
        <f>IF(N162="základní",J162,0)</f>
        <v>0</v>
      </c>
      <c r="BF162" s="149">
        <f>IF(N162="snížená",J162,0)</f>
        <v>0</v>
      </c>
      <c r="BG162" s="149">
        <f>IF(N162="zákl. přenesená",J162,0)</f>
        <v>0</v>
      </c>
      <c r="BH162" s="149">
        <f>IF(N162="sníž. přenesená",J162,0)</f>
        <v>0</v>
      </c>
      <c r="BI162" s="149">
        <f>IF(N162="nulová",J162,0)</f>
        <v>0</v>
      </c>
      <c r="BJ162" s="17" t="s">
        <v>83</v>
      </c>
      <c r="BK162" s="149">
        <f>ROUND(I162*H162,2)</f>
        <v>0</v>
      </c>
      <c r="BL162" s="17" t="s">
        <v>300</v>
      </c>
      <c r="BM162" s="148" t="s">
        <v>3431</v>
      </c>
    </row>
    <row r="163" spans="2:65" s="11" customFormat="1" ht="22.9" customHeight="1">
      <c r="B163" s="125"/>
      <c r="D163" s="126" t="s">
        <v>75</v>
      </c>
      <c r="E163" s="135" t="s">
        <v>1411</v>
      </c>
      <c r="F163" s="135" t="s">
        <v>1412</v>
      </c>
      <c r="I163" s="128"/>
      <c r="J163" s="136">
        <f>BK163</f>
        <v>0</v>
      </c>
      <c r="L163" s="125"/>
      <c r="M163" s="130"/>
      <c r="P163" s="131">
        <f>SUM(P164:P165)</f>
        <v>0</v>
      </c>
      <c r="R163" s="131">
        <f>SUM(R164:R165)</f>
        <v>0</v>
      </c>
      <c r="T163" s="132">
        <f>SUM(T164:T165)</f>
        <v>0</v>
      </c>
      <c r="AR163" s="126" t="s">
        <v>83</v>
      </c>
      <c r="AT163" s="133" t="s">
        <v>75</v>
      </c>
      <c r="AU163" s="133" t="s">
        <v>83</v>
      </c>
      <c r="AY163" s="126" t="s">
        <v>293</v>
      </c>
      <c r="BK163" s="134">
        <f>SUM(BK164:BK165)</f>
        <v>0</v>
      </c>
    </row>
    <row r="164" spans="2:65" s="1" customFormat="1" ht="21.75" customHeight="1">
      <c r="B164" s="32"/>
      <c r="C164" s="137" t="s">
        <v>782</v>
      </c>
      <c r="D164" s="137" t="s">
        <v>295</v>
      </c>
      <c r="E164" s="138" t="s">
        <v>3432</v>
      </c>
      <c r="F164" s="139" t="s">
        <v>3433</v>
      </c>
      <c r="G164" s="140" t="s">
        <v>533</v>
      </c>
      <c r="H164" s="141">
        <v>10.648999999999999</v>
      </c>
      <c r="I164" s="142"/>
      <c r="J164" s="143">
        <f>ROUND(I164*H164,2)</f>
        <v>0</v>
      </c>
      <c r="K164" s="139" t="s">
        <v>299</v>
      </c>
      <c r="L164" s="32"/>
      <c r="M164" s="144" t="s">
        <v>1</v>
      </c>
      <c r="N164" s="145" t="s">
        <v>41</v>
      </c>
      <c r="P164" s="146">
        <f>O164*H164</f>
        <v>0</v>
      </c>
      <c r="Q164" s="146">
        <v>0</v>
      </c>
      <c r="R164" s="146">
        <f>Q164*H164</f>
        <v>0</v>
      </c>
      <c r="S164" s="146">
        <v>0</v>
      </c>
      <c r="T164" s="147">
        <f>S164*H164</f>
        <v>0</v>
      </c>
      <c r="AR164" s="148" t="s">
        <v>300</v>
      </c>
      <c r="AT164" s="148" t="s">
        <v>295</v>
      </c>
      <c r="AU164" s="148" t="s">
        <v>85</v>
      </c>
      <c r="AY164" s="17" t="s">
        <v>293</v>
      </c>
      <c r="BE164" s="149">
        <f>IF(N164="základní",J164,0)</f>
        <v>0</v>
      </c>
      <c r="BF164" s="149">
        <f>IF(N164="snížená",J164,0)</f>
        <v>0</v>
      </c>
      <c r="BG164" s="149">
        <f>IF(N164="zákl. přenesená",J164,0)</f>
        <v>0</v>
      </c>
      <c r="BH164" s="149">
        <f>IF(N164="sníž. přenesená",J164,0)</f>
        <v>0</v>
      </c>
      <c r="BI164" s="149">
        <f>IF(N164="nulová",J164,0)</f>
        <v>0</v>
      </c>
      <c r="BJ164" s="17" t="s">
        <v>83</v>
      </c>
      <c r="BK164" s="149">
        <f>ROUND(I164*H164,2)</f>
        <v>0</v>
      </c>
      <c r="BL164" s="17" t="s">
        <v>300</v>
      </c>
      <c r="BM164" s="148" t="s">
        <v>3434</v>
      </c>
    </row>
    <row r="165" spans="2:65" s="1" customFormat="1" ht="33" customHeight="1">
      <c r="B165" s="32"/>
      <c r="C165" s="137" t="s">
        <v>787</v>
      </c>
      <c r="D165" s="137" t="s">
        <v>295</v>
      </c>
      <c r="E165" s="138" t="s">
        <v>3435</v>
      </c>
      <c r="F165" s="139" t="s">
        <v>3436</v>
      </c>
      <c r="G165" s="140" t="s">
        <v>533</v>
      </c>
      <c r="H165" s="141">
        <v>10.648999999999999</v>
      </c>
      <c r="I165" s="142"/>
      <c r="J165" s="143">
        <f>ROUND(I165*H165,2)</f>
        <v>0</v>
      </c>
      <c r="K165" s="139" t="s">
        <v>299</v>
      </c>
      <c r="L165" s="32"/>
      <c r="M165" s="192" t="s">
        <v>1</v>
      </c>
      <c r="N165" s="193" t="s">
        <v>41</v>
      </c>
      <c r="O165" s="194"/>
      <c r="P165" s="195">
        <f>O165*H165</f>
        <v>0</v>
      </c>
      <c r="Q165" s="195">
        <v>0</v>
      </c>
      <c r="R165" s="195">
        <f>Q165*H165</f>
        <v>0</v>
      </c>
      <c r="S165" s="195">
        <v>0</v>
      </c>
      <c r="T165" s="196">
        <f>S165*H165</f>
        <v>0</v>
      </c>
      <c r="AR165" s="148" t="s">
        <v>300</v>
      </c>
      <c r="AT165" s="148" t="s">
        <v>295</v>
      </c>
      <c r="AU165" s="148" t="s">
        <v>85</v>
      </c>
      <c r="AY165" s="17" t="s">
        <v>293</v>
      </c>
      <c r="BE165" s="149">
        <f>IF(N165="základní",J165,0)</f>
        <v>0</v>
      </c>
      <c r="BF165" s="149">
        <f>IF(N165="snížená",J165,0)</f>
        <v>0</v>
      </c>
      <c r="BG165" s="149">
        <f>IF(N165="zákl. přenesená",J165,0)</f>
        <v>0</v>
      </c>
      <c r="BH165" s="149">
        <f>IF(N165="sníž. přenesená",J165,0)</f>
        <v>0</v>
      </c>
      <c r="BI165" s="149">
        <f>IF(N165="nulová",J165,0)</f>
        <v>0</v>
      </c>
      <c r="BJ165" s="17" t="s">
        <v>83</v>
      </c>
      <c r="BK165" s="149">
        <f>ROUND(I165*H165,2)</f>
        <v>0</v>
      </c>
      <c r="BL165" s="17" t="s">
        <v>300</v>
      </c>
      <c r="BM165" s="148" t="s">
        <v>3437</v>
      </c>
    </row>
    <row r="166" spans="2:65" s="1" customFormat="1" ht="6.95" customHeight="1">
      <c r="B166" s="44"/>
      <c r="C166" s="45"/>
      <c r="D166" s="45"/>
      <c r="E166" s="45"/>
      <c r="F166" s="45"/>
      <c r="G166" s="45"/>
      <c r="H166" s="45"/>
      <c r="I166" s="45"/>
      <c r="J166" s="45"/>
      <c r="K166" s="45"/>
      <c r="L166" s="32"/>
    </row>
  </sheetData>
  <sheetProtection algorithmName="SHA-512" hashValue="kwtBTaThh1It0D2mCZMTtmAsFaRS/xvT2tgTLbgEu9+7Xt2ikLfj/QJuhVhfpA0mEwvMlvzc+ya09TrGydmDYA==" saltValue="hCjkbrIEOYHPSLgx/FzW+o7J4dCkQdKhPTp0Zdt0/kZuKWFDjF8JxQ1hacuLCXRgTt1BiVvI9KodFqIbCclT4w==" spinCount="100000" sheet="1" objects="1" scenarios="1" formatColumns="0" formatRows="0" autoFilter="0"/>
  <autoFilter ref="C123:K165" xr:uid="{00000000-0009-0000-0000-000008000000}"/>
  <mergeCells count="12">
    <mergeCell ref="E116:H116"/>
    <mergeCell ref="L2:V2"/>
    <mergeCell ref="E85:H85"/>
    <mergeCell ref="E87:H87"/>
    <mergeCell ref="E89:H89"/>
    <mergeCell ref="E112:H112"/>
    <mergeCell ref="E114:H114"/>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72</vt:i4>
      </vt:variant>
    </vt:vector>
  </HeadingPairs>
  <TitlesOfParts>
    <vt:vector size="108" baseType="lpstr">
      <vt:lpstr>Rekapitulace stavby</vt:lpstr>
      <vt:lpstr>SO 110 - Kolektorové trasy</vt:lpstr>
      <vt:lpstr>SO 120 - Kolektorové šachty</vt:lpstr>
      <vt:lpstr>SO 130 - Technické komory</vt:lpstr>
      <vt:lpstr>SO 150 - Ocelové konstrukce</vt:lpstr>
      <vt:lpstr>SO 210 - Zajištění povrch...</vt:lpstr>
      <vt:lpstr>SO 220 - Stavební úpravy ...</vt:lpstr>
      <vt:lpstr>SO 300 - Požárně bezpečno...</vt:lpstr>
      <vt:lpstr>SO 401 - Odvodnění</vt:lpstr>
      <vt:lpstr>SO 402 - Osvětlení a zásu...</vt:lpstr>
      <vt:lpstr>SO 403 - Přívod NN pro PŘS</vt:lpstr>
      <vt:lpstr>SO D.1.5.5 - Přípojky uli...</vt:lpstr>
      <vt:lpstr>SO 501 - Přeložka kanalizace</vt:lpstr>
      <vt:lpstr>SO 502 - Přeložka vodovodu</vt:lpstr>
      <vt:lpstr>SO 601 - Přeložka přípoje...</vt:lpstr>
      <vt:lpstr>SO 602 - Přeložka přípoje...</vt:lpstr>
      <vt:lpstr>SO 702 - Provizorní přelo...</vt:lpstr>
      <vt:lpstr>SO 703 - Provizorní přelo...</vt:lpstr>
      <vt:lpstr>SO 706.01 - NTL plynovody</vt:lpstr>
      <vt:lpstr>SO 706.02 - NTL plynovodn...</vt:lpstr>
      <vt:lpstr>PS 101 - Měření a regulace</vt:lpstr>
      <vt:lpstr>PS 102 - Přidružné řídící...</vt:lpstr>
      <vt:lpstr>PS 103 - Provozní rozvod ...</vt:lpstr>
      <vt:lpstr>PS 104 - Provozní telefon</vt:lpstr>
      <vt:lpstr>PS 105 - Uzemnění kolektoru</vt:lpstr>
      <vt:lpstr>PS 106 - Vzduchotechnika</vt:lpstr>
      <vt:lpstr>SO 1.5.1 - Definitivní úp...</vt:lpstr>
      <vt:lpstr>SO 1.5.2 - Úprava uličníc...</vt:lpstr>
      <vt:lpstr>SO 1.5.3 - Prostor před k...</vt:lpstr>
      <vt:lpstr>SO 1.5.4 - Inventarizace ...</vt:lpstr>
      <vt:lpstr>SO 1.5.6 - Zeleň</vt:lpstr>
      <vt:lpstr>SO 1.5.7 - Kašna</vt:lpstr>
      <vt:lpstr>SO 1.5.8 - Městský mobiliář</vt:lpstr>
      <vt:lpstr>SO 1.5.9 - Lavice</vt:lpstr>
      <vt:lpstr>OST a VRN - Ostatní a ved...</vt:lpstr>
      <vt:lpstr>Seznam figur</vt:lpstr>
      <vt:lpstr>'OST a VRN - Ostatní a ved...'!Názvy_tisku</vt:lpstr>
      <vt:lpstr>'PS 101 - Měření a regulace'!Názvy_tisku</vt:lpstr>
      <vt:lpstr>'PS 102 - Přidružné řídící...'!Názvy_tisku</vt:lpstr>
      <vt:lpstr>'PS 103 - Provozní rozvod ...'!Názvy_tisku</vt:lpstr>
      <vt:lpstr>'PS 104 - Provozní telefon'!Názvy_tisku</vt:lpstr>
      <vt:lpstr>'PS 105 - Uzemnění kolektoru'!Názvy_tisku</vt:lpstr>
      <vt:lpstr>'PS 106 - Vzduchotechnika'!Názvy_tisku</vt:lpstr>
      <vt:lpstr>'Rekapitulace stavby'!Názvy_tisku</vt:lpstr>
      <vt:lpstr>'Seznam figur'!Názvy_tisku</vt:lpstr>
      <vt:lpstr>'SO 1.5.1 - Definitivní úp...'!Názvy_tisku</vt:lpstr>
      <vt:lpstr>'SO 1.5.2 - Úprava uličníc...'!Názvy_tisku</vt:lpstr>
      <vt:lpstr>'SO 1.5.3 - Prostor před k...'!Názvy_tisku</vt:lpstr>
      <vt:lpstr>'SO 1.5.4 - Inventarizace ...'!Názvy_tisku</vt:lpstr>
      <vt:lpstr>'SO 1.5.6 - Zeleň'!Názvy_tisku</vt:lpstr>
      <vt:lpstr>'SO 1.5.7 - Kašna'!Názvy_tisku</vt:lpstr>
      <vt:lpstr>'SO 1.5.8 - Městský mobiliář'!Názvy_tisku</vt:lpstr>
      <vt:lpstr>'SO 1.5.9 - Lavice'!Názvy_tisku</vt:lpstr>
      <vt:lpstr>'SO 110 - Kolektorové trasy'!Názvy_tisku</vt:lpstr>
      <vt:lpstr>'SO 120 - Kolektorové šachty'!Názvy_tisku</vt:lpstr>
      <vt:lpstr>'SO 130 - Technické komory'!Názvy_tisku</vt:lpstr>
      <vt:lpstr>'SO 150 - Ocelové konstrukce'!Názvy_tisku</vt:lpstr>
      <vt:lpstr>'SO 210 - Zajištění povrch...'!Názvy_tisku</vt:lpstr>
      <vt:lpstr>'SO 220 - Stavební úpravy ...'!Názvy_tisku</vt:lpstr>
      <vt:lpstr>'SO 300 - Požárně bezpečno...'!Názvy_tisku</vt:lpstr>
      <vt:lpstr>'SO 401 - Odvodnění'!Názvy_tisku</vt:lpstr>
      <vt:lpstr>'SO 402 - Osvětlení a zásu...'!Názvy_tisku</vt:lpstr>
      <vt:lpstr>'SO 403 - Přívod NN pro PŘS'!Názvy_tisku</vt:lpstr>
      <vt:lpstr>'SO 501 - Přeložka kanalizace'!Názvy_tisku</vt:lpstr>
      <vt:lpstr>'SO 502 - Přeložka vodovodu'!Názvy_tisku</vt:lpstr>
      <vt:lpstr>'SO 601 - Přeložka přípoje...'!Názvy_tisku</vt:lpstr>
      <vt:lpstr>'SO 602 - Přeložka přípoje...'!Názvy_tisku</vt:lpstr>
      <vt:lpstr>'SO 702 - Provizorní přelo...'!Názvy_tisku</vt:lpstr>
      <vt:lpstr>'SO 703 - Provizorní přelo...'!Názvy_tisku</vt:lpstr>
      <vt:lpstr>'SO 706.01 - NTL plynovody'!Názvy_tisku</vt:lpstr>
      <vt:lpstr>'SO 706.02 - NTL plynovodn...'!Názvy_tisku</vt:lpstr>
      <vt:lpstr>'SO D.1.5.5 - Přípojky uli...'!Názvy_tisku</vt:lpstr>
      <vt:lpstr>'OST a VRN - Ostatní a ved...'!Oblast_tisku</vt:lpstr>
      <vt:lpstr>'PS 101 - Měření a regulace'!Oblast_tisku</vt:lpstr>
      <vt:lpstr>'PS 102 - Přidružné řídící...'!Oblast_tisku</vt:lpstr>
      <vt:lpstr>'PS 103 - Provozní rozvod ...'!Oblast_tisku</vt:lpstr>
      <vt:lpstr>'PS 104 - Provozní telefon'!Oblast_tisku</vt:lpstr>
      <vt:lpstr>'PS 105 - Uzemnění kolektoru'!Oblast_tisku</vt:lpstr>
      <vt:lpstr>'PS 106 - Vzduchotechnika'!Oblast_tisku</vt:lpstr>
      <vt:lpstr>'Rekapitulace stavby'!Oblast_tisku</vt:lpstr>
      <vt:lpstr>'Seznam figur'!Oblast_tisku</vt:lpstr>
      <vt:lpstr>'SO 1.5.1 - Definitivní úp...'!Oblast_tisku</vt:lpstr>
      <vt:lpstr>'SO 1.5.2 - Úprava uličníc...'!Oblast_tisku</vt:lpstr>
      <vt:lpstr>'SO 1.5.3 - Prostor před k...'!Oblast_tisku</vt:lpstr>
      <vt:lpstr>'SO 1.5.4 - Inventarizace ...'!Oblast_tisku</vt:lpstr>
      <vt:lpstr>'SO 1.5.6 - Zeleň'!Oblast_tisku</vt:lpstr>
      <vt:lpstr>'SO 1.5.7 - Kašna'!Oblast_tisku</vt:lpstr>
      <vt:lpstr>'SO 1.5.8 - Městský mobiliář'!Oblast_tisku</vt:lpstr>
      <vt:lpstr>'SO 1.5.9 - Lavice'!Oblast_tisku</vt:lpstr>
      <vt:lpstr>'SO 110 - Kolektorové trasy'!Oblast_tisku</vt:lpstr>
      <vt:lpstr>'SO 120 - Kolektorové šachty'!Oblast_tisku</vt:lpstr>
      <vt:lpstr>'SO 130 - Technické komory'!Oblast_tisku</vt:lpstr>
      <vt:lpstr>'SO 150 - Ocelové konstrukce'!Oblast_tisku</vt:lpstr>
      <vt:lpstr>'SO 210 - Zajištění povrch...'!Oblast_tisku</vt:lpstr>
      <vt:lpstr>'SO 220 - Stavební úpravy ...'!Oblast_tisku</vt:lpstr>
      <vt:lpstr>'SO 300 - Požárně bezpečno...'!Oblast_tisku</vt:lpstr>
      <vt:lpstr>'SO 401 - Odvodnění'!Oblast_tisku</vt:lpstr>
      <vt:lpstr>'SO 402 - Osvětlení a zásu...'!Oblast_tisku</vt:lpstr>
      <vt:lpstr>'SO 403 - Přívod NN pro PŘS'!Oblast_tisku</vt:lpstr>
      <vt:lpstr>'SO 501 - Přeložka kanalizace'!Oblast_tisku</vt:lpstr>
      <vt:lpstr>'SO 502 - Přeložka vodovodu'!Oblast_tisku</vt:lpstr>
      <vt:lpstr>'SO 601 - Přeložka přípoje...'!Oblast_tisku</vt:lpstr>
      <vt:lpstr>'SO 602 - Přeložka přípoje...'!Oblast_tisku</vt:lpstr>
      <vt:lpstr>'SO 702 - Provizorní přelo...'!Oblast_tisku</vt:lpstr>
      <vt:lpstr>'SO 703 - Provizorní přelo...'!Oblast_tisku</vt:lpstr>
      <vt:lpstr>'SO 706.01 - NTL plynovody'!Oblast_tisku</vt:lpstr>
      <vt:lpstr>'SO 706.02 - NTL plynovodn...'!Oblast_tisku</vt:lpstr>
      <vt:lpstr>'SO D.1.5.5 - Přípojky uli...'!Oblast_tisku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Duben</dc:creator>
  <cp:lastModifiedBy>Benza Michael</cp:lastModifiedBy>
  <dcterms:created xsi:type="dcterms:W3CDTF">2024-10-09T11:42:15Z</dcterms:created>
  <dcterms:modified xsi:type="dcterms:W3CDTF">2025-03-19T05:48:41Z</dcterms:modified>
</cp:coreProperties>
</file>